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0A394EEC-3430-42DF-BD06-B89BCDED0A12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  <sheet name="Sheet1" sheetId="9" r:id="rId2"/>
  </sheets>
  <definedNames>
    <definedName name="_xlnm._FilterDatabase" localSheetId="0" hidden="1">total!$A$1:$L$1724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36" i="8" l="1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746" i="8"/>
  <c r="F1746" i="8"/>
  <c r="G1746" i="8"/>
  <c r="H1746" i="8"/>
  <c r="I1746" i="8"/>
  <c r="E1735" i="8"/>
  <c r="F1735" i="8"/>
  <c r="G1735" i="8"/>
  <c r="H1735" i="8"/>
  <c r="I1735" i="8"/>
  <c r="E1734" i="8"/>
  <c r="F1734" i="8"/>
  <c r="G1734" i="8"/>
  <c r="H1734" i="8"/>
  <c r="I1734" i="8"/>
  <c r="E1733" i="8"/>
  <c r="F1733" i="8"/>
  <c r="G1733" i="8"/>
  <c r="H1733" i="8"/>
  <c r="I1733" i="8"/>
  <c r="E1732" i="8"/>
  <c r="F1732" i="8"/>
  <c r="G1732" i="8"/>
  <c r="H1732" i="8"/>
  <c r="I1732" i="8"/>
  <c r="E1731" i="8"/>
  <c r="F1731" i="8"/>
  <c r="G1731" i="8"/>
  <c r="H1731" i="8"/>
  <c r="I1731" i="8"/>
  <c r="E1730" i="8"/>
  <c r="F1730" i="8"/>
  <c r="G1730" i="8"/>
  <c r="H1730" i="8"/>
  <c r="I1730" i="8"/>
  <c r="E1729" i="8"/>
  <c r="F1729" i="8"/>
  <c r="G1729" i="8"/>
  <c r="H1729" i="8"/>
  <c r="I1729" i="8"/>
  <c r="E1728" i="8"/>
  <c r="F1728" i="8"/>
  <c r="G1728" i="8"/>
  <c r="H1728" i="8"/>
  <c r="I1728" i="8"/>
  <c r="E1727" i="8"/>
  <c r="F1727" i="8"/>
  <c r="G1727" i="8"/>
  <c r="H1727" i="8"/>
  <c r="I1727" i="8"/>
  <c r="E1726" i="8"/>
  <c r="F1726" i="8"/>
  <c r="G1726" i="8"/>
  <c r="H1726" i="8"/>
  <c r="I1726" i="8"/>
  <c r="E1725" i="8"/>
  <c r="F1725" i="8"/>
  <c r="G1725" i="8"/>
  <c r="H1725" i="8"/>
  <c r="I1725" i="8"/>
  <c r="E1715" i="8"/>
  <c r="F1715" i="8"/>
  <c r="G1715" i="8"/>
  <c r="H1715" i="8"/>
  <c r="I1715" i="8"/>
  <c r="E1716" i="8"/>
  <c r="F1716" i="8"/>
  <c r="G1716" i="8"/>
  <c r="H1716" i="8"/>
  <c r="I1716" i="8"/>
  <c r="E1717" i="8"/>
  <c r="F1717" i="8"/>
  <c r="G1717" i="8"/>
  <c r="H1717" i="8"/>
  <c r="I1717" i="8"/>
  <c r="E1718" i="8"/>
  <c r="F1718" i="8"/>
  <c r="G1718" i="8"/>
  <c r="H1718" i="8"/>
  <c r="I1718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D1720" i="8"/>
  <c r="D1718" i="8"/>
  <c r="I1714" i="8"/>
  <c r="H1714" i="8"/>
  <c r="G1714" i="8"/>
  <c r="F1714" i="8"/>
  <c r="E1714" i="8"/>
  <c r="E1713" i="8"/>
  <c r="F1713" i="8"/>
  <c r="G1713" i="8"/>
  <c r="H1713" i="8"/>
  <c r="I1713" i="8"/>
  <c r="E1712" i="8"/>
  <c r="F1712" i="8"/>
  <c r="G1712" i="8"/>
  <c r="H1712" i="8"/>
  <c r="I1712" i="8"/>
  <c r="E1711" i="8"/>
  <c r="F1711" i="8"/>
  <c r="G1711" i="8"/>
  <c r="H1711" i="8"/>
  <c r="I1711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07" i="8"/>
  <c r="F1707" i="8"/>
  <c r="G1707" i="8"/>
  <c r="H1707" i="8"/>
  <c r="I1707" i="8"/>
  <c r="E1706" i="8"/>
  <c r="F1706" i="8"/>
  <c r="G1706" i="8"/>
  <c r="H1706" i="8"/>
  <c r="I1706" i="8"/>
  <c r="E1705" i="8"/>
  <c r="F1705" i="8"/>
  <c r="G1705" i="8"/>
  <c r="H1705" i="8"/>
  <c r="I1705" i="8"/>
  <c r="E1704" i="8"/>
  <c r="F1704" i="8"/>
  <c r="G1704" i="8"/>
  <c r="H1704" i="8"/>
  <c r="I1704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D1701" i="8"/>
  <c r="I1700" i="8"/>
  <c r="H1700" i="8"/>
  <c r="G1700" i="8"/>
  <c r="F1700" i="8"/>
  <c r="E1700" i="8"/>
  <c r="I1699" i="8"/>
  <c r="H1699" i="8"/>
  <c r="G1699" i="8"/>
  <c r="F1699" i="8"/>
  <c r="E1699" i="8"/>
  <c r="I1698" i="8"/>
  <c r="H1698" i="8"/>
  <c r="G1698" i="8"/>
  <c r="F1698" i="8"/>
  <c r="E1698" i="8"/>
  <c r="I1697" i="8"/>
  <c r="H1697" i="8"/>
  <c r="G1697" i="8"/>
  <c r="F1697" i="8"/>
  <c r="E1697" i="8"/>
  <c r="I1696" i="8"/>
  <c r="H1696" i="8"/>
  <c r="G1696" i="8"/>
  <c r="F1696" i="8"/>
  <c r="E1696" i="8"/>
  <c r="E1695" i="8"/>
  <c r="F1695" i="8"/>
  <c r="G1695" i="8"/>
  <c r="H1695" i="8"/>
  <c r="I1695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D1692" i="8"/>
  <c r="D1687" i="8"/>
  <c r="E1684" i="8"/>
  <c r="F1684" i="8"/>
  <c r="G1684" i="8"/>
  <c r="H1684" i="8"/>
  <c r="I1684" i="8"/>
  <c r="E1683" i="8"/>
  <c r="F1683" i="8"/>
  <c r="G1683" i="8"/>
  <c r="H1683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373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85" i="8"/>
  <c r="I1284" i="8"/>
  <c r="I1283" i="8"/>
  <c r="I1282" i="8"/>
  <c r="I1270" i="8"/>
  <c r="I1269" i="8"/>
  <c r="I1268" i="8"/>
  <c r="I1267" i="8"/>
  <c r="I1266" i="8"/>
  <c r="I1265" i="8"/>
  <c r="I1264" i="8"/>
  <c r="I1263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23" i="8"/>
  <c r="I1222" i="8"/>
  <c r="I1209" i="8"/>
  <c r="I1208" i="8"/>
  <c r="I1207" i="8"/>
  <c r="I1206" i="8"/>
  <c r="I1205" i="8"/>
  <c r="I1123" i="8"/>
  <c r="I1122" i="8"/>
  <c r="I1121" i="8"/>
  <c r="I1120" i="8"/>
  <c r="I1119" i="8"/>
  <c r="I1118" i="8"/>
  <c r="I1117" i="8"/>
  <c r="I1116" i="8"/>
  <c r="I1115" i="8"/>
  <c r="I1114" i="8"/>
  <c r="I1065" i="8"/>
  <c r="I1064" i="8"/>
  <c r="I1063" i="8"/>
  <c r="I1062" i="8"/>
  <c r="I1061" i="8"/>
  <c r="I1060" i="8"/>
  <c r="I1059" i="8"/>
  <c r="I1032" i="8"/>
  <c r="I1029" i="8"/>
  <c r="I1011" i="8"/>
  <c r="I1010" i="8"/>
  <c r="I1009" i="8"/>
  <c r="I1008" i="8"/>
  <c r="I1007" i="8"/>
  <c r="I1006" i="8"/>
  <c r="I999" i="8"/>
  <c r="I955" i="8"/>
  <c r="I936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79" i="8"/>
  <c r="I778" i="8"/>
  <c r="I777" i="8"/>
  <c r="I776" i="8"/>
  <c r="I775" i="8"/>
  <c r="I774" i="8"/>
  <c r="I773" i="8"/>
  <c r="I772" i="8"/>
  <c r="I741" i="8"/>
  <c r="I740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75" i="8"/>
  <c r="I674" i="8"/>
  <c r="I673" i="8"/>
  <c r="I672" i="8"/>
  <c r="I671" i="8"/>
  <c r="I670" i="8"/>
  <c r="I669" i="8"/>
  <c r="I668" i="8"/>
  <c r="I667" i="8"/>
  <c r="I666" i="8"/>
  <c r="I665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576" i="8"/>
  <c r="I575" i="8"/>
  <c r="I574" i="8"/>
  <c r="I473" i="8"/>
  <c r="I471" i="8"/>
  <c r="I470" i="8"/>
  <c r="I468" i="8"/>
  <c r="I467" i="8"/>
  <c r="I466" i="8"/>
  <c r="I465" i="8"/>
  <c r="I463" i="8"/>
  <c r="I461" i="8"/>
  <c r="I458" i="8"/>
  <c r="I457" i="8"/>
  <c r="I456" i="8"/>
  <c r="I455" i="8"/>
  <c r="I454" i="8"/>
  <c r="I453" i="8"/>
  <c r="I452" i="8"/>
  <c r="I451" i="8"/>
  <c r="I450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74" i="8"/>
  <c r="I373" i="8"/>
  <c r="I372" i="8"/>
  <c r="I371" i="8"/>
  <c r="I370" i="8"/>
  <c r="I369" i="8"/>
  <c r="I368" i="8"/>
  <c r="I367" i="8"/>
  <c r="I366" i="8"/>
  <c r="I365" i="8"/>
  <c r="I340" i="8"/>
  <c r="I339" i="8"/>
  <c r="I338" i="8"/>
  <c r="I337" i="8"/>
  <c r="I336" i="8"/>
  <c r="I335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61" i="8"/>
  <c r="I247" i="8"/>
  <c r="I246" i="8"/>
  <c r="I245" i="8"/>
  <c r="I244" i="8"/>
  <c r="I243" i="8"/>
  <c r="I242" i="8"/>
  <c r="I241" i="8"/>
  <c r="I240" i="8"/>
  <c r="I239" i="8"/>
  <c r="I238" i="8"/>
  <c r="I237" i="8"/>
  <c r="I225" i="8"/>
  <c r="I224" i="8"/>
  <c r="I223" i="8"/>
  <c r="I222" i="8"/>
  <c r="I221" i="8"/>
  <c r="I220" i="8"/>
  <c r="I219" i="8"/>
  <c r="I218" i="8"/>
  <c r="I217" i="8"/>
  <c r="I180" i="8"/>
  <c r="I179" i="8"/>
  <c r="I178" i="8"/>
  <c r="I177" i="8"/>
  <c r="I166" i="8"/>
  <c r="I165" i="8"/>
  <c r="I164" i="8"/>
  <c r="I163" i="8"/>
  <c r="I135" i="8"/>
  <c r="I134" i="8"/>
  <c r="I133" i="8"/>
  <c r="I132" i="8"/>
  <c r="I131" i="8"/>
  <c r="I130" i="8"/>
  <c r="I129" i="8"/>
  <c r="I128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66" i="8"/>
  <c r="I65" i="8"/>
  <c r="I64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29" i="8"/>
  <c r="I28" i="8"/>
  <c r="I27" i="8"/>
  <c r="I26" i="8"/>
  <c r="I25" i="8"/>
  <c r="I24" i="8"/>
  <c r="E1682" i="8"/>
  <c r="F1682" i="8"/>
  <c r="G1682" i="8"/>
  <c r="H1682" i="8"/>
  <c r="E1679" i="8"/>
  <c r="F1679" i="8"/>
  <c r="G1679" i="8"/>
  <c r="H1679" i="8"/>
  <c r="E1680" i="8"/>
  <c r="F1680" i="8"/>
  <c r="G1680" i="8"/>
  <c r="H1680" i="8"/>
  <c r="E1681" i="8"/>
  <c r="F1681" i="8"/>
  <c r="G1681" i="8"/>
  <c r="H1681" i="8"/>
  <c r="D1681" i="8"/>
  <c r="D1680" i="8"/>
  <c r="D1679" i="8"/>
  <c r="E1678" i="8"/>
  <c r="F1678" i="8"/>
  <c r="G1678" i="8"/>
  <c r="H1678" i="8"/>
  <c r="E1677" i="8"/>
  <c r="F1677" i="8"/>
  <c r="G1677" i="8"/>
  <c r="H1677" i="8"/>
  <c r="E1676" i="8"/>
  <c r="F1676" i="8"/>
  <c r="G1676" i="8"/>
  <c r="H1676" i="8"/>
  <c r="E1675" i="8"/>
  <c r="F1675" i="8"/>
  <c r="G1675" i="8"/>
  <c r="H1675" i="8"/>
  <c r="D1674" i="8"/>
  <c r="E1674" i="8"/>
  <c r="F1674" i="8"/>
  <c r="G1674" i="8"/>
  <c r="H1674" i="8"/>
  <c r="E1673" i="8"/>
  <c r="F1673" i="8"/>
  <c r="G1673" i="8"/>
  <c r="H1673" i="8"/>
  <c r="E1672" i="8"/>
  <c r="F1672" i="8"/>
  <c r="G1672" i="8"/>
  <c r="H1672" i="8"/>
  <c r="E1671" i="8"/>
  <c r="F1671" i="8"/>
  <c r="G1671" i="8"/>
  <c r="H1671" i="8"/>
  <c r="E1670" i="8"/>
  <c r="F1670" i="8"/>
  <c r="G1670" i="8"/>
  <c r="H1670" i="8"/>
  <c r="E1669" i="8"/>
  <c r="F1669" i="8"/>
  <c r="G1669" i="8"/>
  <c r="H1669" i="8"/>
  <c r="E1668" i="8"/>
  <c r="F1668" i="8"/>
  <c r="G1668" i="8"/>
  <c r="H1668" i="8"/>
  <c r="E1667" i="8"/>
  <c r="F1667" i="8"/>
  <c r="G1667" i="8"/>
  <c r="H1667" i="8"/>
  <c r="E1666" i="8"/>
  <c r="F1666" i="8"/>
  <c r="G1666" i="8"/>
  <c r="H1666" i="8"/>
  <c r="E1662" i="8"/>
  <c r="F1662" i="8"/>
  <c r="G1662" i="8"/>
  <c r="H1662" i="8"/>
  <c r="E1663" i="8"/>
  <c r="F1663" i="8"/>
  <c r="G1663" i="8"/>
  <c r="H1663" i="8"/>
  <c r="E1664" i="8"/>
  <c r="F1664" i="8"/>
  <c r="G1664" i="8"/>
  <c r="H1664" i="8"/>
  <c r="E1665" i="8"/>
  <c r="F1665" i="8"/>
  <c r="G1665" i="8"/>
  <c r="H1665" i="8"/>
  <c r="D1665" i="8"/>
  <c r="D1664" i="8"/>
  <c r="D1663" i="8"/>
  <c r="D1662" i="8"/>
  <c r="D1661" i="8"/>
  <c r="E1661" i="8"/>
  <c r="F1661" i="8"/>
  <c r="G1661" i="8"/>
  <c r="H1661" i="8"/>
  <c r="E1659" i="8"/>
  <c r="F1659" i="8"/>
  <c r="G1659" i="8"/>
  <c r="H1659" i="8"/>
  <c r="E1660" i="8"/>
  <c r="F1660" i="8"/>
  <c r="G1660" i="8"/>
  <c r="H1660" i="8"/>
  <c r="E1658" i="8"/>
  <c r="F1658" i="8"/>
  <c r="G1658" i="8"/>
  <c r="H1658" i="8"/>
  <c r="E1656" i="8"/>
  <c r="F1656" i="8"/>
  <c r="G1656" i="8"/>
  <c r="H1656" i="8"/>
  <c r="E1657" i="8"/>
  <c r="F1657" i="8"/>
  <c r="G1657" i="8"/>
  <c r="H1657" i="8"/>
  <c r="E1648" i="8"/>
  <c r="F1648" i="8"/>
  <c r="G1648" i="8"/>
  <c r="H1648" i="8"/>
  <c r="E1649" i="8"/>
  <c r="F1649" i="8"/>
  <c r="G1649" i="8"/>
  <c r="H1649" i="8"/>
  <c r="E1650" i="8"/>
  <c r="F1650" i="8"/>
  <c r="G1650" i="8"/>
  <c r="H1650" i="8"/>
  <c r="E1651" i="8"/>
  <c r="F1651" i="8"/>
  <c r="G1651" i="8"/>
  <c r="H1651" i="8"/>
  <c r="E1652" i="8"/>
  <c r="F1652" i="8"/>
  <c r="G1652" i="8"/>
  <c r="H1652" i="8"/>
  <c r="E1653" i="8"/>
  <c r="F1653" i="8"/>
  <c r="G1653" i="8"/>
  <c r="H1653" i="8"/>
  <c r="E1654" i="8"/>
  <c r="F1654" i="8"/>
  <c r="G1654" i="8"/>
  <c r="H1654" i="8"/>
  <c r="E1655" i="8"/>
  <c r="F1655" i="8"/>
  <c r="G1655" i="8"/>
  <c r="H1655" i="8"/>
  <c r="E1638" i="8"/>
  <c r="F1638" i="8"/>
  <c r="G1638" i="8"/>
  <c r="H1638" i="8"/>
  <c r="E1639" i="8"/>
  <c r="F1639" i="8"/>
  <c r="G1639" i="8"/>
  <c r="H1639" i="8"/>
  <c r="E1640" i="8"/>
  <c r="F1640" i="8"/>
  <c r="G1640" i="8"/>
  <c r="H1640" i="8"/>
  <c r="E1641" i="8"/>
  <c r="F1641" i="8"/>
  <c r="G1641" i="8"/>
  <c r="H1641" i="8"/>
  <c r="E1642" i="8"/>
  <c r="F1642" i="8"/>
  <c r="G1642" i="8"/>
  <c r="H1642" i="8"/>
  <c r="E1643" i="8"/>
  <c r="F1643" i="8"/>
  <c r="G1643" i="8"/>
  <c r="H1643" i="8"/>
  <c r="E1644" i="8"/>
  <c r="F1644" i="8"/>
  <c r="G1644" i="8"/>
  <c r="H1644" i="8"/>
  <c r="E1645" i="8"/>
  <c r="F1645" i="8"/>
  <c r="G1645" i="8"/>
  <c r="H1645" i="8"/>
  <c r="E1646" i="8"/>
  <c r="F1646" i="8"/>
  <c r="G1646" i="8"/>
  <c r="H1646" i="8"/>
  <c r="E1647" i="8"/>
  <c r="F1647" i="8"/>
  <c r="G1647" i="8"/>
  <c r="H1647" i="8"/>
  <c r="E1637" i="8"/>
  <c r="F1637" i="8"/>
  <c r="G1637" i="8"/>
  <c r="H1637" i="8"/>
  <c r="E1636" i="8"/>
  <c r="F1636" i="8"/>
  <c r="G1636" i="8"/>
  <c r="H1636" i="8"/>
  <c r="E1635" i="8"/>
  <c r="F1635" i="8"/>
  <c r="G1635" i="8"/>
  <c r="H1635" i="8"/>
  <c r="E1634" i="8"/>
  <c r="F1634" i="8"/>
  <c r="G1634" i="8"/>
  <c r="H1634" i="8"/>
  <c r="E1632" i="8"/>
  <c r="F1632" i="8"/>
  <c r="G1632" i="8"/>
  <c r="H1632" i="8"/>
  <c r="E1633" i="8"/>
  <c r="F1633" i="8"/>
  <c r="G1633" i="8"/>
  <c r="H1633" i="8"/>
  <c r="E1631" i="8"/>
  <c r="F1631" i="8"/>
  <c r="G1631" i="8"/>
  <c r="H1631" i="8"/>
  <c r="C8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<sst xmlns="http://schemas.openxmlformats.org/spreadsheetml/2006/main" count="6429" uniqueCount="986">
  <si>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</si>
  <si>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</si>
  <si>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</si>
  <si>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</si>
  <si>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</si>
  <si>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</si>
  <si>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</si>
  <si>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</si>
  <si>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</si>
  <si>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</si>
  <si>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</si>
  <si>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</si>
  <si>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</si>
  <si>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</si>
  <si>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</si>
  <si>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</si>
  <si>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</si>
  <si>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</si>
  <si>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</si>
  <si>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</si>
  <si>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</si>
  <si>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</si>
  <si>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</si>
  <si>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</si>
  <si>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</si>
  <si>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</si>
  <si>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</si>
  <si>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</si>
  <si>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</si>
  <si>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</si>
  <si>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</si>
  <si>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</si>
  <si>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</si>
  <si>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</si>
  <si>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</si>
  <si>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</si>
  <si>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</si>
  <si>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</si>
  <si>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</si>
  <si>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</si>
  <si>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</si>
  <si>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</si>
  <si>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</si>
  <si>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</si>
  <si>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</si>
  <si>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</si>
  <si>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</si>
  <si>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</si>
  <si>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</si>
  <si>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</si>
  <si>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</si>
  <si>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</si>
  <si>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</si>
  <si>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</si>
  <si>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</si>
  <si>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</si>
  <si>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</si>
  <si>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</si>
  <si>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</si>
  <si>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</si>
  <si>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</si>
  <si>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</si>
  <si>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</si>
  <si>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</si>
  <si>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</si>
  <si>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</si>
  <si>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</si>
  <si>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</si>
  <si>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</si>
  <si>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</si>
  <si>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</si>
  <si>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</si>
  <si>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</si>
  <si>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</si>
  <si>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</si>
  <si>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</si>
  <si>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</si>
  <si>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</si>
  <si>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</si>
  <si>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</si>
  <si>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</si>
  <si>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</si>
  <si>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</si>
  <si>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</si>
  <si>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</si>
  <si>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</si>
  <si>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</si>
  <si>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</si>
  <si>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</si>
  <si>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</si>
  <si>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</si>
  <si>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</si>
  <si>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</si>
  <si>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</si>
  <si>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</si>
  <si>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</si>
  <si>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</si>
  <si>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</si>
  <si>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</si>
  <si>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</si>
  <si>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</si>
  <si>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</si>
  <si>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</si>
  <si>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</si>
  <si>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</si>
  <si>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</si>
  <si>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</si>
  <si>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</si>
  <si>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</si>
  <si>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</si>
  <si>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</si>
  <si>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</si>
  <si>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</si>
  <si>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</si>
  <si>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</si>
  <si>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</si>
  <si>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</si>
  <si>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</si>
  <si>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</si>
  <si>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</si>
  <si>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</si>
  <si>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</si>
  <si>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</si>
  <si>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</si>
  <si>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</si>
  <si>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</si>
  <si>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</si>
  <si>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</si>
  <si>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</si>
  <si>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</si>
  <si>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</si>
  <si>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</si>
  <si>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</si>
  <si>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</si>
  <si>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</si>
  <si>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</si>
  <si>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</si>
  <si>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</si>
  <si>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</si>
  <si>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</si>
  <si>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</si>
  <si>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</si>
  <si>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</si>
  <si>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</si>
  <si>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</si>
  <si>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</si>
  <si>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</si>
  <si>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</si>
  <si>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</si>
  <si>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</si>
  <si>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</si>
  <si>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</si>
  <si>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</si>
  <si>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</si>
  <si>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</si>
  <si>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</si>
  <si>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</si>
  <si>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</si>
  <si>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</si>
  <si>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</si>
  <si>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</si>
  <si>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</si>
  <si>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</si>
  <si>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</si>
  <si>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</si>
  <si>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</si>
  <si>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</si>
  <si>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</si>
  <si>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</si>
  <si>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</si>
  <si>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</si>
  <si>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</si>
  <si>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</si>
  <si>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</si>
  <si>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</si>
  <si>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</si>
  <si>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</si>
  <si>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</si>
  <si>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</si>
  <si>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</si>
  <si>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</si>
  <si>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</si>
  <si>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</si>
  <si>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</si>
  <si>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</si>
  <si>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</si>
  <si>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</si>
  <si>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</si>
  <si>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</si>
  <si>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</si>
  <si>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</si>
  <si>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</si>
  <si>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</si>
  <si>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</si>
  <si>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</si>
  <si>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</si>
  <si>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</si>
  <si>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</si>
  <si>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</si>
  <si>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</si>
  <si>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</si>
  <si>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</si>
  <si>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</si>
  <si>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</si>
  <si>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</si>
  <si>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</si>
  <si>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</si>
  <si>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</si>
  <si>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</si>
  <si>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</si>
  <si>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</si>
  <si>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</si>
  <si>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</si>
  <si>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</si>
  <si>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</si>
  <si>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</si>
  <si>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</si>
  <si>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</si>
  <si>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</si>
  <si>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</si>
  <si>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</si>
  <si>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</si>
  <si>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</si>
  <si>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</si>
  <si>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</si>
  <si>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</si>
  <si>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</si>
  <si>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</si>
  <si>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</si>
  <si>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</si>
  <si>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</si>
  <si>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</si>
  <si>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</si>
  <si>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</si>
  <si>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</si>
  <si>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</si>
  <si>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</si>
  <si>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</si>
  <si>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</si>
  <si>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</si>
  <si>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</si>
  <si>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</si>
  <si>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</si>
  <si>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</si>
  <si>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</si>
  <si>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</si>
  <si>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</si>
  <si>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</si>
  <si>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</si>
  <si>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</si>
  <si>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</si>
  <si>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</si>
  <si>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</si>
  <si>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</si>
  <si>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</si>
  <si>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</si>
  <si>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</si>
  <si>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</si>
  <si>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</si>
  <si>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</si>
  <si>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</si>
  <si>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</si>
  <si>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</si>
  <si>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</si>
  <si>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</si>
  <si>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</si>
  <si>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</si>
  <si>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</si>
  <si>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</si>
  <si>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</si>
  <si>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</si>
  <si>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</si>
  <si>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</si>
  <si>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</si>
  <si>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</si>
  <si>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</si>
  <si>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</si>
  <si>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</si>
  <si>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</si>
  <si>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</si>
  <si>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</si>
  <si>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</si>
  <si>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</si>
  <si>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</si>
  <si>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</si>
  <si>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</si>
  <si>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</si>
  <si>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</si>
  <si>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</si>
  <si>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</si>
  <si>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</si>
  <si>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</si>
  <si>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</si>
  <si>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</si>
  <si>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</si>
  <si>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</si>
  <si>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</si>
  <si>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</si>
  <si>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</si>
  <si>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</si>
  <si>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</si>
  <si>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</si>
  <si>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</si>
  <si>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</si>
  <si>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</si>
  <si>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</si>
  <si>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</si>
  <si>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</si>
  <si>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</si>
  <si>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</si>
  <si>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</si>
  <si>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</si>
  <si>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</si>
  <si>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</si>
  <si>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</si>
  <si>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</si>
  <si>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</si>
  <si>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</si>
  <si>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</si>
  <si>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</si>
  <si>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</si>
  <si>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</si>
  <si>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</si>
  <si>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</si>
  <si>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</si>
  <si>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</si>
  <si>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</si>
  <si>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</si>
  <si>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</si>
  <si>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</si>
  <si>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</si>
  <si>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</si>
  <si>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</si>
  <si>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</si>
  <si>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</si>
  <si>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</si>
  <si>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</si>
  <si>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</si>
  <si>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</si>
  <si>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</si>
  <si>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</si>
  <si>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</si>
  <si>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</si>
  <si>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</si>
  <si>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</si>
  <si>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</si>
  <si>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</si>
  <si>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</si>
  <si>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</si>
  <si>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</si>
  <si>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</si>
  <si>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</si>
  <si>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</si>
  <si>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</si>
  <si>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</si>
  <si>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</si>
  <si>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</si>
  <si>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</si>
  <si>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</si>
  <si>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</si>
  <si>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</si>
  <si>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</si>
  <si>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</si>
  <si>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</si>
  <si>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</si>
  <si>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</si>
  <si>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</si>
  <si>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</si>
  <si>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</si>
  <si>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</si>
  <si>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</si>
  <si>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</si>
  <si>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</si>
  <si>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</si>
  <si>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</si>
  <si>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</si>
  <si>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</si>
  <si>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</si>
  <si>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</si>
  <si>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</si>
  <si>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</si>
  <si>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</si>
  <si>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</si>
  <si>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</si>
  <si>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</si>
  <si>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</si>
  <si>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</si>
  <si>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</si>
  <si>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</si>
  <si>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</si>
  <si>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</si>
  <si>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</si>
  <si>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</si>
  <si>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</si>
  <si>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</si>
  <si>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</si>
  <si>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</si>
  <si>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</si>
  <si>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</si>
  <si>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</si>
  <si>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</si>
  <si>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</si>
  <si>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</si>
  <si>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</si>
  <si>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</si>
  <si>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</si>
  <si>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</si>
  <si>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</si>
  <si>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</si>
  <si>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</si>
  <si>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</si>
  <si>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</si>
  <si>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</si>
  <si>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</si>
  <si>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</si>
  <si>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</si>
  <si>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</si>
  <si>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</si>
  <si>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</si>
  <si>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</si>
  <si>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</si>
  <si>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</si>
  <si>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</si>
  <si>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</si>
  <si>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</si>
  <si>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</si>
  <si>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</si>
  <si>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</si>
  <si>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</si>
  <si>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</si>
  <si>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</si>
  <si>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</si>
  <si>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</si>
  <si>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</si>
  <si>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</si>
  <si>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</si>
  <si>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</si>
  <si>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</si>
  <si>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</si>
  <si>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</si>
  <si>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</si>
  <si>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</si>
  <si>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</si>
  <si>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</si>
  <si>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</si>
  <si>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</si>
  <si>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</si>
  <si>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</si>
  <si>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</si>
  <si>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</si>
  <si>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</si>
  <si>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</si>
  <si>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</si>
  <si>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</si>
  <si>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</si>
  <si>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</si>
  <si>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</si>
  <si>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</si>
  <si>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</si>
  <si>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</si>
  <si>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</si>
  <si>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</si>
  <si>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</si>
  <si>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</si>
  <si>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</si>
  <si>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</si>
  <si>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</si>
  <si>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</si>
  <si>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</si>
  <si>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</si>
  <si>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</si>
  <si>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</si>
  <si>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</si>
  <si>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</si>
  <si>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</si>
  <si>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</si>
  <si>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</si>
  <si>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</si>
  <si>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</si>
  <si>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</si>
  <si>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</si>
  <si>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</si>
  <si>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</si>
  <si>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</si>
  <si>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</si>
  <si>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</si>
  <si>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</si>
  <si>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</si>
  <si>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</si>
  <si>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</si>
  <si>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</si>
  <si>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</si>
  <si>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</si>
  <si>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</si>
  <si>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</si>
  <si>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</si>
  <si>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</si>
  <si>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</si>
  <si>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</si>
  <si>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</si>
  <si>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</si>
  <si>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</si>
  <si>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</si>
  <si>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</si>
  <si>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</si>
  <si>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</si>
  <si>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</si>
  <si>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</si>
  <si>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</si>
  <si>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</si>
  <si>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</si>
  <si>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</si>
  <si>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</si>
  <si>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</si>
  <si>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</si>
  <si>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</si>
  <si>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</si>
  <si>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</si>
  <si>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</si>
  <si>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</si>
  <si>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</si>
  <si>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</si>
  <si>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</si>
  <si>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</si>
  <si>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</si>
  <si>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</si>
  <si>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</si>
  <si>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</si>
  <si>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</si>
  <si>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</si>
  <si>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</si>
  <si>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</si>
  <si>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</si>
  <si>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</si>
  <si>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</si>
  <si>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</si>
  <si>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</si>
  <si>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</si>
  <si>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</si>
  <si>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</si>
  <si>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</si>
  <si>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</si>
  <si>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</si>
  <si>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</si>
  <si>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</si>
  <si>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</si>
  <si>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</si>
  <si>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</si>
  <si>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</si>
  <si>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</si>
  <si>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</si>
  <si>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</si>
  <si>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</si>
  <si>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</si>
  <si>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</si>
  <si>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</si>
  <si>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</si>
  <si>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</si>
  <si>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</si>
  <si>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</si>
  <si>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</si>
  <si>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</si>
  <si>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</si>
  <si>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</si>
  <si>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</si>
  <si>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</si>
  <si>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</si>
  <si>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</si>
  <si>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</si>
  <si>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</si>
  <si>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</si>
  <si>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</si>
  <si>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</si>
  <si>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</si>
  <si>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</si>
  <si>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</si>
  <si>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</si>
  <si>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</si>
  <si>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</si>
  <si>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</si>
  <si>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</si>
  <si>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</si>
  <si>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</si>
  <si>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</si>
  <si>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</si>
  <si>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</si>
  <si>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</si>
  <si>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</si>
  <si>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</si>
  <si>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</si>
  <si>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</si>
  <si>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</si>
  <si>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</si>
  <si>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</si>
  <si>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</si>
  <si>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</si>
  <si>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</si>
  <si>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</si>
  <si>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</si>
  <si>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</si>
  <si>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</si>
  <si>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</si>
  <si>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</si>
  <si>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</si>
  <si>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</si>
  <si>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</si>
  <si>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</si>
  <si>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</si>
  <si>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</si>
  <si>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</si>
  <si>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</si>
  <si>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</si>
  <si>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</si>
  <si>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</si>
  <si>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</si>
  <si>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</si>
  <si>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</si>
  <si>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</si>
  <si>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</si>
  <si>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</si>
  <si>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</si>
  <si>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</si>
  <si>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</si>
  <si>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</si>
  <si>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</si>
  <si>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</si>
  <si>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</si>
  <si>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</si>
  <si>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</si>
  <si>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</si>
  <si>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</si>
  <si>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</si>
  <si>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</si>
  <si>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</si>
  <si>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</si>
  <si>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</si>
  <si>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</si>
  <si>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</si>
  <si>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</si>
  <si>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</si>
  <si>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</si>
  <si>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</si>
  <si>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</si>
  <si>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</si>
  <si>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</si>
  <si>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</si>
  <si>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</si>
  <si>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</si>
  <si>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</si>
  <si>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</si>
  <si>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</si>
  <si>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</si>
  <si>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</si>
  <si>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</si>
  <si>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</si>
  <si>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</si>
  <si>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</si>
  <si>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</si>
  <si>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</si>
  <si>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</si>
  <si>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</si>
  <si>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</si>
  <si>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</si>
  <si>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</si>
  <si>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</si>
  <si>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</si>
  <si>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</si>
  <si>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</si>
  <si>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</si>
  <si>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</si>
  <si>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</si>
  <si>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</si>
  <si>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</si>
  <si>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</si>
  <si>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</si>
  <si>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</si>
  <si>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</si>
  <si>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</si>
  <si>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</si>
  <si>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</si>
  <si>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</si>
  <si>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</si>
  <si>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</si>
  <si>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</si>
  <si>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</si>
  <si>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</si>
  <si>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</si>
  <si>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</si>
  <si>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</si>
  <si>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</si>
  <si>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</si>
  <si>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</si>
  <si>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</si>
  <si>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</si>
  <si>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</si>
  <si>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</si>
  <si>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</si>
  <si>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</si>
  <si>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</si>
  <si>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</si>
  <si>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</si>
  <si>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</si>
  <si>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</si>
  <si>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</si>
  <si>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</si>
  <si>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</si>
  <si>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</si>
  <si>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</si>
  <si>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</si>
  <si>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</si>
  <si>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</si>
  <si>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</si>
  <si>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</si>
  <si>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</si>
  <si>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</si>
  <si>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</si>
  <si>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</si>
  <si>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</si>
  <si>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</si>
  <si>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</si>
  <si>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</si>
  <si>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</si>
  <si>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</si>
  <si>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</si>
  <si>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</si>
  <si>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</si>
  <si>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</si>
  <si>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</si>
  <si>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</si>
  <si>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</si>
  <si>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</si>
  <si>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</si>
  <si>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</si>
  <si>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</si>
  <si>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</si>
  <si>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</si>
  <si>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</si>
  <si>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</si>
  <si>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</si>
  <si>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</si>
  <si>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</si>
  <si>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</si>
  <si>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</si>
  <si>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</si>
  <si>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</si>
  <si>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</si>
  <si>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</si>
  <si>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</si>
  <si>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</si>
  <si>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</si>
  <si>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</si>
  <si>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</si>
  <si>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</si>
  <si>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</si>
  <si>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</si>
  <si>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</si>
  <si>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</si>
  <si>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</si>
  <si>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</si>
  <si>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</si>
  <si>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</si>
  <si>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</si>
  <si>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</si>
  <si>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</si>
  <si>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</si>
  <si>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</si>
  <si>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</si>
  <si>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</si>
  <si>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</si>
  <si>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</si>
  <si>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</si>
  <si>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</si>
  <si>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</si>
  <si>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</si>
  <si>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</si>
  <si>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</si>
  <si>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</si>
  <si>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</si>
  <si>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</si>
  <si>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</si>
  <si>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</si>
  <si>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</si>
  <si>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</si>
  <si>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</si>
  <si>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</si>
  <si>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</si>
  <si>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</si>
  <si>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</si>
  <si>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</si>
  <si>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</si>
  <si>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</si>
  <si>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</si>
  <si>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</si>
  <si>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</si>
  <si>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</si>
  <si>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</si>
  <si>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</si>
  <si>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</si>
  <si>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</si>
  <si>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</si>
  <si>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</si>
  <si>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</si>
  <si>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</si>
  <si>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</si>
  <si>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</si>
  <si>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</si>
  <si>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</si>
  <si>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</si>
  <si>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</si>
  <si>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</si>
  <si>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</si>
  <si>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</si>
  <si>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</si>
  <si>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</si>
  <si>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</si>
  <si>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</si>
  <si>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</si>
  <si>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</si>
  <si>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</si>
  <si>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</si>
  <si>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</si>
  <si>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</si>
  <si>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</si>
  <si>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</si>
  <si>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</si>
  <si>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</si>
  <si>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</si>
  <si>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</si>
  <si>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</si>
  <si>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</si>
  <si>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</si>
  <si>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</si>
  <si>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</si>
  <si>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</si>
  <si>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</si>
  <si>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</si>
  <si>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</si>
  <si>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</si>
  <si>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</si>
  <si>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</si>
  <si>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</si>
  <si>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</si>
  <si>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</si>
  <si>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</si>
  <si>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</si>
  <si>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</si>
  <si>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</si>
  <si>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</si>
  <si>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</si>
  <si>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</si>
  <si>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</si>
  <si>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</si>
  <si>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</si>
  <si>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</si>
  <si>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</si>
  <si>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</si>
  <si>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</si>
  <si>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</si>
  <si>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</si>
  <si>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</si>
  <si>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</si>
  <si>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</si>
  <si>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</si>
  <si>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</si>
  <si>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</si>
  <si>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</si>
  <si>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</si>
  <si>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</si>
  <si>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</si>
  <si>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</si>
  <si>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</si>
  <si>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</si>
  <si>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</si>
  <si>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</si>
  <si>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</si>
  <si>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</si>
  <si>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</si>
  <si>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</si>
  <si>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</si>
  <si>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</si>
  <si>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</si>
  <si>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</si>
  <si>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</si>
  <si>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</si>
  <si>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</si>
  <si>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</si>
  <si>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</si>
  <si>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</si>
  <si>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</si>
  <si>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</si>
  <si>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</si>
  <si>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</si>
  <si>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</si>
  <si>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</si>
  <si>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</si>
  <si>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</si>
  <si>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</si>
  <si>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</si>
  <si>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</si>
  <si>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</si>
  <si>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</si>
  <si>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</si>
  <si>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</si>
  <si>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</si>
  <si>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</si>
  <si>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</si>
  <si>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</si>
  <si>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</si>
  <si>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</si>
  <si>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</si>
  <si>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</si>
  <si>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</si>
  <si>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</si>
  <si>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</si>
  <si>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</si>
  <si>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</si>
  <si>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</si>
  <si>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</si>
  <si>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</si>
  <si>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</si>
  <si>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</si>
  <si>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</si>
  <si>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</si>
  <si>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</si>
  <si>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</si>
  <si>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</si>
  <si>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</si>
  <si>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</si>
  <si>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</si>
  <si>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</si>
  <si>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</si>
  <si>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</si>
  <si>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</si>
  <si>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</si>
  <si>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</si>
  <si>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</si>
  <si>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</si>
  <si>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</si>
  <si>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</si>
  <si>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</si>
  <si>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</si>
  <si>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</si>
  <si>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</si>
  <si>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</si>
  <si>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</si>
  <si>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</si>
  <si>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</si>
  <si>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</si>
  <si>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</si>
  <si>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</si>
  <si>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</si>
  <si>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</si>
  <si>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</si>
  <si>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</si>
  <si>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</si>
  <si>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</si>
  <si>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</si>
  <si>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</si>
  <si>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</si>
  <si>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other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</si>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</sst>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L1746"/>
  <sheetViews>
    <sheetView tabSelected="1" zoomScale="85" zoomScaleNormal="85" workbookViewId="0">
      <pane ySplit="1" topLeftCell="A1728" activePane="bottomLeft" state="frozen"/>
      <selection pane="bottomLeft" activeCell="J1737" sqref="J1737:J1746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914</v>
      </c>
      <c r="F1" t="s">
        <v>915</v>
      </c>
      <c r="G1" t="s">
        <v>935</v>
      </c>
      <c r="H1" t="s">
        <v>936</v>
      </c>
      <c r="I1" t="s">
        <v>961</v>
      </c>
      <c r="J1" t="s">
        <v>39</v>
      </c>
      <c r="K1" t="s">
        <v>856</v>
      </c>
      <c r="L1" t="s">
        <v>916</v>
      </c>
    </row>
    <row r="2" spans="1:12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J2" t="s">
        <v>46</v>
      </c>
    </row>
    <row r="3" spans="1:12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J3" t="s">
        <v>46</v>
      </c>
    </row>
    <row r="4" spans="1:12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J4" t="s">
        <v>46</v>
      </c>
    </row>
    <row r="5" spans="1:12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J5" t="s">
        <v>46</v>
      </c>
    </row>
    <row r="6" spans="1:12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J6" t="s">
        <v>51</v>
      </c>
    </row>
    <row r="7" spans="1:12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J7" t="s">
        <v>51</v>
      </c>
    </row>
    <row r="8" spans="1:12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J8" t="s">
        <v>51</v>
      </c>
    </row>
    <row r="9" spans="1:12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J9" t="s">
        <v>51</v>
      </c>
    </row>
    <row r="10" spans="1:12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J10" t="s">
        <v>46</v>
      </c>
    </row>
    <row r="11" spans="1:12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J11" t="s">
        <v>46</v>
      </c>
    </row>
    <row r="12" spans="1:12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J12" t="s">
        <v>46</v>
      </c>
    </row>
    <row r="13" spans="1:12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J13" t="s">
        <v>48</v>
      </c>
    </row>
    <row r="14" spans="1:12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J14" t="s">
        <v>48</v>
      </c>
    </row>
    <row r="15" spans="1:12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J15" t="s">
        <v>48</v>
      </c>
    </row>
    <row r="16" spans="1:12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>TEXT(A24, "MMM")</f>
        <v>Jun</v>
      </c>
      <c r="J24" t="s">
        <v>81</v>
      </c>
      <c r="K24" t="s">
        <v>730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ref="I25:I29" si="4">TEXT(A25, "MMM")</f>
        <v>Jun</v>
      </c>
      <c r="J25" t="s">
        <v>81</v>
      </c>
      <c r="K25" t="s">
        <v>730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730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730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730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730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ref="I46:I61" si="5">TEXT(A46, "MMM")</f>
        <v>Jun</v>
      </c>
      <c r="J46" t="s">
        <v>81</v>
      </c>
      <c r="K46" t="s">
        <v>730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5"/>
        <v>Jun</v>
      </c>
      <c r="J47" t="s">
        <v>81</v>
      </c>
      <c r="K47" t="s">
        <v>730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5"/>
        <v>Jun</v>
      </c>
      <c r="J48" t="s">
        <v>81</v>
      </c>
      <c r="K48" t="s">
        <v>730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5"/>
        <v>Jun</v>
      </c>
      <c r="J49" t="s">
        <v>81</v>
      </c>
      <c r="K49" t="s">
        <v>730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5"/>
        <v>Jun</v>
      </c>
      <c r="J50" t="s">
        <v>81</v>
      </c>
      <c r="K50" t="s">
        <v>730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5"/>
        <v>Jun</v>
      </c>
      <c r="J51" t="s">
        <v>81</v>
      </c>
      <c r="K51" t="s">
        <v>730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5"/>
        <v>Jun</v>
      </c>
      <c r="J52" t="s">
        <v>81</v>
      </c>
      <c r="K52" t="s">
        <v>730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5"/>
        <v>Jun</v>
      </c>
      <c r="J53" t="s">
        <v>81</v>
      </c>
      <c r="K53" t="s">
        <v>730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5"/>
        <v>Jun</v>
      </c>
      <c r="J54" t="s">
        <v>81</v>
      </c>
      <c r="K54" t="s">
        <v>730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5"/>
        <v>Jun</v>
      </c>
      <c r="J55" t="s">
        <v>81</v>
      </c>
      <c r="K55" t="s">
        <v>730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5"/>
        <v>Jun</v>
      </c>
      <c r="J56" t="s">
        <v>81</v>
      </c>
      <c r="K56" t="s">
        <v>730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5"/>
        <v>Jun</v>
      </c>
      <c r="J57" t="s">
        <v>81</v>
      </c>
      <c r="K57" t="s">
        <v>730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5"/>
        <v>Jun</v>
      </c>
      <c r="J58" t="s">
        <v>81</v>
      </c>
      <c r="K58" t="s">
        <v>730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5"/>
        <v>Jun</v>
      </c>
      <c r="J59" t="s">
        <v>81</v>
      </c>
      <c r="K59" t="s">
        <v>730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5"/>
        <v>Jun</v>
      </c>
      <c r="J60" t="s">
        <v>81</v>
      </c>
      <c r="K60" t="s">
        <v>730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5"/>
        <v>Jun</v>
      </c>
      <c r="J61" t="s">
        <v>81</v>
      </c>
      <c r="K61" t="s">
        <v>730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ref="I64:I66" si="6">TEXT(A64, "MMM")</f>
        <v>Jun</v>
      </c>
      <c r="J64" t="s">
        <v>81</v>
      </c>
      <c r="K64" t="s">
        <v>865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6"/>
        <v>Jun</v>
      </c>
      <c r="J65" t="s">
        <v>81</v>
      </c>
      <c r="K65" t="s">
        <v>865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6"/>
        <v>Jun</v>
      </c>
      <c r="J66" t="s">
        <v>81</v>
      </c>
      <c r="K66" t="s">
        <v>865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7">MONTH(A67)</f>
        <v>6</v>
      </c>
      <c r="F67">
        <f t="shared" ref="F67:F130" si="8">YEAR(A67)</f>
        <v>2023</v>
      </c>
      <c r="G67">
        <f t="shared" ref="G67:G130" si="9">WEEKDAY(A67, 2)</f>
        <v>5</v>
      </c>
      <c r="H67" t="str">
        <f t="shared" ref="H67:H130" si="10">CHOOSE(WEEKDAY(A67, 2), "Monday", "Tuesday","Wednesday", "Thursday", "Friday", "Saturday","Sunday")</f>
        <v>Friday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7"/>
        <v>6</v>
      </c>
      <c r="F68">
        <f t="shared" si="8"/>
        <v>2023</v>
      </c>
      <c r="G68">
        <f t="shared" si="9"/>
        <v>5</v>
      </c>
      <c r="H68" t="str">
        <f t="shared" si="10"/>
        <v>Friday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7"/>
        <v>6</v>
      </c>
      <c r="F69">
        <f t="shared" si="8"/>
        <v>2023</v>
      </c>
      <c r="G69">
        <f t="shared" si="9"/>
        <v>5</v>
      </c>
      <c r="H69" t="str">
        <f t="shared" si="10"/>
        <v>Friday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7"/>
        <v>6</v>
      </c>
      <c r="F70">
        <f t="shared" si="8"/>
        <v>2023</v>
      </c>
      <c r="G70">
        <f t="shared" si="9"/>
        <v>5</v>
      </c>
      <c r="H70" t="str">
        <f t="shared" si="10"/>
        <v>Friday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7"/>
        <v>6</v>
      </c>
      <c r="F71">
        <f t="shared" si="8"/>
        <v>2023</v>
      </c>
      <c r="G71">
        <f t="shared" si="9"/>
        <v>5</v>
      </c>
      <c r="H71" t="str">
        <f t="shared" si="10"/>
        <v>Friday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7"/>
        <v>6</v>
      </c>
      <c r="F72">
        <f t="shared" si="8"/>
        <v>2023</v>
      </c>
      <c r="G72">
        <f t="shared" si="9"/>
        <v>5</v>
      </c>
      <c r="H72" t="str">
        <f t="shared" si="10"/>
        <v>Friday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7"/>
        <v>6</v>
      </c>
      <c r="F73">
        <f t="shared" si="8"/>
        <v>2023</v>
      </c>
      <c r="G73">
        <f t="shared" si="9"/>
        <v>5</v>
      </c>
      <c r="H73" t="str">
        <f t="shared" si="10"/>
        <v>Friday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7"/>
        <v>6</v>
      </c>
      <c r="F74">
        <f t="shared" si="8"/>
        <v>2023</v>
      </c>
      <c r="G74">
        <f t="shared" si="9"/>
        <v>1</v>
      </c>
      <c r="H74" t="str">
        <f t="shared" si="10"/>
        <v>Monday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7"/>
        <v>6</v>
      </c>
      <c r="F75">
        <f t="shared" si="8"/>
        <v>2023</v>
      </c>
      <c r="G75">
        <f t="shared" si="9"/>
        <v>2</v>
      </c>
      <c r="H75" t="str">
        <f t="shared" si="10"/>
        <v>Tuesday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7"/>
        <v>6</v>
      </c>
      <c r="F76">
        <f t="shared" si="8"/>
        <v>2023</v>
      </c>
      <c r="G76">
        <f t="shared" si="9"/>
        <v>2</v>
      </c>
      <c r="H76" t="str">
        <f t="shared" si="10"/>
        <v>Tuesday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7"/>
        <v>6</v>
      </c>
      <c r="F77">
        <f t="shared" si="8"/>
        <v>2023</v>
      </c>
      <c r="G77">
        <f t="shared" si="9"/>
        <v>3</v>
      </c>
      <c r="H77" t="str">
        <f t="shared" si="10"/>
        <v>Wednesday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7"/>
        <v>6</v>
      </c>
      <c r="F78">
        <f t="shared" si="8"/>
        <v>2023</v>
      </c>
      <c r="G78">
        <f t="shared" si="9"/>
        <v>3</v>
      </c>
      <c r="H78" t="str">
        <f t="shared" si="10"/>
        <v>Wednesday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7"/>
        <v>6</v>
      </c>
      <c r="F79">
        <f t="shared" si="8"/>
        <v>2023</v>
      </c>
      <c r="G79">
        <f t="shared" si="9"/>
        <v>4</v>
      </c>
      <c r="H79" t="str">
        <f t="shared" si="10"/>
        <v>Thursday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7"/>
        <v>6</v>
      </c>
      <c r="F80">
        <f t="shared" si="8"/>
        <v>2023</v>
      </c>
      <c r="G80">
        <f t="shared" si="9"/>
        <v>4</v>
      </c>
      <c r="H80" t="str">
        <f t="shared" si="10"/>
        <v>Thursday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7"/>
        <v>6</v>
      </c>
      <c r="F81">
        <f t="shared" si="8"/>
        <v>2023</v>
      </c>
      <c r="G81">
        <f t="shared" si="9"/>
        <v>5</v>
      </c>
      <c r="H81" t="str">
        <f t="shared" si="10"/>
        <v>Friday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7"/>
        <v>6</v>
      </c>
      <c r="F82">
        <f t="shared" si="8"/>
        <v>2023</v>
      </c>
      <c r="G82">
        <f t="shared" si="9"/>
        <v>5</v>
      </c>
      <c r="H82" t="str">
        <f t="shared" si="10"/>
        <v>Friday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7"/>
        <v>6</v>
      </c>
      <c r="F83">
        <f t="shared" si="8"/>
        <v>2023</v>
      </c>
      <c r="G83">
        <f t="shared" si="9"/>
        <v>5</v>
      </c>
      <c r="H83" t="str">
        <f t="shared" si="10"/>
        <v>Friday</v>
      </c>
      <c r="I83" t="str">
        <f t="shared" ref="I83:I98" si="11">TEXT(A83, "MMM")</f>
        <v>Jun</v>
      </c>
      <c r="J83" t="s">
        <v>81</v>
      </c>
      <c r="K83" t="s">
        <v>730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7"/>
        <v>6</v>
      </c>
      <c r="F84">
        <f t="shared" si="8"/>
        <v>2023</v>
      </c>
      <c r="G84">
        <f t="shared" si="9"/>
        <v>5</v>
      </c>
      <c r="H84" t="str">
        <f t="shared" si="10"/>
        <v>Friday</v>
      </c>
      <c r="I84" t="str">
        <f t="shared" si="11"/>
        <v>Jun</v>
      </c>
      <c r="J84" t="s">
        <v>81</v>
      </c>
      <c r="K84" t="s">
        <v>730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7"/>
        <v>6</v>
      </c>
      <c r="F85">
        <f t="shared" si="8"/>
        <v>2023</v>
      </c>
      <c r="G85">
        <f t="shared" si="9"/>
        <v>5</v>
      </c>
      <c r="H85" t="str">
        <f t="shared" si="10"/>
        <v>Friday</v>
      </c>
      <c r="I85" t="str">
        <f t="shared" si="11"/>
        <v>Jun</v>
      </c>
      <c r="J85" t="s">
        <v>81</v>
      </c>
      <c r="K85" t="s">
        <v>730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7"/>
        <v>6</v>
      </c>
      <c r="F86">
        <f t="shared" si="8"/>
        <v>2023</v>
      </c>
      <c r="G86">
        <f t="shared" si="9"/>
        <v>5</v>
      </c>
      <c r="H86" t="str">
        <f t="shared" si="10"/>
        <v>Friday</v>
      </c>
      <c r="I86" t="str">
        <f t="shared" si="11"/>
        <v>Jun</v>
      </c>
      <c r="J86" t="s">
        <v>81</v>
      </c>
      <c r="K86" t="s">
        <v>730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7"/>
        <v>6</v>
      </c>
      <c r="F87">
        <f t="shared" si="8"/>
        <v>2023</v>
      </c>
      <c r="G87">
        <f t="shared" si="9"/>
        <v>5</v>
      </c>
      <c r="H87" t="str">
        <f t="shared" si="10"/>
        <v>Friday</v>
      </c>
      <c r="I87" t="str">
        <f t="shared" si="11"/>
        <v>Jun</v>
      </c>
      <c r="J87" t="s">
        <v>81</v>
      </c>
      <c r="K87" t="s">
        <v>730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7"/>
        <v>6</v>
      </c>
      <c r="F88">
        <f t="shared" si="8"/>
        <v>2023</v>
      </c>
      <c r="G88">
        <f t="shared" si="9"/>
        <v>5</v>
      </c>
      <c r="H88" t="str">
        <f t="shared" si="10"/>
        <v>Friday</v>
      </c>
      <c r="I88" t="str">
        <f t="shared" si="11"/>
        <v>Jun</v>
      </c>
      <c r="J88" t="s">
        <v>81</v>
      </c>
      <c r="K88" t="s">
        <v>730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7"/>
        <v>6</v>
      </c>
      <c r="F89">
        <f t="shared" si="8"/>
        <v>2023</v>
      </c>
      <c r="G89">
        <f t="shared" si="9"/>
        <v>5</v>
      </c>
      <c r="H89" t="str">
        <f t="shared" si="10"/>
        <v>Friday</v>
      </c>
      <c r="I89" t="str">
        <f t="shared" si="11"/>
        <v>Jun</v>
      </c>
      <c r="J89" t="s">
        <v>81</v>
      </c>
      <c r="K89" t="s">
        <v>730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7"/>
        <v>6</v>
      </c>
      <c r="F90">
        <f t="shared" si="8"/>
        <v>2023</v>
      </c>
      <c r="G90">
        <f t="shared" si="9"/>
        <v>5</v>
      </c>
      <c r="H90" t="str">
        <f t="shared" si="10"/>
        <v>Friday</v>
      </c>
      <c r="I90" t="str">
        <f t="shared" si="11"/>
        <v>Jun</v>
      </c>
      <c r="J90" t="s">
        <v>81</v>
      </c>
      <c r="K90" t="s">
        <v>730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7"/>
        <v>6</v>
      </c>
      <c r="F91">
        <f t="shared" si="8"/>
        <v>2023</v>
      </c>
      <c r="G91">
        <f t="shared" si="9"/>
        <v>5</v>
      </c>
      <c r="H91" t="str">
        <f t="shared" si="10"/>
        <v>Friday</v>
      </c>
      <c r="I91" t="str">
        <f t="shared" si="11"/>
        <v>Jun</v>
      </c>
      <c r="J91" t="s">
        <v>81</v>
      </c>
      <c r="K91" t="s">
        <v>730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7"/>
        <v>6</v>
      </c>
      <c r="F92">
        <f t="shared" si="8"/>
        <v>2023</v>
      </c>
      <c r="G92">
        <f t="shared" si="9"/>
        <v>5</v>
      </c>
      <c r="H92" t="str">
        <f t="shared" si="10"/>
        <v>Friday</v>
      </c>
      <c r="I92" t="str">
        <f t="shared" si="11"/>
        <v>Jun</v>
      </c>
      <c r="J92" t="s">
        <v>81</v>
      </c>
      <c r="K92" t="s">
        <v>730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7"/>
        <v>6</v>
      </c>
      <c r="F93">
        <f t="shared" si="8"/>
        <v>2023</v>
      </c>
      <c r="G93">
        <f t="shared" si="9"/>
        <v>5</v>
      </c>
      <c r="H93" t="str">
        <f t="shared" si="10"/>
        <v>Friday</v>
      </c>
      <c r="I93" t="str">
        <f t="shared" si="11"/>
        <v>Jun</v>
      </c>
      <c r="J93" t="s">
        <v>81</v>
      </c>
      <c r="K93" t="s">
        <v>730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7"/>
        <v>6</v>
      </c>
      <c r="F94">
        <f t="shared" si="8"/>
        <v>2023</v>
      </c>
      <c r="G94">
        <f t="shared" si="9"/>
        <v>5</v>
      </c>
      <c r="H94" t="str">
        <f t="shared" si="10"/>
        <v>Friday</v>
      </c>
      <c r="I94" t="str">
        <f t="shared" si="11"/>
        <v>Jun</v>
      </c>
      <c r="J94" t="s">
        <v>81</v>
      </c>
      <c r="K94" t="s">
        <v>730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7"/>
        <v>6</v>
      </c>
      <c r="F95">
        <f t="shared" si="8"/>
        <v>2023</v>
      </c>
      <c r="G95">
        <f t="shared" si="9"/>
        <v>5</v>
      </c>
      <c r="H95" t="str">
        <f t="shared" si="10"/>
        <v>Friday</v>
      </c>
      <c r="I95" t="str">
        <f t="shared" si="11"/>
        <v>Jun</v>
      </c>
      <c r="J95" t="s">
        <v>81</v>
      </c>
      <c r="K95" t="s">
        <v>730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7"/>
        <v>6</v>
      </c>
      <c r="F96">
        <f t="shared" si="8"/>
        <v>2023</v>
      </c>
      <c r="G96">
        <f t="shared" si="9"/>
        <v>5</v>
      </c>
      <c r="H96" t="str">
        <f t="shared" si="10"/>
        <v>Friday</v>
      </c>
      <c r="I96" t="str">
        <f t="shared" si="11"/>
        <v>Jun</v>
      </c>
      <c r="J96" t="s">
        <v>81</v>
      </c>
      <c r="K96" t="s">
        <v>730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7"/>
        <v>6</v>
      </c>
      <c r="F97">
        <f t="shared" si="8"/>
        <v>2023</v>
      </c>
      <c r="G97">
        <f t="shared" si="9"/>
        <v>5</v>
      </c>
      <c r="H97" t="str">
        <f t="shared" si="10"/>
        <v>Friday</v>
      </c>
      <c r="I97" t="str">
        <f t="shared" si="11"/>
        <v>Jun</v>
      </c>
      <c r="J97" t="s">
        <v>81</v>
      </c>
      <c r="K97" t="s">
        <v>730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7"/>
        <v>6</v>
      </c>
      <c r="F98">
        <f t="shared" si="8"/>
        <v>2023</v>
      </c>
      <c r="G98">
        <f t="shared" si="9"/>
        <v>5</v>
      </c>
      <c r="H98" t="str">
        <f t="shared" si="10"/>
        <v>Friday</v>
      </c>
      <c r="I98" t="str">
        <f t="shared" si="11"/>
        <v>Jun</v>
      </c>
      <c r="J98" t="s">
        <v>81</v>
      </c>
      <c r="K98" t="s">
        <v>730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7"/>
        <v>6</v>
      </c>
      <c r="F99">
        <f t="shared" si="8"/>
        <v>2023</v>
      </c>
      <c r="G99">
        <f t="shared" si="9"/>
        <v>5</v>
      </c>
      <c r="H99" t="str">
        <f t="shared" si="10"/>
        <v>Friday</v>
      </c>
      <c r="J99" t="s">
        <v>48</v>
      </c>
      <c r="K99" t="s">
        <v>730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7"/>
        <v>6</v>
      </c>
      <c r="F100">
        <f t="shared" si="8"/>
        <v>2023</v>
      </c>
      <c r="G100">
        <f t="shared" si="9"/>
        <v>5</v>
      </c>
      <c r="H100" t="str">
        <f t="shared" si="10"/>
        <v>Friday</v>
      </c>
      <c r="J100" t="s">
        <v>48</v>
      </c>
      <c r="K100" t="s">
        <v>730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7"/>
        <v>6</v>
      </c>
      <c r="F101">
        <f t="shared" si="8"/>
        <v>2023</v>
      </c>
      <c r="G101">
        <f t="shared" si="9"/>
        <v>5</v>
      </c>
      <c r="H101" t="str">
        <f t="shared" si="10"/>
        <v>Friday</v>
      </c>
      <c r="J101" t="s">
        <v>48</v>
      </c>
      <c r="K101" t="s">
        <v>730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7"/>
        <v>6</v>
      </c>
      <c r="F102">
        <f t="shared" si="8"/>
        <v>2023</v>
      </c>
      <c r="G102">
        <f t="shared" si="9"/>
        <v>5</v>
      </c>
      <c r="H102" t="str">
        <f t="shared" si="10"/>
        <v>Friday</v>
      </c>
      <c r="J102" t="s">
        <v>48</v>
      </c>
      <c r="K102" t="s">
        <v>730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7"/>
        <v>6</v>
      </c>
      <c r="F103">
        <f t="shared" si="8"/>
        <v>2023</v>
      </c>
      <c r="G103">
        <f t="shared" si="9"/>
        <v>5</v>
      </c>
      <c r="H103" t="str">
        <f t="shared" si="10"/>
        <v>Friday</v>
      </c>
      <c r="J103" t="s">
        <v>48</v>
      </c>
      <c r="K103" t="s">
        <v>730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7"/>
        <v>6</v>
      </c>
      <c r="F104">
        <f t="shared" si="8"/>
        <v>2023</v>
      </c>
      <c r="G104">
        <f t="shared" si="9"/>
        <v>5</v>
      </c>
      <c r="H104" t="str">
        <f t="shared" si="10"/>
        <v>Friday</v>
      </c>
      <c r="J104" t="s">
        <v>48</v>
      </c>
      <c r="K104" t="s">
        <v>730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7"/>
        <v>6</v>
      </c>
      <c r="F105">
        <f t="shared" si="8"/>
        <v>2023</v>
      </c>
      <c r="G105">
        <f t="shared" si="9"/>
        <v>5</v>
      </c>
      <c r="H105" t="str">
        <f t="shared" si="10"/>
        <v>Friday</v>
      </c>
      <c r="J105" t="s">
        <v>48</v>
      </c>
      <c r="K105" t="s">
        <v>730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7"/>
        <v>6</v>
      </c>
      <c r="F106">
        <f t="shared" si="8"/>
        <v>2023</v>
      </c>
      <c r="G106">
        <f t="shared" si="9"/>
        <v>5</v>
      </c>
      <c r="H106" t="str">
        <f t="shared" si="10"/>
        <v>Friday</v>
      </c>
      <c r="J106" t="s">
        <v>48</v>
      </c>
      <c r="K106" t="s">
        <v>730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7"/>
        <v>6</v>
      </c>
      <c r="F107">
        <f t="shared" si="8"/>
        <v>2023</v>
      </c>
      <c r="G107">
        <f t="shared" si="9"/>
        <v>5</v>
      </c>
      <c r="H107" t="str">
        <f t="shared" si="10"/>
        <v>Friday</v>
      </c>
      <c r="J107" t="s">
        <v>48</v>
      </c>
      <c r="K107" t="s">
        <v>730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7"/>
        <v>6</v>
      </c>
      <c r="F108">
        <f t="shared" si="8"/>
        <v>2023</v>
      </c>
      <c r="G108">
        <f t="shared" si="9"/>
        <v>5</v>
      </c>
      <c r="H108" t="str">
        <f t="shared" si="10"/>
        <v>Friday</v>
      </c>
      <c r="J108" t="s">
        <v>48</v>
      </c>
      <c r="K108" t="s">
        <v>730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7"/>
        <v>6</v>
      </c>
      <c r="F109">
        <f t="shared" si="8"/>
        <v>2023</v>
      </c>
      <c r="G109">
        <f t="shared" si="9"/>
        <v>5</v>
      </c>
      <c r="H109" t="str">
        <f t="shared" si="10"/>
        <v>Friday</v>
      </c>
      <c r="J109" t="s">
        <v>48</v>
      </c>
      <c r="K109" t="s">
        <v>730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7"/>
        <v>6</v>
      </c>
      <c r="F110">
        <f t="shared" si="8"/>
        <v>2023</v>
      </c>
      <c r="G110">
        <f t="shared" si="9"/>
        <v>5</v>
      </c>
      <c r="H110" t="str">
        <f t="shared" si="10"/>
        <v>Friday</v>
      </c>
      <c r="J110" t="s">
        <v>48</v>
      </c>
      <c r="K110" t="s">
        <v>730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7"/>
        <v>6</v>
      </c>
      <c r="F111">
        <f t="shared" si="8"/>
        <v>2023</v>
      </c>
      <c r="G111">
        <f t="shared" si="9"/>
        <v>5</v>
      </c>
      <c r="H111" t="str">
        <f t="shared" si="10"/>
        <v>Friday</v>
      </c>
      <c r="J111" t="s">
        <v>48</v>
      </c>
      <c r="K111" t="s">
        <v>730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7"/>
        <v>6</v>
      </c>
      <c r="F112">
        <f t="shared" si="8"/>
        <v>2023</v>
      </c>
      <c r="G112">
        <f t="shared" si="9"/>
        <v>5</v>
      </c>
      <c r="H112" t="str">
        <f t="shared" si="10"/>
        <v>Friday</v>
      </c>
      <c r="J112" t="s">
        <v>48</v>
      </c>
      <c r="K112" t="s">
        <v>730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7"/>
        <v>6</v>
      </c>
      <c r="F113">
        <f t="shared" si="8"/>
        <v>2023</v>
      </c>
      <c r="G113">
        <f t="shared" si="9"/>
        <v>5</v>
      </c>
      <c r="H113" t="str">
        <f t="shared" si="10"/>
        <v>Friday</v>
      </c>
      <c r="J113" t="s">
        <v>48</v>
      </c>
      <c r="K113" t="s">
        <v>730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7"/>
        <v>6</v>
      </c>
      <c r="F114">
        <f t="shared" si="8"/>
        <v>2023</v>
      </c>
      <c r="G114">
        <f t="shared" si="9"/>
        <v>5</v>
      </c>
      <c r="H114" t="str">
        <f t="shared" si="10"/>
        <v>Friday</v>
      </c>
      <c r="J114" t="s">
        <v>48</v>
      </c>
      <c r="K114" t="s">
        <v>730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7"/>
        <v>6</v>
      </c>
      <c r="F115">
        <f t="shared" si="8"/>
        <v>2023</v>
      </c>
      <c r="G115">
        <f t="shared" si="9"/>
        <v>5</v>
      </c>
      <c r="H115" t="str">
        <f t="shared" si="10"/>
        <v>Friday</v>
      </c>
      <c r="J115" t="s">
        <v>48</v>
      </c>
      <c r="K115" t="s">
        <v>730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7"/>
        <v>6</v>
      </c>
      <c r="F116">
        <f t="shared" si="8"/>
        <v>2023</v>
      </c>
      <c r="G116">
        <f t="shared" si="9"/>
        <v>5</v>
      </c>
      <c r="H116" t="str">
        <f t="shared" si="10"/>
        <v>Friday</v>
      </c>
      <c r="J116" t="s">
        <v>48</v>
      </c>
      <c r="K116" t="s">
        <v>730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7"/>
        <v>6</v>
      </c>
      <c r="F117">
        <f t="shared" si="8"/>
        <v>2023</v>
      </c>
      <c r="G117">
        <f t="shared" si="9"/>
        <v>5</v>
      </c>
      <c r="H117" t="str">
        <f t="shared" si="10"/>
        <v>Friday</v>
      </c>
      <c r="J117" t="s">
        <v>48</v>
      </c>
      <c r="K117" t="s">
        <v>730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7"/>
        <v>6</v>
      </c>
      <c r="F118">
        <f t="shared" si="8"/>
        <v>2023</v>
      </c>
      <c r="G118">
        <f t="shared" si="9"/>
        <v>5</v>
      </c>
      <c r="H118" t="str">
        <f t="shared" si="10"/>
        <v>Friday</v>
      </c>
      <c r="J118" t="s">
        <v>48</v>
      </c>
      <c r="K118" t="s">
        <v>730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7"/>
        <v>6</v>
      </c>
      <c r="F119">
        <f t="shared" si="8"/>
        <v>2023</v>
      </c>
      <c r="G119">
        <f t="shared" si="9"/>
        <v>5</v>
      </c>
      <c r="H119" t="str">
        <f t="shared" si="10"/>
        <v>Friday</v>
      </c>
      <c r="J119" t="s">
        <v>48</v>
      </c>
      <c r="K119" t="s">
        <v>730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7"/>
        <v>6</v>
      </c>
      <c r="F120">
        <f t="shared" si="8"/>
        <v>2023</v>
      </c>
      <c r="G120">
        <f t="shared" si="9"/>
        <v>5</v>
      </c>
      <c r="H120" t="str">
        <f t="shared" si="10"/>
        <v>Friday</v>
      </c>
      <c r="J120" t="s">
        <v>48</v>
      </c>
      <c r="K120" t="s">
        <v>730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7"/>
        <v>6</v>
      </c>
      <c r="F121">
        <f t="shared" si="8"/>
        <v>2023</v>
      </c>
      <c r="G121">
        <f t="shared" si="9"/>
        <v>5</v>
      </c>
      <c r="H121" t="str">
        <f t="shared" si="10"/>
        <v>Friday</v>
      </c>
      <c r="J121" t="s">
        <v>48</v>
      </c>
      <c r="K121" t="s">
        <v>730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7"/>
        <v>6</v>
      </c>
      <c r="F122">
        <f t="shared" si="8"/>
        <v>2023</v>
      </c>
      <c r="G122">
        <f t="shared" si="9"/>
        <v>5</v>
      </c>
      <c r="H122" t="str">
        <f t="shared" si="10"/>
        <v>Friday</v>
      </c>
      <c r="J122" t="s">
        <v>48</v>
      </c>
      <c r="K122" t="s">
        <v>730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7"/>
        <v>6</v>
      </c>
      <c r="F123">
        <f t="shared" si="8"/>
        <v>2023</v>
      </c>
      <c r="G123">
        <f t="shared" si="9"/>
        <v>5</v>
      </c>
      <c r="H123" t="str">
        <f t="shared" si="10"/>
        <v>Friday</v>
      </c>
      <c r="J123" t="s">
        <v>48</v>
      </c>
      <c r="K123" t="s">
        <v>730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7"/>
        <v>6</v>
      </c>
      <c r="F124">
        <f t="shared" si="8"/>
        <v>2023</v>
      </c>
      <c r="G124">
        <f t="shared" si="9"/>
        <v>5</v>
      </c>
      <c r="H124" t="str">
        <f t="shared" si="10"/>
        <v>Friday</v>
      </c>
      <c r="J124" t="s">
        <v>48</v>
      </c>
      <c r="K124" t="s">
        <v>730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7"/>
        <v>6</v>
      </c>
      <c r="F125">
        <f t="shared" si="8"/>
        <v>2023</v>
      </c>
      <c r="G125">
        <f t="shared" si="9"/>
        <v>5</v>
      </c>
      <c r="H125" t="str">
        <f t="shared" si="10"/>
        <v>Friday</v>
      </c>
      <c r="J125" t="s">
        <v>48</v>
      </c>
      <c r="K125" t="s">
        <v>730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7"/>
        <v>6</v>
      </c>
      <c r="F126">
        <f t="shared" si="8"/>
        <v>2023</v>
      </c>
      <c r="G126">
        <f t="shared" si="9"/>
        <v>5</v>
      </c>
      <c r="H126" t="str">
        <f t="shared" si="10"/>
        <v>Friday</v>
      </c>
      <c r="J126" t="s">
        <v>48</v>
      </c>
      <c r="K126" t="s">
        <v>730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7"/>
        <v>6</v>
      </c>
      <c r="F127">
        <f t="shared" si="8"/>
        <v>2023</v>
      </c>
      <c r="G127">
        <f t="shared" si="9"/>
        <v>5</v>
      </c>
      <c r="H127" t="str">
        <f t="shared" si="10"/>
        <v>Friday</v>
      </c>
      <c r="J127" t="s">
        <v>48</v>
      </c>
      <c r="K127" t="s">
        <v>730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7"/>
        <v>7</v>
      </c>
      <c r="F128">
        <f t="shared" si="8"/>
        <v>2023</v>
      </c>
      <c r="G128">
        <f t="shared" si="9"/>
        <v>6</v>
      </c>
      <c r="H128" t="str">
        <f t="shared" si="10"/>
        <v>Saturday</v>
      </c>
      <c r="I128" t="str">
        <f t="shared" ref="I128:I135" si="12">TEXT(A128, "MMM")</f>
        <v>Jul</v>
      </c>
      <c r="J128" t="s">
        <v>81</v>
      </c>
      <c r="K128" t="s">
        <v>730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7"/>
        <v>7</v>
      </c>
      <c r="F129">
        <f t="shared" si="8"/>
        <v>2023</v>
      </c>
      <c r="G129">
        <f t="shared" si="9"/>
        <v>6</v>
      </c>
      <c r="H129" t="str">
        <f t="shared" si="10"/>
        <v>Saturday</v>
      </c>
      <c r="I129" t="str">
        <f t="shared" si="12"/>
        <v>Jul</v>
      </c>
      <c r="J129" t="s">
        <v>81</v>
      </c>
      <c r="K129" t="s">
        <v>730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7"/>
        <v>7</v>
      </c>
      <c r="F130">
        <f t="shared" si="8"/>
        <v>2023</v>
      </c>
      <c r="G130">
        <f t="shared" si="9"/>
        <v>6</v>
      </c>
      <c r="H130" t="str">
        <f t="shared" si="10"/>
        <v>Saturday</v>
      </c>
      <c r="I130" t="str">
        <f t="shared" si="12"/>
        <v>Jul</v>
      </c>
      <c r="J130" t="s">
        <v>81</v>
      </c>
      <c r="K130" t="s">
        <v>730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79" si="13">MONTH(A131)</f>
        <v>7</v>
      </c>
      <c r="F131">
        <f t="shared" ref="F131:F179" si="14">YEAR(A131)</f>
        <v>2023</v>
      </c>
      <c r="G131">
        <f t="shared" ref="G131:G179" si="15">WEEKDAY(A131, 2)</f>
        <v>6</v>
      </c>
      <c r="H131" t="str">
        <f t="shared" ref="H131:H194" si="16">CHOOSE(WEEKDAY(A131, 2), "Monday", "Tuesday","Wednesday", "Thursday", "Friday", "Saturday","Sunday")</f>
        <v>Saturday</v>
      </c>
      <c r="I131" t="str">
        <f t="shared" si="12"/>
        <v>Jul</v>
      </c>
      <c r="J131" t="s">
        <v>81</v>
      </c>
      <c r="K131" t="s">
        <v>730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3"/>
        <v>7</v>
      </c>
      <c r="F132">
        <f t="shared" si="14"/>
        <v>2023</v>
      </c>
      <c r="G132">
        <f t="shared" si="15"/>
        <v>6</v>
      </c>
      <c r="H132" t="str">
        <f t="shared" si="16"/>
        <v>Saturday</v>
      </c>
      <c r="I132" t="str">
        <f t="shared" si="12"/>
        <v>Jul</v>
      </c>
      <c r="J132" t="s">
        <v>81</v>
      </c>
      <c r="K132" t="s">
        <v>730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3"/>
        <v>7</v>
      </c>
      <c r="F133">
        <f t="shared" si="14"/>
        <v>2023</v>
      </c>
      <c r="G133">
        <f t="shared" si="15"/>
        <v>6</v>
      </c>
      <c r="H133" t="str">
        <f t="shared" si="16"/>
        <v>Saturday</v>
      </c>
      <c r="I133" t="str">
        <f t="shared" si="12"/>
        <v>Jul</v>
      </c>
      <c r="J133" t="s">
        <v>81</v>
      </c>
      <c r="K133" t="s">
        <v>730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3"/>
        <v>7</v>
      </c>
      <c r="F134">
        <f t="shared" si="14"/>
        <v>2023</v>
      </c>
      <c r="G134">
        <f t="shared" si="15"/>
        <v>6</v>
      </c>
      <c r="H134" t="str">
        <f t="shared" si="16"/>
        <v>Saturday</v>
      </c>
      <c r="I134" t="str">
        <f t="shared" si="12"/>
        <v>Jul</v>
      </c>
      <c r="J134" t="s">
        <v>81</v>
      </c>
      <c r="K134" t="s">
        <v>730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3"/>
        <v>7</v>
      </c>
      <c r="F135">
        <f t="shared" si="14"/>
        <v>2023</v>
      </c>
      <c r="G135">
        <f t="shared" si="15"/>
        <v>6</v>
      </c>
      <c r="H135" t="str">
        <f t="shared" si="16"/>
        <v>Saturday</v>
      </c>
      <c r="I135" t="str">
        <f t="shared" si="12"/>
        <v>Jul</v>
      </c>
      <c r="J135" t="s">
        <v>81</v>
      </c>
      <c r="K135" t="s">
        <v>730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3"/>
        <v>7</v>
      </c>
      <c r="F136">
        <f t="shared" si="14"/>
        <v>2023</v>
      </c>
      <c r="G136">
        <f t="shared" si="15"/>
        <v>1</v>
      </c>
      <c r="H136" t="str">
        <f t="shared" si="16"/>
        <v>Monday</v>
      </c>
      <c r="J136" t="s">
        <v>49</v>
      </c>
      <c r="K136" t="s">
        <v>744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3"/>
        <v>7</v>
      </c>
      <c r="F137">
        <f t="shared" si="14"/>
        <v>2023</v>
      </c>
      <c r="G137">
        <f t="shared" si="15"/>
        <v>1</v>
      </c>
      <c r="H137" t="str">
        <f t="shared" si="16"/>
        <v>Monday</v>
      </c>
      <c r="J137" t="s">
        <v>49</v>
      </c>
      <c r="K137" t="s">
        <v>744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3"/>
        <v>7</v>
      </c>
      <c r="F138">
        <f t="shared" si="14"/>
        <v>2023</v>
      </c>
      <c r="G138">
        <f t="shared" si="15"/>
        <v>1</v>
      </c>
      <c r="H138" t="str">
        <f t="shared" si="16"/>
        <v>Monday</v>
      </c>
      <c r="J138" t="s">
        <v>49</v>
      </c>
      <c r="K138" t="s">
        <v>744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3"/>
        <v>7</v>
      </c>
      <c r="F139">
        <f t="shared" si="14"/>
        <v>2023</v>
      </c>
      <c r="G139">
        <f t="shared" si="15"/>
        <v>1</v>
      </c>
      <c r="H139" t="str">
        <f t="shared" si="16"/>
        <v>Monday</v>
      </c>
      <c r="J139" t="s">
        <v>49</v>
      </c>
      <c r="K139" t="s">
        <v>744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3"/>
        <v>7</v>
      </c>
      <c r="F140">
        <f t="shared" si="14"/>
        <v>2023</v>
      </c>
      <c r="G140">
        <f t="shared" si="15"/>
        <v>1</v>
      </c>
      <c r="H140" t="str">
        <f t="shared" si="16"/>
        <v>Monday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3"/>
        <v>7</v>
      </c>
      <c r="F141">
        <f t="shared" si="14"/>
        <v>2023</v>
      </c>
      <c r="G141">
        <f t="shared" si="15"/>
        <v>1</v>
      </c>
      <c r="H141" t="str">
        <f t="shared" si="16"/>
        <v>Monday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3"/>
        <v>7</v>
      </c>
      <c r="F142">
        <f t="shared" si="14"/>
        <v>2023</v>
      </c>
      <c r="G142">
        <f t="shared" si="15"/>
        <v>2</v>
      </c>
      <c r="H142" t="str">
        <f t="shared" si="16"/>
        <v>Tuesday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3"/>
        <v>7</v>
      </c>
      <c r="F143">
        <f t="shared" si="14"/>
        <v>2023</v>
      </c>
      <c r="G143">
        <f t="shared" si="15"/>
        <v>2</v>
      </c>
      <c r="H143" t="str">
        <f t="shared" si="16"/>
        <v>Tuesday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3"/>
        <v>7</v>
      </c>
      <c r="F144">
        <f t="shared" si="14"/>
        <v>2023</v>
      </c>
      <c r="G144">
        <f t="shared" si="15"/>
        <v>3</v>
      </c>
      <c r="H144" t="str">
        <f t="shared" si="16"/>
        <v>Wednesday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3"/>
        <v>7</v>
      </c>
      <c r="F145">
        <f t="shared" si="14"/>
        <v>2023</v>
      </c>
      <c r="G145">
        <f t="shared" si="15"/>
        <v>4</v>
      </c>
      <c r="H145" t="str">
        <f t="shared" si="16"/>
        <v>Thursday</v>
      </c>
      <c r="J145" t="s">
        <v>857</v>
      </c>
      <c r="K145" t="s">
        <v>744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3"/>
        <v>7</v>
      </c>
      <c r="F146">
        <f t="shared" si="14"/>
        <v>2023</v>
      </c>
      <c r="G146">
        <f t="shared" si="15"/>
        <v>4</v>
      </c>
      <c r="H146" t="str">
        <f t="shared" si="16"/>
        <v>Thursday</v>
      </c>
      <c r="J146" t="s">
        <v>857</v>
      </c>
      <c r="K146" t="s">
        <v>744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3"/>
        <v>7</v>
      </c>
      <c r="F147">
        <f t="shared" si="14"/>
        <v>2023</v>
      </c>
      <c r="G147">
        <f t="shared" si="15"/>
        <v>4</v>
      </c>
      <c r="H147" t="str">
        <f t="shared" si="16"/>
        <v>Thursday</v>
      </c>
      <c r="J147" t="s">
        <v>857</v>
      </c>
      <c r="K147" t="s">
        <v>744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3"/>
        <v>7</v>
      </c>
      <c r="F148">
        <f t="shared" si="14"/>
        <v>2023</v>
      </c>
      <c r="G148">
        <f t="shared" si="15"/>
        <v>4</v>
      </c>
      <c r="H148" t="str">
        <f t="shared" si="16"/>
        <v>Thursday</v>
      </c>
      <c r="J148" t="s">
        <v>49</v>
      </c>
      <c r="K148" t="s">
        <v>730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3"/>
        <v>7</v>
      </c>
      <c r="F149">
        <f t="shared" si="14"/>
        <v>2023</v>
      </c>
      <c r="G149">
        <f t="shared" si="15"/>
        <v>4</v>
      </c>
      <c r="H149" t="str">
        <f t="shared" si="16"/>
        <v>Thursday</v>
      </c>
      <c r="J149" t="s">
        <v>49</v>
      </c>
      <c r="K149" t="s">
        <v>730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3"/>
        <v>7</v>
      </c>
      <c r="F150">
        <f t="shared" si="14"/>
        <v>2023</v>
      </c>
      <c r="G150">
        <f t="shared" si="15"/>
        <v>4</v>
      </c>
      <c r="H150" t="str">
        <f t="shared" si="16"/>
        <v>Thursday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3"/>
        <v>7</v>
      </c>
      <c r="F151">
        <f t="shared" si="14"/>
        <v>2023</v>
      </c>
      <c r="G151">
        <f t="shared" si="15"/>
        <v>4</v>
      </c>
      <c r="H151" t="str">
        <f t="shared" si="16"/>
        <v>Thursday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3"/>
        <v>7</v>
      </c>
      <c r="F152">
        <f t="shared" si="14"/>
        <v>2023</v>
      </c>
      <c r="G152">
        <f t="shared" si="15"/>
        <v>4</v>
      </c>
      <c r="H152" t="str">
        <f t="shared" si="16"/>
        <v>Thursday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3"/>
        <v>7</v>
      </c>
      <c r="F153">
        <f t="shared" si="14"/>
        <v>2023</v>
      </c>
      <c r="G153">
        <f t="shared" si="15"/>
        <v>5</v>
      </c>
      <c r="H153" t="str">
        <f t="shared" si="16"/>
        <v>Friday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3"/>
        <v>7</v>
      </c>
      <c r="F154">
        <f t="shared" si="14"/>
        <v>2023</v>
      </c>
      <c r="G154">
        <f t="shared" si="15"/>
        <v>5</v>
      </c>
      <c r="H154" t="str">
        <f t="shared" si="16"/>
        <v>Friday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3"/>
        <v>7</v>
      </c>
      <c r="F155">
        <f t="shared" si="14"/>
        <v>2023</v>
      </c>
      <c r="G155">
        <f t="shared" si="15"/>
        <v>5</v>
      </c>
      <c r="H155" t="str">
        <f t="shared" si="16"/>
        <v>Friday</v>
      </c>
      <c r="J155" t="s">
        <v>48</v>
      </c>
      <c r="K155" t="s">
        <v>730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3"/>
        <v>7</v>
      </c>
      <c r="F156">
        <f t="shared" si="14"/>
        <v>2023</v>
      </c>
      <c r="G156">
        <f t="shared" si="15"/>
        <v>5</v>
      </c>
      <c r="H156" t="str">
        <f t="shared" si="16"/>
        <v>Friday</v>
      </c>
      <c r="J156" t="s">
        <v>48</v>
      </c>
      <c r="K156" t="s">
        <v>730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3"/>
        <v>7</v>
      </c>
      <c r="F157">
        <f t="shared" si="14"/>
        <v>2023</v>
      </c>
      <c r="G157">
        <f t="shared" si="15"/>
        <v>5</v>
      </c>
      <c r="H157" t="str">
        <f t="shared" si="16"/>
        <v>Friday</v>
      </c>
      <c r="J157" t="s">
        <v>48</v>
      </c>
      <c r="K157" t="s">
        <v>730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3"/>
        <v>7</v>
      </c>
      <c r="F158">
        <f t="shared" si="14"/>
        <v>2023</v>
      </c>
      <c r="G158">
        <f t="shared" si="15"/>
        <v>5</v>
      </c>
      <c r="H158" t="str">
        <f t="shared" si="16"/>
        <v>Friday</v>
      </c>
      <c r="J158" t="s">
        <v>48</v>
      </c>
      <c r="K158" t="s">
        <v>730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3"/>
        <v>7</v>
      </c>
      <c r="F159">
        <f t="shared" si="14"/>
        <v>2023</v>
      </c>
      <c r="G159">
        <f t="shared" si="15"/>
        <v>5</v>
      </c>
      <c r="H159" t="str">
        <f t="shared" si="16"/>
        <v>Friday</v>
      </c>
      <c r="J159" t="s">
        <v>48</v>
      </c>
      <c r="K159" t="s">
        <v>730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3"/>
        <v>7</v>
      </c>
      <c r="F160">
        <f t="shared" si="14"/>
        <v>2023</v>
      </c>
      <c r="G160">
        <f t="shared" si="15"/>
        <v>5</v>
      </c>
      <c r="H160" t="str">
        <f t="shared" si="16"/>
        <v>Friday</v>
      </c>
      <c r="J160" t="s">
        <v>48</v>
      </c>
      <c r="K160" t="s">
        <v>730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3"/>
        <v>7</v>
      </c>
      <c r="F161">
        <f t="shared" si="14"/>
        <v>2023</v>
      </c>
      <c r="G161">
        <f t="shared" si="15"/>
        <v>5</v>
      </c>
      <c r="H161" t="str">
        <f t="shared" si="16"/>
        <v>Friday</v>
      </c>
      <c r="J161" t="s">
        <v>48</v>
      </c>
      <c r="K161" t="s">
        <v>730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3"/>
        <v>7</v>
      </c>
      <c r="F162">
        <f t="shared" si="14"/>
        <v>2023</v>
      </c>
      <c r="G162">
        <f t="shared" si="15"/>
        <v>5</v>
      </c>
      <c r="H162" t="str">
        <f t="shared" si="16"/>
        <v>Friday</v>
      </c>
      <c r="J162" t="s">
        <v>48</v>
      </c>
      <c r="K162" t="s">
        <v>730</v>
      </c>
    </row>
    <row r="163" spans="1:11" x14ac:dyDescent="0.25">
      <c r="A163" s="1">
        <v>45114</v>
      </c>
      <c r="B163" t="s">
        <v>3</v>
      </c>
      <c r="C163" t="s">
        <v>331</v>
      </c>
      <c r="D163">
        <v>1.39</v>
      </c>
      <c r="E163">
        <f t="shared" si="13"/>
        <v>7</v>
      </c>
      <c r="F163">
        <f t="shared" si="14"/>
        <v>2023</v>
      </c>
      <c r="G163">
        <f t="shared" si="15"/>
        <v>5</v>
      </c>
      <c r="H163" t="str">
        <f t="shared" si="16"/>
        <v>Friday</v>
      </c>
      <c r="I163" t="str">
        <f t="shared" ref="I163:I166" si="17">TEXT(A163, "MMM")</f>
        <v>Jul</v>
      </c>
      <c r="J163" t="s">
        <v>81</v>
      </c>
      <c r="K163" t="s">
        <v>730</v>
      </c>
    </row>
    <row r="164" spans="1:11" x14ac:dyDescent="0.25">
      <c r="A164" s="1">
        <v>45114</v>
      </c>
      <c r="B164" t="s">
        <v>3</v>
      </c>
      <c r="C164" t="s">
        <v>332</v>
      </c>
      <c r="D164">
        <f>5.99/2</f>
        <v>2.9950000000000001</v>
      </c>
      <c r="E164">
        <f t="shared" si="13"/>
        <v>7</v>
      </c>
      <c r="F164">
        <f t="shared" si="14"/>
        <v>2023</v>
      </c>
      <c r="G164">
        <f t="shared" si="15"/>
        <v>5</v>
      </c>
      <c r="H164" t="str">
        <f t="shared" si="16"/>
        <v>Friday</v>
      </c>
      <c r="I164" t="str">
        <f t="shared" si="17"/>
        <v>Jul</v>
      </c>
      <c r="J164" t="s">
        <v>81</v>
      </c>
      <c r="K164" t="s">
        <v>730</v>
      </c>
    </row>
    <row r="165" spans="1:11" x14ac:dyDescent="0.25">
      <c r="A165" s="1">
        <v>45114</v>
      </c>
      <c r="B165" t="s">
        <v>3</v>
      </c>
      <c r="C165" t="s">
        <v>333</v>
      </c>
      <c r="D165">
        <f>5.02/2</f>
        <v>2.5099999999999998</v>
      </c>
      <c r="E165">
        <f t="shared" si="13"/>
        <v>7</v>
      </c>
      <c r="F165">
        <f t="shared" si="14"/>
        <v>2023</v>
      </c>
      <c r="G165">
        <f t="shared" si="15"/>
        <v>5</v>
      </c>
      <c r="H165" t="str">
        <f t="shared" si="16"/>
        <v>Friday</v>
      </c>
      <c r="I165" t="str">
        <f t="shared" si="17"/>
        <v>Jul</v>
      </c>
      <c r="J165" t="s">
        <v>81</v>
      </c>
      <c r="K165" t="s">
        <v>730</v>
      </c>
    </row>
    <row r="166" spans="1:11" x14ac:dyDescent="0.25">
      <c r="A166" s="1">
        <v>45114</v>
      </c>
      <c r="B166" t="s">
        <v>3</v>
      </c>
      <c r="C166" t="s">
        <v>334</v>
      </c>
      <c r="D166">
        <f>4.07/2</f>
        <v>2.0350000000000001</v>
      </c>
      <c r="E166">
        <f t="shared" si="13"/>
        <v>7</v>
      </c>
      <c r="F166">
        <f t="shared" si="14"/>
        <v>2023</v>
      </c>
      <c r="G166">
        <f t="shared" si="15"/>
        <v>5</v>
      </c>
      <c r="H166" t="str">
        <f t="shared" si="16"/>
        <v>Friday</v>
      </c>
      <c r="I166" t="str">
        <f t="shared" si="17"/>
        <v>Jul</v>
      </c>
      <c r="J166" t="s">
        <v>81</v>
      </c>
      <c r="K166" t="s">
        <v>730</v>
      </c>
    </row>
    <row r="167" spans="1:11" x14ac:dyDescent="0.25">
      <c r="A167" s="1">
        <v>45114</v>
      </c>
      <c r="B167" t="s">
        <v>3</v>
      </c>
      <c r="C167" t="s">
        <v>365</v>
      </c>
      <c r="D167">
        <f>4.99/2</f>
        <v>2.4950000000000001</v>
      </c>
      <c r="E167">
        <f t="shared" si="13"/>
        <v>7</v>
      </c>
      <c r="F167">
        <f t="shared" si="14"/>
        <v>2023</v>
      </c>
      <c r="G167">
        <f t="shared" si="15"/>
        <v>5</v>
      </c>
      <c r="H167" t="str">
        <f t="shared" si="16"/>
        <v>Friday</v>
      </c>
      <c r="J167" t="s">
        <v>49</v>
      </c>
      <c r="K167" t="s">
        <v>744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3"/>
        <v>7</v>
      </c>
      <c r="F168">
        <f t="shared" si="14"/>
        <v>2023</v>
      </c>
      <c r="G168">
        <f t="shared" si="15"/>
        <v>5</v>
      </c>
      <c r="H168" t="str">
        <f t="shared" si="16"/>
        <v>Friday</v>
      </c>
      <c r="J168" t="s">
        <v>49</v>
      </c>
      <c r="K168" t="s">
        <v>744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3"/>
        <v>7</v>
      </c>
      <c r="F169">
        <f t="shared" si="14"/>
        <v>2023</v>
      </c>
      <c r="G169">
        <f t="shared" si="15"/>
        <v>5</v>
      </c>
      <c r="H169" t="str">
        <f t="shared" si="16"/>
        <v>Friday</v>
      </c>
      <c r="J169" t="s">
        <v>49</v>
      </c>
      <c r="K169" t="s">
        <v>744</v>
      </c>
    </row>
    <row r="170" spans="1:11" x14ac:dyDescent="0.25">
      <c r="A170" s="1">
        <v>45114</v>
      </c>
      <c r="B170" t="s">
        <v>3</v>
      </c>
      <c r="C170" t="s">
        <v>366</v>
      </c>
      <c r="D170">
        <f>0.3/2</f>
        <v>0.15</v>
      </c>
      <c r="E170">
        <f t="shared" si="13"/>
        <v>7</v>
      </c>
      <c r="F170">
        <f t="shared" si="14"/>
        <v>2023</v>
      </c>
      <c r="G170">
        <f t="shared" si="15"/>
        <v>5</v>
      </c>
      <c r="H170" t="str">
        <f t="shared" si="16"/>
        <v>Friday</v>
      </c>
      <c r="J170" t="s">
        <v>49</v>
      </c>
      <c r="K170" t="s">
        <v>744</v>
      </c>
    </row>
    <row r="171" spans="1:11" x14ac:dyDescent="0.25">
      <c r="A171" s="1">
        <v>45114</v>
      </c>
      <c r="B171" t="s">
        <v>3</v>
      </c>
      <c r="C171" t="s">
        <v>367</v>
      </c>
      <c r="D171">
        <f>3.28-0.82</f>
        <v>2.46</v>
      </c>
      <c r="E171">
        <f t="shared" si="13"/>
        <v>7</v>
      </c>
      <c r="F171">
        <f t="shared" si="14"/>
        <v>2023</v>
      </c>
      <c r="G171">
        <f t="shared" si="15"/>
        <v>5</v>
      </c>
      <c r="H171" t="str">
        <f t="shared" si="16"/>
        <v>Friday</v>
      </c>
      <c r="J171" t="s">
        <v>49</v>
      </c>
      <c r="K171" t="s">
        <v>744</v>
      </c>
    </row>
    <row r="172" spans="1:11" x14ac:dyDescent="0.25">
      <c r="A172" s="1">
        <v>45114</v>
      </c>
      <c r="B172" t="s">
        <v>3</v>
      </c>
      <c r="C172" t="s">
        <v>368</v>
      </c>
      <c r="D172">
        <f>(3.16-0.79)/2</f>
        <v>1.1850000000000001</v>
      </c>
      <c r="E172">
        <f t="shared" si="13"/>
        <v>7</v>
      </c>
      <c r="F172">
        <f t="shared" si="14"/>
        <v>2023</v>
      </c>
      <c r="G172">
        <f t="shared" si="15"/>
        <v>5</v>
      </c>
      <c r="H172" t="str">
        <f t="shared" si="16"/>
        <v>Friday</v>
      </c>
      <c r="J172" t="s">
        <v>49</v>
      </c>
      <c r="K172" t="s">
        <v>744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3"/>
        <v>7</v>
      </c>
      <c r="F173">
        <f t="shared" si="14"/>
        <v>2023</v>
      </c>
      <c r="G173">
        <f t="shared" si="15"/>
        <v>6</v>
      </c>
      <c r="H173" t="str">
        <f t="shared" si="16"/>
        <v>Saturday</v>
      </c>
      <c r="J173" t="s">
        <v>97</v>
      </c>
      <c r="K173" t="s">
        <v>744</v>
      </c>
    </row>
    <row r="174" spans="1:11" x14ac:dyDescent="0.25">
      <c r="A174" s="1">
        <v>45115</v>
      </c>
      <c r="B174" t="s">
        <v>3</v>
      </c>
      <c r="C174" t="s">
        <v>343</v>
      </c>
      <c r="D174">
        <f>(1.79-0.9)/2</f>
        <v>0.44500000000000001</v>
      </c>
      <c r="E174">
        <f t="shared" si="13"/>
        <v>7</v>
      </c>
      <c r="F174">
        <f t="shared" si="14"/>
        <v>2023</v>
      </c>
      <c r="G174">
        <f t="shared" si="15"/>
        <v>6</v>
      </c>
      <c r="H174" t="str">
        <f t="shared" si="16"/>
        <v>Saturday</v>
      </c>
      <c r="J174" t="s">
        <v>49</v>
      </c>
      <c r="K174" t="s">
        <v>744</v>
      </c>
    </row>
    <row r="175" spans="1:11" x14ac:dyDescent="0.25">
      <c r="A175" s="1">
        <v>45115</v>
      </c>
      <c r="B175" t="s">
        <v>3</v>
      </c>
      <c r="C175" t="s">
        <v>344</v>
      </c>
      <c r="D175">
        <f>(4.29-0.6)/2</f>
        <v>1.845</v>
      </c>
      <c r="E175">
        <f t="shared" si="13"/>
        <v>7</v>
      </c>
      <c r="F175">
        <f t="shared" si="14"/>
        <v>2023</v>
      </c>
      <c r="G175">
        <f t="shared" si="15"/>
        <v>6</v>
      </c>
      <c r="H175" t="str">
        <f t="shared" si="16"/>
        <v>Saturday</v>
      </c>
      <c r="J175" t="s">
        <v>49</v>
      </c>
      <c r="K175" t="s">
        <v>744</v>
      </c>
    </row>
    <row r="176" spans="1:11" x14ac:dyDescent="0.25">
      <c r="A176" s="1">
        <v>45115</v>
      </c>
      <c r="B176" t="s">
        <v>3</v>
      </c>
      <c r="C176" t="s">
        <v>345</v>
      </c>
      <c r="D176">
        <f>1.59/2</f>
        <v>0.79500000000000004</v>
      </c>
      <c r="E176">
        <f t="shared" si="13"/>
        <v>7</v>
      </c>
      <c r="F176">
        <f t="shared" si="14"/>
        <v>2023</v>
      </c>
      <c r="G176">
        <f t="shared" si="15"/>
        <v>6</v>
      </c>
      <c r="H176" t="str">
        <f t="shared" si="16"/>
        <v>Saturday</v>
      </c>
      <c r="J176" t="s">
        <v>49</v>
      </c>
      <c r="K176" t="s">
        <v>744</v>
      </c>
    </row>
    <row r="177" spans="1:11" x14ac:dyDescent="0.25">
      <c r="A177" s="1">
        <v>45115</v>
      </c>
      <c r="B177" t="s">
        <v>3</v>
      </c>
      <c r="C177" t="s">
        <v>346</v>
      </c>
      <c r="D177">
        <v>3.89</v>
      </c>
      <c r="E177">
        <f t="shared" si="13"/>
        <v>7</v>
      </c>
      <c r="F177">
        <f t="shared" si="14"/>
        <v>2023</v>
      </c>
      <c r="G177">
        <f t="shared" si="15"/>
        <v>6</v>
      </c>
      <c r="H177" t="str">
        <f t="shared" si="16"/>
        <v>Saturday</v>
      </c>
      <c r="I177" t="str">
        <f t="shared" ref="I177:I180" si="18">TEXT(A177, "MMM")</f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347</v>
      </c>
      <c r="D178">
        <f>1.29/2</f>
        <v>0.64500000000000002</v>
      </c>
      <c r="E178">
        <f t="shared" si="13"/>
        <v>7</v>
      </c>
      <c r="F178">
        <f t="shared" si="14"/>
        <v>2023</v>
      </c>
      <c r="G178">
        <f t="shared" si="15"/>
        <v>6</v>
      </c>
      <c r="H178" t="str">
        <f t="shared" si="16"/>
        <v>Saturday</v>
      </c>
      <c r="I178" t="str">
        <f t="shared" si="18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348</v>
      </c>
      <c r="D179">
        <f>1.99/2</f>
        <v>0.995</v>
      </c>
      <c r="E179">
        <f t="shared" si="13"/>
        <v>7</v>
      </c>
      <c r="F179">
        <f t="shared" si="14"/>
        <v>2023</v>
      </c>
      <c r="G179">
        <f t="shared" si="15"/>
        <v>6</v>
      </c>
      <c r="H179" t="str">
        <f t="shared" si="16"/>
        <v>Saturday</v>
      </c>
      <c r="I179" t="str">
        <f t="shared" si="18"/>
        <v>Jul</v>
      </c>
      <c r="J179" t="s">
        <v>63</v>
      </c>
    </row>
    <row r="180" spans="1:11" x14ac:dyDescent="0.25">
      <c r="A180" s="1">
        <v>45172</v>
      </c>
      <c r="B180" t="s">
        <v>895</v>
      </c>
      <c r="C180" t="s">
        <v>129</v>
      </c>
      <c r="D180">
        <f>2.75/2</f>
        <v>1.375</v>
      </c>
      <c r="E180">
        <f t="shared" ref="E180:E243" si="19">MONTH(A180)</f>
        <v>9</v>
      </c>
      <c r="F180">
        <f t="shared" ref="F180:F243" si="20">YEAR(A180)</f>
        <v>2023</v>
      </c>
      <c r="G180">
        <f t="shared" ref="G180:G243" si="21">WEEKDAY(A180, 2)</f>
        <v>7</v>
      </c>
      <c r="H180" t="str">
        <f t="shared" si="16"/>
        <v>Sunday</v>
      </c>
      <c r="I180" t="str">
        <f t="shared" si="18"/>
        <v>Sep</v>
      </c>
      <c r="J180" t="s">
        <v>81</v>
      </c>
      <c r="K180" t="s">
        <v>865</v>
      </c>
    </row>
    <row r="181" spans="1:11" x14ac:dyDescent="0.25">
      <c r="A181" s="1">
        <v>45318</v>
      </c>
      <c r="B181" t="s">
        <v>895</v>
      </c>
      <c r="C181" t="s">
        <v>726</v>
      </c>
      <c r="D181">
        <v>0.98</v>
      </c>
      <c r="E181">
        <f t="shared" si="19"/>
        <v>1</v>
      </c>
      <c r="F181">
        <f t="shared" si="20"/>
        <v>2024</v>
      </c>
      <c r="G181">
        <f t="shared" si="21"/>
        <v>6</v>
      </c>
      <c r="H181" t="str">
        <f t="shared" si="16"/>
        <v>Saturday</v>
      </c>
      <c r="J181" t="s">
        <v>323</v>
      </c>
      <c r="K181" t="s">
        <v>730</v>
      </c>
    </row>
    <row r="182" spans="1:11" x14ac:dyDescent="0.25">
      <c r="A182" s="1">
        <v>45116</v>
      </c>
      <c r="B182" t="s">
        <v>3</v>
      </c>
      <c r="C182" t="s">
        <v>338</v>
      </c>
      <c r="D182">
        <f>2.86/2</f>
        <v>1.43</v>
      </c>
      <c r="E182">
        <f t="shared" si="19"/>
        <v>7</v>
      </c>
      <c r="F182">
        <f t="shared" si="20"/>
        <v>2023</v>
      </c>
      <c r="G182">
        <f t="shared" si="21"/>
        <v>7</v>
      </c>
      <c r="H182" t="str">
        <f t="shared" si="16"/>
        <v>Sunday</v>
      </c>
      <c r="J182" t="s">
        <v>339</v>
      </c>
      <c r="K182" t="s">
        <v>859</v>
      </c>
    </row>
    <row r="183" spans="1:11" x14ac:dyDescent="0.25">
      <c r="A183" s="1">
        <v>45116</v>
      </c>
      <c r="B183" t="s">
        <v>3</v>
      </c>
      <c r="C183" t="s">
        <v>340</v>
      </c>
      <c r="D183">
        <f>2.5/2</f>
        <v>1.25</v>
      </c>
      <c r="E183">
        <f t="shared" si="19"/>
        <v>7</v>
      </c>
      <c r="F183">
        <f t="shared" si="20"/>
        <v>2023</v>
      </c>
      <c r="G183">
        <f t="shared" si="21"/>
        <v>7</v>
      </c>
      <c r="H183" t="str">
        <f t="shared" si="16"/>
        <v>Sunday</v>
      </c>
      <c r="J183" t="s">
        <v>339</v>
      </c>
      <c r="K183" t="s">
        <v>859</v>
      </c>
    </row>
    <row r="184" spans="1:11" x14ac:dyDescent="0.25">
      <c r="A184" s="1">
        <v>45116</v>
      </c>
      <c r="B184" t="s">
        <v>3</v>
      </c>
      <c r="C184" t="s">
        <v>341</v>
      </c>
      <c r="D184">
        <f>0.15/2</f>
        <v>7.4999999999999997E-2</v>
      </c>
      <c r="E184">
        <f t="shared" si="19"/>
        <v>7</v>
      </c>
      <c r="F184">
        <f t="shared" si="20"/>
        <v>2023</v>
      </c>
      <c r="G184">
        <f t="shared" si="21"/>
        <v>7</v>
      </c>
      <c r="H184" t="str">
        <f t="shared" si="16"/>
        <v>Sunday</v>
      </c>
      <c r="J184" t="s">
        <v>339</v>
      </c>
      <c r="K184" t="s">
        <v>859</v>
      </c>
    </row>
    <row r="185" spans="1:11" x14ac:dyDescent="0.25">
      <c r="A185" s="1">
        <v>45116</v>
      </c>
      <c r="B185" t="s">
        <v>3</v>
      </c>
      <c r="C185" t="s">
        <v>342</v>
      </c>
      <c r="D185">
        <f>6.69/2</f>
        <v>3.3450000000000002</v>
      </c>
      <c r="E185">
        <f t="shared" si="19"/>
        <v>7</v>
      </c>
      <c r="F185">
        <f t="shared" si="20"/>
        <v>2023</v>
      </c>
      <c r="G185">
        <f t="shared" si="21"/>
        <v>7</v>
      </c>
      <c r="H185" t="str">
        <f t="shared" si="16"/>
        <v>Sunday</v>
      </c>
      <c r="J185" t="s">
        <v>339</v>
      </c>
      <c r="K185" t="s">
        <v>859</v>
      </c>
    </row>
    <row r="186" spans="1:11" x14ac:dyDescent="0.25">
      <c r="A186" s="1">
        <v>45116</v>
      </c>
      <c r="B186" t="s">
        <v>3</v>
      </c>
      <c r="C186" t="s">
        <v>404</v>
      </c>
      <c r="D186">
        <f>0.89/2</f>
        <v>0.44500000000000001</v>
      </c>
      <c r="E186">
        <f t="shared" si="19"/>
        <v>7</v>
      </c>
      <c r="F186">
        <f t="shared" si="20"/>
        <v>2023</v>
      </c>
      <c r="G186">
        <f t="shared" si="21"/>
        <v>7</v>
      </c>
      <c r="H186" t="str">
        <f t="shared" si="16"/>
        <v>Sunday</v>
      </c>
      <c r="J186" t="s">
        <v>403</v>
      </c>
      <c r="K186" t="s">
        <v>859</v>
      </c>
    </row>
    <row r="187" spans="1:11" x14ac:dyDescent="0.25">
      <c r="A187" s="1">
        <v>45116</v>
      </c>
      <c r="B187" t="s">
        <v>3</v>
      </c>
      <c r="C187" t="s">
        <v>405</v>
      </c>
      <c r="D187">
        <f>0.89/2</f>
        <v>0.44500000000000001</v>
      </c>
      <c r="E187">
        <f t="shared" si="19"/>
        <v>7</v>
      </c>
      <c r="F187">
        <f t="shared" si="20"/>
        <v>2023</v>
      </c>
      <c r="G187">
        <f t="shared" si="21"/>
        <v>7</v>
      </c>
      <c r="H187" t="str">
        <f t="shared" si="16"/>
        <v>Sunday</v>
      </c>
      <c r="J187" t="s">
        <v>403</v>
      </c>
      <c r="K187" t="s">
        <v>859</v>
      </c>
    </row>
    <row r="188" spans="1:11" x14ac:dyDescent="0.25">
      <c r="A188" s="1">
        <v>45116</v>
      </c>
      <c r="B188" t="s">
        <v>3</v>
      </c>
      <c r="C188" t="s">
        <v>406</v>
      </c>
      <c r="D188">
        <f>0.89/2</f>
        <v>0.44500000000000001</v>
      </c>
      <c r="E188">
        <f t="shared" si="19"/>
        <v>7</v>
      </c>
      <c r="F188">
        <f t="shared" si="20"/>
        <v>2023</v>
      </c>
      <c r="G188">
        <f t="shared" si="21"/>
        <v>7</v>
      </c>
      <c r="H188" t="str">
        <f t="shared" si="16"/>
        <v>Sunday</v>
      </c>
      <c r="J188" t="s">
        <v>403</v>
      </c>
      <c r="K188" t="s">
        <v>859</v>
      </c>
    </row>
    <row r="189" spans="1:11" x14ac:dyDescent="0.25">
      <c r="A189" s="1">
        <v>45116</v>
      </c>
      <c r="B189" t="s">
        <v>895</v>
      </c>
      <c r="C189" t="s">
        <v>407</v>
      </c>
      <c r="D189">
        <f>2.3/2</f>
        <v>1.1499999999999999</v>
      </c>
      <c r="E189">
        <f t="shared" si="19"/>
        <v>7</v>
      </c>
      <c r="F189">
        <f t="shared" si="20"/>
        <v>2023</v>
      </c>
      <c r="G189">
        <f t="shared" si="21"/>
        <v>7</v>
      </c>
      <c r="H189" t="str">
        <f t="shared" si="16"/>
        <v>Sunday</v>
      </c>
      <c r="J189" t="s">
        <v>403</v>
      </c>
      <c r="K189" t="s">
        <v>859</v>
      </c>
    </row>
    <row r="190" spans="1:11" x14ac:dyDescent="0.25">
      <c r="A190" s="1">
        <v>45116</v>
      </c>
      <c r="B190" t="s">
        <v>895</v>
      </c>
      <c r="C190" t="s">
        <v>408</v>
      </c>
      <c r="D190">
        <f>1.2/2</f>
        <v>0.6</v>
      </c>
      <c r="E190">
        <f t="shared" si="19"/>
        <v>7</v>
      </c>
      <c r="F190">
        <f t="shared" si="20"/>
        <v>2023</v>
      </c>
      <c r="G190">
        <f t="shared" si="21"/>
        <v>7</v>
      </c>
      <c r="H190" t="str">
        <f t="shared" si="16"/>
        <v>Sunday</v>
      </c>
      <c r="J190" t="s">
        <v>403</v>
      </c>
      <c r="K190" t="s">
        <v>859</v>
      </c>
    </row>
    <row r="191" spans="1:11" x14ac:dyDescent="0.25">
      <c r="A191" s="1">
        <v>45116</v>
      </c>
      <c r="B191" t="s">
        <v>895</v>
      </c>
      <c r="C191" t="s">
        <v>409</v>
      </c>
      <c r="D191">
        <f>4.1/2</f>
        <v>2.0499999999999998</v>
      </c>
      <c r="E191">
        <f t="shared" si="19"/>
        <v>7</v>
      </c>
      <c r="F191">
        <f t="shared" si="20"/>
        <v>2023</v>
      </c>
      <c r="G191">
        <f t="shared" si="21"/>
        <v>7</v>
      </c>
      <c r="H191" t="str">
        <f t="shared" si="16"/>
        <v>Sunday</v>
      </c>
      <c r="J191" t="s">
        <v>403</v>
      </c>
      <c r="K191" t="s">
        <v>859</v>
      </c>
    </row>
    <row r="192" spans="1:11" x14ac:dyDescent="0.25">
      <c r="A192" s="1">
        <v>45116</v>
      </c>
      <c r="B192" t="s">
        <v>895</v>
      </c>
      <c r="C192" t="s">
        <v>410</v>
      </c>
      <c r="D192">
        <v>4.0999999999999996</v>
      </c>
      <c r="E192">
        <f t="shared" si="19"/>
        <v>7</v>
      </c>
      <c r="F192">
        <f t="shared" si="20"/>
        <v>2023</v>
      </c>
      <c r="G192">
        <f t="shared" si="21"/>
        <v>7</v>
      </c>
      <c r="H192" t="str">
        <f t="shared" si="16"/>
        <v>Sunday</v>
      </c>
      <c r="J192" t="s">
        <v>403</v>
      </c>
      <c r="K192" t="s">
        <v>859</v>
      </c>
    </row>
    <row r="193" spans="1:12" x14ac:dyDescent="0.25">
      <c r="A193" s="1">
        <v>45116</v>
      </c>
      <c r="B193" t="s">
        <v>895</v>
      </c>
      <c r="C193" t="s">
        <v>411</v>
      </c>
      <c r="D193">
        <f>8.2/2</f>
        <v>4.0999999999999996</v>
      </c>
      <c r="E193">
        <f t="shared" si="19"/>
        <v>7</v>
      </c>
      <c r="F193">
        <f t="shared" si="20"/>
        <v>2023</v>
      </c>
      <c r="G193">
        <f t="shared" si="21"/>
        <v>7</v>
      </c>
      <c r="H193" t="str">
        <f t="shared" si="16"/>
        <v>Sunday</v>
      </c>
      <c r="J193" t="s">
        <v>403</v>
      </c>
      <c r="K193" t="s">
        <v>859</v>
      </c>
    </row>
    <row r="194" spans="1:12" x14ac:dyDescent="0.25">
      <c r="A194" s="1">
        <v>45116</v>
      </c>
      <c r="B194" t="s">
        <v>895</v>
      </c>
      <c r="C194" t="s">
        <v>411</v>
      </c>
      <c r="D194">
        <f>8.2/2</f>
        <v>4.0999999999999996</v>
      </c>
      <c r="E194">
        <f t="shared" si="19"/>
        <v>7</v>
      </c>
      <c r="F194">
        <f t="shared" si="20"/>
        <v>2023</v>
      </c>
      <c r="G194">
        <f t="shared" si="21"/>
        <v>7</v>
      </c>
      <c r="H194" t="str">
        <f t="shared" si="16"/>
        <v>Sunday</v>
      </c>
      <c r="J194" t="s">
        <v>403</v>
      </c>
      <c r="K194" t="s">
        <v>859</v>
      </c>
    </row>
    <row r="195" spans="1:12" x14ac:dyDescent="0.25">
      <c r="A195" s="1">
        <v>45116</v>
      </c>
      <c r="B195" t="s">
        <v>895</v>
      </c>
      <c r="C195" t="s">
        <v>412</v>
      </c>
      <c r="D195">
        <f>4.1/2</f>
        <v>2.0499999999999998</v>
      </c>
      <c r="E195">
        <f t="shared" si="19"/>
        <v>7</v>
      </c>
      <c r="F195">
        <f t="shared" si="20"/>
        <v>2023</v>
      </c>
      <c r="G195">
        <f t="shared" si="21"/>
        <v>7</v>
      </c>
      <c r="H195" t="str">
        <f t="shared" ref="H195:H258" si="22">CHOOSE(WEEKDAY(A195, 2), "Monday", "Tuesday","Wednesday", "Thursday", "Friday", "Saturday","Sunday")</f>
        <v>Sunday</v>
      </c>
      <c r="J195" t="s">
        <v>403</v>
      </c>
      <c r="K195" t="s">
        <v>859</v>
      </c>
    </row>
    <row r="196" spans="1:12" x14ac:dyDescent="0.25">
      <c r="A196" s="1">
        <v>45116</v>
      </c>
      <c r="B196" t="s">
        <v>895</v>
      </c>
      <c r="C196" t="s">
        <v>413</v>
      </c>
      <c r="D196">
        <v>2.2000000000000002</v>
      </c>
      <c r="E196">
        <f t="shared" si="19"/>
        <v>7</v>
      </c>
      <c r="F196">
        <f t="shared" si="20"/>
        <v>2023</v>
      </c>
      <c r="G196">
        <f t="shared" si="21"/>
        <v>7</v>
      </c>
      <c r="H196" t="str">
        <f t="shared" si="22"/>
        <v>Sunday</v>
      </c>
      <c r="J196" t="s">
        <v>403</v>
      </c>
      <c r="K196" t="s">
        <v>859</v>
      </c>
    </row>
    <row r="197" spans="1:12" x14ac:dyDescent="0.25">
      <c r="A197" s="1">
        <v>45116</v>
      </c>
      <c r="B197" t="s">
        <v>3</v>
      </c>
      <c r="C197" t="s">
        <v>414</v>
      </c>
      <c r="D197">
        <v>16.989999999999998</v>
      </c>
      <c r="E197">
        <f t="shared" si="19"/>
        <v>7</v>
      </c>
      <c r="F197">
        <f t="shared" si="20"/>
        <v>2023</v>
      </c>
      <c r="G197">
        <f t="shared" si="21"/>
        <v>7</v>
      </c>
      <c r="H197" t="str">
        <f t="shared" si="22"/>
        <v>Sunday</v>
      </c>
      <c r="J197" t="s">
        <v>403</v>
      </c>
      <c r="K197" t="s">
        <v>859</v>
      </c>
    </row>
    <row r="198" spans="1:12" x14ac:dyDescent="0.25">
      <c r="A198" s="1">
        <v>45116</v>
      </c>
      <c r="B198" t="s">
        <v>895</v>
      </c>
      <c r="C198" t="s">
        <v>415</v>
      </c>
      <c r="D198">
        <f>10.99/2</f>
        <v>5.4950000000000001</v>
      </c>
      <c r="E198">
        <f t="shared" si="19"/>
        <v>7</v>
      </c>
      <c r="F198">
        <f t="shared" si="20"/>
        <v>2023</v>
      </c>
      <c r="G198">
        <f t="shared" si="21"/>
        <v>7</v>
      </c>
      <c r="H198" t="str">
        <f t="shared" si="22"/>
        <v>Sunday</v>
      </c>
      <c r="J198" t="s">
        <v>403</v>
      </c>
      <c r="K198" t="s">
        <v>859</v>
      </c>
    </row>
    <row r="199" spans="1:12" x14ac:dyDescent="0.25">
      <c r="A199" s="1">
        <v>45116</v>
      </c>
      <c r="B199" t="s">
        <v>917</v>
      </c>
      <c r="C199" t="s">
        <v>416</v>
      </c>
      <c r="D199">
        <v>2</v>
      </c>
      <c r="E199">
        <f t="shared" si="19"/>
        <v>7</v>
      </c>
      <c r="F199">
        <f t="shared" si="20"/>
        <v>2023</v>
      </c>
      <c r="G199">
        <f t="shared" si="21"/>
        <v>7</v>
      </c>
      <c r="H199" t="str">
        <f t="shared" si="22"/>
        <v>Sunday</v>
      </c>
      <c r="J199" t="s">
        <v>858</v>
      </c>
      <c r="K199" t="s">
        <v>859</v>
      </c>
    </row>
    <row r="200" spans="1:12" x14ac:dyDescent="0.25">
      <c r="A200" s="1">
        <v>45116</v>
      </c>
      <c r="B200" t="s">
        <v>917</v>
      </c>
      <c r="C200" t="s">
        <v>416</v>
      </c>
      <c r="D200">
        <v>2</v>
      </c>
      <c r="E200">
        <f t="shared" si="19"/>
        <v>7</v>
      </c>
      <c r="F200">
        <f t="shared" si="20"/>
        <v>2023</v>
      </c>
      <c r="G200">
        <f t="shared" si="21"/>
        <v>7</v>
      </c>
      <c r="H200" t="str">
        <f t="shared" si="22"/>
        <v>Sunday</v>
      </c>
      <c r="J200" t="s">
        <v>858</v>
      </c>
      <c r="K200" t="s">
        <v>859</v>
      </c>
    </row>
    <row r="201" spans="1:12" x14ac:dyDescent="0.25">
      <c r="A201" s="1">
        <v>45116</v>
      </c>
      <c r="B201" t="s">
        <v>3</v>
      </c>
      <c r="C201" t="s">
        <v>417</v>
      </c>
      <c r="D201">
        <v>3.5</v>
      </c>
      <c r="E201">
        <f t="shared" si="19"/>
        <v>7</v>
      </c>
      <c r="F201">
        <f t="shared" si="20"/>
        <v>2023</v>
      </c>
      <c r="G201">
        <f t="shared" si="21"/>
        <v>7</v>
      </c>
      <c r="H201" t="str">
        <f t="shared" si="22"/>
        <v>Sunday</v>
      </c>
      <c r="J201" t="s">
        <v>858</v>
      </c>
      <c r="K201" t="s">
        <v>859</v>
      </c>
    </row>
    <row r="202" spans="1:12" x14ac:dyDescent="0.25">
      <c r="A202" s="1">
        <v>45116</v>
      </c>
      <c r="B202" t="s">
        <v>3</v>
      </c>
      <c r="C202" t="s">
        <v>418</v>
      </c>
      <c r="D202">
        <v>1</v>
      </c>
      <c r="E202">
        <f t="shared" si="19"/>
        <v>7</v>
      </c>
      <c r="F202">
        <f t="shared" si="20"/>
        <v>2023</v>
      </c>
      <c r="G202">
        <f t="shared" si="21"/>
        <v>7</v>
      </c>
      <c r="H202" t="str">
        <f t="shared" si="22"/>
        <v>Sunday</v>
      </c>
      <c r="J202" t="s">
        <v>858</v>
      </c>
      <c r="K202" t="s">
        <v>859</v>
      </c>
    </row>
    <row r="203" spans="1:12" x14ac:dyDescent="0.25">
      <c r="A203" s="1">
        <v>45116</v>
      </c>
      <c r="B203" t="s">
        <v>3</v>
      </c>
      <c r="C203" t="s">
        <v>419</v>
      </c>
      <c r="D203">
        <f>13.5/2</f>
        <v>6.75</v>
      </c>
      <c r="E203">
        <f t="shared" si="19"/>
        <v>7</v>
      </c>
      <c r="F203">
        <f t="shared" si="20"/>
        <v>2023</v>
      </c>
      <c r="G203">
        <f t="shared" si="21"/>
        <v>7</v>
      </c>
      <c r="H203" t="str">
        <f t="shared" si="22"/>
        <v>Sunday</v>
      </c>
      <c r="J203" t="s">
        <v>858</v>
      </c>
      <c r="K203" t="s">
        <v>859</v>
      </c>
    </row>
    <row r="204" spans="1:12" x14ac:dyDescent="0.25">
      <c r="A204" s="1">
        <v>45116</v>
      </c>
      <c r="B204" t="s">
        <v>3</v>
      </c>
      <c r="C204" t="s">
        <v>420</v>
      </c>
      <c r="D204">
        <f>14.5/2</f>
        <v>7.25</v>
      </c>
      <c r="E204">
        <f t="shared" si="19"/>
        <v>7</v>
      </c>
      <c r="F204">
        <f t="shared" si="20"/>
        <v>2023</v>
      </c>
      <c r="G204">
        <f t="shared" si="21"/>
        <v>7</v>
      </c>
      <c r="H204" t="str">
        <f t="shared" si="22"/>
        <v>Sunday</v>
      </c>
      <c r="J204" t="s">
        <v>858</v>
      </c>
      <c r="K204" t="s">
        <v>859</v>
      </c>
    </row>
    <row r="205" spans="1:12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9"/>
        <v>7</v>
      </c>
      <c r="F205">
        <f t="shared" si="20"/>
        <v>2023</v>
      </c>
      <c r="G205">
        <f t="shared" si="21"/>
        <v>1</v>
      </c>
      <c r="H205" t="str">
        <f t="shared" si="22"/>
        <v>Monday</v>
      </c>
      <c r="J205" t="s">
        <v>46</v>
      </c>
    </row>
    <row r="206" spans="1:12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9"/>
        <v>7</v>
      </c>
      <c r="F206">
        <f t="shared" si="20"/>
        <v>2023</v>
      </c>
      <c r="G206">
        <f t="shared" si="21"/>
        <v>1</v>
      </c>
      <c r="H206" t="str">
        <f t="shared" si="22"/>
        <v>Monday</v>
      </c>
      <c r="J206" t="s">
        <v>46</v>
      </c>
    </row>
    <row r="207" spans="1:12" x14ac:dyDescent="0.25">
      <c r="A207" s="1">
        <v>45118</v>
      </c>
      <c r="B207" t="s">
        <v>895</v>
      </c>
      <c r="C207" t="s">
        <v>112</v>
      </c>
      <c r="D207">
        <v>0.95</v>
      </c>
      <c r="E207">
        <f t="shared" si="19"/>
        <v>7</v>
      </c>
      <c r="F207">
        <f t="shared" si="20"/>
        <v>2023</v>
      </c>
      <c r="G207">
        <f t="shared" si="21"/>
        <v>2</v>
      </c>
      <c r="H207" t="str">
        <f t="shared" si="22"/>
        <v>Tuesday</v>
      </c>
      <c r="J207" t="s">
        <v>111</v>
      </c>
    </row>
    <row r="208" spans="1:12" x14ac:dyDescent="0.25">
      <c r="A208" s="1">
        <v>45128</v>
      </c>
      <c r="B208" t="s">
        <v>895</v>
      </c>
      <c r="C208" t="s">
        <v>327</v>
      </c>
      <c r="D208">
        <f>1.19/2</f>
        <v>0.59499999999999997</v>
      </c>
      <c r="E208">
        <f t="shared" si="19"/>
        <v>7</v>
      </c>
      <c r="F208">
        <f t="shared" si="20"/>
        <v>2023</v>
      </c>
      <c r="G208">
        <f t="shared" si="21"/>
        <v>5</v>
      </c>
      <c r="H208" t="str">
        <f t="shared" si="22"/>
        <v>Friday</v>
      </c>
      <c r="J208" t="s">
        <v>328</v>
      </c>
      <c r="L208" t="s">
        <v>919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9"/>
        <v>7</v>
      </c>
      <c r="F209">
        <f t="shared" si="20"/>
        <v>2023</v>
      </c>
      <c r="G209">
        <f t="shared" si="21"/>
        <v>2</v>
      </c>
      <c r="H209" t="str">
        <f t="shared" si="22"/>
        <v>Tuesday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9"/>
        <v>7</v>
      </c>
      <c r="F210">
        <f t="shared" si="20"/>
        <v>2023</v>
      </c>
      <c r="G210">
        <f t="shared" si="21"/>
        <v>2</v>
      </c>
      <c r="H210" t="str">
        <f t="shared" si="22"/>
        <v>Tuesday</v>
      </c>
      <c r="J210" t="s">
        <v>49</v>
      </c>
      <c r="K210" t="s">
        <v>744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9"/>
        <v>7</v>
      </c>
      <c r="F211">
        <f t="shared" si="20"/>
        <v>2023</v>
      </c>
      <c r="G211">
        <f t="shared" si="21"/>
        <v>3</v>
      </c>
      <c r="H211" t="str">
        <f t="shared" si="22"/>
        <v>Wednesday</v>
      </c>
      <c r="J211" t="s">
        <v>314</v>
      </c>
      <c r="K211" t="s">
        <v>744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9"/>
        <v>7</v>
      </c>
      <c r="F212">
        <f t="shared" si="20"/>
        <v>2023</v>
      </c>
      <c r="G212">
        <f t="shared" si="21"/>
        <v>3</v>
      </c>
      <c r="H212" t="str">
        <f t="shared" si="22"/>
        <v>Wednesday</v>
      </c>
      <c r="J212" t="s">
        <v>314</v>
      </c>
      <c r="K212" t="s">
        <v>744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9"/>
        <v>7</v>
      </c>
      <c r="F213">
        <f t="shared" si="20"/>
        <v>2023</v>
      </c>
      <c r="G213">
        <f t="shared" si="21"/>
        <v>3</v>
      </c>
      <c r="H213" t="str">
        <f t="shared" si="22"/>
        <v>Wednesday</v>
      </c>
      <c r="J213" t="s">
        <v>314</v>
      </c>
      <c r="K213" t="s">
        <v>744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9"/>
        <v>7</v>
      </c>
      <c r="F214">
        <f t="shared" si="20"/>
        <v>2023</v>
      </c>
      <c r="G214">
        <f t="shared" si="21"/>
        <v>4</v>
      </c>
      <c r="H214" t="str">
        <f t="shared" si="22"/>
        <v>Thursday</v>
      </c>
      <c r="J214" t="s">
        <v>310</v>
      </c>
      <c r="K214" t="s">
        <v>730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9"/>
        <v>7</v>
      </c>
      <c r="F215">
        <f t="shared" si="20"/>
        <v>2023</v>
      </c>
      <c r="G215">
        <f t="shared" si="21"/>
        <v>4</v>
      </c>
      <c r="H215" t="str">
        <f t="shared" si="22"/>
        <v>Thursday</v>
      </c>
      <c r="J215" t="s">
        <v>310</v>
      </c>
      <c r="K215" t="s">
        <v>730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9"/>
        <v>7</v>
      </c>
      <c r="F216">
        <f t="shared" si="20"/>
        <v>2023</v>
      </c>
      <c r="G216">
        <f t="shared" si="21"/>
        <v>4</v>
      </c>
      <c r="H216" t="str">
        <f t="shared" si="22"/>
        <v>Thursday</v>
      </c>
      <c r="J216" t="s">
        <v>310</v>
      </c>
      <c r="K216" t="s">
        <v>730</v>
      </c>
    </row>
    <row r="217" spans="1:11" x14ac:dyDescent="0.25">
      <c r="A217" s="1">
        <v>45120</v>
      </c>
      <c r="B217" t="s">
        <v>3</v>
      </c>
      <c r="C217" t="s">
        <v>369</v>
      </c>
      <c r="D217">
        <v>1</v>
      </c>
      <c r="E217">
        <f t="shared" si="19"/>
        <v>7</v>
      </c>
      <c r="F217">
        <f t="shared" si="20"/>
        <v>2023</v>
      </c>
      <c r="G217">
        <f t="shared" si="21"/>
        <v>4</v>
      </c>
      <c r="H217" t="str">
        <f t="shared" si="22"/>
        <v>Thursday</v>
      </c>
      <c r="I217" t="str">
        <f t="shared" ref="I217:I225" si="23">TEXT(A217, "MMM")</f>
        <v>Jul</v>
      </c>
      <c r="J217" t="s">
        <v>81</v>
      </c>
      <c r="K217" t="s">
        <v>860</v>
      </c>
    </row>
    <row r="218" spans="1:11" x14ac:dyDescent="0.25">
      <c r="A218" s="1">
        <v>45120</v>
      </c>
      <c r="B218" t="s">
        <v>3</v>
      </c>
      <c r="C218" t="s">
        <v>370</v>
      </c>
      <c r="D218">
        <v>2.99</v>
      </c>
      <c r="E218">
        <f t="shared" si="19"/>
        <v>7</v>
      </c>
      <c r="F218">
        <f t="shared" si="20"/>
        <v>2023</v>
      </c>
      <c r="G218">
        <f t="shared" si="21"/>
        <v>4</v>
      </c>
      <c r="H218" t="str">
        <f t="shared" si="22"/>
        <v>Thursday</v>
      </c>
      <c r="I218" t="str">
        <f t="shared" si="23"/>
        <v>Jul</v>
      </c>
      <c r="J218" t="s">
        <v>81</v>
      </c>
      <c r="K218" t="s">
        <v>860</v>
      </c>
    </row>
    <row r="219" spans="1:11" x14ac:dyDescent="0.25">
      <c r="A219" s="1">
        <v>45120</v>
      </c>
      <c r="B219" t="s">
        <v>3</v>
      </c>
      <c r="C219" t="s">
        <v>371</v>
      </c>
      <c r="D219">
        <v>2.99</v>
      </c>
      <c r="E219">
        <f t="shared" si="19"/>
        <v>7</v>
      </c>
      <c r="F219">
        <f t="shared" si="20"/>
        <v>2023</v>
      </c>
      <c r="G219">
        <f t="shared" si="21"/>
        <v>4</v>
      </c>
      <c r="H219" t="str">
        <f t="shared" si="22"/>
        <v>Thursday</v>
      </c>
      <c r="I219" t="str">
        <f t="shared" si="23"/>
        <v>Jul</v>
      </c>
      <c r="J219" t="s">
        <v>81</v>
      </c>
      <c r="K219" t="s">
        <v>860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9"/>
        <v>7</v>
      </c>
      <c r="F220">
        <f t="shared" si="20"/>
        <v>2023</v>
      </c>
      <c r="G220">
        <f t="shared" si="21"/>
        <v>4</v>
      </c>
      <c r="H220" t="str">
        <f t="shared" si="22"/>
        <v>Thursday</v>
      </c>
      <c r="I220" t="str">
        <f t="shared" si="23"/>
        <v>Jul</v>
      </c>
      <c r="J220" t="s">
        <v>81</v>
      </c>
      <c r="K220" t="s">
        <v>860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9"/>
        <v>7</v>
      </c>
      <c r="F221">
        <f t="shared" si="20"/>
        <v>2023</v>
      </c>
      <c r="G221">
        <f t="shared" si="21"/>
        <v>4</v>
      </c>
      <c r="H221" t="str">
        <f t="shared" si="22"/>
        <v>Thursday</v>
      </c>
      <c r="I221" t="str">
        <f t="shared" si="23"/>
        <v>Jul</v>
      </c>
      <c r="J221" t="s">
        <v>81</v>
      </c>
      <c r="K221" t="s">
        <v>860</v>
      </c>
    </row>
    <row r="222" spans="1:11" x14ac:dyDescent="0.25">
      <c r="A222" s="1">
        <v>45120</v>
      </c>
      <c r="B222" t="s">
        <v>3</v>
      </c>
      <c r="C222" t="s">
        <v>372</v>
      </c>
      <c r="D222">
        <f>3.49/2</f>
        <v>1.7450000000000001</v>
      </c>
      <c r="E222">
        <f t="shared" si="19"/>
        <v>7</v>
      </c>
      <c r="F222">
        <f t="shared" si="20"/>
        <v>2023</v>
      </c>
      <c r="G222">
        <f t="shared" si="21"/>
        <v>4</v>
      </c>
      <c r="H222" t="str">
        <f t="shared" si="22"/>
        <v>Thursday</v>
      </c>
      <c r="I222" t="str">
        <f t="shared" si="23"/>
        <v>Jul</v>
      </c>
      <c r="J222" t="s">
        <v>81</v>
      </c>
      <c r="K222" t="s">
        <v>860</v>
      </c>
    </row>
    <row r="223" spans="1:11" x14ac:dyDescent="0.25">
      <c r="A223" s="1">
        <v>45120</v>
      </c>
      <c r="B223" t="s">
        <v>3</v>
      </c>
      <c r="C223" t="s">
        <v>373</v>
      </c>
      <c r="D223">
        <v>6.99</v>
      </c>
      <c r="E223">
        <f t="shared" si="19"/>
        <v>7</v>
      </c>
      <c r="F223">
        <f t="shared" si="20"/>
        <v>2023</v>
      </c>
      <c r="G223">
        <f t="shared" si="21"/>
        <v>4</v>
      </c>
      <c r="H223" t="str">
        <f t="shared" si="22"/>
        <v>Thursday</v>
      </c>
      <c r="I223" t="str">
        <f t="shared" si="23"/>
        <v>Jul</v>
      </c>
      <c r="J223" t="s">
        <v>81</v>
      </c>
      <c r="K223" t="s">
        <v>860</v>
      </c>
    </row>
    <row r="224" spans="1:11" x14ac:dyDescent="0.25">
      <c r="A224" s="1">
        <v>45120</v>
      </c>
      <c r="B224" t="s">
        <v>3</v>
      </c>
      <c r="C224" t="s">
        <v>374</v>
      </c>
      <c r="D224">
        <v>6.99</v>
      </c>
      <c r="E224">
        <f t="shared" si="19"/>
        <v>7</v>
      </c>
      <c r="F224">
        <f t="shared" si="20"/>
        <v>2023</v>
      </c>
      <c r="G224">
        <f t="shared" si="21"/>
        <v>4</v>
      </c>
      <c r="H224" t="str">
        <f t="shared" si="22"/>
        <v>Thursday</v>
      </c>
      <c r="I224" t="str">
        <f t="shared" si="23"/>
        <v>Jul</v>
      </c>
      <c r="J224" t="s">
        <v>81</v>
      </c>
      <c r="K224" t="s">
        <v>860</v>
      </c>
    </row>
    <row r="225" spans="1:12" x14ac:dyDescent="0.25">
      <c r="A225" s="1">
        <v>45120</v>
      </c>
      <c r="B225" t="s">
        <v>3</v>
      </c>
      <c r="C225" t="s">
        <v>375</v>
      </c>
      <c r="D225">
        <v>2.39</v>
      </c>
      <c r="E225">
        <f t="shared" si="19"/>
        <v>7</v>
      </c>
      <c r="F225">
        <f t="shared" si="20"/>
        <v>2023</v>
      </c>
      <c r="G225">
        <f t="shared" si="21"/>
        <v>4</v>
      </c>
      <c r="H225" t="str">
        <f t="shared" si="22"/>
        <v>Thursday</v>
      </c>
      <c r="I225" t="str">
        <f t="shared" si="23"/>
        <v>Jul</v>
      </c>
      <c r="J225" t="s">
        <v>81</v>
      </c>
      <c r="K225" t="s">
        <v>860</v>
      </c>
    </row>
    <row r="226" spans="1:12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9"/>
        <v>7</v>
      </c>
      <c r="F226">
        <f t="shared" si="20"/>
        <v>2023</v>
      </c>
      <c r="G226">
        <f t="shared" si="21"/>
        <v>5</v>
      </c>
      <c r="H226" t="str">
        <f t="shared" si="22"/>
        <v>Friday</v>
      </c>
      <c r="J226" t="s">
        <v>46</v>
      </c>
    </row>
    <row r="227" spans="1:12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9"/>
        <v>7</v>
      </c>
      <c r="F227">
        <f t="shared" si="20"/>
        <v>2023</v>
      </c>
      <c r="G227">
        <f t="shared" si="21"/>
        <v>5</v>
      </c>
      <c r="H227" t="str">
        <f t="shared" si="22"/>
        <v>Friday</v>
      </c>
      <c r="J227" t="s">
        <v>46</v>
      </c>
    </row>
    <row r="228" spans="1:12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9"/>
        <v>7</v>
      </c>
      <c r="F228">
        <f t="shared" si="20"/>
        <v>2023</v>
      </c>
      <c r="G228">
        <f t="shared" si="21"/>
        <v>5</v>
      </c>
      <c r="H228" t="str">
        <f t="shared" si="22"/>
        <v>Friday</v>
      </c>
      <c r="J228" t="s">
        <v>49</v>
      </c>
      <c r="K228" t="s">
        <v>744</v>
      </c>
    </row>
    <row r="229" spans="1:12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9"/>
        <v>7</v>
      </c>
      <c r="F229">
        <f t="shared" si="20"/>
        <v>2023</v>
      </c>
      <c r="G229">
        <f t="shared" si="21"/>
        <v>5</v>
      </c>
      <c r="H229" t="str">
        <f t="shared" si="22"/>
        <v>Friday</v>
      </c>
      <c r="J229" t="s">
        <v>49</v>
      </c>
      <c r="K229" t="s">
        <v>744</v>
      </c>
    </row>
    <row r="230" spans="1:12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9"/>
        <v>7</v>
      </c>
      <c r="F230">
        <f t="shared" si="20"/>
        <v>2023</v>
      </c>
      <c r="G230">
        <f t="shared" si="21"/>
        <v>6</v>
      </c>
      <c r="H230" t="str">
        <f t="shared" si="22"/>
        <v>Saturday</v>
      </c>
      <c r="J230" t="s">
        <v>51</v>
      </c>
    </row>
    <row r="231" spans="1:12" x14ac:dyDescent="0.25">
      <c r="A231" s="1">
        <v>45116</v>
      </c>
      <c r="B231" t="s">
        <v>920</v>
      </c>
      <c r="C231" t="s">
        <v>320</v>
      </c>
      <c r="D231">
        <f>9-1.8</f>
        <v>7.2</v>
      </c>
      <c r="E231">
        <f t="shared" si="19"/>
        <v>7</v>
      </c>
      <c r="F231">
        <f t="shared" si="20"/>
        <v>2023</v>
      </c>
      <c r="G231">
        <f t="shared" si="21"/>
        <v>7</v>
      </c>
      <c r="H231" t="str">
        <f t="shared" si="22"/>
        <v>Sunday</v>
      </c>
      <c r="J231" t="s">
        <v>321</v>
      </c>
      <c r="K231" t="s">
        <v>859</v>
      </c>
    </row>
    <row r="232" spans="1:12" x14ac:dyDescent="0.25">
      <c r="A232" s="1">
        <v>45284</v>
      </c>
      <c r="B232" t="s">
        <v>116</v>
      </c>
      <c r="C232" t="s">
        <v>784</v>
      </c>
      <c r="D232">
        <v>2.4900000000000002</v>
      </c>
      <c r="E232">
        <f t="shared" si="19"/>
        <v>12</v>
      </c>
      <c r="F232">
        <f t="shared" si="20"/>
        <v>2023</v>
      </c>
      <c r="G232">
        <f t="shared" si="21"/>
        <v>7</v>
      </c>
      <c r="H232" t="str">
        <f t="shared" si="22"/>
        <v>Sunday</v>
      </c>
      <c r="J232" t="s">
        <v>781</v>
      </c>
      <c r="K232" t="s">
        <v>762</v>
      </c>
      <c r="L232" t="s">
        <v>928</v>
      </c>
    </row>
    <row r="233" spans="1:12" x14ac:dyDescent="0.25">
      <c r="A233" s="1">
        <v>45122</v>
      </c>
      <c r="B233" t="s">
        <v>934</v>
      </c>
      <c r="C233" t="s">
        <v>573</v>
      </c>
      <c r="D233">
        <v>4.3499999999999996</v>
      </c>
      <c r="E233">
        <f t="shared" si="19"/>
        <v>7</v>
      </c>
      <c r="F233">
        <f t="shared" si="20"/>
        <v>2023</v>
      </c>
      <c r="G233">
        <f t="shared" si="21"/>
        <v>6</v>
      </c>
      <c r="H233" t="str">
        <f t="shared" si="22"/>
        <v>Saturday</v>
      </c>
      <c r="J233" t="s">
        <v>323</v>
      </c>
    </row>
    <row r="234" spans="1:12" x14ac:dyDescent="0.25">
      <c r="A234" s="1">
        <v>45254</v>
      </c>
      <c r="B234" t="s">
        <v>934</v>
      </c>
      <c r="C234" t="s">
        <v>573</v>
      </c>
      <c r="E234">
        <f t="shared" si="19"/>
        <v>11</v>
      </c>
      <c r="F234">
        <f t="shared" si="20"/>
        <v>2023</v>
      </c>
      <c r="G234">
        <f t="shared" si="21"/>
        <v>5</v>
      </c>
      <c r="H234" t="str">
        <f t="shared" si="22"/>
        <v>Friday</v>
      </c>
      <c r="J234" t="s">
        <v>323</v>
      </c>
      <c r="K234" t="s">
        <v>730</v>
      </c>
    </row>
    <row r="235" spans="1:12" x14ac:dyDescent="0.25">
      <c r="A235" s="1">
        <v>45254</v>
      </c>
      <c r="B235" t="s">
        <v>934</v>
      </c>
      <c r="C235" t="s">
        <v>573</v>
      </c>
      <c r="E235">
        <f t="shared" si="19"/>
        <v>11</v>
      </c>
      <c r="F235">
        <f t="shared" si="20"/>
        <v>2023</v>
      </c>
      <c r="G235">
        <f t="shared" si="21"/>
        <v>5</v>
      </c>
      <c r="H235" t="str">
        <f t="shared" si="22"/>
        <v>Friday</v>
      </c>
      <c r="J235" t="s">
        <v>323</v>
      </c>
      <c r="K235" t="s">
        <v>730</v>
      </c>
    </row>
    <row r="236" spans="1:12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9"/>
        <v>7</v>
      </c>
      <c r="F236">
        <f t="shared" si="20"/>
        <v>2023</v>
      </c>
      <c r="G236">
        <f t="shared" si="21"/>
        <v>1</v>
      </c>
      <c r="H236" t="str">
        <f t="shared" si="22"/>
        <v>Monday</v>
      </c>
      <c r="J236" t="s">
        <v>46</v>
      </c>
    </row>
    <row r="237" spans="1:12" x14ac:dyDescent="0.25">
      <c r="A237" s="1">
        <v>45124</v>
      </c>
      <c r="B237" t="s">
        <v>3</v>
      </c>
      <c r="C237" t="s">
        <v>383</v>
      </c>
      <c r="D237">
        <f>4.35/2</f>
        <v>2.1749999999999998</v>
      </c>
      <c r="E237">
        <f t="shared" si="19"/>
        <v>7</v>
      </c>
      <c r="F237">
        <f t="shared" si="20"/>
        <v>2023</v>
      </c>
      <c r="G237">
        <f t="shared" si="21"/>
        <v>1</v>
      </c>
      <c r="H237" t="str">
        <f t="shared" si="22"/>
        <v>Monday</v>
      </c>
      <c r="I237" t="str">
        <f t="shared" ref="I237:I247" si="24">TEXT(A237, "MMM")</f>
        <v>Jul</v>
      </c>
      <c r="J237" t="s">
        <v>81</v>
      </c>
      <c r="K237" t="s">
        <v>860</v>
      </c>
    </row>
    <row r="238" spans="1:12" x14ac:dyDescent="0.25">
      <c r="A238" s="1">
        <v>45124</v>
      </c>
      <c r="B238" t="s">
        <v>3</v>
      </c>
      <c r="C238" t="s">
        <v>384</v>
      </c>
      <c r="D238">
        <f>2.2/2</f>
        <v>1.1000000000000001</v>
      </c>
      <c r="E238">
        <f t="shared" si="19"/>
        <v>7</v>
      </c>
      <c r="F238">
        <f t="shared" si="20"/>
        <v>2023</v>
      </c>
      <c r="G238">
        <f t="shared" si="21"/>
        <v>1</v>
      </c>
      <c r="H238" t="str">
        <f t="shared" si="22"/>
        <v>Monday</v>
      </c>
      <c r="I238" t="str">
        <f t="shared" si="24"/>
        <v>Jul</v>
      </c>
      <c r="J238" t="s">
        <v>81</v>
      </c>
      <c r="K238" t="s">
        <v>860</v>
      </c>
    </row>
    <row r="239" spans="1:12" x14ac:dyDescent="0.25">
      <c r="A239" s="1">
        <v>45124</v>
      </c>
      <c r="B239" t="s">
        <v>3</v>
      </c>
      <c r="C239" t="s">
        <v>385</v>
      </c>
      <c r="D239">
        <f>3.33/2</f>
        <v>1.665</v>
      </c>
      <c r="E239">
        <f t="shared" si="19"/>
        <v>7</v>
      </c>
      <c r="F239">
        <f t="shared" si="20"/>
        <v>2023</v>
      </c>
      <c r="G239">
        <f t="shared" si="21"/>
        <v>1</v>
      </c>
      <c r="H239" t="str">
        <f t="shared" si="22"/>
        <v>Monday</v>
      </c>
      <c r="I239" t="str">
        <f t="shared" si="24"/>
        <v>Jul</v>
      </c>
      <c r="J239" t="s">
        <v>81</v>
      </c>
      <c r="K239" t="s">
        <v>860</v>
      </c>
    </row>
    <row r="240" spans="1:12" x14ac:dyDescent="0.25">
      <c r="A240" s="1">
        <v>45124</v>
      </c>
      <c r="B240" t="s">
        <v>3</v>
      </c>
      <c r="C240" t="s">
        <v>386</v>
      </c>
      <c r="D240">
        <f>5.09/2</f>
        <v>2.5449999999999999</v>
      </c>
      <c r="E240">
        <f t="shared" si="19"/>
        <v>7</v>
      </c>
      <c r="F240">
        <f t="shared" si="20"/>
        <v>2023</v>
      </c>
      <c r="G240">
        <f t="shared" si="21"/>
        <v>1</v>
      </c>
      <c r="H240" t="str">
        <f t="shared" si="22"/>
        <v>Monday</v>
      </c>
      <c r="I240" t="str">
        <f t="shared" si="24"/>
        <v>Jul</v>
      </c>
      <c r="J240" t="s">
        <v>81</v>
      </c>
      <c r="K240" t="s">
        <v>860</v>
      </c>
    </row>
    <row r="241" spans="1:11" x14ac:dyDescent="0.25">
      <c r="A241" s="1">
        <v>45124</v>
      </c>
      <c r="B241" t="s">
        <v>3</v>
      </c>
      <c r="C241" t="s">
        <v>387</v>
      </c>
      <c r="D241">
        <f>4.49/2</f>
        <v>2.2450000000000001</v>
      </c>
      <c r="E241">
        <f t="shared" si="19"/>
        <v>7</v>
      </c>
      <c r="F241">
        <f t="shared" si="20"/>
        <v>2023</v>
      </c>
      <c r="G241">
        <f t="shared" si="21"/>
        <v>1</v>
      </c>
      <c r="H241" t="str">
        <f t="shared" si="22"/>
        <v>Monday</v>
      </c>
      <c r="I241" t="str">
        <f t="shared" si="24"/>
        <v>Jul</v>
      </c>
      <c r="J241" t="s">
        <v>81</v>
      </c>
      <c r="K241" t="s">
        <v>860</v>
      </c>
    </row>
    <row r="242" spans="1:11" x14ac:dyDescent="0.25">
      <c r="A242" s="1">
        <v>45124</v>
      </c>
      <c r="B242" t="s">
        <v>3</v>
      </c>
      <c r="C242" t="s">
        <v>388</v>
      </c>
      <c r="D242">
        <v>2.69</v>
      </c>
      <c r="E242">
        <f t="shared" si="19"/>
        <v>7</v>
      </c>
      <c r="F242">
        <f t="shared" si="20"/>
        <v>2023</v>
      </c>
      <c r="G242">
        <f t="shared" si="21"/>
        <v>1</v>
      </c>
      <c r="H242" t="str">
        <f t="shared" si="22"/>
        <v>Monday</v>
      </c>
      <c r="I242" t="str">
        <f t="shared" si="24"/>
        <v>Jul</v>
      </c>
      <c r="J242" t="s">
        <v>81</v>
      </c>
      <c r="K242" t="s">
        <v>860</v>
      </c>
    </row>
    <row r="243" spans="1:11" x14ac:dyDescent="0.25">
      <c r="A243" s="1">
        <v>45124</v>
      </c>
      <c r="B243" t="s">
        <v>3</v>
      </c>
      <c r="C243" t="s">
        <v>389</v>
      </c>
      <c r="D243">
        <v>1.29</v>
      </c>
      <c r="E243">
        <f t="shared" si="19"/>
        <v>7</v>
      </c>
      <c r="F243">
        <f t="shared" si="20"/>
        <v>2023</v>
      </c>
      <c r="G243">
        <f t="shared" si="21"/>
        <v>1</v>
      </c>
      <c r="H243" t="str">
        <f t="shared" si="22"/>
        <v>Monday</v>
      </c>
      <c r="I243" t="str">
        <f t="shared" si="24"/>
        <v>Jul</v>
      </c>
      <c r="J243" t="s">
        <v>81</v>
      </c>
      <c r="K243" t="s">
        <v>860</v>
      </c>
    </row>
    <row r="244" spans="1:11" x14ac:dyDescent="0.25">
      <c r="A244" s="1">
        <v>45124</v>
      </c>
      <c r="B244" t="s">
        <v>3</v>
      </c>
      <c r="C244" t="s">
        <v>390</v>
      </c>
      <c r="D244">
        <v>2.35</v>
      </c>
      <c r="E244">
        <f t="shared" ref="E244:E307" si="25">MONTH(A244)</f>
        <v>7</v>
      </c>
      <c r="F244">
        <f t="shared" ref="F244:F307" si="26">YEAR(A244)</f>
        <v>2023</v>
      </c>
      <c r="G244">
        <f t="shared" ref="G244:G307" si="27">WEEKDAY(A244, 2)</f>
        <v>1</v>
      </c>
      <c r="H244" t="str">
        <f t="shared" si="22"/>
        <v>Monday</v>
      </c>
      <c r="I244" t="str">
        <f t="shared" si="24"/>
        <v>Jul</v>
      </c>
      <c r="J244" t="s">
        <v>81</v>
      </c>
      <c r="K244" t="s">
        <v>860</v>
      </c>
    </row>
    <row r="245" spans="1:11" x14ac:dyDescent="0.25">
      <c r="A245" s="1">
        <v>45124</v>
      </c>
      <c r="B245" t="s">
        <v>3</v>
      </c>
      <c r="C245" t="s">
        <v>391</v>
      </c>
      <c r="D245">
        <v>1.0900000000000001</v>
      </c>
      <c r="E245">
        <f t="shared" si="25"/>
        <v>7</v>
      </c>
      <c r="F245">
        <f t="shared" si="26"/>
        <v>2023</v>
      </c>
      <c r="G245">
        <f t="shared" si="27"/>
        <v>1</v>
      </c>
      <c r="H245" t="str">
        <f t="shared" si="22"/>
        <v>Monday</v>
      </c>
      <c r="I245" t="str">
        <f t="shared" si="24"/>
        <v>Jul</v>
      </c>
      <c r="J245" t="s">
        <v>81</v>
      </c>
      <c r="K245" t="s">
        <v>860</v>
      </c>
    </row>
    <row r="246" spans="1:11" x14ac:dyDescent="0.25">
      <c r="A246" s="1">
        <v>45124</v>
      </c>
      <c r="B246" t="s">
        <v>3</v>
      </c>
      <c r="C246" t="s">
        <v>392</v>
      </c>
      <c r="D246">
        <v>1.99</v>
      </c>
      <c r="E246">
        <f t="shared" si="25"/>
        <v>7</v>
      </c>
      <c r="F246">
        <f t="shared" si="26"/>
        <v>2023</v>
      </c>
      <c r="G246">
        <f t="shared" si="27"/>
        <v>1</v>
      </c>
      <c r="H246" t="str">
        <f t="shared" si="22"/>
        <v>Monday</v>
      </c>
      <c r="I246" t="str">
        <f t="shared" si="24"/>
        <v>Jul</v>
      </c>
      <c r="J246" t="s">
        <v>81</v>
      </c>
      <c r="K246" t="s">
        <v>860</v>
      </c>
    </row>
    <row r="247" spans="1:11" x14ac:dyDescent="0.25">
      <c r="A247" s="1">
        <v>45124</v>
      </c>
      <c r="B247" t="s">
        <v>3</v>
      </c>
      <c r="C247" t="s">
        <v>392</v>
      </c>
      <c r="D247">
        <v>1.99</v>
      </c>
      <c r="E247">
        <f t="shared" si="25"/>
        <v>7</v>
      </c>
      <c r="F247">
        <f t="shared" si="26"/>
        <v>2023</v>
      </c>
      <c r="G247">
        <f t="shared" si="27"/>
        <v>1</v>
      </c>
      <c r="H247" t="str">
        <f t="shared" si="22"/>
        <v>Monday</v>
      </c>
      <c r="I247" t="str">
        <f t="shared" si="24"/>
        <v>Jul</v>
      </c>
      <c r="J247" t="s">
        <v>81</v>
      </c>
      <c r="K247" t="s">
        <v>860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25"/>
        <v>7</v>
      </c>
      <c r="F248">
        <f t="shared" si="26"/>
        <v>2023</v>
      </c>
      <c r="G248">
        <f t="shared" si="27"/>
        <v>2</v>
      </c>
      <c r="H248" t="str">
        <f t="shared" si="22"/>
        <v>Tuesday</v>
      </c>
      <c r="J248" t="s">
        <v>49</v>
      </c>
      <c r="K248" t="s">
        <v>744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25"/>
        <v>7</v>
      </c>
      <c r="F249">
        <f t="shared" si="26"/>
        <v>2023</v>
      </c>
      <c r="G249">
        <f t="shared" si="27"/>
        <v>2</v>
      </c>
      <c r="H249" t="str">
        <f t="shared" si="22"/>
        <v>Tuesday</v>
      </c>
      <c r="J249" t="s">
        <v>49</v>
      </c>
      <c r="K249" t="s">
        <v>744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25"/>
        <v>7</v>
      </c>
      <c r="F250">
        <f t="shared" si="26"/>
        <v>2023</v>
      </c>
      <c r="G250">
        <f t="shared" si="27"/>
        <v>2</v>
      </c>
      <c r="H250" t="str">
        <f t="shared" si="22"/>
        <v>Tuesday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25"/>
        <v>7</v>
      </c>
      <c r="F251">
        <f t="shared" si="26"/>
        <v>2023</v>
      </c>
      <c r="G251">
        <f t="shared" si="27"/>
        <v>2</v>
      </c>
      <c r="H251" t="str">
        <f t="shared" si="22"/>
        <v>Tuesday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25"/>
        <v>7</v>
      </c>
      <c r="F252">
        <f t="shared" si="26"/>
        <v>2023</v>
      </c>
      <c r="G252">
        <f t="shared" si="27"/>
        <v>3</v>
      </c>
      <c r="H252" t="str">
        <f t="shared" si="22"/>
        <v>Wednesday</v>
      </c>
      <c r="J252" t="s">
        <v>49</v>
      </c>
      <c r="K252" t="s">
        <v>744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25"/>
        <v>7</v>
      </c>
      <c r="F253">
        <f t="shared" si="26"/>
        <v>2023</v>
      </c>
      <c r="G253">
        <f t="shared" si="27"/>
        <v>3</v>
      </c>
      <c r="H253" t="str">
        <f t="shared" si="22"/>
        <v>Wednesday</v>
      </c>
      <c r="J253" t="s">
        <v>49</v>
      </c>
      <c r="K253" t="s">
        <v>744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25"/>
        <v>7</v>
      </c>
      <c r="F254">
        <f t="shared" si="26"/>
        <v>2023</v>
      </c>
      <c r="G254">
        <f t="shared" si="27"/>
        <v>3</v>
      </c>
      <c r="H254" t="str">
        <f t="shared" si="22"/>
        <v>Wednesday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25"/>
        <v>7</v>
      </c>
      <c r="F255">
        <f t="shared" si="26"/>
        <v>2023</v>
      </c>
      <c r="G255">
        <f t="shared" si="27"/>
        <v>4</v>
      </c>
      <c r="H255" t="str">
        <f t="shared" si="22"/>
        <v>Thursday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25"/>
        <v>7</v>
      </c>
      <c r="F256">
        <f t="shared" si="26"/>
        <v>2023</v>
      </c>
      <c r="G256">
        <f t="shared" si="27"/>
        <v>4</v>
      </c>
      <c r="H256" t="str">
        <f t="shared" si="22"/>
        <v>Thursday</v>
      </c>
      <c r="J256" t="s">
        <v>46</v>
      </c>
    </row>
    <row r="257" spans="1:12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25"/>
        <v>7</v>
      </c>
      <c r="F257">
        <f t="shared" si="26"/>
        <v>2023</v>
      </c>
      <c r="G257">
        <f t="shared" si="27"/>
        <v>5</v>
      </c>
      <c r="H257" t="str">
        <f t="shared" si="22"/>
        <v>Friday</v>
      </c>
      <c r="J257" t="s">
        <v>49</v>
      </c>
      <c r="K257" t="s">
        <v>744</v>
      </c>
    </row>
    <row r="258" spans="1:12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25"/>
        <v>7</v>
      </c>
      <c r="F258">
        <f t="shared" si="26"/>
        <v>2023</v>
      </c>
      <c r="G258">
        <f t="shared" si="27"/>
        <v>5</v>
      </c>
      <c r="H258" t="str">
        <f t="shared" si="22"/>
        <v>Friday</v>
      </c>
      <c r="J258" t="s">
        <v>46</v>
      </c>
    </row>
    <row r="259" spans="1:12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si="25"/>
        <v>7</v>
      </c>
      <c r="F259">
        <f t="shared" si="26"/>
        <v>2023</v>
      </c>
      <c r="G259">
        <f t="shared" si="27"/>
        <v>5</v>
      </c>
      <c r="H259" t="str">
        <f t="shared" ref="H259:H322" si="28">CHOOSE(WEEKDAY(A259, 2), "Monday", "Tuesday","Wednesday", "Thursday", "Friday", "Saturday","Sunday")</f>
        <v>Friday</v>
      </c>
      <c r="J259" t="s">
        <v>46</v>
      </c>
    </row>
    <row r="260" spans="1:12" x14ac:dyDescent="0.25">
      <c r="A260" s="1">
        <v>45171</v>
      </c>
      <c r="B260" t="s">
        <v>895</v>
      </c>
      <c r="C260" t="s">
        <v>173</v>
      </c>
      <c r="D260">
        <v>0.75</v>
      </c>
      <c r="E260">
        <f t="shared" si="25"/>
        <v>9</v>
      </c>
      <c r="F260">
        <f t="shared" si="26"/>
        <v>2023</v>
      </c>
      <c r="G260">
        <f t="shared" si="27"/>
        <v>6</v>
      </c>
      <c r="H260" t="str">
        <f t="shared" si="28"/>
        <v>Saturday</v>
      </c>
      <c r="J260" t="s">
        <v>111</v>
      </c>
      <c r="L260" t="s">
        <v>924</v>
      </c>
    </row>
    <row r="261" spans="1:12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5"/>
        <v>9</v>
      </c>
      <c r="F261">
        <f t="shared" si="26"/>
        <v>2023</v>
      </c>
      <c r="G261">
        <f t="shared" si="27"/>
        <v>7</v>
      </c>
      <c r="H261" t="str">
        <f t="shared" si="28"/>
        <v>Sunday</v>
      </c>
      <c r="I261" t="str">
        <f>TEXT(A261, "MMM")</f>
        <v>Sep</v>
      </c>
      <c r="J261" t="s">
        <v>81</v>
      </c>
      <c r="K261" t="s">
        <v>865</v>
      </c>
      <c r="L261" t="s">
        <v>927</v>
      </c>
    </row>
    <row r="262" spans="1:12" x14ac:dyDescent="0.25">
      <c r="A262" s="1">
        <v>45318</v>
      </c>
      <c r="B262" t="s">
        <v>895</v>
      </c>
      <c r="C262" t="s">
        <v>727</v>
      </c>
      <c r="D262">
        <v>1.75</v>
      </c>
      <c r="E262">
        <f t="shared" si="25"/>
        <v>1</v>
      </c>
      <c r="F262">
        <f t="shared" si="26"/>
        <v>2024</v>
      </c>
      <c r="G262">
        <f t="shared" si="27"/>
        <v>6</v>
      </c>
      <c r="H262" t="str">
        <f t="shared" si="28"/>
        <v>Saturday</v>
      </c>
      <c r="J262" t="s">
        <v>323</v>
      </c>
      <c r="K262" t="s">
        <v>730</v>
      </c>
    </row>
    <row r="263" spans="1:12" x14ac:dyDescent="0.25">
      <c r="A263" s="1">
        <v>45297</v>
      </c>
      <c r="B263" t="s">
        <v>934</v>
      </c>
      <c r="C263" t="s">
        <v>751</v>
      </c>
      <c r="D263">
        <v>8.59</v>
      </c>
      <c r="E263">
        <f t="shared" si="25"/>
        <v>1</v>
      </c>
      <c r="F263">
        <f t="shared" si="26"/>
        <v>2024</v>
      </c>
      <c r="G263">
        <f t="shared" si="27"/>
        <v>6</v>
      </c>
      <c r="H263" t="str">
        <f t="shared" si="28"/>
        <v>Saturday</v>
      </c>
      <c r="J263" t="s">
        <v>300</v>
      </c>
      <c r="K263" t="s">
        <v>723</v>
      </c>
    </row>
    <row r="264" spans="1:12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5"/>
        <v>7</v>
      </c>
      <c r="F264">
        <f t="shared" si="26"/>
        <v>2023</v>
      </c>
      <c r="G264">
        <f t="shared" si="27"/>
        <v>7</v>
      </c>
      <c r="H264" t="str">
        <f t="shared" si="28"/>
        <v>Sunday</v>
      </c>
      <c r="J264" t="s">
        <v>300</v>
      </c>
    </row>
    <row r="265" spans="1:12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5"/>
        <v>7</v>
      </c>
      <c r="F265">
        <f t="shared" si="26"/>
        <v>2023</v>
      </c>
      <c r="G265">
        <f t="shared" si="27"/>
        <v>7</v>
      </c>
      <c r="H265" t="str">
        <f t="shared" si="28"/>
        <v>Sunday</v>
      </c>
      <c r="J265" t="s">
        <v>51</v>
      </c>
    </row>
    <row r="266" spans="1:12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5"/>
        <v>7</v>
      </c>
      <c r="F266">
        <f t="shared" si="26"/>
        <v>2023</v>
      </c>
      <c r="G266">
        <f t="shared" si="27"/>
        <v>7</v>
      </c>
      <c r="H266" t="str">
        <f t="shared" si="28"/>
        <v>Sunday</v>
      </c>
      <c r="J266" t="s">
        <v>51</v>
      </c>
    </row>
    <row r="267" spans="1:12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5"/>
        <v>7</v>
      </c>
      <c r="F267">
        <f t="shared" si="26"/>
        <v>2023</v>
      </c>
      <c r="G267">
        <f t="shared" si="27"/>
        <v>7</v>
      </c>
      <c r="H267" t="str">
        <f t="shared" si="28"/>
        <v>Sunday</v>
      </c>
      <c r="J267" t="s">
        <v>305</v>
      </c>
      <c r="K267" t="s">
        <v>869</v>
      </c>
    </row>
    <row r="268" spans="1:12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5"/>
        <v>7</v>
      </c>
      <c r="F268">
        <f t="shared" si="26"/>
        <v>2023</v>
      </c>
      <c r="G268">
        <f t="shared" si="27"/>
        <v>7</v>
      </c>
      <c r="H268" t="str">
        <f t="shared" si="28"/>
        <v>Sunday</v>
      </c>
      <c r="J268" t="s">
        <v>307</v>
      </c>
    </row>
    <row r="269" spans="1:12" x14ac:dyDescent="0.25">
      <c r="A269" s="1">
        <v>45130</v>
      </c>
      <c r="B269" t="s">
        <v>3</v>
      </c>
      <c r="C269" t="s">
        <v>421</v>
      </c>
      <c r="D269">
        <v>0.39</v>
      </c>
      <c r="E269">
        <f t="shared" si="25"/>
        <v>7</v>
      </c>
      <c r="F269">
        <f t="shared" si="26"/>
        <v>2023</v>
      </c>
      <c r="G269">
        <f t="shared" si="27"/>
        <v>7</v>
      </c>
      <c r="H269" t="str">
        <f t="shared" si="28"/>
        <v>Sunday</v>
      </c>
      <c r="J269" t="s">
        <v>269</v>
      </c>
      <c r="K269" t="s">
        <v>860</v>
      </c>
    </row>
    <row r="270" spans="1:12" x14ac:dyDescent="0.25">
      <c r="A270" s="1">
        <v>45130</v>
      </c>
      <c r="B270" t="s">
        <v>3</v>
      </c>
      <c r="C270" t="s">
        <v>422</v>
      </c>
      <c r="D270">
        <v>0.55000000000000004</v>
      </c>
      <c r="E270">
        <f t="shared" si="25"/>
        <v>7</v>
      </c>
      <c r="F270">
        <f t="shared" si="26"/>
        <v>2023</v>
      </c>
      <c r="G270">
        <f t="shared" si="27"/>
        <v>7</v>
      </c>
      <c r="H270" t="str">
        <f t="shared" si="28"/>
        <v>Sunday</v>
      </c>
      <c r="J270" t="s">
        <v>269</v>
      </c>
      <c r="K270" t="s">
        <v>860</v>
      </c>
    </row>
    <row r="271" spans="1:12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5"/>
        <v>7</v>
      </c>
      <c r="F271">
        <f t="shared" si="26"/>
        <v>2023</v>
      </c>
      <c r="G271">
        <f t="shared" si="27"/>
        <v>7</v>
      </c>
      <c r="H271" t="str">
        <f t="shared" si="28"/>
        <v>Sunday</v>
      </c>
      <c r="J271" t="s">
        <v>269</v>
      </c>
      <c r="K271" t="s">
        <v>860</v>
      </c>
    </row>
    <row r="272" spans="1:12" x14ac:dyDescent="0.25">
      <c r="A272" s="1">
        <v>45130</v>
      </c>
      <c r="B272" t="s">
        <v>3</v>
      </c>
      <c r="C272" t="s">
        <v>423</v>
      </c>
      <c r="D272">
        <f>0.99/2</f>
        <v>0.495</v>
      </c>
      <c r="E272">
        <f t="shared" si="25"/>
        <v>7</v>
      </c>
      <c r="F272">
        <f t="shared" si="26"/>
        <v>2023</v>
      </c>
      <c r="G272">
        <f t="shared" si="27"/>
        <v>7</v>
      </c>
      <c r="H272" t="str">
        <f t="shared" si="28"/>
        <v>Sunday</v>
      </c>
      <c r="J272" t="s">
        <v>269</v>
      </c>
      <c r="K272" t="s">
        <v>860</v>
      </c>
    </row>
    <row r="273" spans="1:11" x14ac:dyDescent="0.25">
      <c r="A273" s="1">
        <v>45130</v>
      </c>
      <c r="B273" t="s">
        <v>3</v>
      </c>
      <c r="C273" t="s">
        <v>424</v>
      </c>
      <c r="D273">
        <v>1.19</v>
      </c>
      <c r="E273">
        <f t="shared" si="25"/>
        <v>7</v>
      </c>
      <c r="F273">
        <f t="shared" si="26"/>
        <v>2023</v>
      </c>
      <c r="G273">
        <f t="shared" si="27"/>
        <v>7</v>
      </c>
      <c r="H273" t="str">
        <f t="shared" si="28"/>
        <v>Sunday</v>
      </c>
      <c r="J273" t="s">
        <v>269</v>
      </c>
      <c r="K273" t="s">
        <v>860</v>
      </c>
    </row>
    <row r="274" spans="1:11" x14ac:dyDescent="0.25">
      <c r="A274" s="1">
        <v>45130</v>
      </c>
      <c r="B274" t="s">
        <v>3</v>
      </c>
      <c r="C274" t="s">
        <v>425</v>
      </c>
      <c r="D274">
        <f>1.29/2</f>
        <v>0.64500000000000002</v>
      </c>
      <c r="E274">
        <f t="shared" si="25"/>
        <v>7</v>
      </c>
      <c r="F274">
        <f t="shared" si="26"/>
        <v>2023</v>
      </c>
      <c r="G274">
        <f t="shared" si="27"/>
        <v>7</v>
      </c>
      <c r="H274" t="str">
        <f t="shared" si="28"/>
        <v>Sunday</v>
      </c>
      <c r="J274" t="s">
        <v>269</v>
      </c>
      <c r="K274" t="s">
        <v>860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5"/>
        <v>7</v>
      </c>
      <c r="F275">
        <f t="shared" si="26"/>
        <v>2023</v>
      </c>
      <c r="G275">
        <f t="shared" si="27"/>
        <v>1</v>
      </c>
      <c r="H275" t="str">
        <f t="shared" si="28"/>
        <v>Monday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5"/>
        <v>7</v>
      </c>
      <c r="F276">
        <f t="shared" si="26"/>
        <v>2023</v>
      </c>
      <c r="G276">
        <f t="shared" si="27"/>
        <v>1</v>
      </c>
      <c r="H276" t="str">
        <f t="shared" si="28"/>
        <v>Monday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5"/>
        <v>7</v>
      </c>
      <c r="F277">
        <f t="shared" si="26"/>
        <v>2023</v>
      </c>
      <c r="G277">
        <f t="shared" si="27"/>
        <v>2</v>
      </c>
      <c r="H277" t="str">
        <f t="shared" si="28"/>
        <v>Tuesday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5"/>
        <v>7</v>
      </c>
      <c r="F278">
        <f t="shared" si="26"/>
        <v>2023</v>
      </c>
      <c r="G278">
        <f t="shared" si="27"/>
        <v>2</v>
      </c>
      <c r="H278" t="str">
        <f t="shared" si="28"/>
        <v>Tuesday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426</v>
      </c>
      <c r="D279">
        <v>1.99</v>
      </c>
      <c r="E279">
        <f t="shared" si="25"/>
        <v>7</v>
      </c>
      <c r="F279">
        <f t="shared" si="26"/>
        <v>2023</v>
      </c>
      <c r="G279">
        <f t="shared" si="27"/>
        <v>2</v>
      </c>
      <c r="H279" t="str">
        <f t="shared" si="28"/>
        <v>Tuesday</v>
      </c>
      <c r="I279" t="str">
        <f t="shared" ref="I279:I322" si="29">TEXT(A279, "MMM")</f>
        <v>Jul</v>
      </c>
      <c r="J279" t="s">
        <v>81</v>
      </c>
      <c r="K279" t="s">
        <v>730</v>
      </c>
    </row>
    <row r="280" spans="1:11" x14ac:dyDescent="0.25">
      <c r="A280" s="1">
        <v>45132</v>
      </c>
      <c r="B280" t="s">
        <v>3</v>
      </c>
      <c r="C280" t="s">
        <v>427</v>
      </c>
      <c r="D280">
        <v>2.4900000000000002</v>
      </c>
      <c r="E280">
        <f t="shared" si="25"/>
        <v>7</v>
      </c>
      <c r="F280">
        <f t="shared" si="26"/>
        <v>2023</v>
      </c>
      <c r="G280">
        <f t="shared" si="27"/>
        <v>2</v>
      </c>
      <c r="H280" t="str">
        <f t="shared" si="28"/>
        <v>Tuesday</v>
      </c>
      <c r="I280" t="str">
        <f t="shared" si="29"/>
        <v>Jul</v>
      </c>
      <c r="J280" t="s">
        <v>81</v>
      </c>
      <c r="K280" t="s">
        <v>730</v>
      </c>
    </row>
    <row r="281" spans="1:11" x14ac:dyDescent="0.25">
      <c r="A281" s="1">
        <v>45132</v>
      </c>
      <c r="B281" t="s">
        <v>3</v>
      </c>
      <c r="C281" t="s">
        <v>428</v>
      </c>
      <c r="D281">
        <f>2.99/2</f>
        <v>1.4950000000000001</v>
      </c>
      <c r="E281">
        <f t="shared" si="25"/>
        <v>7</v>
      </c>
      <c r="F281">
        <f t="shared" si="26"/>
        <v>2023</v>
      </c>
      <c r="G281">
        <f t="shared" si="27"/>
        <v>2</v>
      </c>
      <c r="H281" t="str">
        <f t="shared" si="28"/>
        <v>Tuesday</v>
      </c>
      <c r="I281" t="str">
        <f t="shared" si="29"/>
        <v>Jul</v>
      </c>
      <c r="J281" t="s">
        <v>81</v>
      </c>
      <c r="K281" t="s">
        <v>730</v>
      </c>
    </row>
    <row r="282" spans="1:11" x14ac:dyDescent="0.25">
      <c r="A282" s="1">
        <v>45132</v>
      </c>
      <c r="B282" t="s">
        <v>3</v>
      </c>
      <c r="C282" t="s">
        <v>429</v>
      </c>
      <c r="D282">
        <v>0.89</v>
      </c>
      <c r="E282">
        <f t="shared" si="25"/>
        <v>7</v>
      </c>
      <c r="F282">
        <f t="shared" si="26"/>
        <v>2023</v>
      </c>
      <c r="G282">
        <f t="shared" si="27"/>
        <v>2</v>
      </c>
      <c r="H282" t="str">
        <f t="shared" si="28"/>
        <v>Tuesday</v>
      </c>
      <c r="I282" t="str">
        <f t="shared" si="29"/>
        <v>Jul</v>
      </c>
      <c r="J282" t="s">
        <v>81</v>
      </c>
      <c r="K282" t="s">
        <v>730</v>
      </c>
    </row>
    <row r="283" spans="1:11" x14ac:dyDescent="0.25">
      <c r="A283" s="1">
        <v>45132</v>
      </c>
      <c r="B283" t="s">
        <v>3</v>
      </c>
      <c r="C283" t="s">
        <v>430</v>
      </c>
      <c r="D283">
        <f>2.99/2</f>
        <v>1.4950000000000001</v>
      </c>
      <c r="E283">
        <f t="shared" si="25"/>
        <v>7</v>
      </c>
      <c r="F283">
        <f t="shared" si="26"/>
        <v>2023</v>
      </c>
      <c r="G283">
        <f t="shared" si="27"/>
        <v>2</v>
      </c>
      <c r="H283" t="str">
        <f t="shared" si="28"/>
        <v>Tuesday</v>
      </c>
      <c r="I283" t="str">
        <f t="shared" si="29"/>
        <v>Jul</v>
      </c>
      <c r="J283" t="s">
        <v>81</v>
      </c>
      <c r="K283" t="s">
        <v>730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5"/>
        <v>7</v>
      </c>
      <c r="F284">
        <f t="shared" si="26"/>
        <v>2023</v>
      </c>
      <c r="G284">
        <f t="shared" si="27"/>
        <v>2</v>
      </c>
      <c r="H284" t="str">
        <f t="shared" si="28"/>
        <v>Tuesday</v>
      </c>
      <c r="I284" t="str">
        <f t="shared" si="29"/>
        <v>Jul</v>
      </c>
      <c r="J284" t="s">
        <v>81</v>
      </c>
      <c r="K284" t="s">
        <v>730</v>
      </c>
    </row>
    <row r="285" spans="1:11" x14ac:dyDescent="0.25">
      <c r="A285" s="1">
        <v>45132</v>
      </c>
      <c r="B285" t="s">
        <v>3</v>
      </c>
      <c r="C285" t="s">
        <v>431</v>
      </c>
      <c r="D285">
        <v>1.19</v>
      </c>
      <c r="E285">
        <f t="shared" si="25"/>
        <v>7</v>
      </c>
      <c r="F285">
        <f t="shared" si="26"/>
        <v>2023</v>
      </c>
      <c r="G285">
        <f t="shared" si="27"/>
        <v>2</v>
      </c>
      <c r="H285" t="str">
        <f t="shared" si="28"/>
        <v>Tuesday</v>
      </c>
      <c r="I285" t="str">
        <f t="shared" si="29"/>
        <v>Jul</v>
      </c>
      <c r="J285" t="s">
        <v>81</v>
      </c>
      <c r="K285" t="s">
        <v>730</v>
      </c>
    </row>
    <row r="286" spans="1:11" x14ac:dyDescent="0.25">
      <c r="A286" s="1">
        <v>45132</v>
      </c>
      <c r="B286" t="s">
        <v>3</v>
      </c>
      <c r="C286" t="s">
        <v>348</v>
      </c>
      <c r="D286">
        <v>0.59</v>
      </c>
      <c r="E286">
        <f t="shared" si="25"/>
        <v>7</v>
      </c>
      <c r="F286">
        <f t="shared" si="26"/>
        <v>2023</v>
      </c>
      <c r="G286">
        <f t="shared" si="27"/>
        <v>2</v>
      </c>
      <c r="H286" t="str">
        <f t="shared" si="28"/>
        <v>Tuesday</v>
      </c>
      <c r="I286" t="str">
        <f t="shared" si="29"/>
        <v>Jul</v>
      </c>
      <c r="J286" t="s">
        <v>81</v>
      </c>
      <c r="K286" t="s">
        <v>730</v>
      </c>
    </row>
    <row r="287" spans="1:11" x14ac:dyDescent="0.25">
      <c r="A287" s="1">
        <v>45132</v>
      </c>
      <c r="B287" t="s">
        <v>3</v>
      </c>
      <c r="C287" t="s">
        <v>432</v>
      </c>
      <c r="D287">
        <v>3.49</v>
      </c>
      <c r="E287">
        <f t="shared" si="25"/>
        <v>7</v>
      </c>
      <c r="F287">
        <f t="shared" si="26"/>
        <v>2023</v>
      </c>
      <c r="G287">
        <f t="shared" si="27"/>
        <v>2</v>
      </c>
      <c r="H287" t="str">
        <f t="shared" si="28"/>
        <v>Tuesday</v>
      </c>
      <c r="I287" t="str">
        <f t="shared" si="29"/>
        <v>Jul</v>
      </c>
      <c r="J287" t="s">
        <v>81</v>
      </c>
      <c r="K287" t="s">
        <v>730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5"/>
        <v>7</v>
      </c>
      <c r="F288">
        <f t="shared" si="26"/>
        <v>2023</v>
      </c>
      <c r="G288">
        <f t="shared" si="27"/>
        <v>2</v>
      </c>
      <c r="H288" t="str">
        <f t="shared" si="28"/>
        <v>Tuesday</v>
      </c>
      <c r="I288" t="str">
        <f t="shared" si="29"/>
        <v>Jul</v>
      </c>
      <c r="J288" t="s">
        <v>81</v>
      </c>
      <c r="K288" t="s">
        <v>730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5"/>
        <v>7</v>
      </c>
      <c r="F289">
        <f t="shared" si="26"/>
        <v>2023</v>
      </c>
      <c r="G289">
        <f t="shared" si="27"/>
        <v>2</v>
      </c>
      <c r="H289" t="str">
        <f t="shared" si="28"/>
        <v>Tuesday</v>
      </c>
      <c r="I289" t="str">
        <f t="shared" si="29"/>
        <v>Jul</v>
      </c>
      <c r="J289" t="s">
        <v>81</v>
      </c>
      <c r="K289" t="s">
        <v>730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5"/>
        <v>7</v>
      </c>
      <c r="F290">
        <f t="shared" si="26"/>
        <v>2023</v>
      </c>
      <c r="G290">
        <f t="shared" si="27"/>
        <v>2</v>
      </c>
      <c r="H290" t="str">
        <f t="shared" si="28"/>
        <v>Tuesday</v>
      </c>
      <c r="I290" t="str">
        <f t="shared" si="29"/>
        <v>Jul</v>
      </c>
      <c r="J290" t="s">
        <v>81</v>
      </c>
      <c r="K290" t="s">
        <v>730</v>
      </c>
    </row>
    <row r="291" spans="1:11" x14ac:dyDescent="0.25">
      <c r="A291" s="1">
        <v>45132</v>
      </c>
      <c r="B291" t="s">
        <v>3</v>
      </c>
      <c r="C291" t="s">
        <v>433</v>
      </c>
      <c r="D291">
        <v>3.39</v>
      </c>
      <c r="E291">
        <f t="shared" si="25"/>
        <v>7</v>
      </c>
      <c r="F291">
        <f t="shared" si="26"/>
        <v>2023</v>
      </c>
      <c r="G291">
        <f t="shared" si="27"/>
        <v>2</v>
      </c>
      <c r="H291" t="str">
        <f t="shared" si="28"/>
        <v>Tuesday</v>
      </c>
      <c r="I291" t="str">
        <f t="shared" si="29"/>
        <v>Jul</v>
      </c>
      <c r="J291" t="s">
        <v>81</v>
      </c>
      <c r="K291" t="s">
        <v>730</v>
      </c>
    </row>
    <row r="292" spans="1:11" x14ac:dyDescent="0.25">
      <c r="A292" s="1">
        <v>45132</v>
      </c>
      <c r="B292" t="s">
        <v>3</v>
      </c>
      <c r="C292" t="s">
        <v>434</v>
      </c>
      <c r="D292">
        <v>3.19</v>
      </c>
      <c r="E292">
        <f t="shared" si="25"/>
        <v>7</v>
      </c>
      <c r="F292">
        <f t="shared" si="26"/>
        <v>2023</v>
      </c>
      <c r="G292">
        <f t="shared" si="27"/>
        <v>2</v>
      </c>
      <c r="H292" t="str">
        <f t="shared" si="28"/>
        <v>Tuesday</v>
      </c>
      <c r="I292" t="str">
        <f t="shared" si="29"/>
        <v>Jul</v>
      </c>
      <c r="J292" t="s">
        <v>81</v>
      </c>
      <c r="K292" t="s">
        <v>730</v>
      </c>
    </row>
    <row r="293" spans="1:11" x14ac:dyDescent="0.25">
      <c r="A293" s="1">
        <v>45132</v>
      </c>
      <c r="B293" t="s">
        <v>3</v>
      </c>
      <c r="C293" t="s">
        <v>435</v>
      </c>
      <c r="D293">
        <f>2.99/2</f>
        <v>1.4950000000000001</v>
      </c>
      <c r="E293">
        <f t="shared" si="25"/>
        <v>7</v>
      </c>
      <c r="F293">
        <f t="shared" si="26"/>
        <v>2023</v>
      </c>
      <c r="G293">
        <f t="shared" si="27"/>
        <v>2</v>
      </c>
      <c r="H293" t="str">
        <f t="shared" si="28"/>
        <v>Tuesday</v>
      </c>
      <c r="I293" t="str">
        <f t="shared" si="29"/>
        <v>Jul</v>
      </c>
      <c r="J293" t="s">
        <v>81</v>
      </c>
      <c r="K293" t="s">
        <v>730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5"/>
        <v>7</v>
      </c>
      <c r="F294">
        <f t="shared" si="26"/>
        <v>2023</v>
      </c>
      <c r="G294">
        <f t="shared" si="27"/>
        <v>2</v>
      </c>
      <c r="H294" t="str">
        <f t="shared" si="28"/>
        <v>Tuesday</v>
      </c>
      <c r="I294" t="str">
        <f t="shared" si="29"/>
        <v>Jul</v>
      </c>
      <c r="J294" t="s">
        <v>81</v>
      </c>
      <c r="K294" t="s">
        <v>730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5"/>
        <v>7</v>
      </c>
      <c r="F295">
        <f t="shared" si="26"/>
        <v>2023</v>
      </c>
      <c r="G295">
        <f t="shared" si="27"/>
        <v>2</v>
      </c>
      <c r="H295" t="str">
        <f t="shared" si="28"/>
        <v>Tuesday</v>
      </c>
      <c r="I295" t="str">
        <f t="shared" si="29"/>
        <v>Jul</v>
      </c>
      <c r="J295" t="s">
        <v>81</v>
      </c>
      <c r="K295" t="s">
        <v>730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5"/>
        <v>7</v>
      </c>
      <c r="F296">
        <f t="shared" si="26"/>
        <v>2023</v>
      </c>
      <c r="G296">
        <f t="shared" si="27"/>
        <v>2</v>
      </c>
      <c r="H296" t="str">
        <f t="shared" si="28"/>
        <v>Tuesday</v>
      </c>
      <c r="I296" t="str">
        <f t="shared" si="29"/>
        <v>Jul</v>
      </c>
      <c r="J296" t="s">
        <v>81</v>
      </c>
      <c r="K296" t="s">
        <v>730</v>
      </c>
    </row>
    <row r="297" spans="1:11" x14ac:dyDescent="0.25">
      <c r="A297" s="1">
        <v>45132</v>
      </c>
      <c r="B297" t="s">
        <v>3</v>
      </c>
      <c r="C297" t="s">
        <v>436</v>
      </c>
      <c r="D297">
        <v>1.98</v>
      </c>
      <c r="E297">
        <f t="shared" si="25"/>
        <v>7</v>
      </c>
      <c r="F297">
        <f t="shared" si="26"/>
        <v>2023</v>
      </c>
      <c r="G297">
        <f t="shared" si="27"/>
        <v>2</v>
      </c>
      <c r="H297" t="str">
        <f t="shared" si="28"/>
        <v>Tuesday</v>
      </c>
      <c r="I297" t="str">
        <f t="shared" si="29"/>
        <v>Jul</v>
      </c>
      <c r="J297" t="s">
        <v>81</v>
      </c>
      <c r="K297" t="s">
        <v>730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5"/>
        <v>7</v>
      </c>
      <c r="F298">
        <f t="shared" si="26"/>
        <v>2023</v>
      </c>
      <c r="G298">
        <f t="shared" si="27"/>
        <v>2</v>
      </c>
      <c r="H298" t="str">
        <f t="shared" si="28"/>
        <v>Tuesday</v>
      </c>
      <c r="I298" t="str">
        <f t="shared" si="29"/>
        <v>Jul</v>
      </c>
      <c r="J298" t="s">
        <v>81</v>
      </c>
      <c r="K298" t="s">
        <v>730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5"/>
        <v>7</v>
      </c>
      <c r="F299">
        <f t="shared" si="26"/>
        <v>2023</v>
      </c>
      <c r="G299">
        <f t="shared" si="27"/>
        <v>2</v>
      </c>
      <c r="H299" t="str">
        <f t="shared" si="28"/>
        <v>Tuesday</v>
      </c>
      <c r="I299" t="str">
        <f t="shared" si="29"/>
        <v>Jul</v>
      </c>
      <c r="J299" t="s">
        <v>81</v>
      </c>
      <c r="K299" t="s">
        <v>730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5"/>
        <v>7</v>
      </c>
      <c r="F300">
        <f t="shared" si="26"/>
        <v>2023</v>
      </c>
      <c r="G300">
        <f t="shared" si="27"/>
        <v>2</v>
      </c>
      <c r="H300" t="str">
        <f t="shared" si="28"/>
        <v>Tuesday</v>
      </c>
      <c r="I300" t="str">
        <f t="shared" si="29"/>
        <v>Jul</v>
      </c>
      <c r="J300" t="s">
        <v>81</v>
      </c>
      <c r="K300" t="s">
        <v>730</v>
      </c>
    </row>
    <row r="301" spans="1:11" x14ac:dyDescent="0.25">
      <c r="A301" s="1">
        <v>45132</v>
      </c>
      <c r="B301" t="s">
        <v>3</v>
      </c>
      <c r="C301" t="s">
        <v>437</v>
      </c>
      <c r="D301">
        <v>0.55000000000000004</v>
      </c>
      <c r="E301">
        <f t="shared" si="25"/>
        <v>7</v>
      </c>
      <c r="F301">
        <f t="shared" si="26"/>
        <v>2023</v>
      </c>
      <c r="G301">
        <f t="shared" si="27"/>
        <v>2</v>
      </c>
      <c r="H301" t="str">
        <f t="shared" si="28"/>
        <v>Tuesday</v>
      </c>
      <c r="I301" t="str">
        <f t="shared" si="29"/>
        <v>Jul</v>
      </c>
      <c r="J301" t="s">
        <v>81</v>
      </c>
      <c r="K301" t="s">
        <v>730</v>
      </c>
    </row>
    <row r="302" spans="1:11" x14ac:dyDescent="0.25">
      <c r="A302" s="1">
        <v>45132</v>
      </c>
      <c r="B302" t="s">
        <v>3</v>
      </c>
      <c r="C302" t="s">
        <v>438</v>
      </c>
      <c r="D302">
        <f>1.39+0.59</f>
        <v>1.98</v>
      </c>
      <c r="E302">
        <f t="shared" si="25"/>
        <v>7</v>
      </c>
      <c r="F302">
        <f t="shared" si="26"/>
        <v>2023</v>
      </c>
      <c r="G302">
        <f t="shared" si="27"/>
        <v>2</v>
      </c>
      <c r="H302" t="str">
        <f t="shared" si="28"/>
        <v>Tuesday</v>
      </c>
      <c r="I302" t="str">
        <f t="shared" si="29"/>
        <v>Jul</v>
      </c>
      <c r="J302" t="s">
        <v>81</v>
      </c>
      <c r="K302" t="s">
        <v>730</v>
      </c>
    </row>
    <row r="303" spans="1:11" x14ac:dyDescent="0.25">
      <c r="A303" s="1">
        <v>45132</v>
      </c>
      <c r="B303" t="s">
        <v>3</v>
      </c>
      <c r="C303" t="s">
        <v>439</v>
      </c>
      <c r="D303">
        <f>1.59/2</f>
        <v>0.79500000000000004</v>
      </c>
      <c r="E303">
        <f t="shared" si="25"/>
        <v>7</v>
      </c>
      <c r="F303">
        <f t="shared" si="26"/>
        <v>2023</v>
      </c>
      <c r="G303">
        <f t="shared" si="27"/>
        <v>2</v>
      </c>
      <c r="H303" t="str">
        <f t="shared" si="28"/>
        <v>Tuesday</v>
      </c>
      <c r="I303" t="str">
        <f t="shared" si="29"/>
        <v>Jul</v>
      </c>
      <c r="J303" t="s">
        <v>81</v>
      </c>
      <c r="K303" t="s">
        <v>730</v>
      </c>
    </row>
    <row r="304" spans="1:11" x14ac:dyDescent="0.25">
      <c r="A304" s="1">
        <v>45132</v>
      </c>
      <c r="B304" t="s">
        <v>3</v>
      </c>
      <c r="C304" t="s">
        <v>440</v>
      </c>
      <c r="D304">
        <f>2.69/2</f>
        <v>1.345</v>
      </c>
      <c r="E304">
        <f t="shared" si="25"/>
        <v>7</v>
      </c>
      <c r="F304">
        <f t="shared" si="26"/>
        <v>2023</v>
      </c>
      <c r="G304">
        <f t="shared" si="27"/>
        <v>2</v>
      </c>
      <c r="H304" t="str">
        <f t="shared" si="28"/>
        <v>Tuesday</v>
      </c>
      <c r="I304" t="str">
        <f t="shared" si="29"/>
        <v>Jul</v>
      </c>
      <c r="J304" t="s">
        <v>81</v>
      </c>
      <c r="K304" t="s">
        <v>730</v>
      </c>
    </row>
    <row r="305" spans="1:11" x14ac:dyDescent="0.25">
      <c r="A305" s="1">
        <v>45132</v>
      </c>
      <c r="B305" t="s">
        <v>3</v>
      </c>
      <c r="C305" t="s">
        <v>441</v>
      </c>
      <c r="D305">
        <v>2.39</v>
      </c>
      <c r="E305">
        <f t="shared" si="25"/>
        <v>7</v>
      </c>
      <c r="F305">
        <f t="shared" si="26"/>
        <v>2023</v>
      </c>
      <c r="G305">
        <f t="shared" si="27"/>
        <v>2</v>
      </c>
      <c r="H305" t="str">
        <f t="shared" si="28"/>
        <v>Tuesday</v>
      </c>
      <c r="I305" t="str">
        <f t="shared" si="29"/>
        <v>Jul</v>
      </c>
      <c r="J305" t="s">
        <v>81</v>
      </c>
      <c r="K305" t="s">
        <v>730</v>
      </c>
    </row>
    <row r="306" spans="1:11" x14ac:dyDescent="0.25">
      <c r="A306" s="1">
        <v>45132</v>
      </c>
      <c r="B306" t="s">
        <v>3</v>
      </c>
      <c r="C306" t="s">
        <v>359</v>
      </c>
      <c r="D306">
        <v>0.99</v>
      </c>
      <c r="E306">
        <f t="shared" si="25"/>
        <v>7</v>
      </c>
      <c r="F306">
        <f t="shared" si="26"/>
        <v>2023</v>
      </c>
      <c r="G306">
        <f t="shared" si="27"/>
        <v>2</v>
      </c>
      <c r="H306" t="str">
        <f t="shared" si="28"/>
        <v>Tuesday</v>
      </c>
      <c r="I306" t="str">
        <f t="shared" si="29"/>
        <v>Jul</v>
      </c>
      <c r="J306" t="s">
        <v>81</v>
      </c>
      <c r="K306" t="s">
        <v>730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5"/>
        <v>7</v>
      </c>
      <c r="F307">
        <f t="shared" si="26"/>
        <v>2023</v>
      </c>
      <c r="G307">
        <f t="shared" si="27"/>
        <v>2</v>
      </c>
      <c r="H307" t="str">
        <f t="shared" si="28"/>
        <v>Tuesday</v>
      </c>
      <c r="I307" t="str">
        <f t="shared" si="29"/>
        <v>Jul</v>
      </c>
      <c r="J307" t="s">
        <v>81</v>
      </c>
      <c r="K307" t="s">
        <v>730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ref="E308:E371" si="30">MONTH(A308)</f>
        <v>7</v>
      </c>
      <c r="F308">
        <f t="shared" ref="F308:F371" si="31">YEAR(A308)</f>
        <v>2023</v>
      </c>
      <c r="G308">
        <f t="shared" ref="G308:G371" si="32">WEEKDAY(A308, 2)</f>
        <v>2</v>
      </c>
      <c r="H308" t="str">
        <f t="shared" si="28"/>
        <v>Tuesday</v>
      </c>
      <c r="I308" t="str">
        <f t="shared" si="29"/>
        <v>Jul</v>
      </c>
      <c r="J308" t="s">
        <v>81</v>
      </c>
      <c r="K308" t="s">
        <v>730</v>
      </c>
    </row>
    <row r="309" spans="1:11" x14ac:dyDescent="0.25">
      <c r="A309" s="1">
        <v>45132</v>
      </c>
      <c r="B309" t="s">
        <v>3</v>
      </c>
      <c r="C309" t="s">
        <v>442</v>
      </c>
      <c r="D309">
        <v>1.99</v>
      </c>
      <c r="E309">
        <f t="shared" si="30"/>
        <v>7</v>
      </c>
      <c r="F309">
        <f t="shared" si="31"/>
        <v>2023</v>
      </c>
      <c r="G309">
        <f t="shared" si="32"/>
        <v>2</v>
      </c>
      <c r="H309" t="str">
        <f t="shared" si="28"/>
        <v>Tuesday</v>
      </c>
      <c r="I309" t="str">
        <f t="shared" si="29"/>
        <v>Jul</v>
      </c>
      <c r="J309" t="s">
        <v>81</v>
      </c>
      <c r="K309" t="s">
        <v>730</v>
      </c>
    </row>
    <row r="310" spans="1:11" x14ac:dyDescent="0.25">
      <c r="A310" s="1">
        <v>45132</v>
      </c>
      <c r="B310" t="s">
        <v>3</v>
      </c>
      <c r="C310" t="s">
        <v>401</v>
      </c>
      <c r="D310">
        <f>3.99/2</f>
        <v>1.9950000000000001</v>
      </c>
      <c r="E310">
        <f t="shared" si="30"/>
        <v>7</v>
      </c>
      <c r="F310">
        <f t="shared" si="31"/>
        <v>2023</v>
      </c>
      <c r="G310">
        <f t="shared" si="32"/>
        <v>2</v>
      </c>
      <c r="H310" t="str">
        <f t="shared" si="28"/>
        <v>Tuesday</v>
      </c>
      <c r="I310" t="str">
        <f t="shared" si="29"/>
        <v>Jul</v>
      </c>
      <c r="J310" t="s">
        <v>81</v>
      </c>
      <c r="K310" t="s">
        <v>730</v>
      </c>
    </row>
    <row r="311" spans="1:11" x14ac:dyDescent="0.25">
      <c r="A311" s="1">
        <v>45132</v>
      </c>
      <c r="B311" t="s">
        <v>3</v>
      </c>
      <c r="C311" t="s">
        <v>443</v>
      </c>
      <c r="D311">
        <v>2.19</v>
      </c>
      <c r="E311">
        <f t="shared" si="30"/>
        <v>7</v>
      </c>
      <c r="F311">
        <f t="shared" si="31"/>
        <v>2023</v>
      </c>
      <c r="G311">
        <f t="shared" si="32"/>
        <v>2</v>
      </c>
      <c r="H311" t="str">
        <f t="shared" si="28"/>
        <v>Tuesday</v>
      </c>
      <c r="I311" t="str">
        <f t="shared" si="29"/>
        <v>Jul</v>
      </c>
      <c r="J311" t="s">
        <v>81</v>
      </c>
      <c r="K311" t="s">
        <v>730</v>
      </c>
    </row>
    <row r="312" spans="1:11" x14ac:dyDescent="0.25">
      <c r="A312" s="1">
        <v>45132</v>
      </c>
      <c r="B312" t="s">
        <v>3</v>
      </c>
      <c r="C312" t="s">
        <v>444</v>
      </c>
      <c r="D312">
        <f>2.19/2</f>
        <v>1.095</v>
      </c>
      <c r="E312">
        <f t="shared" si="30"/>
        <v>7</v>
      </c>
      <c r="F312">
        <f t="shared" si="31"/>
        <v>2023</v>
      </c>
      <c r="G312">
        <f t="shared" si="32"/>
        <v>2</v>
      </c>
      <c r="H312" t="str">
        <f t="shared" si="28"/>
        <v>Tuesday</v>
      </c>
      <c r="I312" t="str">
        <f t="shared" si="29"/>
        <v>Jul</v>
      </c>
      <c r="J312" t="s">
        <v>81</v>
      </c>
      <c r="K312" t="s">
        <v>730</v>
      </c>
    </row>
    <row r="313" spans="1:11" x14ac:dyDescent="0.25">
      <c r="A313" s="1">
        <v>45132</v>
      </c>
      <c r="B313" t="s">
        <v>3</v>
      </c>
      <c r="C313" t="s">
        <v>445</v>
      </c>
      <c r="D313">
        <v>3.29</v>
      </c>
      <c r="E313">
        <f t="shared" si="30"/>
        <v>7</v>
      </c>
      <c r="F313">
        <f t="shared" si="31"/>
        <v>2023</v>
      </c>
      <c r="G313">
        <f t="shared" si="32"/>
        <v>2</v>
      </c>
      <c r="H313" t="str">
        <f t="shared" si="28"/>
        <v>Tuesday</v>
      </c>
      <c r="I313" t="str">
        <f t="shared" si="29"/>
        <v>Jul</v>
      </c>
      <c r="J313" t="s">
        <v>81</v>
      </c>
      <c r="K313" t="s">
        <v>730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30"/>
        <v>7</v>
      </c>
      <c r="F314">
        <f t="shared" si="31"/>
        <v>2023</v>
      </c>
      <c r="G314">
        <f t="shared" si="32"/>
        <v>2</v>
      </c>
      <c r="H314" t="str">
        <f t="shared" si="28"/>
        <v>Tuesday</v>
      </c>
      <c r="I314" t="str">
        <f t="shared" si="29"/>
        <v>Jul</v>
      </c>
      <c r="J314" t="s">
        <v>81</v>
      </c>
      <c r="K314" t="s">
        <v>730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30"/>
        <v>7</v>
      </c>
      <c r="F315">
        <f t="shared" si="31"/>
        <v>2023</v>
      </c>
      <c r="G315">
        <f t="shared" si="32"/>
        <v>2</v>
      </c>
      <c r="H315" t="str">
        <f t="shared" si="28"/>
        <v>Tuesday</v>
      </c>
      <c r="I315" t="str">
        <f t="shared" si="29"/>
        <v>Jul</v>
      </c>
      <c r="J315" t="s">
        <v>81</v>
      </c>
      <c r="K315" t="s">
        <v>730</v>
      </c>
    </row>
    <row r="316" spans="1:11" x14ac:dyDescent="0.25">
      <c r="A316" s="1">
        <v>45132</v>
      </c>
      <c r="B316" t="s">
        <v>3</v>
      </c>
      <c r="C316" t="s">
        <v>446</v>
      </c>
      <c r="D316">
        <v>3.99</v>
      </c>
      <c r="E316">
        <f t="shared" si="30"/>
        <v>7</v>
      </c>
      <c r="F316">
        <f t="shared" si="31"/>
        <v>2023</v>
      </c>
      <c r="G316">
        <f t="shared" si="32"/>
        <v>2</v>
      </c>
      <c r="H316" t="str">
        <f t="shared" si="28"/>
        <v>Tuesday</v>
      </c>
      <c r="I316" t="str">
        <f t="shared" si="29"/>
        <v>Jul</v>
      </c>
      <c r="J316" t="s">
        <v>81</v>
      </c>
      <c r="K316" t="s">
        <v>730</v>
      </c>
    </row>
    <row r="317" spans="1:11" x14ac:dyDescent="0.25">
      <c r="A317" s="1">
        <v>45132</v>
      </c>
      <c r="B317" t="s">
        <v>3</v>
      </c>
      <c r="C317" t="s">
        <v>447</v>
      </c>
      <c r="D317">
        <v>3.79</v>
      </c>
      <c r="E317">
        <f t="shared" si="30"/>
        <v>7</v>
      </c>
      <c r="F317">
        <f t="shared" si="31"/>
        <v>2023</v>
      </c>
      <c r="G317">
        <f t="shared" si="32"/>
        <v>2</v>
      </c>
      <c r="H317" t="str">
        <f t="shared" si="28"/>
        <v>Tuesday</v>
      </c>
      <c r="I317" t="str">
        <f t="shared" si="29"/>
        <v>Jul</v>
      </c>
      <c r="J317" t="s">
        <v>81</v>
      </c>
      <c r="K317" t="s">
        <v>730</v>
      </c>
    </row>
    <row r="318" spans="1:11" x14ac:dyDescent="0.25">
      <c r="A318" s="1">
        <v>45132</v>
      </c>
      <c r="B318" t="s">
        <v>3</v>
      </c>
      <c r="C318" t="s">
        <v>402</v>
      </c>
      <c r="D318">
        <f>2.49/2</f>
        <v>1.2450000000000001</v>
      </c>
      <c r="E318">
        <f t="shared" si="30"/>
        <v>7</v>
      </c>
      <c r="F318">
        <f t="shared" si="31"/>
        <v>2023</v>
      </c>
      <c r="G318">
        <f t="shared" si="32"/>
        <v>2</v>
      </c>
      <c r="H318" t="str">
        <f t="shared" si="28"/>
        <v>Tuesday</v>
      </c>
      <c r="I318" t="str">
        <f t="shared" si="29"/>
        <v>Jul</v>
      </c>
      <c r="J318" t="s">
        <v>81</v>
      </c>
      <c r="K318" t="s">
        <v>730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30"/>
        <v>7</v>
      </c>
      <c r="F319">
        <f t="shared" si="31"/>
        <v>2023</v>
      </c>
      <c r="G319">
        <f t="shared" si="32"/>
        <v>2</v>
      </c>
      <c r="H319" t="str">
        <f t="shared" si="28"/>
        <v>Tuesday</v>
      </c>
      <c r="I319" t="str">
        <f t="shared" si="29"/>
        <v>Jul</v>
      </c>
      <c r="J319" t="s">
        <v>81</v>
      </c>
      <c r="K319" t="s">
        <v>730</v>
      </c>
    </row>
    <row r="320" spans="1:11" x14ac:dyDescent="0.25">
      <c r="A320" s="1">
        <v>45132</v>
      </c>
      <c r="B320" t="s">
        <v>3</v>
      </c>
      <c r="C320" t="s">
        <v>448</v>
      </c>
      <c r="D320">
        <f>1.85/2</f>
        <v>0.92500000000000004</v>
      </c>
      <c r="E320">
        <f t="shared" si="30"/>
        <v>7</v>
      </c>
      <c r="F320">
        <f t="shared" si="31"/>
        <v>2023</v>
      </c>
      <c r="G320">
        <f t="shared" si="32"/>
        <v>2</v>
      </c>
      <c r="H320" t="str">
        <f t="shared" si="28"/>
        <v>Tuesday</v>
      </c>
      <c r="I320" t="str">
        <f t="shared" si="29"/>
        <v>Jul</v>
      </c>
      <c r="J320" t="s">
        <v>81</v>
      </c>
      <c r="K320" t="s">
        <v>730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30"/>
        <v>7</v>
      </c>
      <c r="F321">
        <f t="shared" si="31"/>
        <v>2023</v>
      </c>
      <c r="G321">
        <f t="shared" si="32"/>
        <v>2</v>
      </c>
      <c r="H321" t="str">
        <f t="shared" si="28"/>
        <v>Tuesday</v>
      </c>
      <c r="I321" t="str">
        <f t="shared" si="29"/>
        <v>Jul</v>
      </c>
      <c r="J321" t="s">
        <v>81</v>
      </c>
      <c r="K321" t="s">
        <v>730</v>
      </c>
    </row>
    <row r="322" spans="1:11" x14ac:dyDescent="0.25">
      <c r="A322" s="1">
        <v>45132</v>
      </c>
      <c r="B322" t="s">
        <v>3</v>
      </c>
      <c r="C322" t="s">
        <v>399</v>
      </c>
      <c r="D322">
        <v>1.99</v>
      </c>
      <c r="E322">
        <f t="shared" si="30"/>
        <v>7</v>
      </c>
      <c r="F322">
        <f t="shared" si="31"/>
        <v>2023</v>
      </c>
      <c r="G322">
        <f t="shared" si="32"/>
        <v>2</v>
      </c>
      <c r="H322" t="str">
        <f t="shared" si="28"/>
        <v>Tuesday</v>
      </c>
      <c r="I322" t="str">
        <f t="shared" si="29"/>
        <v>Jul</v>
      </c>
      <c r="J322" t="s">
        <v>81</v>
      </c>
      <c r="K322" t="s">
        <v>730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si="30"/>
        <v>7</v>
      </c>
      <c r="F323">
        <f t="shared" si="31"/>
        <v>2023</v>
      </c>
      <c r="G323">
        <f t="shared" si="32"/>
        <v>2</v>
      </c>
      <c r="H323" t="str">
        <f t="shared" ref="H323:H386" si="33">CHOOSE(WEEKDAY(A323, 2), "Monday", "Tuesday","Wednesday", "Thursday", "Friday", "Saturday","Sunday")</f>
        <v>Tuesday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30"/>
        <v>7</v>
      </c>
      <c r="F324">
        <f t="shared" si="31"/>
        <v>2023</v>
      </c>
      <c r="G324">
        <f t="shared" si="32"/>
        <v>4</v>
      </c>
      <c r="H324" t="str">
        <f t="shared" si="33"/>
        <v>Thursday</v>
      </c>
      <c r="J324" t="s">
        <v>114</v>
      </c>
      <c r="K324" t="s">
        <v>730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30"/>
        <v>7</v>
      </c>
      <c r="F325">
        <f t="shared" si="31"/>
        <v>2023</v>
      </c>
      <c r="G325">
        <f t="shared" si="32"/>
        <v>4</v>
      </c>
      <c r="H325" t="str">
        <f t="shared" si="33"/>
        <v>Thursday</v>
      </c>
      <c r="J325" t="s">
        <v>49</v>
      </c>
      <c r="K325" t="s">
        <v>744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30"/>
        <v>7</v>
      </c>
      <c r="F326">
        <f t="shared" si="31"/>
        <v>2023</v>
      </c>
      <c r="G326">
        <f t="shared" si="32"/>
        <v>4</v>
      </c>
      <c r="H326" t="str">
        <f t="shared" si="33"/>
        <v>Thursday</v>
      </c>
      <c r="J326" t="s">
        <v>49</v>
      </c>
      <c r="K326" t="s">
        <v>744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30"/>
        <v>7</v>
      </c>
      <c r="F327">
        <f t="shared" si="31"/>
        <v>2023</v>
      </c>
      <c r="G327">
        <f t="shared" si="32"/>
        <v>4</v>
      </c>
      <c r="H327" t="str">
        <f t="shared" si="33"/>
        <v>Thursday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30"/>
        <v>7</v>
      </c>
      <c r="F328">
        <f t="shared" si="31"/>
        <v>2023</v>
      </c>
      <c r="G328">
        <f t="shared" si="32"/>
        <v>4</v>
      </c>
      <c r="H328" t="str">
        <f t="shared" si="33"/>
        <v>Thursday</v>
      </c>
      <c r="J328" t="s">
        <v>46</v>
      </c>
    </row>
    <row r="329" spans="1:11" x14ac:dyDescent="0.25">
      <c r="A329" s="1">
        <v>45254</v>
      </c>
      <c r="B329" t="s">
        <v>934</v>
      </c>
      <c r="C329" t="s">
        <v>574</v>
      </c>
      <c r="D329">
        <v>1.1499999999999999</v>
      </c>
      <c r="E329">
        <f t="shared" si="30"/>
        <v>11</v>
      </c>
      <c r="F329">
        <f t="shared" si="31"/>
        <v>2023</v>
      </c>
      <c r="G329">
        <f t="shared" si="32"/>
        <v>5</v>
      </c>
      <c r="H329" t="str">
        <f t="shared" si="33"/>
        <v>Friday</v>
      </c>
      <c r="J329" t="s">
        <v>323</v>
      </c>
      <c r="K329" t="s">
        <v>730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30"/>
        <v>7</v>
      </c>
      <c r="F330">
        <f t="shared" si="31"/>
        <v>2023</v>
      </c>
      <c r="G330">
        <f t="shared" si="32"/>
        <v>5</v>
      </c>
      <c r="H330" t="str">
        <f t="shared" si="33"/>
        <v>Friday</v>
      </c>
      <c r="J330" t="s">
        <v>49</v>
      </c>
      <c r="K330" t="s">
        <v>744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30"/>
        <v>7</v>
      </c>
      <c r="F331">
        <f t="shared" si="31"/>
        <v>2023</v>
      </c>
      <c r="G331">
        <f t="shared" si="32"/>
        <v>5</v>
      </c>
      <c r="H331" t="str">
        <f t="shared" si="33"/>
        <v>Friday</v>
      </c>
      <c r="J331" t="s">
        <v>49</v>
      </c>
      <c r="K331" t="s">
        <v>744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30"/>
        <v>7</v>
      </c>
      <c r="F332">
        <f t="shared" si="31"/>
        <v>2023</v>
      </c>
      <c r="G332">
        <f t="shared" si="32"/>
        <v>5</v>
      </c>
      <c r="H332" t="str">
        <f t="shared" si="33"/>
        <v>Friday</v>
      </c>
      <c r="J332" t="s">
        <v>49</v>
      </c>
      <c r="K332" t="s">
        <v>744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30"/>
        <v>7</v>
      </c>
      <c r="F333">
        <f t="shared" si="31"/>
        <v>2023</v>
      </c>
      <c r="G333">
        <f t="shared" si="32"/>
        <v>5</v>
      </c>
      <c r="H333" t="str">
        <f t="shared" si="33"/>
        <v>Friday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30"/>
        <v>7</v>
      </c>
      <c r="F334">
        <f t="shared" si="31"/>
        <v>2023</v>
      </c>
      <c r="G334">
        <f t="shared" si="32"/>
        <v>5</v>
      </c>
      <c r="H334" t="str">
        <f t="shared" si="33"/>
        <v>Friday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30"/>
        <v>7</v>
      </c>
      <c r="F335">
        <f t="shared" si="31"/>
        <v>2023</v>
      </c>
      <c r="G335">
        <f t="shared" si="32"/>
        <v>6</v>
      </c>
      <c r="H335" t="str">
        <f t="shared" si="33"/>
        <v>Saturday</v>
      </c>
      <c r="I335" t="str">
        <f t="shared" ref="I335:I340" si="34">TEXT(A335, "MMM")</f>
        <v>Jul</v>
      </c>
      <c r="J335" t="s">
        <v>81</v>
      </c>
      <c r="K335" t="s">
        <v>730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30"/>
        <v>7</v>
      </c>
      <c r="F336">
        <f t="shared" si="31"/>
        <v>2023</v>
      </c>
      <c r="G336">
        <f t="shared" si="32"/>
        <v>6</v>
      </c>
      <c r="H336" t="str">
        <f t="shared" si="33"/>
        <v>Saturday</v>
      </c>
      <c r="I336" t="str">
        <f t="shared" si="34"/>
        <v>Jul</v>
      </c>
      <c r="J336" t="s">
        <v>81</v>
      </c>
      <c r="K336" t="s">
        <v>730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30"/>
        <v>7</v>
      </c>
      <c r="F337">
        <f t="shared" si="31"/>
        <v>2023</v>
      </c>
      <c r="G337">
        <f t="shared" si="32"/>
        <v>6</v>
      </c>
      <c r="H337" t="str">
        <f t="shared" si="33"/>
        <v>Saturday</v>
      </c>
      <c r="I337" t="str">
        <f t="shared" si="34"/>
        <v>Jul</v>
      </c>
      <c r="J337" t="s">
        <v>81</v>
      </c>
      <c r="K337" t="s">
        <v>730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30"/>
        <v>7</v>
      </c>
      <c r="F338">
        <f t="shared" si="31"/>
        <v>2023</v>
      </c>
      <c r="G338">
        <f t="shared" si="32"/>
        <v>6</v>
      </c>
      <c r="H338" t="str">
        <f t="shared" si="33"/>
        <v>Saturday</v>
      </c>
      <c r="I338" t="str">
        <f t="shared" si="34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30"/>
        <v>7</v>
      </c>
      <c r="F339">
        <f t="shared" si="31"/>
        <v>2023</v>
      </c>
      <c r="G339">
        <f t="shared" si="32"/>
        <v>6</v>
      </c>
      <c r="H339" t="str">
        <f t="shared" si="33"/>
        <v>Saturday</v>
      </c>
      <c r="I339" t="str">
        <f t="shared" si="34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30"/>
        <v>7</v>
      </c>
      <c r="F340">
        <f t="shared" si="31"/>
        <v>2023</v>
      </c>
      <c r="G340">
        <f t="shared" si="32"/>
        <v>6</v>
      </c>
      <c r="H340" t="str">
        <f t="shared" si="33"/>
        <v>Saturday</v>
      </c>
      <c r="I340" t="str">
        <f t="shared" si="34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30"/>
        <v>7</v>
      </c>
      <c r="F341">
        <f t="shared" si="31"/>
        <v>2023</v>
      </c>
      <c r="G341">
        <f t="shared" si="32"/>
        <v>1</v>
      </c>
      <c r="H341" t="str">
        <f t="shared" si="33"/>
        <v>Monday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30"/>
        <v>7</v>
      </c>
      <c r="F342">
        <f t="shared" si="31"/>
        <v>2023</v>
      </c>
      <c r="G342">
        <f t="shared" si="32"/>
        <v>1</v>
      </c>
      <c r="H342" t="str">
        <f t="shared" si="33"/>
        <v>Monday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30"/>
        <v>7</v>
      </c>
      <c r="F343">
        <f t="shared" si="31"/>
        <v>2023</v>
      </c>
      <c r="G343">
        <f t="shared" si="32"/>
        <v>1</v>
      </c>
      <c r="H343" t="str">
        <f t="shared" si="33"/>
        <v>Monday</v>
      </c>
      <c r="J343" t="s">
        <v>49</v>
      </c>
      <c r="K343" t="s">
        <v>744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30"/>
        <v>8</v>
      </c>
      <c r="F344">
        <f t="shared" si="31"/>
        <v>2023</v>
      </c>
      <c r="G344">
        <f t="shared" si="32"/>
        <v>2</v>
      </c>
      <c r="H344" t="str">
        <f t="shared" si="33"/>
        <v>Tuesday</v>
      </c>
      <c r="J344" t="s">
        <v>49</v>
      </c>
      <c r="K344" t="s">
        <v>744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30"/>
        <v>8</v>
      </c>
      <c r="F345">
        <f t="shared" si="31"/>
        <v>2023</v>
      </c>
      <c r="G345">
        <f t="shared" si="32"/>
        <v>3</v>
      </c>
      <c r="H345" t="str">
        <f t="shared" si="33"/>
        <v>Wednesday</v>
      </c>
      <c r="J345" t="s">
        <v>49</v>
      </c>
      <c r="K345" t="s">
        <v>744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30"/>
        <v>8</v>
      </c>
      <c r="F346">
        <f t="shared" si="31"/>
        <v>2023</v>
      </c>
      <c r="G346">
        <f t="shared" si="32"/>
        <v>3</v>
      </c>
      <c r="H346" t="str">
        <f t="shared" si="33"/>
        <v>Wednesday</v>
      </c>
      <c r="J346" t="s">
        <v>49</v>
      </c>
      <c r="K346" t="s">
        <v>744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30"/>
        <v>8</v>
      </c>
      <c r="F347">
        <f t="shared" si="31"/>
        <v>2023</v>
      </c>
      <c r="G347">
        <f t="shared" si="32"/>
        <v>3</v>
      </c>
      <c r="H347" t="str">
        <f t="shared" si="33"/>
        <v>Wednesday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30"/>
        <v>8</v>
      </c>
      <c r="F348">
        <f t="shared" si="31"/>
        <v>2023</v>
      </c>
      <c r="G348">
        <f t="shared" si="32"/>
        <v>5</v>
      </c>
      <c r="H348" t="str">
        <f t="shared" si="33"/>
        <v>Friday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30"/>
        <v>8</v>
      </c>
      <c r="F349">
        <f t="shared" si="31"/>
        <v>2023</v>
      </c>
      <c r="G349">
        <f t="shared" si="32"/>
        <v>5</v>
      </c>
      <c r="H349" t="str">
        <f t="shared" si="33"/>
        <v>Friday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30"/>
        <v>8</v>
      </c>
      <c r="F350">
        <f t="shared" si="31"/>
        <v>2023</v>
      </c>
      <c r="G350">
        <f t="shared" si="32"/>
        <v>6</v>
      </c>
      <c r="H350" t="str">
        <f t="shared" si="33"/>
        <v>Saturday</v>
      </c>
      <c r="J350" t="s">
        <v>268</v>
      </c>
      <c r="K350" t="s">
        <v>730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30"/>
        <v>8</v>
      </c>
      <c r="F351">
        <f t="shared" si="31"/>
        <v>2023</v>
      </c>
      <c r="G351">
        <f t="shared" si="32"/>
        <v>6</v>
      </c>
      <c r="H351" t="str">
        <f t="shared" si="33"/>
        <v>Saturday</v>
      </c>
      <c r="J351" t="s">
        <v>268</v>
      </c>
      <c r="K351" t="s">
        <v>730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30"/>
        <v>8</v>
      </c>
      <c r="F352">
        <f t="shared" si="31"/>
        <v>2023</v>
      </c>
      <c r="G352">
        <f t="shared" si="32"/>
        <v>6</v>
      </c>
      <c r="H352" t="str">
        <f t="shared" si="33"/>
        <v>Saturday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30"/>
        <v>8</v>
      </c>
      <c r="F353">
        <f t="shared" si="31"/>
        <v>2023</v>
      </c>
      <c r="G353">
        <f t="shared" si="32"/>
        <v>6</v>
      </c>
      <c r="H353" t="str">
        <f t="shared" si="33"/>
        <v>Saturday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30"/>
        <v>8</v>
      </c>
      <c r="F354">
        <f t="shared" si="31"/>
        <v>2023</v>
      </c>
      <c r="G354">
        <f t="shared" si="32"/>
        <v>6</v>
      </c>
      <c r="H354" t="str">
        <f t="shared" si="33"/>
        <v>Saturday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30"/>
        <v>8</v>
      </c>
      <c r="F355">
        <f t="shared" si="31"/>
        <v>2023</v>
      </c>
      <c r="G355">
        <f t="shared" si="32"/>
        <v>6</v>
      </c>
      <c r="H355" t="str">
        <f t="shared" si="33"/>
        <v>Saturday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30"/>
        <v>8</v>
      </c>
      <c r="F356">
        <f t="shared" si="31"/>
        <v>2023</v>
      </c>
      <c r="G356">
        <f t="shared" si="32"/>
        <v>6</v>
      </c>
      <c r="H356" t="str">
        <f t="shared" si="33"/>
        <v>Saturday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30"/>
        <v>8</v>
      </c>
      <c r="F357">
        <f t="shared" si="31"/>
        <v>2023</v>
      </c>
      <c r="G357">
        <f t="shared" si="32"/>
        <v>6</v>
      </c>
      <c r="H357" t="str">
        <f t="shared" si="33"/>
        <v>Saturday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317</v>
      </c>
      <c r="D358">
        <f>3.8/2</f>
        <v>1.9</v>
      </c>
      <c r="E358">
        <f t="shared" si="30"/>
        <v>8</v>
      </c>
      <c r="F358">
        <f t="shared" si="31"/>
        <v>2023</v>
      </c>
      <c r="G358">
        <f t="shared" si="32"/>
        <v>6</v>
      </c>
      <c r="H358" t="str">
        <f t="shared" si="33"/>
        <v>Saturday</v>
      </c>
      <c r="J358" t="s">
        <v>318</v>
      </c>
      <c r="K358" t="s">
        <v>860</v>
      </c>
    </row>
    <row r="359" spans="1:11" x14ac:dyDescent="0.25">
      <c r="A359" s="1">
        <v>45143</v>
      </c>
      <c r="B359" t="s">
        <v>3</v>
      </c>
      <c r="C359" t="s">
        <v>460</v>
      </c>
      <c r="D359">
        <f>7.19/2</f>
        <v>3.5950000000000002</v>
      </c>
      <c r="E359">
        <f t="shared" si="30"/>
        <v>8</v>
      </c>
      <c r="F359">
        <f t="shared" si="31"/>
        <v>2023</v>
      </c>
      <c r="G359">
        <f t="shared" si="32"/>
        <v>6</v>
      </c>
      <c r="H359" t="str">
        <f t="shared" si="33"/>
        <v>Saturday</v>
      </c>
      <c r="J359" t="s">
        <v>861</v>
      </c>
      <c r="K359" t="s">
        <v>860</v>
      </c>
    </row>
    <row r="360" spans="1:11" x14ac:dyDescent="0.25">
      <c r="A360" s="1">
        <v>45143</v>
      </c>
      <c r="B360" t="s">
        <v>3</v>
      </c>
      <c r="C360" t="s">
        <v>461</v>
      </c>
      <c r="D360">
        <f>2.99/2</f>
        <v>1.4950000000000001</v>
      </c>
      <c r="E360">
        <f t="shared" si="30"/>
        <v>8</v>
      </c>
      <c r="F360">
        <f t="shared" si="31"/>
        <v>2023</v>
      </c>
      <c r="G360">
        <f t="shared" si="32"/>
        <v>6</v>
      </c>
      <c r="H360" t="str">
        <f t="shared" si="33"/>
        <v>Saturday</v>
      </c>
      <c r="J360" t="s">
        <v>861</v>
      </c>
      <c r="K360" t="s">
        <v>860</v>
      </c>
    </row>
    <row r="361" spans="1:11" x14ac:dyDescent="0.25">
      <c r="A361" s="1">
        <v>45143</v>
      </c>
      <c r="B361" t="s">
        <v>3</v>
      </c>
      <c r="C361" t="s">
        <v>462</v>
      </c>
      <c r="D361">
        <v>0.89</v>
      </c>
      <c r="E361">
        <f t="shared" si="30"/>
        <v>8</v>
      </c>
      <c r="F361">
        <f t="shared" si="31"/>
        <v>2023</v>
      </c>
      <c r="G361">
        <f t="shared" si="32"/>
        <v>6</v>
      </c>
      <c r="H361" t="str">
        <f t="shared" si="33"/>
        <v>Saturday</v>
      </c>
      <c r="J361" t="s">
        <v>861</v>
      </c>
      <c r="K361" t="s">
        <v>860</v>
      </c>
    </row>
    <row r="362" spans="1:11" x14ac:dyDescent="0.25">
      <c r="A362" s="1">
        <v>45143</v>
      </c>
      <c r="B362" t="s">
        <v>3</v>
      </c>
      <c r="C362" t="s">
        <v>463</v>
      </c>
      <c r="D362">
        <v>1.55</v>
      </c>
      <c r="E362">
        <f t="shared" si="30"/>
        <v>8</v>
      </c>
      <c r="F362">
        <f t="shared" si="31"/>
        <v>2023</v>
      </c>
      <c r="G362">
        <f t="shared" si="32"/>
        <v>6</v>
      </c>
      <c r="H362" t="str">
        <f t="shared" si="33"/>
        <v>Saturday</v>
      </c>
      <c r="J362" t="s">
        <v>861</v>
      </c>
      <c r="K362" t="s">
        <v>860</v>
      </c>
    </row>
    <row r="363" spans="1:11" x14ac:dyDescent="0.25">
      <c r="A363" s="1">
        <v>45143</v>
      </c>
      <c r="B363" t="s">
        <v>3</v>
      </c>
      <c r="C363" t="s">
        <v>464</v>
      </c>
      <c r="D363">
        <f>4.99/2</f>
        <v>2.4950000000000001</v>
      </c>
      <c r="E363">
        <f t="shared" si="30"/>
        <v>8</v>
      </c>
      <c r="F363">
        <f t="shared" si="31"/>
        <v>2023</v>
      </c>
      <c r="G363">
        <f t="shared" si="32"/>
        <v>6</v>
      </c>
      <c r="H363" t="str">
        <f t="shared" si="33"/>
        <v>Saturday</v>
      </c>
      <c r="J363" t="s">
        <v>861</v>
      </c>
      <c r="K363" t="s">
        <v>860</v>
      </c>
    </row>
    <row r="364" spans="1:11" x14ac:dyDescent="0.25">
      <c r="A364" s="1">
        <v>45143</v>
      </c>
      <c r="B364" t="s">
        <v>3</v>
      </c>
      <c r="C364" t="s">
        <v>465</v>
      </c>
      <c r="D364">
        <v>0.25</v>
      </c>
      <c r="E364">
        <f t="shared" si="30"/>
        <v>8</v>
      </c>
      <c r="F364">
        <f t="shared" si="31"/>
        <v>2023</v>
      </c>
      <c r="G364">
        <f t="shared" si="32"/>
        <v>6</v>
      </c>
      <c r="H364" t="str">
        <f t="shared" si="33"/>
        <v>Saturday</v>
      </c>
      <c r="J364" t="s">
        <v>861</v>
      </c>
      <c r="K364" t="s">
        <v>860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30"/>
        <v>8</v>
      </c>
      <c r="F365">
        <f t="shared" si="31"/>
        <v>2023</v>
      </c>
      <c r="G365">
        <f t="shared" si="32"/>
        <v>1</v>
      </c>
      <c r="H365" t="str">
        <f t="shared" si="33"/>
        <v>Monday</v>
      </c>
      <c r="I365" t="str">
        <f t="shared" ref="I365:I374" si="35">TEXT(A365, "MMM")</f>
        <v>Aug</v>
      </c>
      <c r="J365" t="s">
        <v>81</v>
      </c>
      <c r="K365" t="s">
        <v>730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30"/>
        <v>8</v>
      </c>
      <c r="F366">
        <f t="shared" si="31"/>
        <v>2023</v>
      </c>
      <c r="G366">
        <f t="shared" si="32"/>
        <v>1</v>
      </c>
      <c r="H366" t="str">
        <f t="shared" si="33"/>
        <v>Monday</v>
      </c>
      <c r="I366" t="str">
        <f t="shared" si="35"/>
        <v>Aug</v>
      </c>
      <c r="J366" t="s">
        <v>81</v>
      </c>
      <c r="K366" t="s">
        <v>730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30"/>
        <v>8</v>
      </c>
      <c r="F367">
        <f t="shared" si="31"/>
        <v>2023</v>
      </c>
      <c r="G367">
        <f t="shared" si="32"/>
        <v>1</v>
      </c>
      <c r="H367" t="str">
        <f t="shared" si="33"/>
        <v>Monday</v>
      </c>
      <c r="I367" t="str">
        <f t="shared" si="35"/>
        <v>Aug</v>
      </c>
      <c r="J367" t="s">
        <v>81</v>
      </c>
      <c r="K367" t="s">
        <v>730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30"/>
        <v>8</v>
      </c>
      <c r="F368">
        <f t="shared" si="31"/>
        <v>2023</v>
      </c>
      <c r="G368">
        <f t="shared" si="32"/>
        <v>1</v>
      </c>
      <c r="H368" t="str">
        <f t="shared" si="33"/>
        <v>Monday</v>
      </c>
      <c r="I368" t="str">
        <f t="shared" si="35"/>
        <v>Aug</v>
      </c>
      <c r="J368" t="s">
        <v>81</v>
      </c>
      <c r="K368" t="s">
        <v>730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30"/>
        <v>8</v>
      </c>
      <c r="F369">
        <f t="shared" si="31"/>
        <v>2023</v>
      </c>
      <c r="G369">
        <f t="shared" si="32"/>
        <v>1</v>
      </c>
      <c r="H369" t="str">
        <f t="shared" si="33"/>
        <v>Monday</v>
      </c>
      <c r="I369" t="str">
        <f t="shared" si="35"/>
        <v>Aug</v>
      </c>
      <c r="J369" t="s">
        <v>81</v>
      </c>
      <c r="K369" t="s">
        <v>730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30"/>
        <v>8</v>
      </c>
      <c r="F370">
        <f t="shared" si="31"/>
        <v>2023</v>
      </c>
      <c r="G370">
        <f t="shared" si="32"/>
        <v>1</v>
      </c>
      <c r="H370" t="str">
        <f t="shared" si="33"/>
        <v>Monday</v>
      </c>
      <c r="I370" t="str">
        <f t="shared" si="35"/>
        <v>Aug</v>
      </c>
      <c r="J370" t="s">
        <v>81</v>
      </c>
      <c r="K370" t="s">
        <v>730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30"/>
        <v>8</v>
      </c>
      <c r="F371">
        <f t="shared" si="31"/>
        <v>2023</v>
      </c>
      <c r="G371">
        <f t="shared" si="32"/>
        <v>1</v>
      </c>
      <c r="H371" t="str">
        <f t="shared" si="33"/>
        <v>Monday</v>
      </c>
      <c r="I371" t="str">
        <f t="shared" si="35"/>
        <v>Aug</v>
      </c>
      <c r="J371" t="s">
        <v>81</v>
      </c>
      <c r="K371" t="s">
        <v>730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ref="E372:E435" si="36">MONTH(A372)</f>
        <v>8</v>
      </c>
      <c r="F372">
        <f t="shared" ref="F372:F435" si="37">YEAR(A372)</f>
        <v>2023</v>
      </c>
      <c r="G372">
        <f t="shared" ref="G372:G435" si="38">WEEKDAY(A372, 2)</f>
        <v>1</v>
      </c>
      <c r="H372" t="str">
        <f t="shared" si="33"/>
        <v>Monday</v>
      </c>
      <c r="I372" t="str">
        <f t="shared" si="35"/>
        <v>Aug</v>
      </c>
      <c r="J372" t="s">
        <v>81</v>
      </c>
      <c r="K372" t="s">
        <v>730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36"/>
        <v>8</v>
      </c>
      <c r="F373">
        <f t="shared" si="37"/>
        <v>2023</v>
      </c>
      <c r="G373">
        <f t="shared" si="38"/>
        <v>1</v>
      </c>
      <c r="H373" t="str">
        <f t="shared" si="33"/>
        <v>Monday</v>
      </c>
      <c r="I373" t="str">
        <f t="shared" si="35"/>
        <v>Aug</v>
      </c>
      <c r="J373" t="s">
        <v>81</v>
      </c>
      <c r="K373" t="s">
        <v>730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36"/>
        <v>8</v>
      </c>
      <c r="F374">
        <f t="shared" si="37"/>
        <v>2023</v>
      </c>
      <c r="G374">
        <f t="shared" si="38"/>
        <v>1</v>
      </c>
      <c r="H374" t="str">
        <f t="shared" si="33"/>
        <v>Monday</v>
      </c>
      <c r="I374" t="str">
        <f t="shared" si="35"/>
        <v>Aug</v>
      </c>
      <c r="J374" t="s">
        <v>81</v>
      </c>
      <c r="K374" t="s">
        <v>730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36"/>
        <v>8</v>
      </c>
      <c r="F375">
        <f t="shared" si="37"/>
        <v>2023</v>
      </c>
      <c r="G375">
        <f t="shared" si="38"/>
        <v>1</v>
      </c>
      <c r="H375" t="str">
        <f t="shared" si="33"/>
        <v>Monday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36"/>
        <v>8</v>
      </c>
      <c r="F376">
        <f t="shared" si="37"/>
        <v>2023</v>
      </c>
      <c r="G376">
        <f t="shared" si="38"/>
        <v>1</v>
      </c>
      <c r="H376" t="str">
        <f t="shared" si="33"/>
        <v>Monday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36"/>
        <v>8</v>
      </c>
      <c r="F377">
        <f t="shared" si="37"/>
        <v>2023</v>
      </c>
      <c r="G377">
        <f t="shared" si="38"/>
        <v>2</v>
      </c>
      <c r="H377" t="str">
        <f t="shared" si="33"/>
        <v>Tuesday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36"/>
        <v>8</v>
      </c>
      <c r="F378">
        <f t="shared" si="37"/>
        <v>2023</v>
      </c>
      <c r="G378">
        <f t="shared" si="38"/>
        <v>2</v>
      </c>
      <c r="H378" t="str">
        <f t="shared" si="33"/>
        <v>Tuesday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36"/>
        <v>8</v>
      </c>
      <c r="F379">
        <f t="shared" si="37"/>
        <v>2023</v>
      </c>
      <c r="G379">
        <f t="shared" si="38"/>
        <v>3</v>
      </c>
      <c r="H379" t="str">
        <f t="shared" si="33"/>
        <v>Wednesday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36"/>
        <v>8</v>
      </c>
      <c r="F380">
        <f t="shared" si="37"/>
        <v>2023</v>
      </c>
      <c r="G380">
        <f t="shared" si="38"/>
        <v>3</v>
      </c>
      <c r="H380" t="str">
        <f t="shared" si="33"/>
        <v>Wednesday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36"/>
        <v>8</v>
      </c>
      <c r="F381">
        <f t="shared" si="37"/>
        <v>2023</v>
      </c>
      <c r="G381">
        <f t="shared" si="38"/>
        <v>4</v>
      </c>
      <c r="H381" t="str">
        <f t="shared" si="33"/>
        <v>Thursday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36"/>
        <v>8</v>
      </c>
      <c r="F382">
        <f t="shared" si="37"/>
        <v>2023</v>
      </c>
      <c r="G382">
        <f t="shared" si="38"/>
        <v>4</v>
      </c>
      <c r="H382" t="str">
        <f t="shared" si="33"/>
        <v>Thursday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36"/>
        <v>8</v>
      </c>
      <c r="F383">
        <f t="shared" si="37"/>
        <v>2023</v>
      </c>
      <c r="G383">
        <f t="shared" si="38"/>
        <v>5</v>
      </c>
      <c r="H383" t="str">
        <f t="shared" si="33"/>
        <v>Friday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36"/>
        <v>8</v>
      </c>
      <c r="F384">
        <f t="shared" si="37"/>
        <v>2023</v>
      </c>
      <c r="G384">
        <f t="shared" si="38"/>
        <v>5</v>
      </c>
      <c r="H384" t="str">
        <f t="shared" si="33"/>
        <v>Friday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36"/>
        <v>8</v>
      </c>
      <c r="F385">
        <f t="shared" si="37"/>
        <v>2023</v>
      </c>
      <c r="G385">
        <f t="shared" si="38"/>
        <v>6</v>
      </c>
      <c r="H385" t="str">
        <f t="shared" si="33"/>
        <v>Saturday</v>
      </c>
      <c r="I385" t="str">
        <f t="shared" ref="I385:I396" si="39">TEXT(A385, "MMM")</f>
        <v>Aug</v>
      </c>
      <c r="J385" t="s">
        <v>81</v>
      </c>
      <c r="K385" t="s">
        <v>860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36"/>
        <v>8</v>
      </c>
      <c r="F386">
        <f t="shared" si="37"/>
        <v>2023</v>
      </c>
      <c r="G386">
        <f t="shared" si="38"/>
        <v>6</v>
      </c>
      <c r="H386" t="str">
        <f t="shared" si="33"/>
        <v>Saturday</v>
      </c>
      <c r="I386" t="str">
        <f t="shared" si="39"/>
        <v>Aug</v>
      </c>
      <c r="J386" t="s">
        <v>81</v>
      </c>
      <c r="K386" t="s">
        <v>860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si="36"/>
        <v>8</v>
      </c>
      <c r="F387">
        <f t="shared" si="37"/>
        <v>2023</v>
      </c>
      <c r="G387">
        <f t="shared" si="38"/>
        <v>6</v>
      </c>
      <c r="H387" t="str">
        <f t="shared" ref="H387:H450" si="40">CHOOSE(WEEKDAY(A387, 2), "Monday", "Tuesday","Wednesday", "Thursday", "Friday", "Saturday","Sunday")</f>
        <v>Saturday</v>
      </c>
      <c r="I387" t="str">
        <f t="shared" si="39"/>
        <v>Aug</v>
      </c>
      <c r="J387" t="s">
        <v>81</v>
      </c>
      <c r="K387" t="s">
        <v>860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6"/>
        <v>8</v>
      </c>
      <c r="F388">
        <f t="shared" si="37"/>
        <v>2023</v>
      </c>
      <c r="G388">
        <f t="shared" si="38"/>
        <v>6</v>
      </c>
      <c r="H388" t="str">
        <f t="shared" si="40"/>
        <v>Saturday</v>
      </c>
      <c r="I388" t="str">
        <f t="shared" si="39"/>
        <v>Aug</v>
      </c>
      <c r="J388" t="s">
        <v>81</v>
      </c>
      <c r="K388" t="s">
        <v>860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6"/>
        <v>8</v>
      </c>
      <c r="F389">
        <f t="shared" si="37"/>
        <v>2023</v>
      </c>
      <c r="G389">
        <f t="shared" si="38"/>
        <v>6</v>
      </c>
      <c r="H389" t="str">
        <f t="shared" si="40"/>
        <v>Saturday</v>
      </c>
      <c r="I389" t="str">
        <f t="shared" si="39"/>
        <v>Aug</v>
      </c>
      <c r="J389" t="s">
        <v>81</v>
      </c>
      <c r="K389" t="s">
        <v>860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6"/>
        <v>8</v>
      </c>
      <c r="F390">
        <f t="shared" si="37"/>
        <v>2023</v>
      </c>
      <c r="G390">
        <f t="shared" si="38"/>
        <v>6</v>
      </c>
      <c r="H390" t="str">
        <f t="shared" si="40"/>
        <v>Saturday</v>
      </c>
      <c r="I390" t="str">
        <f t="shared" si="39"/>
        <v>Aug</v>
      </c>
      <c r="J390" t="s">
        <v>81</v>
      </c>
      <c r="K390" t="s">
        <v>860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6"/>
        <v>8</v>
      </c>
      <c r="F391">
        <f t="shared" si="37"/>
        <v>2023</v>
      </c>
      <c r="G391">
        <f t="shared" si="38"/>
        <v>6</v>
      </c>
      <c r="H391" t="str">
        <f t="shared" si="40"/>
        <v>Saturday</v>
      </c>
      <c r="I391" t="str">
        <f t="shared" si="39"/>
        <v>Aug</v>
      </c>
      <c r="J391" t="s">
        <v>81</v>
      </c>
      <c r="K391" t="s">
        <v>860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6"/>
        <v>8</v>
      </c>
      <c r="F392">
        <f t="shared" si="37"/>
        <v>2023</v>
      </c>
      <c r="G392">
        <f t="shared" si="38"/>
        <v>6</v>
      </c>
      <c r="H392" t="str">
        <f t="shared" si="40"/>
        <v>Saturday</v>
      </c>
      <c r="I392" t="str">
        <f t="shared" si="39"/>
        <v>Aug</v>
      </c>
      <c r="J392" t="s">
        <v>81</v>
      </c>
      <c r="K392" t="s">
        <v>860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6"/>
        <v>8</v>
      </c>
      <c r="F393">
        <f t="shared" si="37"/>
        <v>2023</v>
      </c>
      <c r="G393">
        <f t="shared" si="38"/>
        <v>6</v>
      </c>
      <c r="H393" t="str">
        <f t="shared" si="40"/>
        <v>Saturday</v>
      </c>
      <c r="I393" t="str">
        <f t="shared" si="39"/>
        <v>Aug</v>
      </c>
      <c r="J393" t="s">
        <v>81</v>
      </c>
      <c r="K393" t="s">
        <v>860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6"/>
        <v>8</v>
      </c>
      <c r="F394">
        <f t="shared" si="37"/>
        <v>2023</v>
      </c>
      <c r="G394">
        <f t="shared" si="38"/>
        <v>6</v>
      </c>
      <c r="H394" t="str">
        <f t="shared" si="40"/>
        <v>Saturday</v>
      </c>
      <c r="I394" t="str">
        <f t="shared" si="39"/>
        <v>Aug</v>
      </c>
      <c r="J394" t="s">
        <v>81</v>
      </c>
      <c r="K394" t="s">
        <v>860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6"/>
        <v>8</v>
      </c>
      <c r="F395">
        <f t="shared" si="37"/>
        <v>2023</v>
      </c>
      <c r="G395">
        <f t="shared" si="38"/>
        <v>6</v>
      </c>
      <c r="H395" t="str">
        <f t="shared" si="40"/>
        <v>Saturday</v>
      </c>
      <c r="I395" t="str">
        <f t="shared" si="39"/>
        <v>Aug</v>
      </c>
      <c r="J395" t="s">
        <v>81</v>
      </c>
      <c r="K395" t="s">
        <v>860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6"/>
        <v>8</v>
      </c>
      <c r="F396">
        <f t="shared" si="37"/>
        <v>2023</v>
      </c>
      <c r="G396">
        <f t="shared" si="38"/>
        <v>6</v>
      </c>
      <c r="H396" t="str">
        <f t="shared" si="40"/>
        <v>Saturday</v>
      </c>
      <c r="I396" t="str">
        <f t="shared" si="39"/>
        <v>Aug</v>
      </c>
      <c r="J396" t="s">
        <v>81</v>
      </c>
      <c r="K396" t="s">
        <v>860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6"/>
        <v>8</v>
      </c>
      <c r="F397">
        <f t="shared" si="37"/>
        <v>2023</v>
      </c>
      <c r="G397">
        <f t="shared" si="38"/>
        <v>3</v>
      </c>
      <c r="H397" t="str">
        <f t="shared" si="40"/>
        <v>Wednesday</v>
      </c>
      <c r="J397" t="s">
        <v>49</v>
      </c>
      <c r="K397" t="s">
        <v>744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6"/>
        <v>8</v>
      </c>
      <c r="F398">
        <f t="shared" si="37"/>
        <v>2023</v>
      </c>
      <c r="G398">
        <f t="shared" si="38"/>
        <v>3</v>
      </c>
      <c r="H398" t="str">
        <f t="shared" si="40"/>
        <v>Wednesday</v>
      </c>
      <c r="J398" t="s">
        <v>49</v>
      </c>
      <c r="K398" t="s">
        <v>744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6"/>
        <v>8</v>
      </c>
      <c r="F399">
        <f t="shared" si="37"/>
        <v>2023</v>
      </c>
      <c r="G399">
        <f t="shared" si="38"/>
        <v>3</v>
      </c>
      <c r="H399" t="str">
        <f t="shared" si="40"/>
        <v>Wednesday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6"/>
        <v>8</v>
      </c>
      <c r="F400">
        <f t="shared" si="37"/>
        <v>2023</v>
      </c>
      <c r="G400">
        <f t="shared" si="38"/>
        <v>3</v>
      </c>
      <c r="H400" t="str">
        <f t="shared" si="40"/>
        <v>Wednesday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6"/>
        <v>8</v>
      </c>
      <c r="F401">
        <f t="shared" si="37"/>
        <v>2023</v>
      </c>
      <c r="G401">
        <f t="shared" si="38"/>
        <v>4</v>
      </c>
      <c r="H401" t="str">
        <f t="shared" si="40"/>
        <v>Thursday</v>
      </c>
      <c r="I401" t="str">
        <f t="shared" ref="I401:I426" si="41">TEXT(A401, "MMM")</f>
        <v>Aug</v>
      </c>
      <c r="J401" t="s">
        <v>81</v>
      </c>
      <c r="K401" t="s">
        <v>730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6"/>
        <v>8</v>
      </c>
      <c r="F402">
        <f t="shared" si="37"/>
        <v>2023</v>
      </c>
      <c r="G402">
        <f t="shared" si="38"/>
        <v>4</v>
      </c>
      <c r="H402" t="str">
        <f t="shared" si="40"/>
        <v>Thursday</v>
      </c>
      <c r="I402" t="str">
        <f t="shared" si="41"/>
        <v>Aug</v>
      </c>
      <c r="J402" t="s">
        <v>81</v>
      </c>
      <c r="K402" t="s">
        <v>730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6"/>
        <v>8</v>
      </c>
      <c r="F403">
        <f t="shared" si="37"/>
        <v>2023</v>
      </c>
      <c r="G403">
        <f t="shared" si="38"/>
        <v>4</v>
      </c>
      <c r="H403" t="str">
        <f t="shared" si="40"/>
        <v>Thursday</v>
      </c>
      <c r="I403" t="str">
        <f t="shared" si="41"/>
        <v>Aug</v>
      </c>
      <c r="J403" t="s">
        <v>81</v>
      </c>
      <c r="K403" t="s">
        <v>730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6"/>
        <v>8</v>
      </c>
      <c r="F404">
        <f t="shared" si="37"/>
        <v>2023</v>
      </c>
      <c r="G404">
        <f t="shared" si="38"/>
        <v>4</v>
      </c>
      <c r="H404" t="str">
        <f t="shared" si="40"/>
        <v>Thursday</v>
      </c>
      <c r="I404" t="str">
        <f t="shared" si="41"/>
        <v>Aug</v>
      </c>
      <c r="J404" t="s">
        <v>81</v>
      </c>
      <c r="K404" t="s">
        <v>730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6"/>
        <v>8</v>
      </c>
      <c r="F405">
        <f t="shared" si="37"/>
        <v>2023</v>
      </c>
      <c r="G405">
        <f t="shared" si="38"/>
        <v>4</v>
      </c>
      <c r="H405" t="str">
        <f t="shared" si="40"/>
        <v>Thursday</v>
      </c>
      <c r="I405" t="str">
        <f t="shared" si="41"/>
        <v>Aug</v>
      </c>
      <c r="J405" t="s">
        <v>81</v>
      </c>
      <c r="K405" t="s">
        <v>730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6"/>
        <v>8</v>
      </c>
      <c r="F406">
        <f t="shared" si="37"/>
        <v>2023</v>
      </c>
      <c r="G406">
        <f t="shared" si="38"/>
        <v>4</v>
      </c>
      <c r="H406" t="str">
        <f t="shared" si="40"/>
        <v>Thursday</v>
      </c>
      <c r="I406" t="str">
        <f t="shared" si="41"/>
        <v>Aug</v>
      </c>
      <c r="J406" t="s">
        <v>81</v>
      </c>
      <c r="K406" t="s">
        <v>730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6"/>
        <v>8</v>
      </c>
      <c r="F407">
        <f t="shared" si="37"/>
        <v>2023</v>
      </c>
      <c r="G407">
        <f t="shared" si="38"/>
        <v>4</v>
      </c>
      <c r="H407" t="str">
        <f t="shared" si="40"/>
        <v>Thursday</v>
      </c>
      <c r="I407" t="str">
        <f t="shared" si="41"/>
        <v>Aug</v>
      </c>
      <c r="J407" t="s">
        <v>81</v>
      </c>
      <c r="K407" t="s">
        <v>730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6"/>
        <v>8</v>
      </c>
      <c r="F408">
        <f t="shared" si="37"/>
        <v>2023</v>
      </c>
      <c r="G408">
        <f t="shared" si="38"/>
        <v>4</v>
      </c>
      <c r="H408" t="str">
        <f t="shared" si="40"/>
        <v>Thursday</v>
      </c>
      <c r="I408" t="str">
        <f t="shared" si="41"/>
        <v>Aug</v>
      </c>
      <c r="J408" t="s">
        <v>81</v>
      </c>
      <c r="K408" t="s">
        <v>730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6"/>
        <v>8</v>
      </c>
      <c r="F409">
        <f t="shared" si="37"/>
        <v>2023</v>
      </c>
      <c r="G409">
        <f t="shared" si="38"/>
        <v>4</v>
      </c>
      <c r="H409" t="str">
        <f t="shared" si="40"/>
        <v>Thursday</v>
      </c>
      <c r="I409" t="str">
        <f t="shared" si="41"/>
        <v>Aug</v>
      </c>
      <c r="J409" t="s">
        <v>81</v>
      </c>
      <c r="K409" t="s">
        <v>730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6"/>
        <v>8</v>
      </c>
      <c r="F410">
        <f t="shared" si="37"/>
        <v>2023</v>
      </c>
      <c r="G410">
        <f t="shared" si="38"/>
        <v>4</v>
      </c>
      <c r="H410" t="str">
        <f t="shared" si="40"/>
        <v>Thursday</v>
      </c>
      <c r="I410" t="str">
        <f t="shared" si="41"/>
        <v>Aug</v>
      </c>
      <c r="J410" t="s">
        <v>81</v>
      </c>
      <c r="K410" t="s">
        <v>730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6"/>
        <v>8</v>
      </c>
      <c r="F411">
        <f t="shared" si="37"/>
        <v>2023</v>
      </c>
      <c r="G411">
        <f t="shared" si="38"/>
        <v>4</v>
      </c>
      <c r="H411" t="str">
        <f t="shared" si="40"/>
        <v>Thursday</v>
      </c>
      <c r="I411" t="str">
        <f t="shared" si="41"/>
        <v>Aug</v>
      </c>
      <c r="J411" t="s">
        <v>81</v>
      </c>
      <c r="K411" t="s">
        <v>730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6"/>
        <v>8</v>
      </c>
      <c r="F412">
        <f t="shared" si="37"/>
        <v>2023</v>
      </c>
      <c r="G412">
        <f t="shared" si="38"/>
        <v>4</v>
      </c>
      <c r="H412" t="str">
        <f t="shared" si="40"/>
        <v>Thursday</v>
      </c>
      <c r="I412" t="str">
        <f t="shared" si="41"/>
        <v>Aug</v>
      </c>
      <c r="J412" t="s">
        <v>81</v>
      </c>
      <c r="K412" t="s">
        <v>730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6"/>
        <v>8</v>
      </c>
      <c r="F413">
        <f t="shared" si="37"/>
        <v>2023</v>
      </c>
      <c r="G413">
        <f t="shared" si="38"/>
        <v>4</v>
      </c>
      <c r="H413" t="str">
        <f t="shared" si="40"/>
        <v>Thursday</v>
      </c>
      <c r="I413" t="str">
        <f t="shared" si="41"/>
        <v>Aug</v>
      </c>
      <c r="J413" t="s">
        <v>81</v>
      </c>
      <c r="K413" t="s">
        <v>730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6"/>
        <v>8</v>
      </c>
      <c r="F414">
        <f t="shared" si="37"/>
        <v>2023</v>
      </c>
      <c r="G414">
        <f t="shared" si="38"/>
        <v>4</v>
      </c>
      <c r="H414" t="str">
        <f t="shared" si="40"/>
        <v>Thursday</v>
      </c>
      <c r="I414" t="str">
        <f t="shared" si="41"/>
        <v>Aug</v>
      </c>
      <c r="J414" t="s">
        <v>81</v>
      </c>
      <c r="K414" t="s">
        <v>730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6"/>
        <v>8</v>
      </c>
      <c r="F415">
        <f t="shared" si="37"/>
        <v>2023</v>
      </c>
      <c r="G415">
        <f t="shared" si="38"/>
        <v>4</v>
      </c>
      <c r="H415" t="str">
        <f t="shared" si="40"/>
        <v>Thursday</v>
      </c>
      <c r="I415" t="str">
        <f t="shared" si="41"/>
        <v>Aug</v>
      </c>
      <c r="J415" t="s">
        <v>81</v>
      </c>
      <c r="K415" t="s">
        <v>730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6"/>
        <v>8</v>
      </c>
      <c r="F416">
        <f t="shared" si="37"/>
        <v>2023</v>
      </c>
      <c r="G416">
        <f t="shared" si="38"/>
        <v>4</v>
      </c>
      <c r="H416" t="str">
        <f t="shared" si="40"/>
        <v>Thursday</v>
      </c>
      <c r="I416" t="str">
        <f t="shared" si="41"/>
        <v>Aug</v>
      </c>
      <c r="J416" t="s">
        <v>81</v>
      </c>
      <c r="K416" t="s">
        <v>730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6"/>
        <v>8</v>
      </c>
      <c r="F417">
        <f t="shared" si="37"/>
        <v>2023</v>
      </c>
      <c r="G417">
        <f t="shared" si="38"/>
        <v>4</v>
      </c>
      <c r="H417" t="str">
        <f t="shared" si="40"/>
        <v>Thursday</v>
      </c>
      <c r="I417" t="str">
        <f t="shared" si="41"/>
        <v>Aug</v>
      </c>
      <c r="J417" t="s">
        <v>81</v>
      </c>
      <c r="K417" t="s">
        <v>730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6"/>
        <v>8</v>
      </c>
      <c r="F418">
        <f t="shared" si="37"/>
        <v>2023</v>
      </c>
      <c r="G418">
        <f t="shared" si="38"/>
        <v>4</v>
      </c>
      <c r="H418" t="str">
        <f t="shared" si="40"/>
        <v>Thursday</v>
      </c>
      <c r="I418" t="str">
        <f t="shared" si="41"/>
        <v>Aug</v>
      </c>
      <c r="J418" t="s">
        <v>81</v>
      </c>
      <c r="K418" t="s">
        <v>730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6"/>
        <v>8</v>
      </c>
      <c r="F419">
        <f t="shared" si="37"/>
        <v>2023</v>
      </c>
      <c r="G419">
        <f t="shared" si="38"/>
        <v>4</v>
      </c>
      <c r="H419" t="str">
        <f t="shared" si="40"/>
        <v>Thursday</v>
      </c>
      <c r="I419" t="str">
        <f t="shared" si="41"/>
        <v>Aug</v>
      </c>
      <c r="J419" t="s">
        <v>81</v>
      </c>
      <c r="K419" t="s">
        <v>730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6"/>
        <v>8</v>
      </c>
      <c r="F420">
        <f t="shared" si="37"/>
        <v>2023</v>
      </c>
      <c r="G420">
        <f t="shared" si="38"/>
        <v>4</v>
      </c>
      <c r="H420" t="str">
        <f t="shared" si="40"/>
        <v>Thursday</v>
      </c>
      <c r="I420" t="str">
        <f t="shared" si="41"/>
        <v>Aug</v>
      </c>
      <c r="J420" t="s">
        <v>81</v>
      </c>
      <c r="K420" t="s">
        <v>730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6"/>
        <v>8</v>
      </c>
      <c r="F421">
        <f t="shared" si="37"/>
        <v>2023</v>
      </c>
      <c r="G421">
        <f t="shared" si="38"/>
        <v>4</v>
      </c>
      <c r="H421" t="str">
        <f t="shared" si="40"/>
        <v>Thursday</v>
      </c>
      <c r="I421" t="str">
        <f t="shared" si="41"/>
        <v>Aug</v>
      </c>
      <c r="J421" t="s">
        <v>81</v>
      </c>
      <c r="K421" t="s">
        <v>730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6"/>
        <v>8</v>
      </c>
      <c r="F422">
        <f t="shared" si="37"/>
        <v>2023</v>
      </c>
      <c r="G422">
        <f t="shared" si="38"/>
        <v>4</v>
      </c>
      <c r="H422" t="str">
        <f t="shared" si="40"/>
        <v>Thursday</v>
      </c>
      <c r="I422" t="str">
        <f t="shared" si="41"/>
        <v>Aug</v>
      </c>
      <c r="J422" t="s">
        <v>81</v>
      </c>
      <c r="K422" t="s">
        <v>730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6"/>
        <v>8</v>
      </c>
      <c r="F423">
        <f t="shared" si="37"/>
        <v>2023</v>
      </c>
      <c r="G423">
        <f t="shared" si="38"/>
        <v>4</v>
      </c>
      <c r="H423" t="str">
        <f t="shared" si="40"/>
        <v>Thursday</v>
      </c>
      <c r="I423" t="str">
        <f t="shared" si="41"/>
        <v>Aug</v>
      </c>
      <c r="J423" t="s">
        <v>81</v>
      </c>
      <c r="K423" t="s">
        <v>730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6"/>
        <v>8</v>
      </c>
      <c r="F424">
        <f t="shared" si="37"/>
        <v>2023</v>
      </c>
      <c r="G424">
        <f t="shared" si="38"/>
        <v>4</v>
      </c>
      <c r="H424" t="str">
        <f t="shared" si="40"/>
        <v>Thursday</v>
      </c>
      <c r="I424" t="str">
        <f t="shared" si="41"/>
        <v>Aug</v>
      </c>
      <c r="J424" t="s">
        <v>81</v>
      </c>
      <c r="K424" t="s">
        <v>730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6"/>
        <v>8</v>
      </c>
      <c r="F425">
        <f t="shared" si="37"/>
        <v>2023</v>
      </c>
      <c r="G425">
        <f t="shared" si="38"/>
        <v>4</v>
      </c>
      <c r="H425" t="str">
        <f t="shared" si="40"/>
        <v>Thursday</v>
      </c>
      <c r="I425" t="str">
        <f t="shared" si="41"/>
        <v>Aug</v>
      </c>
      <c r="J425" t="s">
        <v>81</v>
      </c>
      <c r="K425" t="s">
        <v>730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6"/>
        <v>8</v>
      </c>
      <c r="F426">
        <f t="shared" si="37"/>
        <v>2023</v>
      </c>
      <c r="G426">
        <f t="shared" si="38"/>
        <v>4</v>
      </c>
      <c r="H426" t="str">
        <f t="shared" si="40"/>
        <v>Thursday</v>
      </c>
      <c r="I426" t="str">
        <f t="shared" si="41"/>
        <v>Aug</v>
      </c>
      <c r="J426" t="s">
        <v>81</v>
      </c>
      <c r="K426" t="s">
        <v>730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6"/>
        <v>8</v>
      </c>
      <c r="F427">
        <f t="shared" si="37"/>
        <v>2023</v>
      </c>
      <c r="G427">
        <f t="shared" si="38"/>
        <v>4</v>
      </c>
      <c r="H427" t="str">
        <f t="shared" si="40"/>
        <v>Thursday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6"/>
        <v>8</v>
      </c>
      <c r="F428">
        <f t="shared" si="37"/>
        <v>2023</v>
      </c>
      <c r="G428">
        <f t="shared" si="38"/>
        <v>4</v>
      </c>
      <c r="H428" t="str">
        <f t="shared" si="40"/>
        <v>Thursday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335</v>
      </c>
      <c r="D429">
        <v>2.69</v>
      </c>
      <c r="E429">
        <f t="shared" si="36"/>
        <v>8</v>
      </c>
      <c r="F429">
        <f t="shared" si="37"/>
        <v>2023</v>
      </c>
      <c r="G429">
        <f t="shared" si="38"/>
        <v>5</v>
      </c>
      <c r="H429" t="str">
        <f t="shared" si="40"/>
        <v>Friday</v>
      </c>
      <c r="J429" t="s">
        <v>48</v>
      </c>
      <c r="K429" t="s">
        <v>730</v>
      </c>
    </row>
    <row r="430" spans="1:11" x14ac:dyDescent="0.25">
      <c r="A430" s="1">
        <v>45156</v>
      </c>
      <c r="B430" t="s">
        <v>3</v>
      </c>
      <c r="C430" t="s">
        <v>336</v>
      </c>
      <c r="D430">
        <v>1.69</v>
      </c>
      <c r="E430">
        <f t="shared" si="36"/>
        <v>8</v>
      </c>
      <c r="F430">
        <f t="shared" si="37"/>
        <v>2023</v>
      </c>
      <c r="G430">
        <f t="shared" si="38"/>
        <v>5</v>
      </c>
      <c r="H430" t="str">
        <f t="shared" si="40"/>
        <v>Friday</v>
      </c>
      <c r="J430" t="s">
        <v>48</v>
      </c>
      <c r="K430" t="s">
        <v>730</v>
      </c>
    </row>
    <row r="431" spans="1:11" x14ac:dyDescent="0.25">
      <c r="A431" s="1">
        <v>45156</v>
      </c>
      <c r="B431" t="s">
        <v>3</v>
      </c>
      <c r="C431" t="s">
        <v>336</v>
      </c>
      <c r="D431">
        <v>1.69</v>
      </c>
      <c r="E431">
        <f t="shared" si="36"/>
        <v>8</v>
      </c>
      <c r="F431">
        <f t="shared" si="37"/>
        <v>2023</v>
      </c>
      <c r="G431">
        <f t="shared" si="38"/>
        <v>5</v>
      </c>
      <c r="H431" t="str">
        <f t="shared" si="40"/>
        <v>Friday</v>
      </c>
      <c r="J431" t="s">
        <v>48</v>
      </c>
      <c r="K431" t="s">
        <v>730</v>
      </c>
    </row>
    <row r="432" spans="1:11" x14ac:dyDescent="0.25">
      <c r="A432" s="1">
        <v>45156</v>
      </c>
      <c r="B432" t="s">
        <v>3</v>
      </c>
      <c r="C432" t="s">
        <v>337</v>
      </c>
      <c r="D432">
        <v>2.79</v>
      </c>
      <c r="E432">
        <f t="shared" si="36"/>
        <v>8</v>
      </c>
      <c r="F432">
        <f t="shared" si="37"/>
        <v>2023</v>
      </c>
      <c r="G432">
        <f t="shared" si="38"/>
        <v>5</v>
      </c>
      <c r="H432" t="str">
        <f t="shared" si="40"/>
        <v>Friday</v>
      </c>
      <c r="J432" t="s">
        <v>48</v>
      </c>
      <c r="K432" t="s">
        <v>730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6"/>
        <v>8</v>
      </c>
      <c r="F433">
        <f t="shared" si="37"/>
        <v>2023</v>
      </c>
      <c r="G433">
        <f t="shared" si="38"/>
        <v>5</v>
      </c>
      <c r="H433" t="str">
        <f t="shared" si="40"/>
        <v>Friday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6"/>
        <v>8</v>
      </c>
      <c r="F434">
        <f t="shared" si="37"/>
        <v>2023</v>
      </c>
      <c r="G434">
        <f t="shared" si="38"/>
        <v>5</v>
      </c>
      <c r="H434" t="str">
        <f t="shared" si="40"/>
        <v>Friday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335</v>
      </c>
      <c r="D435">
        <v>2.69</v>
      </c>
      <c r="E435">
        <f t="shared" si="36"/>
        <v>8</v>
      </c>
      <c r="F435">
        <f t="shared" si="37"/>
        <v>2023</v>
      </c>
      <c r="G435">
        <f t="shared" si="38"/>
        <v>6</v>
      </c>
      <c r="H435" t="str">
        <f t="shared" si="40"/>
        <v>Saturday</v>
      </c>
      <c r="J435" t="s">
        <v>48</v>
      </c>
      <c r="K435" t="s">
        <v>730</v>
      </c>
    </row>
    <row r="436" spans="1:11" x14ac:dyDescent="0.25">
      <c r="A436" s="1">
        <v>45157</v>
      </c>
      <c r="B436" t="s">
        <v>3</v>
      </c>
      <c r="C436" t="s">
        <v>378</v>
      </c>
      <c r="D436">
        <v>2.59</v>
      </c>
      <c r="E436">
        <f t="shared" ref="E436:E499" si="42">MONTH(A436)</f>
        <v>8</v>
      </c>
      <c r="F436">
        <f t="shared" ref="F436:F499" si="43">YEAR(A436)</f>
        <v>2023</v>
      </c>
      <c r="G436">
        <f t="shared" ref="G436:G499" si="44">WEEKDAY(A436, 2)</f>
        <v>6</v>
      </c>
      <c r="H436" t="str">
        <f t="shared" si="40"/>
        <v>Saturday</v>
      </c>
      <c r="J436" t="s">
        <v>48</v>
      </c>
      <c r="K436" t="s">
        <v>730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42"/>
        <v>8</v>
      </c>
      <c r="F437">
        <f t="shared" si="43"/>
        <v>2023</v>
      </c>
      <c r="G437">
        <f t="shared" si="44"/>
        <v>6</v>
      </c>
      <c r="H437" t="str">
        <f t="shared" si="40"/>
        <v>Saturday</v>
      </c>
      <c r="J437" t="s">
        <v>48</v>
      </c>
      <c r="K437" t="s">
        <v>730</v>
      </c>
    </row>
    <row r="438" spans="1:11" x14ac:dyDescent="0.25">
      <c r="A438" s="1">
        <v>45157</v>
      </c>
      <c r="B438" t="s">
        <v>3</v>
      </c>
      <c r="C438" t="s">
        <v>379</v>
      </c>
      <c r="D438">
        <v>0.89</v>
      </c>
      <c r="E438">
        <f t="shared" si="42"/>
        <v>8</v>
      </c>
      <c r="F438">
        <f t="shared" si="43"/>
        <v>2023</v>
      </c>
      <c r="G438">
        <f t="shared" si="44"/>
        <v>6</v>
      </c>
      <c r="H438" t="str">
        <f t="shared" si="40"/>
        <v>Saturday</v>
      </c>
      <c r="J438" t="s">
        <v>48</v>
      </c>
      <c r="K438" t="s">
        <v>730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42"/>
        <v>8</v>
      </c>
      <c r="F439">
        <f t="shared" si="43"/>
        <v>2023</v>
      </c>
      <c r="G439">
        <f t="shared" si="44"/>
        <v>6</v>
      </c>
      <c r="H439" t="str">
        <f t="shared" si="40"/>
        <v>Saturday</v>
      </c>
      <c r="J439" t="s">
        <v>48</v>
      </c>
      <c r="K439" t="s">
        <v>730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42"/>
        <v>8</v>
      </c>
      <c r="F440">
        <f t="shared" si="43"/>
        <v>2023</v>
      </c>
      <c r="G440">
        <f t="shared" si="44"/>
        <v>6</v>
      </c>
      <c r="H440" t="str">
        <f t="shared" si="40"/>
        <v>Saturday</v>
      </c>
      <c r="J440" t="s">
        <v>48</v>
      </c>
      <c r="K440" t="s">
        <v>730</v>
      </c>
    </row>
    <row r="441" spans="1:11" x14ac:dyDescent="0.25">
      <c r="A441" s="1">
        <v>45157</v>
      </c>
      <c r="B441" t="s">
        <v>3</v>
      </c>
      <c r="C441" t="s">
        <v>380</v>
      </c>
      <c r="D441">
        <v>3.45</v>
      </c>
      <c r="E441">
        <f t="shared" si="42"/>
        <v>8</v>
      </c>
      <c r="F441">
        <f t="shared" si="43"/>
        <v>2023</v>
      </c>
      <c r="G441">
        <f t="shared" si="44"/>
        <v>6</v>
      </c>
      <c r="H441" t="str">
        <f t="shared" si="40"/>
        <v>Saturday</v>
      </c>
      <c r="J441" t="s">
        <v>48</v>
      </c>
      <c r="K441" t="s">
        <v>730</v>
      </c>
    </row>
    <row r="442" spans="1:11" x14ac:dyDescent="0.25">
      <c r="A442" s="1">
        <v>45157</v>
      </c>
      <c r="B442" t="s">
        <v>3</v>
      </c>
      <c r="C442" t="s">
        <v>381</v>
      </c>
      <c r="D442">
        <f>2.99/2</f>
        <v>1.4950000000000001</v>
      </c>
      <c r="E442">
        <f t="shared" si="42"/>
        <v>8</v>
      </c>
      <c r="F442">
        <f t="shared" si="43"/>
        <v>2023</v>
      </c>
      <c r="G442">
        <f t="shared" si="44"/>
        <v>6</v>
      </c>
      <c r="H442" t="str">
        <f t="shared" si="40"/>
        <v>Saturday</v>
      </c>
      <c r="J442" t="s">
        <v>48</v>
      </c>
      <c r="K442" t="s">
        <v>730</v>
      </c>
    </row>
    <row r="443" spans="1:11" x14ac:dyDescent="0.25">
      <c r="A443" s="1">
        <v>45157</v>
      </c>
      <c r="B443" t="s">
        <v>3</v>
      </c>
      <c r="C443" t="s">
        <v>382</v>
      </c>
      <c r="D443">
        <v>0.45</v>
      </c>
      <c r="E443">
        <f t="shared" si="42"/>
        <v>8</v>
      </c>
      <c r="F443">
        <f t="shared" si="43"/>
        <v>2023</v>
      </c>
      <c r="G443">
        <f t="shared" si="44"/>
        <v>6</v>
      </c>
      <c r="H443" t="str">
        <f t="shared" si="40"/>
        <v>Saturday</v>
      </c>
      <c r="J443" t="s">
        <v>48</v>
      </c>
      <c r="K443" t="s">
        <v>730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42"/>
        <v>8</v>
      </c>
      <c r="F444">
        <f t="shared" si="43"/>
        <v>2023</v>
      </c>
      <c r="G444">
        <f t="shared" si="44"/>
        <v>1</v>
      </c>
      <c r="H444" t="str">
        <f t="shared" si="40"/>
        <v>Monday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42"/>
        <v>8</v>
      </c>
      <c r="F445">
        <f t="shared" si="43"/>
        <v>2023</v>
      </c>
      <c r="G445">
        <f t="shared" si="44"/>
        <v>2</v>
      </c>
      <c r="H445" t="str">
        <f t="shared" si="40"/>
        <v>Tuesday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42"/>
        <v>8</v>
      </c>
      <c r="F446">
        <f t="shared" si="43"/>
        <v>2023</v>
      </c>
      <c r="G446">
        <f t="shared" si="44"/>
        <v>2</v>
      </c>
      <c r="H446" t="str">
        <f t="shared" si="40"/>
        <v>Tuesday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42"/>
        <v>8</v>
      </c>
      <c r="F447">
        <f t="shared" si="43"/>
        <v>2023</v>
      </c>
      <c r="G447">
        <f t="shared" si="44"/>
        <v>3</v>
      </c>
      <c r="H447" t="str">
        <f t="shared" si="40"/>
        <v>Wednesday</v>
      </c>
      <c r="J447" t="s">
        <v>49</v>
      </c>
      <c r="K447" t="s">
        <v>744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42"/>
        <v>8</v>
      </c>
      <c r="F448">
        <f t="shared" si="43"/>
        <v>2023</v>
      </c>
      <c r="G448">
        <f t="shared" si="44"/>
        <v>3</v>
      </c>
      <c r="H448" t="str">
        <f t="shared" si="40"/>
        <v>Wednesday</v>
      </c>
      <c r="J448" t="s">
        <v>49</v>
      </c>
      <c r="K448" t="s">
        <v>744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42"/>
        <v>8</v>
      </c>
      <c r="F449">
        <f t="shared" si="43"/>
        <v>2023</v>
      </c>
      <c r="G449">
        <f t="shared" si="44"/>
        <v>3</v>
      </c>
      <c r="H449" t="str">
        <f t="shared" si="40"/>
        <v>Wednesday</v>
      </c>
      <c r="J449" t="s">
        <v>49</v>
      </c>
      <c r="K449" t="s">
        <v>744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42"/>
        <v>8</v>
      </c>
      <c r="F450">
        <f t="shared" si="43"/>
        <v>2023</v>
      </c>
      <c r="G450">
        <f t="shared" si="44"/>
        <v>7</v>
      </c>
      <c r="H450" t="str">
        <f t="shared" si="40"/>
        <v>Sunday</v>
      </c>
      <c r="I450" t="str">
        <f t="shared" ref="I450:I458" si="45">TEXT(A450, "MMM")</f>
        <v>Aug</v>
      </c>
      <c r="J450" t="s">
        <v>81</v>
      </c>
      <c r="K450" t="s">
        <v>865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si="42"/>
        <v>8</v>
      </c>
      <c r="F451">
        <f t="shared" si="43"/>
        <v>2023</v>
      </c>
      <c r="G451">
        <f t="shared" si="44"/>
        <v>7</v>
      </c>
      <c r="H451" t="str">
        <f t="shared" ref="H451:H514" si="46">CHOOSE(WEEKDAY(A451, 2), "Monday", "Tuesday","Wednesday", "Thursday", "Friday", "Saturday","Sunday")</f>
        <v>Sunday</v>
      </c>
      <c r="I451" t="str">
        <f t="shared" si="45"/>
        <v>Aug</v>
      </c>
      <c r="J451" t="s">
        <v>81</v>
      </c>
      <c r="K451" t="s">
        <v>865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42"/>
        <v>8</v>
      </c>
      <c r="F452">
        <f t="shared" si="43"/>
        <v>2023</v>
      </c>
      <c r="G452">
        <f t="shared" si="44"/>
        <v>7</v>
      </c>
      <c r="H452" t="str">
        <f t="shared" si="46"/>
        <v>Sunday</v>
      </c>
      <c r="I452" t="str">
        <f t="shared" si="45"/>
        <v>Aug</v>
      </c>
      <c r="J452" t="s">
        <v>81</v>
      </c>
      <c r="K452" t="s">
        <v>865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42"/>
        <v>8</v>
      </c>
      <c r="F453">
        <f t="shared" si="43"/>
        <v>2023</v>
      </c>
      <c r="G453">
        <f t="shared" si="44"/>
        <v>7</v>
      </c>
      <c r="H453" t="str">
        <f t="shared" si="46"/>
        <v>Sunday</v>
      </c>
      <c r="I453" t="str">
        <f t="shared" si="45"/>
        <v>Aug</v>
      </c>
      <c r="J453" t="s">
        <v>81</v>
      </c>
      <c r="K453" t="s">
        <v>865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42"/>
        <v>8</v>
      </c>
      <c r="F454">
        <f t="shared" si="43"/>
        <v>2023</v>
      </c>
      <c r="G454">
        <f t="shared" si="44"/>
        <v>7</v>
      </c>
      <c r="H454" t="str">
        <f t="shared" si="46"/>
        <v>Sunday</v>
      </c>
      <c r="I454" t="str">
        <f t="shared" si="45"/>
        <v>Aug</v>
      </c>
      <c r="J454" t="s">
        <v>81</v>
      </c>
      <c r="K454" t="s">
        <v>865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42"/>
        <v>8</v>
      </c>
      <c r="F455">
        <f t="shared" si="43"/>
        <v>2023</v>
      </c>
      <c r="G455">
        <f t="shared" si="44"/>
        <v>7</v>
      </c>
      <c r="H455" t="str">
        <f t="shared" si="46"/>
        <v>Sunday</v>
      </c>
      <c r="I455" t="str">
        <f t="shared" si="45"/>
        <v>Aug</v>
      </c>
      <c r="J455" t="s">
        <v>81</v>
      </c>
      <c r="K455" t="s">
        <v>865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42"/>
        <v>8</v>
      </c>
      <c r="F456">
        <f t="shared" si="43"/>
        <v>2023</v>
      </c>
      <c r="G456">
        <f t="shared" si="44"/>
        <v>7</v>
      </c>
      <c r="H456" t="str">
        <f t="shared" si="46"/>
        <v>Sunday</v>
      </c>
      <c r="I456" t="str">
        <f t="shared" si="45"/>
        <v>Aug</v>
      </c>
      <c r="J456" t="s">
        <v>81</v>
      </c>
      <c r="K456" t="s">
        <v>865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42"/>
        <v>8</v>
      </c>
      <c r="F457">
        <f t="shared" si="43"/>
        <v>2023</v>
      </c>
      <c r="G457">
        <f t="shared" si="44"/>
        <v>7</v>
      </c>
      <c r="H457" t="str">
        <f t="shared" si="46"/>
        <v>Sunday</v>
      </c>
      <c r="I457" t="str">
        <f t="shared" si="45"/>
        <v>Aug</v>
      </c>
      <c r="J457" t="s">
        <v>81</v>
      </c>
      <c r="K457" t="s">
        <v>865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42"/>
        <v>8</v>
      </c>
      <c r="F458">
        <f t="shared" si="43"/>
        <v>2023</v>
      </c>
      <c r="G458">
        <f t="shared" si="44"/>
        <v>7</v>
      </c>
      <c r="H458" t="str">
        <f t="shared" si="46"/>
        <v>Sunday</v>
      </c>
      <c r="I458" t="str">
        <f t="shared" si="45"/>
        <v>Aug</v>
      </c>
      <c r="J458" t="s">
        <v>81</v>
      </c>
      <c r="K458" t="s">
        <v>865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42"/>
        <v>9</v>
      </c>
      <c r="F459">
        <f t="shared" si="43"/>
        <v>2023</v>
      </c>
      <c r="G459">
        <f t="shared" si="44"/>
        <v>6</v>
      </c>
      <c r="H459" t="str">
        <f t="shared" si="46"/>
        <v>Saturday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42"/>
        <v>9</v>
      </c>
      <c r="F460">
        <f t="shared" si="43"/>
        <v>2023</v>
      </c>
      <c r="G460">
        <f t="shared" si="44"/>
        <v>6</v>
      </c>
      <c r="H460" t="str">
        <f t="shared" si="46"/>
        <v>Saturday</v>
      </c>
      <c r="J460" t="s">
        <v>170</v>
      </c>
    </row>
    <row r="461" spans="1:11" x14ac:dyDescent="0.25">
      <c r="A461" s="1">
        <v>45317</v>
      </c>
      <c r="B461" t="s">
        <v>934</v>
      </c>
      <c r="C461" t="s">
        <v>710</v>
      </c>
      <c r="D461">
        <f>5.99-1.5</f>
        <v>4.49</v>
      </c>
      <c r="E461">
        <f t="shared" si="42"/>
        <v>1</v>
      </c>
      <c r="F461">
        <f t="shared" si="43"/>
        <v>2024</v>
      </c>
      <c r="G461">
        <f t="shared" si="44"/>
        <v>5</v>
      </c>
      <c r="H461" t="str">
        <f t="shared" si="46"/>
        <v>Friday</v>
      </c>
      <c r="I461" t="str">
        <f>TEXT(A461, "MMM")</f>
        <v>Jan</v>
      </c>
      <c r="J461" t="s">
        <v>81</v>
      </c>
      <c r="K461" t="s">
        <v>730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42"/>
        <v>9</v>
      </c>
      <c r="F462">
        <f t="shared" si="43"/>
        <v>2023</v>
      </c>
      <c r="G462">
        <f t="shared" si="44"/>
        <v>6</v>
      </c>
      <c r="H462" t="str">
        <f t="shared" si="46"/>
        <v>Saturday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42"/>
        <v>9</v>
      </c>
      <c r="F463">
        <f t="shared" si="43"/>
        <v>2023</v>
      </c>
      <c r="G463">
        <f t="shared" si="44"/>
        <v>7</v>
      </c>
      <c r="H463" t="str">
        <f t="shared" si="46"/>
        <v>Sunday</v>
      </c>
      <c r="I463" t="str">
        <f>TEXT(A463, "MMM")</f>
        <v>Sep</v>
      </c>
      <c r="J463" t="s">
        <v>81</v>
      </c>
      <c r="K463" t="s">
        <v>865</v>
      </c>
    </row>
    <row r="464" spans="1:11" x14ac:dyDescent="0.25">
      <c r="A464" s="1">
        <v>45122</v>
      </c>
      <c r="B464" t="s">
        <v>934</v>
      </c>
      <c r="C464" t="s">
        <v>325</v>
      </c>
      <c r="D464">
        <v>2.2999999999999998</v>
      </c>
      <c r="E464">
        <f t="shared" si="42"/>
        <v>7</v>
      </c>
      <c r="F464">
        <f t="shared" si="43"/>
        <v>2023</v>
      </c>
      <c r="G464">
        <f t="shared" si="44"/>
        <v>6</v>
      </c>
      <c r="H464" t="str">
        <f t="shared" si="46"/>
        <v>Saturday</v>
      </c>
      <c r="J464" t="s">
        <v>323</v>
      </c>
    </row>
    <row r="465" spans="1:12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42"/>
        <v>9</v>
      </c>
      <c r="F465">
        <f t="shared" si="43"/>
        <v>2023</v>
      </c>
      <c r="G465">
        <f t="shared" si="44"/>
        <v>7</v>
      </c>
      <c r="H465" t="str">
        <f t="shared" si="46"/>
        <v>Sunday</v>
      </c>
      <c r="I465" t="str">
        <f t="shared" ref="I465:I468" si="47">TEXT(A465, "MMM")</f>
        <v>Sep</v>
      </c>
      <c r="J465" t="s">
        <v>81</v>
      </c>
      <c r="K465" t="s">
        <v>865</v>
      </c>
    </row>
    <row r="466" spans="1:12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42"/>
        <v>9</v>
      </c>
      <c r="F466">
        <f t="shared" si="43"/>
        <v>2023</v>
      </c>
      <c r="G466">
        <f t="shared" si="44"/>
        <v>7</v>
      </c>
      <c r="H466" t="str">
        <f t="shared" si="46"/>
        <v>Sunday</v>
      </c>
      <c r="I466" t="str">
        <f t="shared" si="47"/>
        <v>Sep</v>
      </c>
      <c r="J466" t="s">
        <v>81</v>
      </c>
      <c r="K466" t="s">
        <v>865</v>
      </c>
    </row>
    <row r="467" spans="1:12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42"/>
        <v>9</v>
      </c>
      <c r="F467">
        <f t="shared" si="43"/>
        <v>2023</v>
      </c>
      <c r="G467">
        <f t="shared" si="44"/>
        <v>7</v>
      </c>
      <c r="H467" t="str">
        <f t="shared" si="46"/>
        <v>Sunday</v>
      </c>
      <c r="I467" t="str">
        <f t="shared" si="47"/>
        <v>Sep</v>
      </c>
      <c r="J467" t="s">
        <v>81</v>
      </c>
      <c r="K467" t="s">
        <v>865</v>
      </c>
    </row>
    <row r="468" spans="1:12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42"/>
        <v>9</v>
      </c>
      <c r="F468">
        <f t="shared" si="43"/>
        <v>2023</v>
      </c>
      <c r="G468">
        <f t="shared" si="44"/>
        <v>7</v>
      </c>
      <c r="H468" t="str">
        <f t="shared" si="46"/>
        <v>Sunday</v>
      </c>
      <c r="I468" t="str">
        <f t="shared" si="47"/>
        <v>Sep</v>
      </c>
      <c r="J468" t="s">
        <v>81</v>
      </c>
      <c r="K468" t="s">
        <v>865</v>
      </c>
    </row>
    <row r="469" spans="1:12" x14ac:dyDescent="0.25">
      <c r="A469" s="1">
        <v>45219</v>
      </c>
      <c r="B469" t="s">
        <v>116</v>
      </c>
      <c r="C469" t="s">
        <v>511</v>
      </c>
      <c r="D469">
        <v>48.5</v>
      </c>
      <c r="E469">
        <f t="shared" si="42"/>
        <v>10</v>
      </c>
      <c r="F469">
        <f t="shared" si="43"/>
        <v>2023</v>
      </c>
      <c r="G469">
        <f t="shared" si="44"/>
        <v>5</v>
      </c>
      <c r="H469" t="str">
        <f t="shared" si="46"/>
        <v>Friday</v>
      </c>
      <c r="J469" t="s">
        <v>871</v>
      </c>
      <c r="K469" t="s">
        <v>762</v>
      </c>
      <c r="L469" t="s">
        <v>926</v>
      </c>
    </row>
    <row r="470" spans="1:12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42"/>
        <v>9</v>
      </c>
      <c r="F470">
        <f t="shared" si="43"/>
        <v>2023</v>
      </c>
      <c r="G470">
        <f t="shared" si="44"/>
        <v>7</v>
      </c>
      <c r="H470" t="str">
        <f t="shared" si="46"/>
        <v>Sunday</v>
      </c>
      <c r="I470" t="str">
        <f t="shared" ref="I470:I471" si="48">TEXT(A470, "MMM")</f>
        <v>Sep</v>
      </c>
      <c r="J470" t="s">
        <v>81</v>
      </c>
      <c r="K470" t="s">
        <v>865</v>
      </c>
    </row>
    <row r="471" spans="1:12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42"/>
        <v>9</v>
      </c>
      <c r="F471">
        <f t="shared" si="43"/>
        <v>2023</v>
      </c>
      <c r="G471">
        <f t="shared" si="44"/>
        <v>7</v>
      </c>
      <c r="H471" t="str">
        <f t="shared" si="46"/>
        <v>Sunday</v>
      </c>
      <c r="I471" t="str">
        <f t="shared" si="48"/>
        <v>Sep</v>
      </c>
      <c r="J471" t="s">
        <v>81</v>
      </c>
      <c r="K471" t="s">
        <v>865</v>
      </c>
    </row>
    <row r="472" spans="1:12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42"/>
        <v>11</v>
      </c>
      <c r="F472">
        <f t="shared" si="43"/>
        <v>2023</v>
      </c>
      <c r="G472">
        <f t="shared" si="44"/>
        <v>4</v>
      </c>
      <c r="H472" t="str">
        <f t="shared" si="46"/>
        <v>Thursday</v>
      </c>
      <c r="J472" t="s">
        <v>864</v>
      </c>
      <c r="K472" t="s">
        <v>730</v>
      </c>
    </row>
    <row r="473" spans="1:12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42"/>
        <v>9</v>
      </c>
      <c r="F473">
        <f t="shared" si="43"/>
        <v>2023</v>
      </c>
      <c r="G473">
        <f t="shared" si="44"/>
        <v>7</v>
      </c>
      <c r="H473" t="str">
        <f t="shared" si="46"/>
        <v>Sunday</v>
      </c>
      <c r="I473" t="str">
        <f>TEXT(A473, "MMM")</f>
        <v>Sep</v>
      </c>
      <c r="J473" t="s">
        <v>81</v>
      </c>
      <c r="K473" t="s">
        <v>865</v>
      </c>
    </row>
    <row r="474" spans="1:12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42"/>
        <v>10</v>
      </c>
      <c r="F474">
        <f t="shared" si="43"/>
        <v>2023</v>
      </c>
      <c r="G474">
        <f t="shared" si="44"/>
        <v>5</v>
      </c>
      <c r="H474" t="str">
        <f t="shared" si="46"/>
        <v>Friday</v>
      </c>
      <c r="J474" t="s">
        <v>489</v>
      </c>
      <c r="K474" t="s">
        <v>762</v>
      </c>
    </row>
    <row r="475" spans="1:12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42"/>
        <v>7</v>
      </c>
      <c r="F475">
        <f t="shared" si="43"/>
        <v>2023</v>
      </c>
      <c r="G475">
        <f t="shared" si="44"/>
        <v>4</v>
      </c>
      <c r="H475" t="str">
        <f t="shared" si="46"/>
        <v>Thursday</v>
      </c>
      <c r="J475" t="s">
        <v>114</v>
      </c>
    </row>
    <row r="476" spans="1:12" x14ac:dyDescent="0.25">
      <c r="A476" s="1">
        <v>45248</v>
      </c>
      <c r="B476" t="s">
        <v>895</v>
      </c>
      <c r="C476" t="s">
        <v>275</v>
      </c>
      <c r="D476">
        <v>0.59</v>
      </c>
      <c r="E476">
        <f t="shared" si="42"/>
        <v>11</v>
      </c>
      <c r="F476">
        <f t="shared" si="43"/>
        <v>2023</v>
      </c>
      <c r="G476">
        <f t="shared" si="44"/>
        <v>6</v>
      </c>
      <c r="H476" t="str">
        <f t="shared" si="46"/>
        <v>Saturday</v>
      </c>
      <c r="J476" t="s">
        <v>48</v>
      </c>
      <c r="K476" t="s">
        <v>730</v>
      </c>
    </row>
    <row r="477" spans="1:12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42"/>
        <v>9</v>
      </c>
      <c r="F477">
        <f t="shared" si="43"/>
        <v>2023</v>
      </c>
      <c r="G477">
        <f t="shared" si="44"/>
        <v>1</v>
      </c>
      <c r="H477" t="str">
        <f t="shared" si="46"/>
        <v>Monday</v>
      </c>
      <c r="J477" t="s">
        <v>46</v>
      </c>
    </row>
    <row r="478" spans="1:12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42"/>
        <v>9</v>
      </c>
      <c r="F478">
        <f t="shared" si="43"/>
        <v>2023</v>
      </c>
      <c r="G478">
        <f t="shared" si="44"/>
        <v>2</v>
      </c>
      <c r="H478" t="str">
        <f t="shared" si="46"/>
        <v>Tuesday</v>
      </c>
      <c r="J478" t="s">
        <v>46</v>
      </c>
    </row>
    <row r="479" spans="1:12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42"/>
        <v>9</v>
      </c>
      <c r="F479">
        <f t="shared" si="43"/>
        <v>2023</v>
      </c>
      <c r="G479">
        <f t="shared" si="44"/>
        <v>3</v>
      </c>
      <c r="H479" t="str">
        <f t="shared" si="46"/>
        <v>Wednesday</v>
      </c>
      <c r="J479" t="s">
        <v>46</v>
      </c>
    </row>
    <row r="480" spans="1:12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42"/>
        <v>9</v>
      </c>
      <c r="F480">
        <f t="shared" si="43"/>
        <v>2023</v>
      </c>
      <c r="G480">
        <f t="shared" si="44"/>
        <v>3</v>
      </c>
      <c r="H480" t="str">
        <f t="shared" si="46"/>
        <v>Wednesday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42"/>
        <v>9</v>
      </c>
      <c r="F481">
        <f t="shared" si="43"/>
        <v>2023</v>
      </c>
      <c r="G481">
        <f t="shared" si="44"/>
        <v>4</v>
      </c>
      <c r="H481" t="str">
        <f t="shared" si="46"/>
        <v>Thursday</v>
      </c>
      <c r="J481" t="s">
        <v>147</v>
      </c>
      <c r="K481" t="s">
        <v>863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42"/>
        <v>9</v>
      </c>
      <c r="F482">
        <f t="shared" si="43"/>
        <v>2023</v>
      </c>
      <c r="G482">
        <f t="shared" si="44"/>
        <v>4</v>
      </c>
      <c r="H482" t="str">
        <f t="shared" si="46"/>
        <v>Thursday</v>
      </c>
      <c r="J482" t="s">
        <v>147</v>
      </c>
      <c r="K482" t="s">
        <v>863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42"/>
        <v>9</v>
      </c>
      <c r="F483">
        <f t="shared" si="43"/>
        <v>2023</v>
      </c>
      <c r="G483">
        <f t="shared" si="44"/>
        <v>5</v>
      </c>
      <c r="H483" t="str">
        <f t="shared" si="46"/>
        <v>Friday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42"/>
        <v>9</v>
      </c>
      <c r="F484">
        <f t="shared" si="43"/>
        <v>2023</v>
      </c>
      <c r="G484">
        <f t="shared" si="44"/>
        <v>5</v>
      </c>
      <c r="H484" t="str">
        <f t="shared" si="46"/>
        <v>Friday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42"/>
        <v>9</v>
      </c>
      <c r="F485">
        <f t="shared" si="43"/>
        <v>2023</v>
      </c>
      <c r="G485">
        <f t="shared" si="44"/>
        <v>5</v>
      </c>
      <c r="H485" t="str">
        <f t="shared" si="46"/>
        <v>Friday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42"/>
        <v>9</v>
      </c>
      <c r="F486">
        <f t="shared" si="43"/>
        <v>2023</v>
      </c>
      <c r="G486">
        <f t="shared" si="44"/>
        <v>5</v>
      </c>
      <c r="H486" t="str">
        <f t="shared" si="46"/>
        <v>Friday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42"/>
        <v>9</v>
      </c>
      <c r="F487">
        <f t="shared" si="43"/>
        <v>2023</v>
      </c>
      <c r="G487">
        <f t="shared" si="44"/>
        <v>5</v>
      </c>
      <c r="H487" t="str">
        <f t="shared" si="46"/>
        <v>Friday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42"/>
        <v>9</v>
      </c>
      <c r="F488">
        <f t="shared" si="43"/>
        <v>2023</v>
      </c>
      <c r="G488">
        <f t="shared" si="44"/>
        <v>5</v>
      </c>
      <c r="H488" t="str">
        <f t="shared" si="46"/>
        <v>Friday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42"/>
        <v>9</v>
      </c>
      <c r="F489">
        <f t="shared" si="43"/>
        <v>2023</v>
      </c>
      <c r="G489">
        <f t="shared" si="44"/>
        <v>5</v>
      </c>
      <c r="H489" t="str">
        <f t="shared" si="46"/>
        <v>Friday</v>
      </c>
      <c r="J489" t="s">
        <v>862</v>
      </c>
      <c r="K489" t="s">
        <v>863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42"/>
        <v>9</v>
      </c>
      <c r="F490">
        <f t="shared" si="43"/>
        <v>2023</v>
      </c>
      <c r="G490">
        <f t="shared" si="44"/>
        <v>5</v>
      </c>
      <c r="H490" t="str">
        <f t="shared" si="46"/>
        <v>Friday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42"/>
        <v>9</v>
      </c>
      <c r="F491">
        <f t="shared" si="43"/>
        <v>2023</v>
      </c>
      <c r="G491">
        <f t="shared" si="44"/>
        <v>5</v>
      </c>
      <c r="H491" t="str">
        <f t="shared" si="46"/>
        <v>Friday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42"/>
        <v>9</v>
      </c>
      <c r="F492">
        <f t="shared" si="43"/>
        <v>2023</v>
      </c>
      <c r="G492">
        <f t="shared" si="44"/>
        <v>5</v>
      </c>
      <c r="H492" t="str">
        <f t="shared" si="46"/>
        <v>Friday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42"/>
        <v>9</v>
      </c>
      <c r="F493">
        <f t="shared" si="43"/>
        <v>2023</v>
      </c>
      <c r="G493">
        <f t="shared" si="44"/>
        <v>5</v>
      </c>
      <c r="H493" t="str">
        <f t="shared" si="46"/>
        <v>Friday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42"/>
        <v>9</v>
      </c>
      <c r="F494">
        <f t="shared" si="43"/>
        <v>2023</v>
      </c>
      <c r="G494">
        <f t="shared" si="44"/>
        <v>5</v>
      </c>
      <c r="H494" t="str">
        <f t="shared" si="46"/>
        <v>Friday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42"/>
        <v>9</v>
      </c>
      <c r="F495">
        <f t="shared" si="43"/>
        <v>2023</v>
      </c>
      <c r="G495">
        <f t="shared" si="44"/>
        <v>5</v>
      </c>
      <c r="H495" t="str">
        <f t="shared" si="46"/>
        <v>Friday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42"/>
        <v>9</v>
      </c>
      <c r="F496">
        <f t="shared" si="43"/>
        <v>2023</v>
      </c>
      <c r="G496">
        <f t="shared" si="44"/>
        <v>5</v>
      </c>
      <c r="H496" t="str">
        <f t="shared" si="46"/>
        <v>Friday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42"/>
        <v>9</v>
      </c>
      <c r="F497">
        <f t="shared" si="43"/>
        <v>2023</v>
      </c>
      <c r="G497">
        <f t="shared" si="44"/>
        <v>5</v>
      </c>
      <c r="H497" t="str">
        <f t="shared" si="46"/>
        <v>Friday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42"/>
        <v>9</v>
      </c>
      <c r="F498">
        <f t="shared" si="43"/>
        <v>2023</v>
      </c>
      <c r="G498">
        <f t="shared" si="44"/>
        <v>5</v>
      </c>
      <c r="H498" t="str">
        <f t="shared" si="46"/>
        <v>Friday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42"/>
        <v>9</v>
      </c>
      <c r="F499">
        <f t="shared" si="43"/>
        <v>2023</v>
      </c>
      <c r="G499">
        <f t="shared" si="44"/>
        <v>5</v>
      </c>
      <c r="H499" t="str">
        <f t="shared" si="46"/>
        <v>Friday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ref="E500:E563" si="49">MONTH(A500)</f>
        <v>9</v>
      </c>
      <c r="F500">
        <f t="shared" ref="F500:F563" si="50">YEAR(A500)</f>
        <v>2023</v>
      </c>
      <c r="G500">
        <f t="shared" ref="G500:G563" si="51">WEEKDAY(A500, 2)</f>
        <v>5</v>
      </c>
      <c r="H500" t="str">
        <f t="shared" si="46"/>
        <v>Friday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49"/>
        <v>9</v>
      </c>
      <c r="F501">
        <f t="shared" si="50"/>
        <v>2023</v>
      </c>
      <c r="G501">
        <f t="shared" si="51"/>
        <v>5</v>
      </c>
      <c r="H501" t="str">
        <f t="shared" si="46"/>
        <v>Friday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49"/>
        <v>9</v>
      </c>
      <c r="F502">
        <f t="shared" si="50"/>
        <v>2023</v>
      </c>
      <c r="G502">
        <f t="shared" si="51"/>
        <v>5</v>
      </c>
      <c r="H502" t="str">
        <f t="shared" si="46"/>
        <v>Friday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49"/>
        <v>9</v>
      </c>
      <c r="F503">
        <f t="shared" si="50"/>
        <v>2023</v>
      </c>
      <c r="G503">
        <f t="shared" si="51"/>
        <v>5</v>
      </c>
      <c r="H503" t="str">
        <f t="shared" si="46"/>
        <v>Friday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49"/>
        <v>9</v>
      </c>
      <c r="F504">
        <f t="shared" si="50"/>
        <v>2023</v>
      </c>
      <c r="G504">
        <f t="shared" si="51"/>
        <v>5</v>
      </c>
      <c r="H504" t="str">
        <f t="shared" si="46"/>
        <v>Friday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49"/>
        <v>9</v>
      </c>
      <c r="F505">
        <f t="shared" si="50"/>
        <v>2023</v>
      </c>
      <c r="G505">
        <f t="shared" si="51"/>
        <v>5</v>
      </c>
      <c r="H505" t="str">
        <f t="shared" si="46"/>
        <v>Friday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49"/>
        <v>9</v>
      </c>
      <c r="F506">
        <f t="shared" si="50"/>
        <v>2023</v>
      </c>
      <c r="G506">
        <f t="shared" si="51"/>
        <v>6</v>
      </c>
      <c r="H506" t="str">
        <f t="shared" si="46"/>
        <v>Saturday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49"/>
        <v>9</v>
      </c>
      <c r="F507">
        <f t="shared" si="50"/>
        <v>2023</v>
      </c>
      <c r="G507">
        <f t="shared" si="51"/>
        <v>6</v>
      </c>
      <c r="H507" t="str">
        <f t="shared" si="46"/>
        <v>Saturday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49"/>
        <v>9</v>
      </c>
      <c r="F508">
        <f t="shared" si="50"/>
        <v>2023</v>
      </c>
      <c r="G508">
        <f t="shared" si="51"/>
        <v>6</v>
      </c>
      <c r="H508" t="str">
        <f t="shared" si="46"/>
        <v>Saturday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49"/>
        <v>9</v>
      </c>
      <c r="F509">
        <f t="shared" si="50"/>
        <v>2023</v>
      </c>
      <c r="G509">
        <f t="shared" si="51"/>
        <v>6</v>
      </c>
      <c r="H509" t="str">
        <f t="shared" si="46"/>
        <v>Saturday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49"/>
        <v>9</v>
      </c>
      <c r="F510">
        <f t="shared" si="50"/>
        <v>2023</v>
      </c>
      <c r="G510">
        <f t="shared" si="51"/>
        <v>6</v>
      </c>
      <c r="H510" t="str">
        <f t="shared" si="46"/>
        <v>Saturday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49"/>
        <v>9</v>
      </c>
      <c r="F511">
        <f t="shared" si="50"/>
        <v>2023</v>
      </c>
      <c r="G511">
        <f t="shared" si="51"/>
        <v>6</v>
      </c>
      <c r="H511" t="str">
        <f t="shared" si="46"/>
        <v>Saturday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49"/>
        <v>9</v>
      </c>
      <c r="F512">
        <f t="shared" si="50"/>
        <v>2023</v>
      </c>
      <c r="G512">
        <f t="shared" si="51"/>
        <v>6</v>
      </c>
      <c r="H512" t="str">
        <f t="shared" si="46"/>
        <v>Saturday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49"/>
        <v>9</v>
      </c>
      <c r="F513">
        <f t="shared" si="50"/>
        <v>2023</v>
      </c>
      <c r="G513">
        <f t="shared" si="51"/>
        <v>6</v>
      </c>
      <c r="H513" t="str">
        <f t="shared" si="46"/>
        <v>Saturday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49"/>
        <v>9</v>
      </c>
      <c r="F514">
        <f t="shared" si="50"/>
        <v>2023</v>
      </c>
      <c r="G514">
        <f t="shared" si="51"/>
        <v>6</v>
      </c>
      <c r="H514" t="str">
        <f t="shared" si="46"/>
        <v>Saturday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si="49"/>
        <v>9</v>
      </c>
      <c r="F515">
        <f t="shared" si="50"/>
        <v>2023</v>
      </c>
      <c r="G515">
        <f t="shared" si="51"/>
        <v>6</v>
      </c>
      <c r="H515" t="str">
        <f t="shared" ref="H515:H578" si="52">CHOOSE(WEEKDAY(A515, 2), "Monday", "Tuesday","Wednesday", "Thursday", "Friday", "Saturday","Sunday")</f>
        <v>Saturday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9"/>
        <v>9</v>
      </c>
      <c r="F516">
        <f t="shared" si="50"/>
        <v>2023</v>
      </c>
      <c r="G516">
        <f t="shared" si="51"/>
        <v>6</v>
      </c>
      <c r="H516" t="str">
        <f t="shared" si="52"/>
        <v>Saturday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9"/>
        <v>9</v>
      </c>
      <c r="F517">
        <f t="shared" si="50"/>
        <v>2023</v>
      </c>
      <c r="G517">
        <f t="shared" si="51"/>
        <v>6</v>
      </c>
      <c r="H517" t="str">
        <f t="shared" si="52"/>
        <v>Saturday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9"/>
        <v>9</v>
      </c>
      <c r="F518">
        <f t="shared" si="50"/>
        <v>2023</v>
      </c>
      <c r="G518">
        <f t="shared" si="51"/>
        <v>6</v>
      </c>
      <c r="H518" t="str">
        <f t="shared" si="52"/>
        <v>Saturday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9"/>
        <v>9</v>
      </c>
      <c r="F519">
        <f t="shared" si="50"/>
        <v>2023</v>
      </c>
      <c r="G519">
        <f t="shared" si="51"/>
        <v>6</v>
      </c>
      <c r="H519" t="str">
        <f t="shared" si="52"/>
        <v>Saturday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9"/>
        <v>9</v>
      </c>
      <c r="F520">
        <f t="shared" si="50"/>
        <v>2023</v>
      </c>
      <c r="G520">
        <f t="shared" si="51"/>
        <v>6</v>
      </c>
      <c r="H520" t="str">
        <f t="shared" si="52"/>
        <v>Saturday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9"/>
        <v>9</v>
      </c>
      <c r="F521">
        <f t="shared" si="50"/>
        <v>2023</v>
      </c>
      <c r="G521">
        <f t="shared" si="51"/>
        <v>7</v>
      </c>
      <c r="H521" t="str">
        <f t="shared" si="52"/>
        <v>Sunday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9"/>
        <v>9</v>
      </c>
      <c r="F522">
        <f t="shared" si="50"/>
        <v>2023</v>
      </c>
      <c r="G522">
        <f t="shared" si="51"/>
        <v>7</v>
      </c>
      <c r="H522" t="str">
        <f t="shared" si="52"/>
        <v>Sunday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9"/>
        <v>9</v>
      </c>
      <c r="F523">
        <f t="shared" si="50"/>
        <v>2023</v>
      </c>
      <c r="G523">
        <f t="shared" si="51"/>
        <v>7</v>
      </c>
      <c r="H523" t="str">
        <f t="shared" si="52"/>
        <v>Sunday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9"/>
        <v>9</v>
      </c>
      <c r="F524">
        <f t="shared" si="50"/>
        <v>2023</v>
      </c>
      <c r="G524">
        <f t="shared" si="51"/>
        <v>7</v>
      </c>
      <c r="H524" t="str">
        <f t="shared" si="52"/>
        <v>Sunday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9"/>
        <v>9</v>
      </c>
      <c r="F525">
        <f t="shared" si="50"/>
        <v>2023</v>
      </c>
      <c r="G525">
        <f t="shared" si="51"/>
        <v>7</v>
      </c>
      <c r="H525" t="str">
        <f t="shared" si="52"/>
        <v>Sunday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9"/>
        <v>9</v>
      </c>
      <c r="F526">
        <f t="shared" si="50"/>
        <v>2023</v>
      </c>
      <c r="G526">
        <f t="shared" si="51"/>
        <v>7</v>
      </c>
      <c r="H526" t="str">
        <f t="shared" si="52"/>
        <v>Sunday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9"/>
        <v>9</v>
      </c>
      <c r="F527">
        <f t="shared" si="50"/>
        <v>2023</v>
      </c>
      <c r="G527">
        <f t="shared" si="51"/>
        <v>7</v>
      </c>
      <c r="H527" t="str">
        <f t="shared" si="52"/>
        <v>Sunday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9"/>
        <v>9</v>
      </c>
      <c r="F528">
        <f t="shared" si="50"/>
        <v>2023</v>
      </c>
      <c r="G528">
        <f t="shared" si="51"/>
        <v>7</v>
      </c>
      <c r="H528" t="str">
        <f t="shared" si="52"/>
        <v>Sunday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9"/>
        <v>9</v>
      </c>
      <c r="F529">
        <f t="shared" si="50"/>
        <v>2023</v>
      </c>
      <c r="G529">
        <f t="shared" si="51"/>
        <v>7</v>
      </c>
      <c r="H529" t="str">
        <f t="shared" si="52"/>
        <v>Sunday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9"/>
        <v>9</v>
      </c>
      <c r="F530">
        <f t="shared" si="50"/>
        <v>2023</v>
      </c>
      <c r="G530">
        <f t="shared" si="51"/>
        <v>7</v>
      </c>
      <c r="H530" t="str">
        <f t="shared" si="52"/>
        <v>Sunday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9"/>
        <v>9</v>
      </c>
      <c r="F531">
        <f t="shared" si="50"/>
        <v>2023</v>
      </c>
      <c r="G531">
        <f t="shared" si="51"/>
        <v>7</v>
      </c>
      <c r="H531" t="str">
        <f t="shared" si="52"/>
        <v>Sunday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9"/>
        <v>9</v>
      </c>
      <c r="F532">
        <f t="shared" si="50"/>
        <v>2023</v>
      </c>
      <c r="G532">
        <f t="shared" si="51"/>
        <v>7</v>
      </c>
      <c r="H532" t="str">
        <f t="shared" si="52"/>
        <v>Sunday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9"/>
        <v>9</v>
      </c>
      <c r="F533">
        <f t="shared" si="50"/>
        <v>2023</v>
      </c>
      <c r="G533">
        <f t="shared" si="51"/>
        <v>7</v>
      </c>
      <c r="H533" t="str">
        <f t="shared" si="52"/>
        <v>Sunday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9"/>
        <v>9</v>
      </c>
      <c r="F534">
        <f t="shared" si="50"/>
        <v>2023</v>
      </c>
      <c r="G534">
        <f t="shared" si="51"/>
        <v>7</v>
      </c>
      <c r="H534" t="str">
        <f t="shared" si="52"/>
        <v>Sunday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9"/>
        <v>9</v>
      </c>
      <c r="F535">
        <f t="shared" si="50"/>
        <v>2023</v>
      </c>
      <c r="G535">
        <f t="shared" si="51"/>
        <v>7</v>
      </c>
      <c r="H535" t="str">
        <f t="shared" si="52"/>
        <v>Sunday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9"/>
        <v>9</v>
      </c>
      <c r="F536">
        <f t="shared" si="50"/>
        <v>2023</v>
      </c>
      <c r="G536">
        <f t="shared" si="51"/>
        <v>7</v>
      </c>
      <c r="H536" t="str">
        <f t="shared" si="52"/>
        <v>Sunday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9"/>
        <v>9</v>
      </c>
      <c r="F537">
        <f t="shared" si="50"/>
        <v>2023</v>
      </c>
      <c r="G537">
        <f t="shared" si="51"/>
        <v>7</v>
      </c>
      <c r="H537" t="str">
        <f t="shared" si="52"/>
        <v>Sunday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9"/>
        <v>9</v>
      </c>
      <c r="F538">
        <f t="shared" si="50"/>
        <v>2023</v>
      </c>
      <c r="G538">
        <f t="shared" si="51"/>
        <v>1</v>
      </c>
      <c r="H538" t="str">
        <f t="shared" si="52"/>
        <v>Monday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9"/>
        <v>9</v>
      </c>
      <c r="F539">
        <f t="shared" si="50"/>
        <v>2023</v>
      </c>
      <c r="G539">
        <f t="shared" si="51"/>
        <v>1</v>
      </c>
      <c r="H539" t="str">
        <f t="shared" si="52"/>
        <v>Monday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9"/>
        <v>9</v>
      </c>
      <c r="F540">
        <f t="shared" si="50"/>
        <v>2023</v>
      </c>
      <c r="G540">
        <f t="shared" si="51"/>
        <v>1</v>
      </c>
      <c r="H540" t="str">
        <f t="shared" si="52"/>
        <v>Monday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9"/>
        <v>9</v>
      </c>
      <c r="F541">
        <f t="shared" si="50"/>
        <v>2023</v>
      </c>
      <c r="G541">
        <f t="shared" si="51"/>
        <v>2</v>
      </c>
      <c r="H541" t="str">
        <f t="shared" si="52"/>
        <v>Tuesday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9"/>
        <v>9</v>
      </c>
      <c r="F542">
        <f t="shared" si="50"/>
        <v>2023</v>
      </c>
      <c r="G542">
        <f t="shared" si="51"/>
        <v>2</v>
      </c>
      <c r="H542" t="str">
        <f t="shared" si="52"/>
        <v>Tuesday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9"/>
        <v>9</v>
      </c>
      <c r="F543">
        <f t="shared" si="50"/>
        <v>2023</v>
      </c>
      <c r="G543">
        <f t="shared" si="51"/>
        <v>2</v>
      </c>
      <c r="H543" t="str">
        <f t="shared" si="52"/>
        <v>Tuesday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9"/>
        <v>9</v>
      </c>
      <c r="F544">
        <f t="shared" si="50"/>
        <v>2023</v>
      </c>
      <c r="G544">
        <f t="shared" si="51"/>
        <v>2</v>
      </c>
      <c r="H544" t="str">
        <f t="shared" si="52"/>
        <v>Tuesday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9"/>
        <v>9</v>
      </c>
      <c r="F545">
        <f t="shared" si="50"/>
        <v>2023</v>
      </c>
      <c r="G545">
        <f t="shared" si="51"/>
        <v>2</v>
      </c>
      <c r="H545" t="str">
        <f t="shared" si="52"/>
        <v>Tuesday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9"/>
        <v>9</v>
      </c>
      <c r="F546">
        <f t="shared" si="50"/>
        <v>2023</v>
      </c>
      <c r="G546">
        <f t="shared" si="51"/>
        <v>2</v>
      </c>
      <c r="H546" t="str">
        <f t="shared" si="52"/>
        <v>Tuesday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9"/>
        <v>9</v>
      </c>
      <c r="F547">
        <f t="shared" si="50"/>
        <v>2023</v>
      </c>
      <c r="G547">
        <f t="shared" si="51"/>
        <v>3</v>
      </c>
      <c r="H547" t="str">
        <f t="shared" si="52"/>
        <v>Wednesday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9"/>
        <v>9</v>
      </c>
      <c r="F548">
        <f t="shared" si="50"/>
        <v>2023</v>
      </c>
      <c r="G548">
        <f t="shared" si="51"/>
        <v>3</v>
      </c>
      <c r="H548" t="str">
        <f t="shared" si="52"/>
        <v>Wednesday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9"/>
        <v>9</v>
      </c>
      <c r="F549">
        <f t="shared" si="50"/>
        <v>2023</v>
      </c>
      <c r="G549">
        <f t="shared" si="51"/>
        <v>3</v>
      </c>
      <c r="H549" t="str">
        <f t="shared" si="52"/>
        <v>Wednesday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9"/>
        <v>9</v>
      </c>
      <c r="F550">
        <f t="shared" si="50"/>
        <v>2023</v>
      </c>
      <c r="G550">
        <f t="shared" si="51"/>
        <v>3</v>
      </c>
      <c r="H550" t="str">
        <f t="shared" si="52"/>
        <v>Wednesday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9"/>
        <v>9</v>
      </c>
      <c r="F551">
        <f t="shared" si="50"/>
        <v>2023</v>
      </c>
      <c r="G551">
        <f t="shared" si="51"/>
        <v>3</v>
      </c>
      <c r="H551" t="str">
        <f t="shared" si="52"/>
        <v>Wednesday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9"/>
        <v>9</v>
      </c>
      <c r="F552">
        <f t="shared" si="50"/>
        <v>2023</v>
      </c>
      <c r="G552">
        <f t="shared" si="51"/>
        <v>3</v>
      </c>
      <c r="H552" t="str">
        <f t="shared" si="52"/>
        <v>Wednesday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9"/>
        <v>9</v>
      </c>
      <c r="F553">
        <f t="shared" si="50"/>
        <v>2023</v>
      </c>
      <c r="G553">
        <f t="shared" si="51"/>
        <v>3</v>
      </c>
      <c r="H553" t="str">
        <f t="shared" si="52"/>
        <v>Wednesday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9"/>
        <v>9</v>
      </c>
      <c r="F554">
        <f t="shared" si="50"/>
        <v>2023</v>
      </c>
      <c r="G554">
        <f t="shared" si="51"/>
        <v>3</v>
      </c>
      <c r="H554" t="str">
        <f t="shared" si="52"/>
        <v>Wednesday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9"/>
        <v>9</v>
      </c>
      <c r="F555">
        <f t="shared" si="50"/>
        <v>2023</v>
      </c>
      <c r="G555">
        <f t="shared" si="51"/>
        <v>3</v>
      </c>
      <c r="H555" t="str">
        <f t="shared" si="52"/>
        <v>Wednesday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9"/>
        <v>9</v>
      </c>
      <c r="F556">
        <f t="shared" si="50"/>
        <v>2023</v>
      </c>
      <c r="G556">
        <f t="shared" si="51"/>
        <v>3</v>
      </c>
      <c r="H556" t="str">
        <f t="shared" si="52"/>
        <v>Wednesday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9"/>
        <v>9</v>
      </c>
      <c r="F557">
        <f t="shared" si="50"/>
        <v>2023</v>
      </c>
      <c r="G557">
        <f t="shared" si="51"/>
        <v>3</v>
      </c>
      <c r="H557" t="str">
        <f t="shared" si="52"/>
        <v>Wednesday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9"/>
        <v>9</v>
      </c>
      <c r="F558">
        <f t="shared" si="50"/>
        <v>2023</v>
      </c>
      <c r="G558">
        <f t="shared" si="51"/>
        <v>3</v>
      </c>
      <c r="H558" t="str">
        <f t="shared" si="52"/>
        <v>Wednesday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9"/>
        <v>9</v>
      </c>
      <c r="F559">
        <f t="shared" si="50"/>
        <v>2023</v>
      </c>
      <c r="G559">
        <f t="shared" si="51"/>
        <v>4</v>
      </c>
      <c r="H559" t="str">
        <f t="shared" si="52"/>
        <v>Thursday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9"/>
        <v>9</v>
      </c>
      <c r="F560">
        <f t="shared" si="50"/>
        <v>2023</v>
      </c>
      <c r="G560">
        <f t="shared" si="51"/>
        <v>4</v>
      </c>
      <c r="H560" t="str">
        <f t="shared" si="52"/>
        <v>Thursday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9"/>
        <v>9</v>
      </c>
      <c r="F561">
        <f t="shared" si="50"/>
        <v>2023</v>
      </c>
      <c r="G561">
        <f t="shared" si="51"/>
        <v>4</v>
      </c>
      <c r="H561" t="str">
        <f t="shared" si="52"/>
        <v>Thursday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9"/>
        <v>9</v>
      </c>
      <c r="F562">
        <f t="shared" si="50"/>
        <v>2023</v>
      </c>
      <c r="G562">
        <f t="shared" si="51"/>
        <v>4</v>
      </c>
      <c r="H562" t="str">
        <f t="shared" si="52"/>
        <v>Thursday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9"/>
        <v>9</v>
      </c>
      <c r="F563">
        <f t="shared" si="50"/>
        <v>2023</v>
      </c>
      <c r="G563">
        <f t="shared" si="51"/>
        <v>4</v>
      </c>
      <c r="H563" t="str">
        <f t="shared" si="52"/>
        <v>Thursday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ref="E564:E627" si="53">MONTH(A564)</f>
        <v>9</v>
      </c>
      <c r="F564">
        <f t="shared" ref="F564:F627" si="54">YEAR(A564)</f>
        <v>2023</v>
      </c>
      <c r="G564">
        <f t="shared" ref="G564:G627" si="55">WEEKDAY(A564, 2)</f>
        <v>4</v>
      </c>
      <c r="H564" t="str">
        <f t="shared" si="52"/>
        <v>Thursday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53"/>
        <v>9</v>
      </c>
      <c r="F565">
        <f t="shared" si="54"/>
        <v>2023</v>
      </c>
      <c r="G565">
        <f t="shared" si="55"/>
        <v>4</v>
      </c>
      <c r="H565" t="str">
        <f t="shared" si="52"/>
        <v>Thursday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53"/>
        <v>9</v>
      </c>
      <c r="F566">
        <f t="shared" si="54"/>
        <v>2023</v>
      </c>
      <c r="G566">
        <f t="shared" si="55"/>
        <v>5</v>
      </c>
      <c r="H566" t="str">
        <f t="shared" si="52"/>
        <v>Friday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53"/>
        <v>9</v>
      </c>
      <c r="F567">
        <f t="shared" si="54"/>
        <v>2023</v>
      </c>
      <c r="G567">
        <f t="shared" si="55"/>
        <v>5</v>
      </c>
      <c r="H567" t="str">
        <f t="shared" si="52"/>
        <v>Friday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53"/>
        <v>9</v>
      </c>
      <c r="F568">
        <f t="shared" si="54"/>
        <v>2023</v>
      </c>
      <c r="G568">
        <f t="shared" si="55"/>
        <v>5</v>
      </c>
      <c r="H568" t="str">
        <f t="shared" si="52"/>
        <v>Friday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53"/>
        <v>9</v>
      </c>
      <c r="F569">
        <f t="shared" si="54"/>
        <v>2023</v>
      </c>
      <c r="G569">
        <f t="shared" si="55"/>
        <v>5</v>
      </c>
      <c r="H569" t="str">
        <f t="shared" si="52"/>
        <v>Friday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53"/>
        <v>9</v>
      </c>
      <c r="F570">
        <f t="shared" si="54"/>
        <v>2023</v>
      </c>
      <c r="G570">
        <f t="shared" si="55"/>
        <v>5</v>
      </c>
      <c r="H570" t="str">
        <f t="shared" si="52"/>
        <v>Friday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53"/>
        <v>9</v>
      </c>
      <c r="F571">
        <f t="shared" si="54"/>
        <v>2023</v>
      </c>
      <c r="G571">
        <f t="shared" si="55"/>
        <v>5</v>
      </c>
      <c r="H571" t="str">
        <f t="shared" si="52"/>
        <v>Friday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611</v>
      </c>
      <c r="D572">
        <v>49.99</v>
      </c>
      <c r="E572">
        <f t="shared" si="53"/>
        <v>12</v>
      </c>
      <c r="F572">
        <f t="shared" si="54"/>
        <v>2023</v>
      </c>
      <c r="G572">
        <f t="shared" si="55"/>
        <v>6</v>
      </c>
      <c r="H572" t="str">
        <f t="shared" si="52"/>
        <v>Saturday</v>
      </c>
      <c r="J572" t="s">
        <v>597</v>
      </c>
      <c r="K572" t="s">
        <v>730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53"/>
        <v>9</v>
      </c>
      <c r="F573">
        <f t="shared" si="54"/>
        <v>2023</v>
      </c>
      <c r="G573">
        <f t="shared" si="55"/>
        <v>6</v>
      </c>
      <c r="H573" t="str">
        <f t="shared" si="52"/>
        <v>Saturday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53"/>
        <v>9</v>
      </c>
      <c r="F574">
        <f t="shared" si="54"/>
        <v>2023</v>
      </c>
      <c r="G574">
        <f t="shared" si="55"/>
        <v>6</v>
      </c>
      <c r="H574" t="str">
        <f t="shared" si="52"/>
        <v>Saturday</v>
      </c>
      <c r="I574" t="str">
        <f t="shared" ref="I574:I576" si="56">TEXT(A574, "MMM")</f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53"/>
        <v>9</v>
      </c>
      <c r="F575">
        <f t="shared" si="54"/>
        <v>2023</v>
      </c>
      <c r="G575">
        <f t="shared" si="55"/>
        <v>6</v>
      </c>
      <c r="H575" t="str">
        <f t="shared" si="52"/>
        <v>Saturday</v>
      </c>
      <c r="I575" t="str">
        <f t="shared" si="56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53"/>
        <v>9</v>
      </c>
      <c r="F576">
        <f t="shared" si="54"/>
        <v>2023</v>
      </c>
      <c r="G576">
        <f t="shared" si="55"/>
        <v>6</v>
      </c>
      <c r="H576" t="str">
        <f t="shared" si="52"/>
        <v>Saturday</v>
      </c>
      <c r="I576" t="str">
        <f t="shared" si="56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53"/>
        <v>9</v>
      </c>
      <c r="F577">
        <f t="shared" si="54"/>
        <v>2023</v>
      </c>
      <c r="G577">
        <f t="shared" si="55"/>
        <v>6</v>
      </c>
      <c r="H577" t="str">
        <f t="shared" si="52"/>
        <v>Saturday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53"/>
        <v>9</v>
      </c>
      <c r="F578">
        <f t="shared" si="54"/>
        <v>2023</v>
      </c>
      <c r="G578">
        <f t="shared" si="55"/>
        <v>6</v>
      </c>
      <c r="H578" t="str">
        <f t="shared" si="52"/>
        <v>Saturday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si="53"/>
        <v>9</v>
      </c>
      <c r="F579">
        <f t="shared" si="54"/>
        <v>2023</v>
      </c>
      <c r="G579">
        <f t="shared" si="55"/>
        <v>7</v>
      </c>
      <c r="H579" t="str">
        <f t="shared" ref="H579:H642" si="57">CHOOSE(WEEKDAY(A579, 2), "Monday", "Tuesday","Wednesday", "Thursday", "Friday", "Saturday","Sunday")</f>
        <v>Sunday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53"/>
        <v>9</v>
      </c>
      <c r="F580">
        <f t="shared" si="54"/>
        <v>2023</v>
      </c>
      <c r="G580">
        <f t="shared" si="55"/>
        <v>1</v>
      </c>
      <c r="H580" t="str">
        <f t="shared" si="57"/>
        <v>Monday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53"/>
        <v>9</v>
      </c>
      <c r="F581">
        <f t="shared" si="54"/>
        <v>2023</v>
      </c>
      <c r="G581">
        <f t="shared" si="55"/>
        <v>2</v>
      </c>
      <c r="H581" t="str">
        <f t="shared" si="57"/>
        <v>Tuesday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53"/>
        <v>9</v>
      </c>
      <c r="F582">
        <f t="shared" si="54"/>
        <v>2023</v>
      </c>
      <c r="G582">
        <f t="shared" si="55"/>
        <v>2</v>
      </c>
      <c r="H582" t="str">
        <f t="shared" si="57"/>
        <v>Tuesday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53"/>
        <v>9</v>
      </c>
      <c r="F583">
        <f t="shared" si="54"/>
        <v>2023</v>
      </c>
      <c r="G583">
        <f t="shared" si="55"/>
        <v>3</v>
      </c>
      <c r="H583" t="str">
        <f t="shared" si="57"/>
        <v>Wednesday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53"/>
        <v>9</v>
      </c>
      <c r="F584">
        <f t="shared" si="54"/>
        <v>2023</v>
      </c>
      <c r="G584">
        <f t="shared" si="55"/>
        <v>3</v>
      </c>
      <c r="H584" t="str">
        <f t="shared" si="57"/>
        <v>Wednesday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53"/>
        <v>9</v>
      </c>
      <c r="F585">
        <f t="shared" si="54"/>
        <v>2023</v>
      </c>
      <c r="G585">
        <f t="shared" si="55"/>
        <v>3</v>
      </c>
      <c r="H585" t="str">
        <f t="shared" si="57"/>
        <v>Wednesday</v>
      </c>
      <c r="J585" t="s">
        <v>49</v>
      </c>
      <c r="K585" t="s">
        <v>744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53"/>
        <v>9</v>
      </c>
      <c r="F586">
        <f t="shared" si="54"/>
        <v>2023</v>
      </c>
      <c r="G586">
        <f t="shared" si="55"/>
        <v>3</v>
      </c>
      <c r="H586" t="str">
        <f t="shared" si="57"/>
        <v>Wednesday</v>
      </c>
      <c r="J586" t="s">
        <v>49</v>
      </c>
      <c r="K586" t="s">
        <v>744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53"/>
        <v>9</v>
      </c>
      <c r="F587">
        <f t="shared" si="54"/>
        <v>2023</v>
      </c>
      <c r="G587">
        <f t="shared" si="55"/>
        <v>3</v>
      </c>
      <c r="H587" t="str">
        <f t="shared" si="57"/>
        <v>Wednesday</v>
      </c>
      <c r="J587" t="s">
        <v>49</v>
      </c>
      <c r="K587" t="s">
        <v>744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53"/>
        <v>9</v>
      </c>
      <c r="F588">
        <f t="shared" si="54"/>
        <v>2023</v>
      </c>
      <c r="G588">
        <f t="shared" si="55"/>
        <v>3</v>
      </c>
      <c r="H588" t="str">
        <f t="shared" si="57"/>
        <v>Wednesday</v>
      </c>
      <c r="J588" t="s">
        <v>49</v>
      </c>
      <c r="K588" t="s">
        <v>744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53"/>
        <v>9</v>
      </c>
      <c r="F589">
        <f t="shared" si="54"/>
        <v>2023</v>
      </c>
      <c r="G589">
        <f t="shared" si="55"/>
        <v>3</v>
      </c>
      <c r="H589" t="str">
        <f t="shared" si="57"/>
        <v>Wednesday</v>
      </c>
      <c r="J589" t="s">
        <v>49</v>
      </c>
      <c r="K589" t="s">
        <v>744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53"/>
        <v>9</v>
      </c>
      <c r="F590">
        <f t="shared" si="54"/>
        <v>2023</v>
      </c>
      <c r="G590">
        <f t="shared" si="55"/>
        <v>4</v>
      </c>
      <c r="H590" t="str">
        <f t="shared" si="57"/>
        <v>Thursday</v>
      </c>
      <c r="J590" t="s">
        <v>49</v>
      </c>
      <c r="K590" t="s">
        <v>744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53"/>
        <v>9</v>
      </c>
      <c r="F591">
        <f t="shared" si="54"/>
        <v>2023</v>
      </c>
      <c r="G591">
        <f t="shared" si="55"/>
        <v>4</v>
      </c>
      <c r="H591" t="str">
        <f t="shared" si="57"/>
        <v>Thursday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53"/>
        <v>9</v>
      </c>
      <c r="F592">
        <f t="shared" si="54"/>
        <v>2023</v>
      </c>
      <c r="G592">
        <f t="shared" si="55"/>
        <v>4</v>
      </c>
      <c r="H592" t="str">
        <f t="shared" si="57"/>
        <v>Thursday</v>
      </c>
      <c r="J592" t="s">
        <v>46</v>
      </c>
    </row>
    <row r="593" spans="1:12" x14ac:dyDescent="0.25">
      <c r="A593" s="1">
        <v>45217</v>
      </c>
      <c r="B593" t="s">
        <v>493</v>
      </c>
      <c r="C593" t="s">
        <v>493</v>
      </c>
      <c r="D593">
        <v>119</v>
      </c>
      <c r="E593">
        <f t="shared" si="53"/>
        <v>10</v>
      </c>
      <c r="F593">
        <f t="shared" si="54"/>
        <v>2023</v>
      </c>
      <c r="G593">
        <f t="shared" si="55"/>
        <v>3</v>
      </c>
      <c r="H593" t="str">
        <f t="shared" si="57"/>
        <v>Wednesday</v>
      </c>
      <c r="J593" t="s">
        <v>868</v>
      </c>
      <c r="K593" t="s">
        <v>760</v>
      </c>
      <c r="L593" t="s">
        <v>493</v>
      </c>
    </row>
    <row r="594" spans="1:12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53"/>
        <v>9</v>
      </c>
      <c r="F594">
        <f t="shared" si="54"/>
        <v>2023</v>
      </c>
      <c r="G594">
        <f t="shared" si="55"/>
        <v>5</v>
      </c>
      <c r="H594" t="str">
        <f t="shared" si="57"/>
        <v>Friday</v>
      </c>
      <c r="J594" t="s">
        <v>269</v>
      </c>
    </row>
    <row r="595" spans="1:12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53"/>
        <v>9</v>
      </c>
      <c r="F595">
        <f t="shared" si="54"/>
        <v>2023</v>
      </c>
      <c r="G595">
        <f t="shared" si="55"/>
        <v>5</v>
      </c>
      <c r="H595" t="str">
        <f t="shared" si="57"/>
        <v>Friday</v>
      </c>
      <c r="J595" t="s">
        <v>269</v>
      </c>
    </row>
    <row r="596" spans="1:12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53"/>
        <v>9</v>
      </c>
      <c r="F596">
        <f t="shared" si="54"/>
        <v>2023</v>
      </c>
      <c r="G596">
        <f t="shared" si="55"/>
        <v>5</v>
      </c>
      <c r="H596" t="str">
        <f t="shared" si="57"/>
        <v>Friday</v>
      </c>
      <c r="J596" t="s">
        <v>269</v>
      </c>
    </row>
    <row r="597" spans="1:12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53"/>
        <v>9</v>
      </c>
      <c r="F597">
        <f t="shared" si="54"/>
        <v>2023</v>
      </c>
      <c r="G597">
        <f t="shared" si="55"/>
        <v>5</v>
      </c>
      <c r="H597" t="str">
        <f t="shared" si="57"/>
        <v>Friday</v>
      </c>
      <c r="J597" t="s">
        <v>269</v>
      </c>
    </row>
    <row r="598" spans="1:12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53"/>
        <v>9</v>
      </c>
      <c r="F598">
        <f t="shared" si="54"/>
        <v>2023</v>
      </c>
      <c r="G598">
        <f t="shared" si="55"/>
        <v>5</v>
      </c>
      <c r="H598" t="str">
        <f t="shared" si="57"/>
        <v>Friday</v>
      </c>
      <c r="J598" t="s">
        <v>269</v>
      </c>
    </row>
    <row r="599" spans="1:12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53"/>
        <v>9</v>
      </c>
      <c r="F599">
        <f t="shared" si="54"/>
        <v>2023</v>
      </c>
      <c r="G599">
        <f t="shared" si="55"/>
        <v>5</v>
      </c>
      <c r="H599" t="str">
        <f t="shared" si="57"/>
        <v>Friday</v>
      </c>
      <c r="J599" t="s">
        <v>269</v>
      </c>
    </row>
    <row r="600" spans="1:12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53"/>
        <v>9</v>
      </c>
      <c r="F600">
        <f t="shared" si="54"/>
        <v>2023</v>
      </c>
      <c r="G600">
        <f t="shared" si="55"/>
        <v>5</v>
      </c>
      <c r="H600" t="str">
        <f t="shared" si="57"/>
        <v>Friday</v>
      </c>
      <c r="J600" t="s">
        <v>269</v>
      </c>
    </row>
    <row r="601" spans="1:12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53"/>
        <v>9</v>
      </c>
      <c r="F601">
        <f t="shared" si="54"/>
        <v>2023</v>
      </c>
      <c r="G601">
        <f t="shared" si="55"/>
        <v>5</v>
      </c>
      <c r="H601" t="str">
        <f t="shared" si="57"/>
        <v>Friday</v>
      </c>
      <c r="J601" t="s">
        <v>269</v>
      </c>
    </row>
    <row r="602" spans="1:12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53"/>
        <v>9</v>
      </c>
      <c r="F602">
        <f t="shared" si="54"/>
        <v>2023</v>
      </c>
      <c r="G602">
        <f t="shared" si="55"/>
        <v>5</v>
      </c>
      <c r="H602" t="str">
        <f t="shared" si="57"/>
        <v>Friday</v>
      </c>
      <c r="J602" t="s">
        <v>269</v>
      </c>
    </row>
    <row r="603" spans="1:12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53"/>
        <v>9</v>
      </c>
      <c r="F603">
        <f t="shared" si="54"/>
        <v>2023</v>
      </c>
      <c r="G603">
        <f t="shared" si="55"/>
        <v>5</v>
      </c>
      <c r="H603" t="str">
        <f t="shared" si="57"/>
        <v>Friday</v>
      </c>
      <c r="J603" t="s">
        <v>269</v>
      </c>
    </row>
    <row r="604" spans="1:12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53"/>
        <v>9</v>
      </c>
      <c r="F604">
        <f t="shared" si="54"/>
        <v>2023</v>
      </c>
      <c r="G604">
        <f t="shared" si="55"/>
        <v>5</v>
      </c>
      <c r="H604" t="str">
        <f t="shared" si="57"/>
        <v>Friday</v>
      </c>
      <c r="J604" t="s">
        <v>269</v>
      </c>
    </row>
    <row r="605" spans="1:12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53"/>
        <v>9</v>
      </c>
      <c r="F605">
        <f t="shared" si="54"/>
        <v>2023</v>
      </c>
      <c r="G605">
        <f t="shared" si="55"/>
        <v>5</v>
      </c>
      <c r="H605" t="str">
        <f t="shared" si="57"/>
        <v>Friday</v>
      </c>
      <c r="J605" t="s">
        <v>46</v>
      </c>
    </row>
    <row r="606" spans="1:12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53"/>
        <v>9</v>
      </c>
      <c r="F606">
        <f t="shared" si="54"/>
        <v>2023</v>
      </c>
      <c r="G606">
        <f t="shared" si="55"/>
        <v>5</v>
      </c>
      <c r="H606" t="str">
        <f t="shared" si="57"/>
        <v>Friday</v>
      </c>
      <c r="J606" t="s">
        <v>46</v>
      </c>
    </row>
    <row r="607" spans="1:12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53"/>
        <v>9</v>
      </c>
      <c r="F607">
        <f t="shared" si="54"/>
        <v>2023</v>
      </c>
      <c r="G607">
        <f t="shared" si="55"/>
        <v>2</v>
      </c>
      <c r="H607" t="str">
        <f t="shared" si="57"/>
        <v>Tuesday</v>
      </c>
      <c r="I607" t="str">
        <f t="shared" ref="I607:I626" si="58">TEXT(A607, "MMM")</f>
        <v>Sep</v>
      </c>
      <c r="J607" t="s">
        <v>81</v>
      </c>
      <c r="K607" t="s">
        <v>730</v>
      </c>
    </row>
    <row r="608" spans="1:12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53"/>
        <v>9</v>
      </c>
      <c r="F608">
        <f t="shared" si="54"/>
        <v>2023</v>
      </c>
      <c r="G608">
        <f t="shared" si="55"/>
        <v>2</v>
      </c>
      <c r="H608" t="str">
        <f t="shared" si="57"/>
        <v>Tuesday</v>
      </c>
      <c r="I608" t="str">
        <f t="shared" si="58"/>
        <v>Sep</v>
      </c>
      <c r="J608" t="s">
        <v>81</v>
      </c>
      <c r="K608" t="s">
        <v>730</v>
      </c>
    </row>
    <row r="609" spans="1:11" x14ac:dyDescent="0.25">
      <c r="A609" s="1">
        <v>45195</v>
      </c>
      <c r="B609" t="s">
        <v>3</v>
      </c>
      <c r="C609" t="s">
        <v>393</v>
      </c>
      <c r="D609">
        <f>2.19/2</f>
        <v>1.095</v>
      </c>
      <c r="E609">
        <f t="shared" si="53"/>
        <v>9</v>
      </c>
      <c r="F609">
        <f t="shared" si="54"/>
        <v>2023</v>
      </c>
      <c r="G609">
        <f t="shared" si="55"/>
        <v>2</v>
      </c>
      <c r="H609" t="str">
        <f t="shared" si="57"/>
        <v>Tuesday</v>
      </c>
      <c r="I609" t="str">
        <f t="shared" si="58"/>
        <v>Sep</v>
      </c>
      <c r="J609" t="s">
        <v>81</v>
      </c>
      <c r="K609" t="s">
        <v>730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53"/>
        <v>9</v>
      </c>
      <c r="F610">
        <f t="shared" si="54"/>
        <v>2023</v>
      </c>
      <c r="G610">
        <f t="shared" si="55"/>
        <v>2</v>
      </c>
      <c r="H610" t="str">
        <f t="shared" si="57"/>
        <v>Tuesday</v>
      </c>
      <c r="I610" t="str">
        <f t="shared" si="58"/>
        <v>Sep</v>
      </c>
      <c r="J610" t="s">
        <v>81</v>
      </c>
      <c r="K610" t="s">
        <v>730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53"/>
        <v>9</v>
      </c>
      <c r="F611">
        <f t="shared" si="54"/>
        <v>2023</v>
      </c>
      <c r="G611">
        <f t="shared" si="55"/>
        <v>2</v>
      </c>
      <c r="H611" t="str">
        <f t="shared" si="57"/>
        <v>Tuesday</v>
      </c>
      <c r="I611" t="str">
        <f t="shared" si="58"/>
        <v>Sep</v>
      </c>
      <c r="J611" t="s">
        <v>81</v>
      </c>
      <c r="K611" t="s">
        <v>730</v>
      </c>
    </row>
    <row r="612" spans="1:11" x14ac:dyDescent="0.25">
      <c r="A612" s="1">
        <v>45195</v>
      </c>
      <c r="B612" t="s">
        <v>3</v>
      </c>
      <c r="C612" t="s">
        <v>394</v>
      </c>
      <c r="D612">
        <f>1.48/2</f>
        <v>0.74</v>
      </c>
      <c r="E612">
        <f t="shared" si="53"/>
        <v>9</v>
      </c>
      <c r="F612">
        <f t="shared" si="54"/>
        <v>2023</v>
      </c>
      <c r="G612">
        <f t="shared" si="55"/>
        <v>2</v>
      </c>
      <c r="H612" t="str">
        <f t="shared" si="57"/>
        <v>Tuesday</v>
      </c>
      <c r="I612" t="str">
        <f t="shared" si="58"/>
        <v>Sep</v>
      </c>
      <c r="J612" t="s">
        <v>81</v>
      </c>
      <c r="K612" t="s">
        <v>730</v>
      </c>
    </row>
    <row r="613" spans="1:11" x14ac:dyDescent="0.25">
      <c r="A613" s="1">
        <v>45195</v>
      </c>
      <c r="B613" t="s">
        <v>3</v>
      </c>
      <c r="C613" t="s">
        <v>395</v>
      </c>
      <c r="D613">
        <v>2.39</v>
      </c>
      <c r="E613">
        <f t="shared" si="53"/>
        <v>9</v>
      </c>
      <c r="F613">
        <f t="shared" si="54"/>
        <v>2023</v>
      </c>
      <c r="G613">
        <f t="shared" si="55"/>
        <v>2</v>
      </c>
      <c r="H613" t="str">
        <f t="shared" si="57"/>
        <v>Tuesday</v>
      </c>
      <c r="I613" t="str">
        <f t="shared" si="58"/>
        <v>Sep</v>
      </c>
      <c r="J613" t="s">
        <v>81</v>
      </c>
      <c r="K613" t="s">
        <v>730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53"/>
        <v>9</v>
      </c>
      <c r="F614">
        <f t="shared" si="54"/>
        <v>2023</v>
      </c>
      <c r="G614">
        <f t="shared" si="55"/>
        <v>2</v>
      </c>
      <c r="H614" t="str">
        <f t="shared" si="57"/>
        <v>Tuesday</v>
      </c>
      <c r="I614" t="str">
        <f t="shared" si="58"/>
        <v>Sep</v>
      </c>
      <c r="J614" t="s">
        <v>81</v>
      </c>
      <c r="K614" t="s">
        <v>730</v>
      </c>
    </row>
    <row r="615" spans="1:11" x14ac:dyDescent="0.25">
      <c r="A615" s="1">
        <v>45195</v>
      </c>
      <c r="B615" t="s">
        <v>3</v>
      </c>
      <c r="C615" t="s">
        <v>396</v>
      </c>
      <c r="D615">
        <f>3.99/2</f>
        <v>1.9950000000000001</v>
      </c>
      <c r="E615">
        <f t="shared" si="53"/>
        <v>9</v>
      </c>
      <c r="F615">
        <f t="shared" si="54"/>
        <v>2023</v>
      </c>
      <c r="G615">
        <f t="shared" si="55"/>
        <v>2</v>
      </c>
      <c r="H615" t="str">
        <f t="shared" si="57"/>
        <v>Tuesday</v>
      </c>
      <c r="I615" t="str">
        <f t="shared" si="58"/>
        <v>Sep</v>
      </c>
      <c r="J615" t="s">
        <v>81</v>
      </c>
      <c r="K615" t="s">
        <v>730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53"/>
        <v>9</v>
      </c>
      <c r="F616">
        <f t="shared" si="54"/>
        <v>2023</v>
      </c>
      <c r="G616">
        <f t="shared" si="55"/>
        <v>2</v>
      </c>
      <c r="H616" t="str">
        <f t="shared" si="57"/>
        <v>Tuesday</v>
      </c>
      <c r="I616" t="str">
        <f t="shared" si="58"/>
        <v>Sep</v>
      </c>
      <c r="J616" t="s">
        <v>81</v>
      </c>
      <c r="K616" t="s">
        <v>730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53"/>
        <v>9</v>
      </c>
      <c r="F617">
        <f t="shared" si="54"/>
        <v>2023</v>
      </c>
      <c r="G617">
        <f t="shared" si="55"/>
        <v>2</v>
      </c>
      <c r="H617" t="str">
        <f t="shared" si="57"/>
        <v>Tuesday</v>
      </c>
      <c r="I617" t="str">
        <f t="shared" si="58"/>
        <v>Sep</v>
      </c>
      <c r="J617" t="s">
        <v>81</v>
      </c>
      <c r="K617" t="s">
        <v>730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53"/>
        <v>9</v>
      </c>
      <c r="F618">
        <f t="shared" si="54"/>
        <v>2023</v>
      </c>
      <c r="G618">
        <f t="shared" si="55"/>
        <v>2</v>
      </c>
      <c r="H618" t="str">
        <f t="shared" si="57"/>
        <v>Tuesday</v>
      </c>
      <c r="I618" t="str">
        <f t="shared" si="58"/>
        <v>Sep</v>
      </c>
      <c r="J618" t="s">
        <v>81</v>
      </c>
      <c r="K618" t="s">
        <v>730</v>
      </c>
    </row>
    <row r="619" spans="1:11" x14ac:dyDescent="0.25">
      <c r="A619" s="1">
        <v>45195</v>
      </c>
      <c r="B619" t="s">
        <v>3</v>
      </c>
      <c r="C619" t="s">
        <v>348</v>
      </c>
      <c r="D619">
        <f>1.99/2</f>
        <v>0.995</v>
      </c>
      <c r="E619">
        <f t="shared" si="53"/>
        <v>9</v>
      </c>
      <c r="F619">
        <f t="shared" si="54"/>
        <v>2023</v>
      </c>
      <c r="G619">
        <f t="shared" si="55"/>
        <v>2</v>
      </c>
      <c r="H619" t="str">
        <f t="shared" si="57"/>
        <v>Tuesday</v>
      </c>
      <c r="I619" t="str">
        <f t="shared" si="58"/>
        <v>Sep</v>
      </c>
      <c r="J619" t="s">
        <v>81</v>
      </c>
      <c r="K619" t="s">
        <v>730</v>
      </c>
    </row>
    <row r="620" spans="1:11" x14ac:dyDescent="0.25">
      <c r="A620" s="1">
        <v>45195</v>
      </c>
      <c r="B620" t="s">
        <v>3</v>
      </c>
      <c r="C620" t="s">
        <v>397</v>
      </c>
      <c r="D620">
        <f>5.99/2</f>
        <v>2.9950000000000001</v>
      </c>
      <c r="E620">
        <f t="shared" si="53"/>
        <v>9</v>
      </c>
      <c r="F620">
        <f t="shared" si="54"/>
        <v>2023</v>
      </c>
      <c r="G620">
        <f t="shared" si="55"/>
        <v>2</v>
      </c>
      <c r="H620" t="str">
        <f t="shared" si="57"/>
        <v>Tuesday</v>
      </c>
      <c r="I620" t="str">
        <f t="shared" si="58"/>
        <v>Sep</v>
      </c>
      <c r="J620" t="s">
        <v>81</v>
      </c>
      <c r="K620" t="s">
        <v>730</v>
      </c>
    </row>
    <row r="621" spans="1:11" x14ac:dyDescent="0.25">
      <c r="A621" s="1">
        <v>45195</v>
      </c>
      <c r="B621" t="s">
        <v>3</v>
      </c>
      <c r="C621" t="s">
        <v>398</v>
      </c>
      <c r="D621">
        <f>1.99/2</f>
        <v>0.995</v>
      </c>
      <c r="E621">
        <f t="shared" si="53"/>
        <v>9</v>
      </c>
      <c r="F621">
        <f t="shared" si="54"/>
        <v>2023</v>
      </c>
      <c r="G621">
        <f t="shared" si="55"/>
        <v>2</v>
      </c>
      <c r="H621" t="str">
        <f t="shared" si="57"/>
        <v>Tuesday</v>
      </c>
      <c r="I621" t="str">
        <f t="shared" si="58"/>
        <v>Sep</v>
      </c>
      <c r="J621" t="s">
        <v>81</v>
      </c>
      <c r="K621" t="s">
        <v>730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53"/>
        <v>9</v>
      </c>
      <c r="F622">
        <f t="shared" si="54"/>
        <v>2023</v>
      </c>
      <c r="G622">
        <f t="shared" si="55"/>
        <v>2</v>
      </c>
      <c r="H622" t="str">
        <f t="shared" si="57"/>
        <v>Tuesday</v>
      </c>
      <c r="I622" t="str">
        <f t="shared" si="58"/>
        <v>Sep</v>
      </c>
      <c r="J622" t="s">
        <v>81</v>
      </c>
      <c r="K622" t="s">
        <v>730</v>
      </c>
    </row>
    <row r="623" spans="1:11" x14ac:dyDescent="0.25">
      <c r="A623" s="1">
        <v>45195</v>
      </c>
      <c r="B623" t="s">
        <v>3</v>
      </c>
      <c r="C623" t="s">
        <v>399</v>
      </c>
      <c r="D623">
        <f>1.99/2</f>
        <v>0.995</v>
      </c>
      <c r="E623">
        <f t="shared" si="53"/>
        <v>9</v>
      </c>
      <c r="F623">
        <f t="shared" si="54"/>
        <v>2023</v>
      </c>
      <c r="G623">
        <f t="shared" si="55"/>
        <v>2</v>
      </c>
      <c r="H623" t="str">
        <f t="shared" si="57"/>
        <v>Tuesday</v>
      </c>
      <c r="I623" t="str">
        <f t="shared" si="58"/>
        <v>Sep</v>
      </c>
      <c r="J623" t="s">
        <v>81</v>
      </c>
      <c r="K623" t="s">
        <v>730</v>
      </c>
    </row>
    <row r="624" spans="1:11" x14ac:dyDescent="0.25">
      <c r="A624" s="1">
        <v>45195</v>
      </c>
      <c r="B624" t="s">
        <v>3</v>
      </c>
      <c r="C624" t="s">
        <v>400</v>
      </c>
      <c r="D624">
        <f>0.49</f>
        <v>0.49</v>
      </c>
      <c r="E624">
        <f t="shared" si="53"/>
        <v>9</v>
      </c>
      <c r="F624">
        <f t="shared" si="54"/>
        <v>2023</v>
      </c>
      <c r="G624">
        <f t="shared" si="55"/>
        <v>2</v>
      </c>
      <c r="H624" t="str">
        <f t="shared" si="57"/>
        <v>Tuesday</v>
      </c>
      <c r="I624" t="str">
        <f t="shared" si="58"/>
        <v>Sep</v>
      </c>
      <c r="J624" t="s">
        <v>81</v>
      </c>
      <c r="K624" t="s">
        <v>730</v>
      </c>
    </row>
    <row r="625" spans="1:11" x14ac:dyDescent="0.25">
      <c r="A625" s="1">
        <v>45195</v>
      </c>
      <c r="B625" t="s">
        <v>3</v>
      </c>
      <c r="C625" t="s">
        <v>401</v>
      </c>
      <c r="D625">
        <v>2.89</v>
      </c>
      <c r="E625">
        <f t="shared" si="53"/>
        <v>9</v>
      </c>
      <c r="F625">
        <f t="shared" si="54"/>
        <v>2023</v>
      </c>
      <c r="G625">
        <f t="shared" si="55"/>
        <v>2</v>
      </c>
      <c r="H625" t="str">
        <f t="shared" si="57"/>
        <v>Tuesday</v>
      </c>
      <c r="I625" t="str">
        <f t="shared" si="58"/>
        <v>Sep</v>
      </c>
      <c r="J625" t="s">
        <v>81</v>
      </c>
      <c r="K625" t="s">
        <v>730</v>
      </c>
    </row>
    <row r="626" spans="1:11" x14ac:dyDescent="0.25">
      <c r="A626" s="1">
        <v>45195</v>
      </c>
      <c r="B626" t="s">
        <v>3</v>
      </c>
      <c r="C626" t="s">
        <v>402</v>
      </c>
      <c r="D626">
        <f>2.49/2</f>
        <v>1.2450000000000001</v>
      </c>
      <c r="E626">
        <f t="shared" si="53"/>
        <v>9</v>
      </c>
      <c r="F626">
        <f t="shared" si="54"/>
        <v>2023</v>
      </c>
      <c r="G626">
        <f t="shared" si="55"/>
        <v>2</v>
      </c>
      <c r="H626" t="str">
        <f t="shared" si="57"/>
        <v>Tuesday</v>
      </c>
      <c r="I626" t="str">
        <f t="shared" si="58"/>
        <v>Sep</v>
      </c>
      <c r="J626" t="s">
        <v>81</v>
      </c>
      <c r="K626" t="s">
        <v>730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53"/>
        <v>9</v>
      </c>
      <c r="F627">
        <f t="shared" si="54"/>
        <v>2023</v>
      </c>
      <c r="G627">
        <f t="shared" si="55"/>
        <v>3</v>
      </c>
      <c r="H627" t="str">
        <f t="shared" si="57"/>
        <v>Wednesday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ref="E628:E691" si="59">MONTH(A628)</f>
        <v>9</v>
      </c>
      <c r="F628">
        <f t="shared" ref="F628:F691" si="60">YEAR(A628)</f>
        <v>2023</v>
      </c>
      <c r="G628">
        <f t="shared" ref="G628:G691" si="61">WEEKDAY(A628, 2)</f>
        <v>4</v>
      </c>
      <c r="H628" t="str">
        <f t="shared" si="57"/>
        <v>Thursday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59"/>
        <v>9</v>
      </c>
      <c r="F629">
        <f t="shared" si="60"/>
        <v>2023</v>
      </c>
      <c r="G629">
        <f t="shared" si="61"/>
        <v>5</v>
      </c>
      <c r="H629" t="str">
        <f t="shared" si="57"/>
        <v>Friday</v>
      </c>
      <c r="J629" t="s">
        <v>49</v>
      </c>
      <c r="K629" t="s">
        <v>744</v>
      </c>
    </row>
    <row r="630" spans="1:11" x14ac:dyDescent="0.25">
      <c r="A630" s="1">
        <v>45198</v>
      </c>
      <c r="B630" t="s">
        <v>3</v>
      </c>
      <c r="C630" t="s">
        <v>363</v>
      </c>
      <c r="D630">
        <v>1.49</v>
      </c>
      <c r="E630">
        <f t="shared" si="59"/>
        <v>9</v>
      </c>
      <c r="F630">
        <f t="shared" si="60"/>
        <v>2023</v>
      </c>
      <c r="G630">
        <f t="shared" si="61"/>
        <v>5</v>
      </c>
      <c r="H630" t="str">
        <f t="shared" si="57"/>
        <v>Friday</v>
      </c>
      <c r="J630" t="s">
        <v>49</v>
      </c>
      <c r="K630" t="s">
        <v>744</v>
      </c>
    </row>
    <row r="631" spans="1:11" x14ac:dyDescent="0.25">
      <c r="A631" s="1">
        <v>45198</v>
      </c>
      <c r="B631" t="s">
        <v>3</v>
      </c>
      <c r="C631" t="s">
        <v>364</v>
      </c>
      <c r="D631">
        <v>1.29</v>
      </c>
      <c r="E631">
        <f t="shared" si="59"/>
        <v>9</v>
      </c>
      <c r="F631">
        <f t="shared" si="60"/>
        <v>2023</v>
      </c>
      <c r="G631">
        <f t="shared" si="61"/>
        <v>5</v>
      </c>
      <c r="H631" t="str">
        <f t="shared" si="57"/>
        <v>Friday</v>
      </c>
      <c r="J631" t="s">
        <v>49</v>
      </c>
      <c r="K631" t="s">
        <v>744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59"/>
        <v>9</v>
      </c>
      <c r="F632">
        <f t="shared" si="60"/>
        <v>2023</v>
      </c>
      <c r="G632">
        <f t="shared" si="61"/>
        <v>5</v>
      </c>
      <c r="H632" t="str">
        <f t="shared" si="57"/>
        <v>Friday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59"/>
        <v>9</v>
      </c>
      <c r="F633">
        <f t="shared" si="60"/>
        <v>2023</v>
      </c>
      <c r="G633">
        <f t="shared" si="61"/>
        <v>5</v>
      </c>
      <c r="H633" t="str">
        <f t="shared" si="57"/>
        <v>Friday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59"/>
        <v>9</v>
      </c>
      <c r="F634">
        <f t="shared" si="60"/>
        <v>2023</v>
      </c>
      <c r="G634">
        <f t="shared" si="61"/>
        <v>5</v>
      </c>
      <c r="H634" t="str">
        <f t="shared" si="57"/>
        <v>Friday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59"/>
        <v>9</v>
      </c>
      <c r="F635">
        <f t="shared" si="60"/>
        <v>2023</v>
      </c>
      <c r="G635">
        <f t="shared" si="61"/>
        <v>5</v>
      </c>
      <c r="H635" t="str">
        <f t="shared" si="57"/>
        <v>Friday</v>
      </c>
      <c r="J635" t="s">
        <v>49</v>
      </c>
      <c r="K635" t="s">
        <v>744</v>
      </c>
    </row>
    <row r="636" spans="1:11" x14ac:dyDescent="0.25">
      <c r="A636" s="1">
        <v>45198</v>
      </c>
      <c r="B636" t="s">
        <v>3</v>
      </c>
      <c r="C636" t="s">
        <v>363</v>
      </c>
      <c r="D636">
        <v>1.49</v>
      </c>
      <c r="E636">
        <f t="shared" si="59"/>
        <v>9</v>
      </c>
      <c r="F636">
        <f t="shared" si="60"/>
        <v>2023</v>
      </c>
      <c r="G636">
        <f t="shared" si="61"/>
        <v>5</v>
      </c>
      <c r="H636" t="str">
        <f t="shared" si="57"/>
        <v>Friday</v>
      </c>
      <c r="J636" t="s">
        <v>49</v>
      </c>
      <c r="K636" t="s">
        <v>744</v>
      </c>
    </row>
    <row r="637" spans="1:11" x14ac:dyDescent="0.25">
      <c r="A637" s="1">
        <v>45198</v>
      </c>
      <c r="B637" t="s">
        <v>3</v>
      </c>
      <c r="C637" t="s">
        <v>364</v>
      </c>
      <c r="D637">
        <v>1.29</v>
      </c>
      <c r="E637">
        <f t="shared" si="59"/>
        <v>9</v>
      </c>
      <c r="F637">
        <f t="shared" si="60"/>
        <v>2023</v>
      </c>
      <c r="G637">
        <f t="shared" si="61"/>
        <v>5</v>
      </c>
      <c r="H637" t="str">
        <f t="shared" si="57"/>
        <v>Friday</v>
      </c>
      <c r="J637" t="s">
        <v>49</v>
      </c>
      <c r="K637" t="s">
        <v>744</v>
      </c>
    </row>
    <row r="638" spans="1:11" x14ac:dyDescent="0.25">
      <c r="A638" s="1">
        <v>45199</v>
      </c>
      <c r="B638" t="s">
        <v>3</v>
      </c>
      <c r="C638" t="s">
        <v>349</v>
      </c>
      <c r="D638">
        <v>0.79</v>
      </c>
      <c r="E638">
        <f t="shared" si="59"/>
        <v>9</v>
      </c>
      <c r="F638">
        <f t="shared" si="60"/>
        <v>2023</v>
      </c>
      <c r="G638">
        <f t="shared" si="61"/>
        <v>6</v>
      </c>
      <c r="H638" t="str">
        <f t="shared" si="57"/>
        <v>Saturday</v>
      </c>
      <c r="I638" t="str">
        <f t="shared" ref="I638:I660" si="62">TEXT(A638, "MMM")</f>
        <v>Sep</v>
      </c>
      <c r="J638" t="s">
        <v>81</v>
      </c>
      <c r="K638" t="s">
        <v>730</v>
      </c>
    </row>
    <row r="639" spans="1:11" x14ac:dyDescent="0.25">
      <c r="A639" s="1">
        <v>45199</v>
      </c>
      <c r="B639" t="s">
        <v>3</v>
      </c>
      <c r="C639" t="s">
        <v>350</v>
      </c>
      <c r="D639">
        <v>4.99</v>
      </c>
      <c r="E639">
        <f t="shared" si="59"/>
        <v>9</v>
      </c>
      <c r="F639">
        <f t="shared" si="60"/>
        <v>2023</v>
      </c>
      <c r="G639">
        <f t="shared" si="61"/>
        <v>6</v>
      </c>
      <c r="H639" t="str">
        <f t="shared" si="57"/>
        <v>Saturday</v>
      </c>
      <c r="I639" t="str">
        <f t="shared" si="62"/>
        <v>Sep</v>
      </c>
      <c r="J639" t="s">
        <v>81</v>
      </c>
      <c r="K639" t="s">
        <v>730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59"/>
        <v>9</v>
      </c>
      <c r="F640">
        <f t="shared" si="60"/>
        <v>2023</v>
      </c>
      <c r="G640">
        <f t="shared" si="61"/>
        <v>6</v>
      </c>
      <c r="H640" t="str">
        <f t="shared" si="57"/>
        <v>Saturday</v>
      </c>
      <c r="I640" t="str">
        <f t="shared" si="62"/>
        <v>Sep</v>
      </c>
      <c r="J640" t="s">
        <v>81</v>
      </c>
      <c r="K640" t="s">
        <v>730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59"/>
        <v>9</v>
      </c>
      <c r="F641">
        <f t="shared" si="60"/>
        <v>2023</v>
      </c>
      <c r="G641">
        <f t="shared" si="61"/>
        <v>6</v>
      </c>
      <c r="H641" t="str">
        <f t="shared" si="57"/>
        <v>Saturday</v>
      </c>
      <c r="I641" t="str">
        <f t="shared" si="62"/>
        <v>Sep</v>
      </c>
      <c r="J641" t="s">
        <v>81</v>
      </c>
      <c r="K641" t="s">
        <v>730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59"/>
        <v>9</v>
      </c>
      <c r="F642">
        <f t="shared" si="60"/>
        <v>2023</v>
      </c>
      <c r="G642">
        <f t="shared" si="61"/>
        <v>6</v>
      </c>
      <c r="H642" t="str">
        <f t="shared" si="57"/>
        <v>Saturday</v>
      </c>
      <c r="I642" t="str">
        <f t="shared" si="62"/>
        <v>Sep</v>
      </c>
      <c r="J642" t="s">
        <v>81</v>
      </c>
      <c r="K642" t="s">
        <v>730</v>
      </c>
    </row>
    <row r="643" spans="1:11" x14ac:dyDescent="0.25">
      <c r="A643" s="1">
        <v>45199</v>
      </c>
      <c r="B643" t="s">
        <v>3</v>
      </c>
      <c r="C643" t="s">
        <v>351</v>
      </c>
      <c r="D643">
        <v>1.79</v>
      </c>
      <c r="E643">
        <f t="shared" si="59"/>
        <v>9</v>
      </c>
      <c r="F643">
        <f t="shared" si="60"/>
        <v>2023</v>
      </c>
      <c r="G643">
        <f t="shared" si="61"/>
        <v>6</v>
      </c>
      <c r="H643" t="str">
        <f t="shared" ref="H643:H706" si="63">CHOOSE(WEEKDAY(A643, 2), "Monday", "Tuesday","Wednesday", "Thursday", "Friday", "Saturday","Sunday")</f>
        <v>Saturday</v>
      </c>
      <c r="I643" t="str">
        <f t="shared" si="62"/>
        <v>Sep</v>
      </c>
      <c r="J643" t="s">
        <v>81</v>
      </c>
      <c r="K643" t="s">
        <v>730</v>
      </c>
    </row>
    <row r="644" spans="1:11" x14ac:dyDescent="0.25">
      <c r="A644" s="1">
        <v>45199</v>
      </c>
      <c r="B644" t="s">
        <v>3</v>
      </c>
      <c r="C644" t="s">
        <v>352</v>
      </c>
      <c r="D644">
        <v>1.79</v>
      </c>
      <c r="E644">
        <f t="shared" si="59"/>
        <v>9</v>
      </c>
      <c r="F644">
        <f t="shared" si="60"/>
        <v>2023</v>
      </c>
      <c r="G644">
        <f t="shared" si="61"/>
        <v>6</v>
      </c>
      <c r="H644" t="str">
        <f t="shared" si="63"/>
        <v>Saturday</v>
      </c>
      <c r="I644" t="str">
        <f t="shared" si="62"/>
        <v>Sep</v>
      </c>
      <c r="J644" t="s">
        <v>81</v>
      </c>
      <c r="K644" t="s">
        <v>730</v>
      </c>
    </row>
    <row r="645" spans="1:11" x14ac:dyDescent="0.25">
      <c r="A645" s="1">
        <v>45199</v>
      </c>
      <c r="B645" t="s">
        <v>3</v>
      </c>
      <c r="C645" t="s">
        <v>353</v>
      </c>
      <c r="D645">
        <f>3.48/2</f>
        <v>1.74</v>
      </c>
      <c r="E645">
        <f t="shared" si="59"/>
        <v>9</v>
      </c>
      <c r="F645">
        <f t="shared" si="60"/>
        <v>2023</v>
      </c>
      <c r="G645">
        <f t="shared" si="61"/>
        <v>6</v>
      </c>
      <c r="H645" t="str">
        <f t="shared" si="63"/>
        <v>Saturday</v>
      </c>
      <c r="I645" t="str">
        <f t="shared" si="62"/>
        <v>Sep</v>
      </c>
      <c r="J645" t="s">
        <v>81</v>
      </c>
      <c r="K645" t="s">
        <v>730</v>
      </c>
    </row>
    <row r="646" spans="1:11" x14ac:dyDescent="0.25">
      <c r="A646" s="1">
        <v>45199</v>
      </c>
      <c r="B646" t="s">
        <v>3</v>
      </c>
      <c r="C646" t="s">
        <v>353</v>
      </c>
      <c r="D646">
        <f>3.48/2</f>
        <v>1.74</v>
      </c>
      <c r="E646">
        <f t="shared" si="59"/>
        <v>9</v>
      </c>
      <c r="F646">
        <f t="shared" si="60"/>
        <v>2023</v>
      </c>
      <c r="G646">
        <f t="shared" si="61"/>
        <v>6</v>
      </c>
      <c r="H646" t="str">
        <f t="shared" si="63"/>
        <v>Saturday</v>
      </c>
      <c r="I646" t="str">
        <f t="shared" si="62"/>
        <v>Sep</v>
      </c>
      <c r="J646" t="s">
        <v>81</v>
      </c>
      <c r="K646" t="s">
        <v>730</v>
      </c>
    </row>
    <row r="647" spans="1:11" x14ac:dyDescent="0.25">
      <c r="A647" s="1">
        <v>45199</v>
      </c>
      <c r="B647" t="s">
        <v>3</v>
      </c>
      <c r="C647" t="s">
        <v>354</v>
      </c>
      <c r="D647">
        <v>5.61</v>
      </c>
      <c r="E647">
        <f t="shared" si="59"/>
        <v>9</v>
      </c>
      <c r="F647">
        <f t="shared" si="60"/>
        <v>2023</v>
      </c>
      <c r="G647">
        <f t="shared" si="61"/>
        <v>6</v>
      </c>
      <c r="H647" t="str">
        <f t="shared" si="63"/>
        <v>Saturday</v>
      </c>
      <c r="I647" t="str">
        <f t="shared" si="62"/>
        <v>Sep</v>
      </c>
      <c r="J647" t="s">
        <v>81</v>
      </c>
      <c r="K647" t="s">
        <v>730</v>
      </c>
    </row>
    <row r="648" spans="1:11" x14ac:dyDescent="0.25">
      <c r="A648" s="1">
        <v>45199</v>
      </c>
      <c r="B648" t="s">
        <v>3</v>
      </c>
      <c r="C648" t="s">
        <v>355</v>
      </c>
      <c r="D648">
        <v>2.79</v>
      </c>
      <c r="E648">
        <f t="shared" si="59"/>
        <v>9</v>
      </c>
      <c r="F648">
        <f t="shared" si="60"/>
        <v>2023</v>
      </c>
      <c r="G648">
        <f t="shared" si="61"/>
        <v>6</v>
      </c>
      <c r="H648" t="str">
        <f t="shared" si="63"/>
        <v>Saturday</v>
      </c>
      <c r="I648" t="str">
        <f t="shared" si="62"/>
        <v>Sep</v>
      </c>
      <c r="J648" t="s">
        <v>81</v>
      </c>
      <c r="K648" t="s">
        <v>730</v>
      </c>
    </row>
    <row r="649" spans="1:11" x14ac:dyDescent="0.25">
      <c r="A649" s="1">
        <v>45199</v>
      </c>
      <c r="B649" t="s">
        <v>3</v>
      </c>
      <c r="C649" t="s">
        <v>356</v>
      </c>
      <c r="D649">
        <v>5.24</v>
      </c>
      <c r="E649">
        <f t="shared" si="59"/>
        <v>9</v>
      </c>
      <c r="F649">
        <f t="shared" si="60"/>
        <v>2023</v>
      </c>
      <c r="G649">
        <f t="shared" si="61"/>
        <v>6</v>
      </c>
      <c r="H649" t="str">
        <f t="shared" si="63"/>
        <v>Saturday</v>
      </c>
      <c r="I649" t="str">
        <f t="shared" si="62"/>
        <v>Sep</v>
      </c>
      <c r="J649" t="s">
        <v>81</v>
      </c>
      <c r="K649" t="s">
        <v>730</v>
      </c>
    </row>
    <row r="650" spans="1:11" x14ac:dyDescent="0.25">
      <c r="A650" s="1">
        <v>45199</v>
      </c>
      <c r="B650" t="s">
        <v>3</v>
      </c>
      <c r="C650" t="s">
        <v>357</v>
      </c>
      <c r="D650">
        <v>1.79</v>
      </c>
      <c r="E650">
        <f t="shared" si="59"/>
        <v>9</v>
      </c>
      <c r="F650">
        <f t="shared" si="60"/>
        <v>2023</v>
      </c>
      <c r="G650">
        <f t="shared" si="61"/>
        <v>6</v>
      </c>
      <c r="H650" t="str">
        <f t="shared" si="63"/>
        <v>Saturday</v>
      </c>
      <c r="I650" t="str">
        <f t="shared" si="62"/>
        <v>Sep</v>
      </c>
      <c r="J650" t="s">
        <v>81</v>
      </c>
      <c r="K650" t="s">
        <v>730</v>
      </c>
    </row>
    <row r="651" spans="1:11" x14ac:dyDescent="0.25">
      <c r="A651" s="1">
        <v>45199</v>
      </c>
      <c r="B651" t="s">
        <v>3</v>
      </c>
      <c r="C651" t="s">
        <v>358</v>
      </c>
      <c r="D651">
        <v>3.99</v>
      </c>
      <c r="E651">
        <f t="shared" si="59"/>
        <v>9</v>
      </c>
      <c r="F651">
        <f t="shared" si="60"/>
        <v>2023</v>
      </c>
      <c r="G651">
        <f t="shared" si="61"/>
        <v>6</v>
      </c>
      <c r="H651" t="str">
        <f t="shared" si="63"/>
        <v>Saturday</v>
      </c>
      <c r="I651" t="str">
        <f t="shared" si="62"/>
        <v>Sep</v>
      </c>
      <c r="J651" t="s">
        <v>81</v>
      </c>
      <c r="K651" t="s">
        <v>730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9"/>
        <v>9</v>
      </c>
      <c r="F652">
        <f t="shared" si="60"/>
        <v>2023</v>
      </c>
      <c r="G652">
        <f t="shared" si="61"/>
        <v>6</v>
      </c>
      <c r="H652" t="str">
        <f t="shared" si="63"/>
        <v>Saturday</v>
      </c>
      <c r="I652" t="str">
        <f t="shared" si="62"/>
        <v>Sep</v>
      </c>
      <c r="J652" t="s">
        <v>81</v>
      </c>
      <c r="K652" t="s">
        <v>730</v>
      </c>
    </row>
    <row r="653" spans="1:11" x14ac:dyDescent="0.25">
      <c r="A653" s="1">
        <v>45199</v>
      </c>
      <c r="B653" t="s">
        <v>3</v>
      </c>
      <c r="C653" t="s">
        <v>359</v>
      </c>
      <c r="D653">
        <v>0.99</v>
      </c>
      <c r="E653">
        <f t="shared" si="59"/>
        <v>9</v>
      </c>
      <c r="F653">
        <f t="shared" si="60"/>
        <v>2023</v>
      </c>
      <c r="G653">
        <f t="shared" si="61"/>
        <v>6</v>
      </c>
      <c r="H653" t="str">
        <f t="shared" si="63"/>
        <v>Saturday</v>
      </c>
      <c r="I653" t="str">
        <f t="shared" si="62"/>
        <v>Sep</v>
      </c>
      <c r="J653" t="s">
        <v>81</v>
      </c>
      <c r="K653" t="s">
        <v>730</v>
      </c>
    </row>
    <row r="654" spans="1:11" x14ac:dyDescent="0.25">
      <c r="A654" s="1">
        <v>45199</v>
      </c>
      <c r="B654" t="s">
        <v>3</v>
      </c>
      <c r="C654" t="s">
        <v>360</v>
      </c>
      <c r="D654">
        <v>0.69</v>
      </c>
      <c r="E654">
        <f t="shared" si="59"/>
        <v>9</v>
      </c>
      <c r="F654">
        <f t="shared" si="60"/>
        <v>2023</v>
      </c>
      <c r="G654">
        <f t="shared" si="61"/>
        <v>6</v>
      </c>
      <c r="H654" t="str">
        <f t="shared" si="63"/>
        <v>Saturday</v>
      </c>
      <c r="I654" t="str">
        <f t="shared" si="62"/>
        <v>Sep</v>
      </c>
      <c r="J654" t="s">
        <v>81</v>
      </c>
      <c r="K654" t="s">
        <v>730</v>
      </c>
    </row>
    <row r="655" spans="1:11" x14ac:dyDescent="0.25">
      <c r="A655" s="1">
        <v>45199</v>
      </c>
      <c r="B655" t="s">
        <v>3</v>
      </c>
      <c r="C655" t="s">
        <v>360</v>
      </c>
      <c r="D655">
        <v>0.69</v>
      </c>
      <c r="E655">
        <f t="shared" si="59"/>
        <v>9</v>
      </c>
      <c r="F655">
        <f t="shared" si="60"/>
        <v>2023</v>
      </c>
      <c r="G655">
        <f t="shared" si="61"/>
        <v>6</v>
      </c>
      <c r="H655" t="str">
        <f t="shared" si="63"/>
        <v>Saturday</v>
      </c>
      <c r="I655" t="str">
        <f t="shared" si="62"/>
        <v>Sep</v>
      </c>
      <c r="J655" t="s">
        <v>81</v>
      </c>
      <c r="K655" t="s">
        <v>730</v>
      </c>
    </row>
    <row r="656" spans="1:11" x14ac:dyDescent="0.25">
      <c r="A656" s="1">
        <v>45199</v>
      </c>
      <c r="B656" t="s">
        <v>3</v>
      </c>
      <c r="C656" t="s">
        <v>361</v>
      </c>
      <c r="D656">
        <v>0.99</v>
      </c>
      <c r="E656">
        <f t="shared" si="59"/>
        <v>9</v>
      </c>
      <c r="F656">
        <f t="shared" si="60"/>
        <v>2023</v>
      </c>
      <c r="G656">
        <f t="shared" si="61"/>
        <v>6</v>
      </c>
      <c r="H656" t="str">
        <f t="shared" si="63"/>
        <v>Saturday</v>
      </c>
      <c r="I656" t="str">
        <f t="shared" si="62"/>
        <v>Sep</v>
      </c>
      <c r="J656" t="s">
        <v>81</v>
      </c>
      <c r="K656" t="s">
        <v>730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9"/>
        <v>9</v>
      </c>
      <c r="F657">
        <f t="shared" si="60"/>
        <v>2023</v>
      </c>
      <c r="G657">
        <f t="shared" si="61"/>
        <v>6</v>
      </c>
      <c r="H657" t="str">
        <f t="shared" si="63"/>
        <v>Saturday</v>
      </c>
      <c r="I657" t="str">
        <f t="shared" si="62"/>
        <v>Sep</v>
      </c>
      <c r="J657" t="s">
        <v>81</v>
      </c>
      <c r="K657" t="s">
        <v>730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9"/>
        <v>9</v>
      </c>
      <c r="F658">
        <f t="shared" si="60"/>
        <v>2023</v>
      </c>
      <c r="G658">
        <f t="shared" si="61"/>
        <v>6</v>
      </c>
      <c r="H658" t="str">
        <f t="shared" si="63"/>
        <v>Saturday</v>
      </c>
      <c r="I658" t="str">
        <f t="shared" si="62"/>
        <v>Sep</v>
      </c>
      <c r="J658" t="s">
        <v>81</v>
      </c>
      <c r="K658" t="s">
        <v>730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9"/>
        <v>9</v>
      </c>
      <c r="F659">
        <f t="shared" si="60"/>
        <v>2023</v>
      </c>
      <c r="G659">
        <f t="shared" si="61"/>
        <v>6</v>
      </c>
      <c r="H659" t="str">
        <f t="shared" si="63"/>
        <v>Saturday</v>
      </c>
      <c r="I659" t="str">
        <f t="shared" si="62"/>
        <v>Sep</v>
      </c>
      <c r="J659" t="s">
        <v>81</v>
      </c>
      <c r="K659" t="s">
        <v>730</v>
      </c>
    </row>
    <row r="660" spans="1:11" x14ac:dyDescent="0.25">
      <c r="A660" s="1">
        <v>45199</v>
      </c>
      <c r="B660" t="s">
        <v>3</v>
      </c>
      <c r="C660" t="s">
        <v>362</v>
      </c>
      <c r="D660">
        <v>2.99</v>
      </c>
      <c r="E660">
        <f t="shared" si="59"/>
        <v>9</v>
      </c>
      <c r="F660">
        <f t="shared" si="60"/>
        <v>2023</v>
      </c>
      <c r="G660">
        <f t="shared" si="61"/>
        <v>6</v>
      </c>
      <c r="H660" t="str">
        <f t="shared" si="63"/>
        <v>Saturday</v>
      </c>
      <c r="I660" t="str">
        <f t="shared" si="62"/>
        <v>Sep</v>
      </c>
      <c r="J660" t="s">
        <v>81</v>
      </c>
      <c r="K660" t="s">
        <v>730</v>
      </c>
    </row>
    <row r="661" spans="1:11" x14ac:dyDescent="0.25">
      <c r="A661" s="1">
        <v>45199</v>
      </c>
      <c r="B661" t="s">
        <v>3</v>
      </c>
      <c r="C661" t="s">
        <v>466</v>
      </c>
      <c r="D661">
        <v>1</v>
      </c>
      <c r="E661">
        <f t="shared" si="59"/>
        <v>9</v>
      </c>
      <c r="F661">
        <f t="shared" si="60"/>
        <v>2023</v>
      </c>
      <c r="G661">
        <f t="shared" si="61"/>
        <v>6</v>
      </c>
      <c r="H661" t="str">
        <f t="shared" si="63"/>
        <v>Saturday</v>
      </c>
      <c r="J661" t="s">
        <v>377</v>
      </c>
      <c r="K661" t="s">
        <v>730</v>
      </c>
    </row>
    <row r="662" spans="1:11" x14ac:dyDescent="0.25">
      <c r="A662" s="1">
        <v>45199</v>
      </c>
      <c r="B662" t="s">
        <v>3</v>
      </c>
      <c r="C662" t="s">
        <v>466</v>
      </c>
      <c r="D662">
        <v>1</v>
      </c>
      <c r="E662">
        <f t="shared" si="59"/>
        <v>9</v>
      </c>
      <c r="F662">
        <f t="shared" si="60"/>
        <v>2023</v>
      </c>
      <c r="G662">
        <f t="shared" si="61"/>
        <v>6</v>
      </c>
      <c r="H662" t="str">
        <f t="shared" si="63"/>
        <v>Saturday</v>
      </c>
      <c r="J662" t="s">
        <v>377</v>
      </c>
      <c r="K662" t="s">
        <v>730</v>
      </c>
    </row>
    <row r="663" spans="1:11" x14ac:dyDescent="0.25">
      <c r="A663" s="1">
        <v>45199</v>
      </c>
      <c r="B663" t="s">
        <v>3</v>
      </c>
      <c r="C663" t="s">
        <v>466</v>
      </c>
      <c r="D663">
        <v>1</v>
      </c>
      <c r="E663">
        <f t="shared" si="59"/>
        <v>9</v>
      </c>
      <c r="F663">
        <f t="shared" si="60"/>
        <v>2023</v>
      </c>
      <c r="G663">
        <f t="shared" si="61"/>
        <v>6</v>
      </c>
      <c r="H663" t="str">
        <f t="shared" si="63"/>
        <v>Saturday</v>
      </c>
      <c r="J663" t="s">
        <v>377</v>
      </c>
      <c r="K663" t="s">
        <v>730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9"/>
        <v>10</v>
      </c>
      <c r="F664">
        <f t="shared" si="60"/>
        <v>2023</v>
      </c>
      <c r="G664">
        <f t="shared" si="61"/>
        <v>7</v>
      </c>
      <c r="H664" t="str">
        <f t="shared" si="63"/>
        <v>Sunday</v>
      </c>
      <c r="J664" t="s">
        <v>864</v>
      </c>
      <c r="K664" t="s">
        <v>730</v>
      </c>
    </row>
    <row r="665" spans="1:11" x14ac:dyDescent="0.25">
      <c r="A665" s="1">
        <v>45200</v>
      </c>
      <c r="B665" t="s">
        <v>3</v>
      </c>
      <c r="C665" t="s">
        <v>449</v>
      </c>
      <c r="D665">
        <v>2.59</v>
      </c>
      <c r="E665">
        <f t="shared" si="59"/>
        <v>10</v>
      </c>
      <c r="F665">
        <f t="shared" si="60"/>
        <v>2023</v>
      </c>
      <c r="G665">
        <f t="shared" si="61"/>
        <v>7</v>
      </c>
      <c r="H665" t="str">
        <f t="shared" si="63"/>
        <v>Sunday</v>
      </c>
      <c r="I665" t="str">
        <f t="shared" ref="I665:I675" si="64">TEXT(A665, "MMM")</f>
        <v>Oct</v>
      </c>
      <c r="J665" t="s">
        <v>81</v>
      </c>
      <c r="K665" t="s">
        <v>865</v>
      </c>
    </row>
    <row r="666" spans="1:11" x14ac:dyDescent="0.25">
      <c r="A666" s="1">
        <v>45200</v>
      </c>
      <c r="B666" t="s">
        <v>3</v>
      </c>
      <c r="C666" t="s">
        <v>450</v>
      </c>
      <c r="D666">
        <f>1.49-0.15</f>
        <v>1.34</v>
      </c>
      <c r="E666">
        <f t="shared" si="59"/>
        <v>10</v>
      </c>
      <c r="F666">
        <f t="shared" si="60"/>
        <v>2023</v>
      </c>
      <c r="G666">
        <f t="shared" si="61"/>
        <v>7</v>
      </c>
      <c r="H666" t="str">
        <f t="shared" si="63"/>
        <v>Sunday</v>
      </c>
      <c r="I666" t="str">
        <f t="shared" si="64"/>
        <v>Oct</v>
      </c>
      <c r="J666" t="s">
        <v>81</v>
      </c>
      <c r="K666" t="s">
        <v>865</v>
      </c>
    </row>
    <row r="667" spans="1:11" x14ac:dyDescent="0.25">
      <c r="A667" s="1">
        <v>45200</v>
      </c>
      <c r="B667" t="s">
        <v>3</v>
      </c>
      <c r="C667" t="s">
        <v>451</v>
      </c>
      <c r="D667">
        <v>3.38</v>
      </c>
      <c r="E667">
        <f t="shared" si="59"/>
        <v>10</v>
      </c>
      <c r="F667">
        <f t="shared" si="60"/>
        <v>2023</v>
      </c>
      <c r="G667">
        <f t="shared" si="61"/>
        <v>7</v>
      </c>
      <c r="H667" t="str">
        <f t="shared" si="63"/>
        <v>Sunday</v>
      </c>
      <c r="I667" t="str">
        <f t="shared" si="64"/>
        <v>Oct</v>
      </c>
      <c r="J667" t="s">
        <v>81</v>
      </c>
      <c r="K667" t="s">
        <v>865</v>
      </c>
    </row>
    <row r="668" spans="1:11" x14ac:dyDescent="0.25">
      <c r="A668" s="1">
        <v>45200</v>
      </c>
      <c r="B668" t="s">
        <v>3</v>
      </c>
      <c r="C668" t="s">
        <v>452</v>
      </c>
      <c r="D668">
        <v>1.79</v>
      </c>
      <c r="E668">
        <f t="shared" si="59"/>
        <v>10</v>
      </c>
      <c r="F668">
        <f t="shared" si="60"/>
        <v>2023</v>
      </c>
      <c r="G668">
        <f t="shared" si="61"/>
        <v>7</v>
      </c>
      <c r="H668" t="str">
        <f t="shared" si="63"/>
        <v>Sunday</v>
      </c>
      <c r="I668" t="str">
        <f t="shared" si="64"/>
        <v>Oct</v>
      </c>
      <c r="J668" t="s">
        <v>81</v>
      </c>
      <c r="K668" t="s">
        <v>865</v>
      </c>
    </row>
    <row r="669" spans="1:11" x14ac:dyDescent="0.25">
      <c r="A669" s="1">
        <v>45200</v>
      </c>
      <c r="B669" t="s">
        <v>3</v>
      </c>
      <c r="C669" t="s">
        <v>453</v>
      </c>
      <c r="D669">
        <v>1.85</v>
      </c>
      <c r="E669">
        <f t="shared" si="59"/>
        <v>10</v>
      </c>
      <c r="F669">
        <f t="shared" si="60"/>
        <v>2023</v>
      </c>
      <c r="G669">
        <f t="shared" si="61"/>
        <v>7</v>
      </c>
      <c r="H669" t="str">
        <f t="shared" si="63"/>
        <v>Sunday</v>
      </c>
      <c r="I669" t="str">
        <f t="shared" si="64"/>
        <v>Oct</v>
      </c>
      <c r="J669" t="s">
        <v>81</v>
      </c>
      <c r="K669" t="s">
        <v>865</v>
      </c>
    </row>
    <row r="670" spans="1:11" x14ac:dyDescent="0.25">
      <c r="A670" s="1">
        <v>45200</v>
      </c>
      <c r="B670" t="s">
        <v>3</v>
      </c>
      <c r="C670" t="s">
        <v>454</v>
      </c>
      <c r="D670">
        <v>2.15</v>
      </c>
      <c r="E670">
        <f t="shared" si="59"/>
        <v>10</v>
      </c>
      <c r="F670">
        <f t="shared" si="60"/>
        <v>2023</v>
      </c>
      <c r="G670">
        <f t="shared" si="61"/>
        <v>7</v>
      </c>
      <c r="H670" t="str">
        <f t="shared" si="63"/>
        <v>Sunday</v>
      </c>
      <c r="I670" t="str">
        <f t="shared" si="64"/>
        <v>Oct</v>
      </c>
      <c r="J670" t="s">
        <v>81</v>
      </c>
      <c r="K670" t="s">
        <v>865</v>
      </c>
    </row>
    <row r="671" spans="1:11" x14ac:dyDescent="0.25">
      <c r="A671" s="1">
        <v>45200</v>
      </c>
      <c r="B671" t="s">
        <v>3</v>
      </c>
      <c r="C671" t="s">
        <v>455</v>
      </c>
      <c r="D671">
        <v>1.99</v>
      </c>
      <c r="E671">
        <f t="shared" si="59"/>
        <v>10</v>
      </c>
      <c r="F671">
        <f t="shared" si="60"/>
        <v>2023</v>
      </c>
      <c r="G671">
        <f t="shared" si="61"/>
        <v>7</v>
      </c>
      <c r="H671" t="str">
        <f t="shared" si="63"/>
        <v>Sunday</v>
      </c>
      <c r="I671" t="str">
        <f t="shared" si="64"/>
        <v>Oct</v>
      </c>
      <c r="J671" t="s">
        <v>81</v>
      </c>
      <c r="K671" t="s">
        <v>865</v>
      </c>
    </row>
    <row r="672" spans="1:11" x14ac:dyDescent="0.25">
      <c r="A672" s="1">
        <v>45200</v>
      </c>
      <c r="B672" t="s">
        <v>3</v>
      </c>
      <c r="C672" t="s">
        <v>425</v>
      </c>
      <c r="D672">
        <v>1.59</v>
      </c>
      <c r="E672">
        <f t="shared" si="59"/>
        <v>10</v>
      </c>
      <c r="F672">
        <f t="shared" si="60"/>
        <v>2023</v>
      </c>
      <c r="G672">
        <f t="shared" si="61"/>
        <v>7</v>
      </c>
      <c r="H672" t="str">
        <f t="shared" si="63"/>
        <v>Sunday</v>
      </c>
      <c r="I672" t="str">
        <f t="shared" si="64"/>
        <v>Oct</v>
      </c>
      <c r="J672" t="s">
        <v>81</v>
      </c>
      <c r="K672" t="s">
        <v>865</v>
      </c>
    </row>
    <row r="673" spans="1:11" x14ac:dyDescent="0.25">
      <c r="A673" s="1">
        <v>45200</v>
      </c>
      <c r="B673" t="s">
        <v>3</v>
      </c>
      <c r="C673" t="s">
        <v>456</v>
      </c>
      <c r="D673">
        <v>1.0900000000000001</v>
      </c>
      <c r="E673">
        <f t="shared" si="59"/>
        <v>10</v>
      </c>
      <c r="F673">
        <f t="shared" si="60"/>
        <v>2023</v>
      </c>
      <c r="G673">
        <f t="shared" si="61"/>
        <v>7</v>
      </c>
      <c r="H673" t="str">
        <f t="shared" si="63"/>
        <v>Sunday</v>
      </c>
      <c r="I673" t="str">
        <f t="shared" si="64"/>
        <v>Oct</v>
      </c>
      <c r="J673" t="s">
        <v>81</v>
      </c>
      <c r="K673" t="s">
        <v>865</v>
      </c>
    </row>
    <row r="674" spans="1:11" x14ac:dyDescent="0.25">
      <c r="A674" s="1">
        <v>45200</v>
      </c>
      <c r="B674" t="s">
        <v>3</v>
      </c>
      <c r="C674" t="s">
        <v>456</v>
      </c>
      <c r="D674">
        <v>1.0900000000000001</v>
      </c>
      <c r="E674">
        <f t="shared" si="59"/>
        <v>10</v>
      </c>
      <c r="F674">
        <f t="shared" si="60"/>
        <v>2023</v>
      </c>
      <c r="G674">
        <f t="shared" si="61"/>
        <v>7</v>
      </c>
      <c r="H674" t="str">
        <f t="shared" si="63"/>
        <v>Sunday</v>
      </c>
      <c r="I674" t="str">
        <f t="shared" si="64"/>
        <v>Oct</v>
      </c>
      <c r="J674" t="s">
        <v>81</v>
      </c>
      <c r="K674" t="s">
        <v>865</v>
      </c>
    </row>
    <row r="675" spans="1:11" x14ac:dyDescent="0.25">
      <c r="A675" s="1">
        <v>45200</v>
      </c>
      <c r="B675" t="s">
        <v>3</v>
      </c>
      <c r="C675" t="s">
        <v>456</v>
      </c>
      <c r="D675">
        <v>1.0900000000000001</v>
      </c>
      <c r="E675">
        <f t="shared" si="59"/>
        <v>10</v>
      </c>
      <c r="F675">
        <f t="shared" si="60"/>
        <v>2023</v>
      </c>
      <c r="G675">
        <f t="shared" si="61"/>
        <v>7</v>
      </c>
      <c r="H675" t="str">
        <f t="shared" si="63"/>
        <v>Sunday</v>
      </c>
      <c r="I675" t="str">
        <f t="shared" si="64"/>
        <v>Oct</v>
      </c>
      <c r="J675" t="s">
        <v>81</v>
      </c>
      <c r="K675" t="s">
        <v>865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9"/>
        <v>10</v>
      </c>
      <c r="F676">
        <f t="shared" si="60"/>
        <v>2023</v>
      </c>
      <c r="G676">
        <f t="shared" si="61"/>
        <v>7</v>
      </c>
      <c r="H676" t="str">
        <f t="shared" si="63"/>
        <v>Sunday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459</v>
      </c>
      <c r="D677">
        <v>4.9000000000000004</v>
      </c>
      <c r="E677">
        <f t="shared" si="59"/>
        <v>10</v>
      </c>
      <c r="F677">
        <f t="shared" si="60"/>
        <v>2023</v>
      </c>
      <c r="G677">
        <f t="shared" si="61"/>
        <v>7</v>
      </c>
      <c r="H677" t="str">
        <f t="shared" si="63"/>
        <v>Sunday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9"/>
        <v>10</v>
      </c>
      <c r="F678">
        <f t="shared" si="60"/>
        <v>2023</v>
      </c>
      <c r="G678">
        <f t="shared" si="61"/>
        <v>1</v>
      </c>
      <c r="H678" t="str">
        <f t="shared" si="63"/>
        <v>Monday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471</v>
      </c>
      <c r="D679">
        <f>6.87/2</f>
        <v>3.4350000000000001</v>
      </c>
      <c r="E679">
        <f t="shared" si="59"/>
        <v>10</v>
      </c>
      <c r="F679">
        <f t="shared" si="60"/>
        <v>2023</v>
      </c>
      <c r="G679">
        <f t="shared" si="61"/>
        <v>6</v>
      </c>
      <c r="H679" t="str">
        <f t="shared" si="63"/>
        <v>Saturday</v>
      </c>
      <c r="J679" t="s">
        <v>469</v>
      </c>
      <c r="K679" t="s">
        <v>730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9"/>
        <v>10</v>
      </c>
      <c r="F680">
        <f t="shared" si="60"/>
        <v>2023</v>
      </c>
      <c r="G680">
        <f t="shared" si="61"/>
        <v>2</v>
      </c>
      <c r="H680" t="str">
        <f t="shared" si="63"/>
        <v>Tuesday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9"/>
        <v>10</v>
      </c>
      <c r="F681">
        <f t="shared" si="60"/>
        <v>2023</v>
      </c>
      <c r="G681">
        <f t="shared" si="61"/>
        <v>2</v>
      </c>
      <c r="H681" t="str">
        <f t="shared" si="63"/>
        <v>Tuesday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9"/>
        <v>10</v>
      </c>
      <c r="F682">
        <f t="shared" si="60"/>
        <v>2023</v>
      </c>
      <c r="G682">
        <f t="shared" si="61"/>
        <v>3</v>
      </c>
      <c r="H682" t="str">
        <f t="shared" si="63"/>
        <v>Wednesday</v>
      </c>
      <c r="J682" t="s">
        <v>49</v>
      </c>
      <c r="K682" t="s">
        <v>744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9"/>
        <v>10</v>
      </c>
      <c r="F683">
        <f t="shared" si="60"/>
        <v>2023</v>
      </c>
      <c r="G683">
        <f t="shared" si="61"/>
        <v>3</v>
      </c>
      <c r="H683" t="str">
        <f t="shared" si="63"/>
        <v>Wednesday</v>
      </c>
      <c r="J683" t="s">
        <v>49</v>
      </c>
      <c r="K683" t="s">
        <v>744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9"/>
        <v>10</v>
      </c>
      <c r="F684">
        <f t="shared" si="60"/>
        <v>2023</v>
      </c>
      <c r="G684">
        <f t="shared" si="61"/>
        <v>3</v>
      </c>
      <c r="H684" t="str">
        <f t="shared" si="63"/>
        <v>Wednesday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9"/>
        <v>10</v>
      </c>
      <c r="F685">
        <f t="shared" si="60"/>
        <v>2023</v>
      </c>
      <c r="G685">
        <f t="shared" si="61"/>
        <v>3</v>
      </c>
      <c r="H685" t="str">
        <f t="shared" si="63"/>
        <v>Wednesday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9"/>
        <v>10</v>
      </c>
      <c r="F686">
        <f t="shared" si="60"/>
        <v>2023</v>
      </c>
      <c r="G686">
        <f t="shared" si="61"/>
        <v>3</v>
      </c>
      <c r="H686" t="str">
        <f t="shared" si="63"/>
        <v>Wednesday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457</v>
      </c>
      <c r="D687">
        <f>3.49-1</f>
        <v>2.4900000000000002</v>
      </c>
      <c r="E687">
        <f t="shared" si="59"/>
        <v>10</v>
      </c>
      <c r="F687">
        <f t="shared" si="60"/>
        <v>2023</v>
      </c>
      <c r="G687">
        <f t="shared" si="61"/>
        <v>3</v>
      </c>
      <c r="H687" t="str">
        <f t="shared" si="63"/>
        <v>Wednesday</v>
      </c>
      <c r="J687" t="s">
        <v>49</v>
      </c>
      <c r="K687" t="s">
        <v>744</v>
      </c>
    </row>
    <row r="688" spans="1:11" x14ac:dyDescent="0.25">
      <c r="A688" s="1">
        <v>45203</v>
      </c>
      <c r="B688" t="s">
        <v>3</v>
      </c>
      <c r="C688" t="s">
        <v>458</v>
      </c>
      <c r="D688">
        <v>3.29</v>
      </c>
      <c r="E688">
        <f t="shared" si="59"/>
        <v>10</v>
      </c>
      <c r="F688">
        <f t="shared" si="60"/>
        <v>2023</v>
      </c>
      <c r="G688">
        <f t="shared" si="61"/>
        <v>3</v>
      </c>
      <c r="H688" t="str">
        <f t="shared" si="63"/>
        <v>Wednesday</v>
      </c>
      <c r="J688" t="s">
        <v>49</v>
      </c>
      <c r="K688" t="s">
        <v>744</v>
      </c>
    </row>
    <row r="689" spans="1:12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9"/>
        <v>10</v>
      </c>
      <c r="F689">
        <f t="shared" si="60"/>
        <v>2023</v>
      </c>
      <c r="G689">
        <f t="shared" si="61"/>
        <v>4</v>
      </c>
      <c r="H689" t="str">
        <f t="shared" si="63"/>
        <v>Thursday</v>
      </c>
      <c r="J689" t="s">
        <v>46</v>
      </c>
    </row>
    <row r="690" spans="1:12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9"/>
        <v>10</v>
      </c>
      <c r="F690">
        <f t="shared" si="60"/>
        <v>2023</v>
      </c>
      <c r="G690">
        <f t="shared" si="61"/>
        <v>4</v>
      </c>
      <c r="H690" t="str">
        <f t="shared" si="63"/>
        <v>Thursday</v>
      </c>
      <c r="J690" t="s">
        <v>46</v>
      </c>
    </row>
    <row r="691" spans="1:12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9"/>
        <v>10</v>
      </c>
      <c r="F691">
        <f t="shared" si="60"/>
        <v>2023</v>
      </c>
      <c r="G691">
        <f t="shared" si="61"/>
        <v>5</v>
      </c>
      <c r="H691" t="str">
        <f t="shared" si="63"/>
        <v>Friday</v>
      </c>
      <c r="J691" t="s">
        <v>46</v>
      </c>
    </row>
    <row r="692" spans="1:12" x14ac:dyDescent="0.25">
      <c r="A692" s="1">
        <v>45190</v>
      </c>
      <c r="B692" t="s">
        <v>116</v>
      </c>
      <c r="C692" t="s">
        <v>376</v>
      </c>
      <c r="D692">
        <f>154.99/2</f>
        <v>77.495000000000005</v>
      </c>
      <c r="E692">
        <f t="shared" ref="E692:E755" si="65">MONTH(A692)</f>
        <v>9</v>
      </c>
      <c r="F692">
        <f t="shared" ref="F692:F755" si="66">YEAR(A692)</f>
        <v>2023</v>
      </c>
      <c r="G692">
        <f t="shared" ref="G692:G755" si="67">WEEKDAY(A692, 2)</f>
        <v>4</v>
      </c>
      <c r="H692" t="str">
        <f t="shared" si="63"/>
        <v>Thursday</v>
      </c>
      <c r="J692" t="s">
        <v>377</v>
      </c>
      <c r="K692" t="s">
        <v>730</v>
      </c>
    </row>
    <row r="693" spans="1:12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65"/>
        <v>9</v>
      </c>
      <c r="F693">
        <f t="shared" si="66"/>
        <v>2023</v>
      </c>
      <c r="G693">
        <f t="shared" si="67"/>
        <v>5</v>
      </c>
      <c r="H693" t="str">
        <f t="shared" si="63"/>
        <v>Friday</v>
      </c>
      <c r="J693" t="s">
        <v>52</v>
      </c>
      <c r="K693" t="s">
        <v>52</v>
      </c>
      <c r="L693" t="s">
        <v>923</v>
      </c>
    </row>
    <row r="694" spans="1:12" x14ac:dyDescent="0.25">
      <c r="A694" s="1">
        <v>45248</v>
      </c>
      <c r="B694" t="s">
        <v>116</v>
      </c>
      <c r="C694" t="s">
        <v>579</v>
      </c>
      <c r="D694">
        <f>4.79/2</f>
        <v>2.395</v>
      </c>
      <c r="E694">
        <f t="shared" si="65"/>
        <v>11</v>
      </c>
      <c r="F694">
        <f t="shared" si="66"/>
        <v>2023</v>
      </c>
      <c r="G694">
        <f t="shared" si="67"/>
        <v>6</v>
      </c>
      <c r="H694" t="str">
        <f t="shared" si="63"/>
        <v>Saturday</v>
      </c>
      <c r="J694" t="s">
        <v>111</v>
      </c>
      <c r="K694" t="s">
        <v>730</v>
      </c>
      <c r="L694" t="s">
        <v>925</v>
      </c>
    </row>
    <row r="695" spans="1:12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65"/>
        <v>10</v>
      </c>
      <c r="F695">
        <f t="shared" si="66"/>
        <v>2023</v>
      </c>
      <c r="G695">
        <f t="shared" si="67"/>
        <v>1</v>
      </c>
      <c r="H695" t="str">
        <f t="shared" si="63"/>
        <v>Monday</v>
      </c>
      <c r="J695" t="s">
        <v>46</v>
      </c>
    </row>
    <row r="696" spans="1:12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65"/>
        <v>10</v>
      </c>
      <c r="F696">
        <f t="shared" si="66"/>
        <v>2023</v>
      </c>
      <c r="G696">
        <f t="shared" si="67"/>
        <v>1</v>
      </c>
      <c r="H696" t="str">
        <f t="shared" si="63"/>
        <v>Monday</v>
      </c>
      <c r="J696" t="s">
        <v>46</v>
      </c>
    </row>
    <row r="697" spans="1:12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65"/>
        <v>10</v>
      </c>
      <c r="F697">
        <f t="shared" si="66"/>
        <v>2023</v>
      </c>
      <c r="G697">
        <f t="shared" si="67"/>
        <v>1</v>
      </c>
      <c r="H697" t="str">
        <f t="shared" si="63"/>
        <v>Monday</v>
      </c>
      <c r="J697" t="s">
        <v>49</v>
      </c>
      <c r="K697" t="s">
        <v>744</v>
      </c>
    </row>
    <row r="698" spans="1:12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65"/>
        <v>10</v>
      </c>
      <c r="F698">
        <f t="shared" si="66"/>
        <v>2023</v>
      </c>
      <c r="G698">
        <f t="shared" si="67"/>
        <v>1</v>
      </c>
      <c r="H698" t="str">
        <f t="shared" si="63"/>
        <v>Monday</v>
      </c>
      <c r="I698" t="str">
        <f t="shared" ref="I698:I733" si="68">TEXT(A698, "MMM")</f>
        <v>Oct</v>
      </c>
      <c r="J698" t="s">
        <v>81</v>
      </c>
      <c r="K698" t="s">
        <v>730</v>
      </c>
    </row>
    <row r="699" spans="1:12" x14ac:dyDescent="0.25">
      <c r="A699" s="1">
        <v>45208</v>
      </c>
      <c r="B699" t="s">
        <v>3</v>
      </c>
      <c r="C699" t="s">
        <v>472</v>
      </c>
      <c r="D699">
        <v>1.89</v>
      </c>
      <c r="E699">
        <f t="shared" si="65"/>
        <v>10</v>
      </c>
      <c r="F699">
        <f t="shared" si="66"/>
        <v>2023</v>
      </c>
      <c r="G699">
        <f t="shared" si="67"/>
        <v>1</v>
      </c>
      <c r="H699" t="str">
        <f t="shared" si="63"/>
        <v>Monday</v>
      </c>
      <c r="I699" t="str">
        <f t="shared" si="68"/>
        <v>Oct</v>
      </c>
      <c r="J699" t="s">
        <v>81</v>
      </c>
      <c r="K699" t="s">
        <v>730</v>
      </c>
    </row>
    <row r="700" spans="1:12" x14ac:dyDescent="0.25">
      <c r="A700" s="1">
        <v>45208</v>
      </c>
      <c r="B700" t="s">
        <v>3</v>
      </c>
      <c r="C700" t="s">
        <v>473</v>
      </c>
      <c r="D700">
        <v>0.99</v>
      </c>
      <c r="E700">
        <f t="shared" si="65"/>
        <v>10</v>
      </c>
      <c r="F700">
        <f t="shared" si="66"/>
        <v>2023</v>
      </c>
      <c r="G700">
        <f t="shared" si="67"/>
        <v>1</v>
      </c>
      <c r="H700" t="str">
        <f t="shared" si="63"/>
        <v>Monday</v>
      </c>
      <c r="I700" t="str">
        <f t="shared" si="68"/>
        <v>Oct</v>
      </c>
      <c r="J700" t="s">
        <v>81</v>
      </c>
      <c r="K700" t="s">
        <v>730</v>
      </c>
    </row>
    <row r="701" spans="1:12" x14ac:dyDescent="0.25">
      <c r="A701" s="1">
        <v>45208</v>
      </c>
      <c r="B701" t="s">
        <v>3</v>
      </c>
      <c r="C701" t="s">
        <v>474</v>
      </c>
      <c r="D701">
        <v>2.99</v>
      </c>
      <c r="E701">
        <f t="shared" si="65"/>
        <v>10</v>
      </c>
      <c r="F701">
        <f t="shared" si="66"/>
        <v>2023</v>
      </c>
      <c r="G701">
        <f t="shared" si="67"/>
        <v>1</v>
      </c>
      <c r="H701" t="str">
        <f t="shared" si="63"/>
        <v>Monday</v>
      </c>
      <c r="I701" t="str">
        <f t="shared" si="68"/>
        <v>Oct</v>
      </c>
      <c r="J701" t="s">
        <v>81</v>
      </c>
      <c r="K701" t="s">
        <v>730</v>
      </c>
    </row>
    <row r="702" spans="1:12" x14ac:dyDescent="0.25">
      <c r="A702" s="1">
        <v>45208</v>
      </c>
      <c r="B702" t="s">
        <v>3</v>
      </c>
      <c r="C702" t="s">
        <v>475</v>
      </c>
      <c r="D702">
        <v>3.21</v>
      </c>
      <c r="E702">
        <f t="shared" si="65"/>
        <v>10</v>
      </c>
      <c r="F702">
        <f t="shared" si="66"/>
        <v>2023</v>
      </c>
      <c r="G702">
        <f t="shared" si="67"/>
        <v>1</v>
      </c>
      <c r="H702" t="str">
        <f t="shared" si="63"/>
        <v>Monday</v>
      </c>
      <c r="I702" t="str">
        <f t="shared" si="68"/>
        <v>Oct</v>
      </c>
      <c r="J702" t="s">
        <v>81</v>
      </c>
      <c r="K702" t="s">
        <v>730</v>
      </c>
    </row>
    <row r="703" spans="1:12" x14ac:dyDescent="0.25">
      <c r="A703" s="1">
        <v>45208</v>
      </c>
      <c r="B703" t="s">
        <v>3</v>
      </c>
      <c r="C703" t="s">
        <v>476</v>
      </c>
      <c r="D703">
        <v>1.79</v>
      </c>
      <c r="E703">
        <f t="shared" si="65"/>
        <v>10</v>
      </c>
      <c r="F703">
        <f t="shared" si="66"/>
        <v>2023</v>
      </c>
      <c r="G703">
        <f t="shared" si="67"/>
        <v>1</v>
      </c>
      <c r="H703" t="str">
        <f t="shared" si="63"/>
        <v>Monday</v>
      </c>
      <c r="I703" t="str">
        <f t="shared" si="68"/>
        <v>Oct</v>
      </c>
      <c r="J703" t="s">
        <v>81</v>
      </c>
      <c r="K703" t="s">
        <v>730</v>
      </c>
    </row>
    <row r="704" spans="1:12" x14ac:dyDescent="0.25">
      <c r="A704" s="1">
        <v>45208</v>
      </c>
      <c r="B704" t="s">
        <v>3</v>
      </c>
      <c r="C704" t="s">
        <v>477</v>
      </c>
      <c r="D704">
        <v>1.99</v>
      </c>
      <c r="E704">
        <f t="shared" si="65"/>
        <v>10</v>
      </c>
      <c r="F704">
        <f t="shared" si="66"/>
        <v>2023</v>
      </c>
      <c r="G704">
        <f t="shared" si="67"/>
        <v>1</v>
      </c>
      <c r="H704" t="str">
        <f t="shared" si="63"/>
        <v>Monday</v>
      </c>
      <c r="I704" t="str">
        <f t="shared" si="68"/>
        <v>Oct</v>
      </c>
      <c r="J704" t="s">
        <v>81</v>
      </c>
      <c r="K704" t="s">
        <v>730</v>
      </c>
    </row>
    <row r="705" spans="1:11" x14ac:dyDescent="0.25">
      <c r="A705" s="1">
        <v>45208</v>
      </c>
      <c r="B705" t="s">
        <v>3</v>
      </c>
      <c r="C705" t="s">
        <v>478</v>
      </c>
      <c r="D705">
        <v>1.0900000000000001</v>
      </c>
      <c r="E705">
        <f t="shared" si="65"/>
        <v>10</v>
      </c>
      <c r="F705">
        <f t="shared" si="66"/>
        <v>2023</v>
      </c>
      <c r="G705">
        <f t="shared" si="67"/>
        <v>1</v>
      </c>
      <c r="H705" t="str">
        <f t="shared" si="63"/>
        <v>Monday</v>
      </c>
      <c r="I705" t="str">
        <f t="shared" si="68"/>
        <v>Oct</v>
      </c>
      <c r="J705" t="s">
        <v>81</v>
      </c>
      <c r="K705" t="s">
        <v>730</v>
      </c>
    </row>
    <row r="706" spans="1:11" x14ac:dyDescent="0.25">
      <c r="A706" s="1">
        <v>45208</v>
      </c>
      <c r="B706" t="s">
        <v>3</v>
      </c>
      <c r="C706" t="s">
        <v>479</v>
      </c>
      <c r="D706">
        <v>1.19</v>
      </c>
      <c r="E706">
        <f t="shared" si="65"/>
        <v>10</v>
      </c>
      <c r="F706">
        <f t="shared" si="66"/>
        <v>2023</v>
      </c>
      <c r="G706">
        <f t="shared" si="67"/>
        <v>1</v>
      </c>
      <c r="H706" t="str">
        <f t="shared" si="63"/>
        <v>Monday</v>
      </c>
      <c r="I706" t="str">
        <f t="shared" si="68"/>
        <v>Oct</v>
      </c>
      <c r="J706" t="s">
        <v>81</v>
      </c>
      <c r="K706" t="s">
        <v>730</v>
      </c>
    </row>
    <row r="707" spans="1:11" x14ac:dyDescent="0.25">
      <c r="A707" s="1">
        <v>45208</v>
      </c>
      <c r="B707" t="s">
        <v>3</v>
      </c>
      <c r="C707" t="s">
        <v>479</v>
      </c>
      <c r="D707">
        <v>1.19</v>
      </c>
      <c r="E707">
        <f t="shared" si="65"/>
        <v>10</v>
      </c>
      <c r="F707">
        <f t="shared" si="66"/>
        <v>2023</v>
      </c>
      <c r="G707">
        <f t="shared" si="67"/>
        <v>1</v>
      </c>
      <c r="H707" t="str">
        <f t="shared" ref="H707:H770" si="69">CHOOSE(WEEKDAY(A707, 2), "Monday", "Tuesday","Wednesday", "Thursday", "Friday", "Saturday","Sunday")</f>
        <v>Monday</v>
      </c>
      <c r="I707" t="str">
        <f t="shared" si="68"/>
        <v>Oct</v>
      </c>
      <c r="J707" t="s">
        <v>81</v>
      </c>
      <c r="K707" t="s">
        <v>730</v>
      </c>
    </row>
    <row r="708" spans="1:11" x14ac:dyDescent="0.25">
      <c r="A708" s="1">
        <v>45208</v>
      </c>
      <c r="B708" t="s">
        <v>3</v>
      </c>
      <c r="C708" t="s">
        <v>353</v>
      </c>
      <c r="D708">
        <v>1.74</v>
      </c>
      <c r="E708">
        <f t="shared" si="65"/>
        <v>10</v>
      </c>
      <c r="F708">
        <f t="shared" si="66"/>
        <v>2023</v>
      </c>
      <c r="G708">
        <f t="shared" si="67"/>
        <v>1</v>
      </c>
      <c r="H708" t="str">
        <f t="shared" si="69"/>
        <v>Monday</v>
      </c>
      <c r="I708" t="str">
        <f t="shared" si="68"/>
        <v>Oct</v>
      </c>
      <c r="J708" t="s">
        <v>81</v>
      </c>
      <c r="K708" t="s">
        <v>730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65"/>
        <v>10</v>
      </c>
      <c r="F709">
        <f t="shared" si="66"/>
        <v>2023</v>
      </c>
      <c r="G709">
        <f t="shared" si="67"/>
        <v>1</v>
      </c>
      <c r="H709" t="str">
        <f t="shared" si="69"/>
        <v>Monday</v>
      </c>
      <c r="I709" t="str">
        <f t="shared" si="68"/>
        <v>Oct</v>
      </c>
      <c r="J709" t="s">
        <v>81</v>
      </c>
      <c r="K709" t="s">
        <v>730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65"/>
        <v>10</v>
      </c>
      <c r="F710">
        <f t="shared" si="66"/>
        <v>2023</v>
      </c>
      <c r="G710">
        <f t="shared" si="67"/>
        <v>1</v>
      </c>
      <c r="H710" t="str">
        <f t="shared" si="69"/>
        <v>Monday</v>
      </c>
      <c r="I710" t="str">
        <f t="shared" si="68"/>
        <v>Oct</v>
      </c>
      <c r="J710" t="s">
        <v>81</v>
      </c>
      <c r="K710" t="s">
        <v>730</v>
      </c>
    </row>
    <row r="711" spans="1:11" x14ac:dyDescent="0.25">
      <c r="A711" s="1">
        <v>45208</v>
      </c>
      <c r="B711" t="s">
        <v>3</v>
      </c>
      <c r="C711" t="s">
        <v>480</v>
      </c>
      <c r="D711">
        <v>1.99</v>
      </c>
      <c r="E711">
        <f t="shared" si="65"/>
        <v>10</v>
      </c>
      <c r="F711">
        <f t="shared" si="66"/>
        <v>2023</v>
      </c>
      <c r="G711">
        <f t="shared" si="67"/>
        <v>1</v>
      </c>
      <c r="H711" t="str">
        <f t="shared" si="69"/>
        <v>Monday</v>
      </c>
      <c r="I711" t="str">
        <f t="shared" si="68"/>
        <v>Oct</v>
      </c>
      <c r="J711" t="s">
        <v>81</v>
      </c>
      <c r="K711" t="s">
        <v>730</v>
      </c>
    </row>
    <row r="712" spans="1:11" x14ac:dyDescent="0.25">
      <c r="A712" s="1">
        <v>45208</v>
      </c>
      <c r="B712" t="s">
        <v>3</v>
      </c>
      <c r="C712" t="s">
        <v>480</v>
      </c>
      <c r="D712">
        <v>1.99</v>
      </c>
      <c r="E712">
        <f t="shared" si="65"/>
        <v>10</v>
      </c>
      <c r="F712">
        <f t="shared" si="66"/>
        <v>2023</v>
      </c>
      <c r="G712">
        <f t="shared" si="67"/>
        <v>1</v>
      </c>
      <c r="H712" t="str">
        <f t="shared" si="69"/>
        <v>Monday</v>
      </c>
      <c r="I712" t="str">
        <f t="shared" si="68"/>
        <v>Oct</v>
      </c>
      <c r="J712" t="s">
        <v>81</v>
      </c>
      <c r="K712" t="s">
        <v>730</v>
      </c>
    </row>
    <row r="713" spans="1:11" x14ac:dyDescent="0.25">
      <c r="A713" s="1">
        <v>45208</v>
      </c>
      <c r="B713" t="s">
        <v>3</v>
      </c>
      <c r="C713" t="s">
        <v>360</v>
      </c>
      <c r="D713">
        <v>0.69</v>
      </c>
      <c r="E713">
        <f t="shared" si="65"/>
        <v>10</v>
      </c>
      <c r="F713">
        <f t="shared" si="66"/>
        <v>2023</v>
      </c>
      <c r="G713">
        <f t="shared" si="67"/>
        <v>1</v>
      </c>
      <c r="H713" t="str">
        <f t="shared" si="69"/>
        <v>Monday</v>
      </c>
      <c r="I713" t="str">
        <f t="shared" si="68"/>
        <v>Oct</v>
      </c>
      <c r="J713" t="s">
        <v>81</v>
      </c>
      <c r="K713" t="s">
        <v>730</v>
      </c>
    </row>
    <row r="714" spans="1:11" x14ac:dyDescent="0.25">
      <c r="A714" s="1">
        <v>45208</v>
      </c>
      <c r="B714" t="s">
        <v>3</v>
      </c>
      <c r="C714" t="s">
        <v>360</v>
      </c>
      <c r="D714">
        <v>0.69</v>
      </c>
      <c r="E714">
        <f t="shared" si="65"/>
        <v>10</v>
      </c>
      <c r="F714">
        <f t="shared" si="66"/>
        <v>2023</v>
      </c>
      <c r="G714">
        <f t="shared" si="67"/>
        <v>1</v>
      </c>
      <c r="H714" t="str">
        <f t="shared" si="69"/>
        <v>Monday</v>
      </c>
      <c r="I714" t="str">
        <f t="shared" si="68"/>
        <v>Oct</v>
      </c>
      <c r="J714" t="s">
        <v>81</v>
      </c>
      <c r="K714" t="s">
        <v>730</v>
      </c>
    </row>
    <row r="715" spans="1:11" x14ac:dyDescent="0.25">
      <c r="A715" s="1">
        <v>45208</v>
      </c>
      <c r="B715" t="s">
        <v>3</v>
      </c>
      <c r="C715" t="s">
        <v>481</v>
      </c>
      <c r="D715">
        <v>1.39</v>
      </c>
      <c r="E715">
        <f t="shared" si="65"/>
        <v>10</v>
      </c>
      <c r="F715">
        <f t="shared" si="66"/>
        <v>2023</v>
      </c>
      <c r="G715">
        <f t="shared" si="67"/>
        <v>1</v>
      </c>
      <c r="H715" t="str">
        <f t="shared" si="69"/>
        <v>Monday</v>
      </c>
      <c r="I715" t="str">
        <f t="shared" si="68"/>
        <v>Oct</v>
      </c>
      <c r="J715" t="s">
        <v>81</v>
      </c>
      <c r="K715" t="s">
        <v>730</v>
      </c>
    </row>
    <row r="716" spans="1:11" x14ac:dyDescent="0.25">
      <c r="A716" s="1">
        <v>45208</v>
      </c>
      <c r="B716" t="s">
        <v>3</v>
      </c>
      <c r="C716" t="s">
        <v>481</v>
      </c>
      <c r="D716">
        <v>1.39</v>
      </c>
      <c r="E716">
        <f t="shared" si="65"/>
        <v>10</v>
      </c>
      <c r="F716">
        <f t="shared" si="66"/>
        <v>2023</v>
      </c>
      <c r="G716">
        <f t="shared" si="67"/>
        <v>1</v>
      </c>
      <c r="H716" t="str">
        <f t="shared" si="69"/>
        <v>Monday</v>
      </c>
      <c r="I716" t="str">
        <f t="shared" si="68"/>
        <v>Oct</v>
      </c>
      <c r="J716" t="s">
        <v>81</v>
      </c>
      <c r="K716" t="s">
        <v>730</v>
      </c>
    </row>
    <row r="717" spans="1:11" x14ac:dyDescent="0.25">
      <c r="A717" s="1">
        <v>45208</v>
      </c>
      <c r="B717" t="s">
        <v>3</v>
      </c>
      <c r="C717" t="s">
        <v>482</v>
      </c>
      <c r="D717">
        <v>0.99</v>
      </c>
      <c r="E717">
        <f t="shared" si="65"/>
        <v>10</v>
      </c>
      <c r="F717">
        <f t="shared" si="66"/>
        <v>2023</v>
      </c>
      <c r="G717">
        <f t="shared" si="67"/>
        <v>1</v>
      </c>
      <c r="H717" t="str">
        <f t="shared" si="69"/>
        <v>Monday</v>
      </c>
      <c r="I717" t="str">
        <f t="shared" si="68"/>
        <v>Oct</v>
      </c>
      <c r="J717" t="s">
        <v>81</v>
      </c>
      <c r="K717" t="s">
        <v>730</v>
      </c>
    </row>
    <row r="718" spans="1:11" x14ac:dyDescent="0.25">
      <c r="A718" s="1">
        <v>45208</v>
      </c>
      <c r="B718" t="s">
        <v>3</v>
      </c>
      <c r="C718" t="s">
        <v>483</v>
      </c>
      <c r="D718">
        <v>0.99</v>
      </c>
      <c r="E718">
        <f t="shared" si="65"/>
        <v>10</v>
      </c>
      <c r="F718">
        <f t="shared" si="66"/>
        <v>2023</v>
      </c>
      <c r="G718">
        <f t="shared" si="67"/>
        <v>1</v>
      </c>
      <c r="H718" t="str">
        <f t="shared" si="69"/>
        <v>Monday</v>
      </c>
      <c r="I718" t="str">
        <f t="shared" si="68"/>
        <v>Oct</v>
      </c>
      <c r="J718" t="s">
        <v>81</v>
      </c>
      <c r="K718" t="s">
        <v>730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65"/>
        <v>10</v>
      </c>
      <c r="F719">
        <f t="shared" si="66"/>
        <v>2023</v>
      </c>
      <c r="G719">
        <f t="shared" si="67"/>
        <v>1</v>
      </c>
      <c r="H719" t="str">
        <f t="shared" si="69"/>
        <v>Monday</v>
      </c>
      <c r="I719" t="str">
        <f t="shared" si="68"/>
        <v>Oct</v>
      </c>
      <c r="J719" t="s">
        <v>81</v>
      </c>
      <c r="K719" t="s">
        <v>730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65"/>
        <v>10</v>
      </c>
      <c r="F720">
        <f t="shared" si="66"/>
        <v>2023</v>
      </c>
      <c r="G720">
        <f t="shared" si="67"/>
        <v>1</v>
      </c>
      <c r="H720" t="str">
        <f t="shared" si="69"/>
        <v>Monday</v>
      </c>
      <c r="I720" t="str">
        <f t="shared" si="68"/>
        <v>Oct</v>
      </c>
      <c r="J720" t="s">
        <v>81</v>
      </c>
      <c r="K720" t="s">
        <v>730</v>
      </c>
    </row>
    <row r="721" spans="1:11" x14ac:dyDescent="0.25">
      <c r="A721" s="1">
        <v>45208</v>
      </c>
      <c r="B721" t="s">
        <v>3</v>
      </c>
      <c r="C721" t="s">
        <v>473</v>
      </c>
      <c r="D721">
        <v>0.99</v>
      </c>
      <c r="E721">
        <f t="shared" si="65"/>
        <v>10</v>
      </c>
      <c r="F721">
        <f t="shared" si="66"/>
        <v>2023</v>
      </c>
      <c r="G721">
        <f t="shared" si="67"/>
        <v>1</v>
      </c>
      <c r="H721" t="str">
        <f t="shared" si="69"/>
        <v>Monday</v>
      </c>
      <c r="I721" t="str">
        <f t="shared" si="68"/>
        <v>Oct</v>
      </c>
      <c r="J721" t="s">
        <v>81</v>
      </c>
      <c r="K721" t="s">
        <v>730</v>
      </c>
    </row>
    <row r="722" spans="1:11" x14ac:dyDescent="0.25">
      <c r="A722" s="1">
        <v>45208</v>
      </c>
      <c r="B722" t="s">
        <v>3</v>
      </c>
      <c r="C722" t="s">
        <v>473</v>
      </c>
      <c r="D722">
        <v>0.99</v>
      </c>
      <c r="E722">
        <f t="shared" si="65"/>
        <v>10</v>
      </c>
      <c r="F722">
        <f t="shared" si="66"/>
        <v>2023</v>
      </c>
      <c r="G722">
        <f t="shared" si="67"/>
        <v>1</v>
      </c>
      <c r="H722" t="str">
        <f t="shared" si="69"/>
        <v>Monday</v>
      </c>
      <c r="I722" t="str">
        <f t="shared" si="68"/>
        <v>Oct</v>
      </c>
      <c r="J722" t="s">
        <v>81</v>
      </c>
      <c r="K722" t="s">
        <v>730</v>
      </c>
    </row>
    <row r="723" spans="1:11" x14ac:dyDescent="0.25">
      <c r="A723" s="1">
        <v>45208</v>
      </c>
      <c r="B723" t="s">
        <v>3</v>
      </c>
      <c r="C723" t="s">
        <v>484</v>
      </c>
      <c r="D723">
        <v>1.7</v>
      </c>
      <c r="E723">
        <f t="shared" si="65"/>
        <v>10</v>
      </c>
      <c r="F723">
        <f t="shared" si="66"/>
        <v>2023</v>
      </c>
      <c r="G723">
        <f t="shared" si="67"/>
        <v>1</v>
      </c>
      <c r="H723" t="str">
        <f t="shared" si="69"/>
        <v>Monday</v>
      </c>
      <c r="I723" t="str">
        <f t="shared" si="68"/>
        <v>Oct</v>
      </c>
      <c r="J723" t="s">
        <v>81</v>
      </c>
      <c r="K723" t="s">
        <v>730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65"/>
        <v>10</v>
      </c>
      <c r="F724">
        <f t="shared" si="66"/>
        <v>2023</v>
      </c>
      <c r="G724">
        <f t="shared" si="67"/>
        <v>1</v>
      </c>
      <c r="H724" t="str">
        <f t="shared" si="69"/>
        <v>Monday</v>
      </c>
      <c r="I724" t="str">
        <f t="shared" si="68"/>
        <v>Oct</v>
      </c>
      <c r="J724" t="s">
        <v>81</v>
      </c>
      <c r="K724" t="s">
        <v>730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65"/>
        <v>10</v>
      </c>
      <c r="F725">
        <f t="shared" si="66"/>
        <v>2023</v>
      </c>
      <c r="G725">
        <f t="shared" si="67"/>
        <v>1</v>
      </c>
      <c r="H725" t="str">
        <f t="shared" si="69"/>
        <v>Monday</v>
      </c>
      <c r="I725" t="str">
        <f t="shared" si="68"/>
        <v>Oct</v>
      </c>
      <c r="J725" t="s">
        <v>81</v>
      </c>
      <c r="K725" t="s">
        <v>730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65"/>
        <v>10</v>
      </c>
      <c r="F726">
        <f t="shared" si="66"/>
        <v>2023</v>
      </c>
      <c r="G726">
        <f t="shared" si="67"/>
        <v>1</v>
      </c>
      <c r="H726" t="str">
        <f t="shared" si="69"/>
        <v>Monday</v>
      </c>
      <c r="I726" t="str">
        <f t="shared" si="68"/>
        <v>Oct</v>
      </c>
      <c r="J726" t="s">
        <v>81</v>
      </c>
      <c r="K726" t="s">
        <v>730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65"/>
        <v>10</v>
      </c>
      <c r="F727">
        <f t="shared" si="66"/>
        <v>2023</v>
      </c>
      <c r="G727">
        <f t="shared" si="67"/>
        <v>1</v>
      </c>
      <c r="H727" t="str">
        <f t="shared" si="69"/>
        <v>Monday</v>
      </c>
      <c r="I727" t="str">
        <f t="shared" si="68"/>
        <v>Oct</v>
      </c>
      <c r="J727" t="s">
        <v>81</v>
      </c>
      <c r="K727" t="s">
        <v>730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65"/>
        <v>10</v>
      </c>
      <c r="F728">
        <f t="shared" si="66"/>
        <v>2023</v>
      </c>
      <c r="G728">
        <f t="shared" si="67"/>
        <v>1</v>
      </c>
      <c r="H728" t="str">
        <f t="shared" si="69"/>
        <v>Monday</v>
      </c>
      <c r="I728" t="str">
        <f t="shared" si="68"/>
        <v>Oct</v>
      </c>
      <c r="J728" t="s">
        <v>81</v>
      </c>
      <c r="K728" t="s">
        <v>730</v>
      </c>
    </row>
    <row r="729" spans="1:11" x14ac:dyDescent="0.25">
      <c r="A729" s="1">
        <v>45208</v>
      </c>
      <c r="B729" t="s">
        <v>3</v>
      </c>
      <c r="C729" t="s">
        <v>485</v>
      </c>
      <c r="D729">
        <f>6.99/2</f>
        <v>3.4950000000000001</v>
      </c>
      <c r="E729">
        <f t="shared" si="65"/>
        <v>10</v>
      </c>
      <c r="F729">
        <f t="shared" si="66"/>
        <v>2023</v>
      </c>
      <c r="G729">
        <f t="shared" si="67"/>
        <v>1</v>
      </c>
      <c r="H729" t="str">
        <f t="shared" si="69"/>
        <v>Monday</v>
      </c>
      <c r="I729" t="str">
        <f t="shared" si="68"/>
        <v>Oct</v>
      </c>
      <c r="J729" t="s">
        <v>81</v>
      </c>
      <c r="K729" t="s">
        <v>730</v>
      </c>
    </row>
    <row r="730" spans="1:11" x14ac:dyDescent="0.25">
      <c r="A730" s="1">
        <v>45208</v>
      </c>
      <c r="B730" t="s">
        <v>3</v>
      </c>
      <c r="C730" t="s">
        <v>486</v>
      </c>
      <c r="D730">
        <v>2.29</v>
      </c>
      <c r="E730">
        <f t="shared" si="65"/>
        <v>10</v>
      </c>
      <c r="F730">
        <f t="shared" si="66"/>
        <v>2023</v>
      </c>
      <c r="G730">
        <f t="shared" si="67"/>
        <v>1</v>
      </c>
      <c r="H730" t="str">
        <f t="shared" si="69"/>
        <v>Monday</v>
      </c>
      <c r="I730" t="str">
        <f t="shared" si="68"/>
        <v>Oct</v>
      </c>
      <c r="J730" t="s">
        <v>81</v>
      </c>
      <c r="K730" t="s">
        <v>730</v>
      </c>
    </row>
    <row r="731" spans="1:11" x14ac:dyDescent="0.25">
      <c r="A731" s="1">
        <v>45208</v>
      </c>
      <c r="B731" t="s">
        <v>3</v>
      </c>
      <c r="C731" t="s">
        <v>487</v>
      </c>
      <c r="D731">
        <v>1.29</v>
      </c>
      <c r="E731">
        <f t="shared" si="65"/>
        <v>10</v>
      </c>
      <c r="F731">
        <f t="shared" si="66"/>
        <v>2023</v>
      </c>
      <c r="G731">
        <f t="shared" si="67"/>
        <v>1</v>
      </c>
      <c r="H731" t="str">
        <f t="shared" si="69"/>
        <v>Monday</v>
      </c>
      <c r="I731" t="str">
        <f t="shared" si="68"/>
        <v>Oct</v>
      </c>
      <c r="J731" t="s">
        <v>81</v>
      </c>
      <c r="K731" t="s">
        <v>730</v>
      </c>
    </row>
    <row r="732" spans="1:11" x14ac:dyDescent="0.25">
      <c r="A732" s="1">
        <v>45208</v>
      </c>
      <c r="B732" t="s">
        <v>3</v>
      </c>
      <c r="C732" t="s">
        <v>488</v>
      </c>
      <c r="D732">
        <v>4.13</v>
      </c>
      <c r="E732">
        <f t="shared" si="65"/>
        <v>10</v>
      </c>
      <c r="F732">
        <f t="shared" si="66"/>
        <v>2023</v>
      </c>
      <c r="G732">
        <f t="shared" si="67"/>
        <v>1</v>
      </c>
      <c r="H732" t="str">
        <f t="shared" si="69"/>
        <v>Monday</v>
      </c>
      <c r="I732" t="str">
        <f t="shared" si="68"/>
        <v>Oct</v>
      </c>
      <c r="J732" t="s">
        <v>81</v>
      </c>
      <c r="K732" t="s">
        <v>730</v>
      </c>
    </row>
    <row r="733" spans="1:11" x14ac:dyDescent="0.25">
      <c r="A733" s="1">
        <v>45208</v>
      </c>
      <c r="B733" t="s">
        <v>3</v>
      </c>
      <c r="C733" t="s">
        <v>352</v>
      </c>
      <c r="D733">
        <v>2.99</v>
      </c>
      <c r="E733">
        <f t="shared" si="65"/>
        <v>10</v>
      </c>
      <c r="F733">
        <f t="shared" si="66"/>
        <v>2023</v>
      </c>
      <c r="G733">
        <f t="shared" si="67"/>
        <v>1</v>
      </c>
      <c r="H733" t="str">
        <f t="shared" si="69"/>
        <v>Monday</v>
      </c>
      <c r="I733" t="str">
        <f t="shared" si="68"/>
        <v>Oct</v>
      </c>
      <c r="J733" t="s">
        <v>81</v>
      </c>
      <c r="K733" t="s">
        <v>730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65"/>
        <v>10</v>
      </c>
      <c r="F734">
        <f t="shared" si="66"/>
        <v>2023</v>
      </c>
      <c r="G734">
        <f t="shared" si="67"/>
        <v>2</v>
      </c>
      <c r="H734" t="str">
        <f t="shared" si="69"/>
        <v>Tuesday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65"/>
        <v>10</v>
      </c>
      <c r="F735">
        <f t="shared" si="66"/>
        <v>2023</v>
      </c>
      <c r="G735">
        <f t="shared" si="67"/>
        <v>3</v>
      </c>
      <c r="H735" t="str">
        <f t="shared" si="69"/>
        <v>Wednesday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65"/>
        <v>10</v>
      </c>
      <c r="F736">
        <f t="shared" si="66"/>
        <v>2023</v>
      </c>
      <c r="G736">
        <f t="shared" si="67"/>
        <v>4</v>
      </c>
      <c r="H736" t="str">
        <f t="shared" si="69"/>
        <v>Thursday</v>
      </c>
      <c r="J736" t="s">
        <v>49</v>
      </c>
      <c r="K736" t="s">
        <v>744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65"/>
        <v>10</v>
      </c>
      <c r="F737">
        <f t="shared" si="66"/>
        <v>2023</v>
      </c>
      <c r="G737">
        <f t="shared" si="67"/>
        <v>4</v>
      </c>
      <c r="H737" t="str">
        <f t="shared" si="69"/>
        <v>Thursday</v>
      </c>
      <c r="J737" t="s">
        <v>49</v>
      </c>
      <c r="K737" t="s">
        <v>744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65"/>
        <v>10</v>
      </c>
      <c r="F738">
        <f t="shared" si="66"/>
        <v>2023</v>
      </c>
      <c r="G738">
        <f t="shared" si="67"/>
        <v>4</v>
      </c>
      <c r="H738" t="str">
        <f t="shared" si="69"/>
        <v>Thursday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65"/>
        <v>10</v>
      </c>
      <c r="F739">
        <f t="shared" si="66"/>
        <v>2023</v>
      </c>
      <c r="G739">
        <f t="shared" si="67"/>
        <v>4</v>
      </c>
      <c r="H739" t="str">
        <f t="shared" si="69"/>
        <v>Thursday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513</v>
      </c>
      <c r="D740">
        <f>4.99-1.25</f>
        <v>3.74</v>
      </c>
      <c r="E740">
        <f t="shared" si="65"/>
        <v>10</v>
      </c>
      <c r="F740">
        <f t="shared" si="66"/>
        <v>2023</v>
      </c>
      <c r="G740">
        <f t="shared" si="67"/>
        <v>4</v>
      </c>
      <c r="H740" t="str">
        <f t="shared" si="69"/>
        <v>Thursday</v>
      </c>
      <c r="I740" t="str">
        <f t="shared" ref="I740:I741" si="70">TEXT(A740, "MMM")</f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512</v>
      </c>
      <c r="D741">
        <f>4.99-1.25</f>
        <v>3.74</v>
      </c>
      <c r="E741">
        <f t="shared" si="65"/>
        <v>10</v>
      </c>
      <c r="F741">
        <f t="shared" si="66"/>
        <v>2023</v>
      </c>
      <c r="G741">
        <f t="shared" si="67"/>
        <v>4</v>
      </c>
      <c r="H741" t="str">
        <f t="shared" si="69"/>
        <v>Thursday</v>
      </c>
      <c r="I741" t="str">
        <f t="shared" si="70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65"/>
        <v>10</v>
      </c>
      <c r="F742">
        <f t="shared" si="66"/>
        <v>2023</v>
      </c>
      <c r="G742">
        <f t="shared" si="67"/>
        <v>5</v>
      </c>
      <c r="H742" t="str">
        <f t="shared" si="69"/>
        <v>Friday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65"/>
        <v>10</v>
      </c>
      <c r="F743">
        <f t="shared" si="66"/>
        <v>2023</v>
      </c>
      <c r="G743">
        <f t="shared" si="67"/>
        <v>5</v>
      </c>
      <c r="H743" t="str">
        <f t="shared" si="69"/>
        <v>Friday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504</v>
      </c>
      <c r="D744">
        <v>2.99</v>
      </c>
      <c r="E744">
        <f t="shared" si="65"/>
        <v>10</v>
      </c>
      <c r="F744">
        <f t="shared" si="66"/>
        <v>2023</v>
      </c>
      <c r="G744">
        <f t="shared" si="67"/>
        <v>6</v>
      </c>
      <c r="H744" t="str">
        <f t="shared" si="69"/>
        <v>Saturday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505</v>
      </c>
      <c r="D745">
        <f>1.49/2</f>
        <v>0.745</v>
      </c>
      <c r="E745">
        <f t="shared" si="65"/>
        <v>10</v>
      </c>
      <c r="F745">
        <f t="shared" si="66"/>
        <v>2023</v>
      </c>
      <c r="G745">
        <f t="shared" si="67"/>
        <v>6</v>
      </c>
      <c r="H745" t="str">
        <f t="shared" si="69"/>
        <v>Saturday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506</v>
      </c>
      <c r="D746">
        <f>1.19/2</f>
        <v>0.59499999999999997</v>
      </c>
      <c r="E746">
        <f t="shared" si="65"/>
        <v>10</v>
      </c>
      <c r="F746">
        <f t="shared" si="66"/>
        <v>2023</v>
      </c>
      <c r="G746">
        <f t="shared" si="67"/>
        <v>6</v>
      </c>
      <c r="H746" t="str">
        <f t="shared" si="69"/>
        <v>Saturday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507</v>
      </c>
      <c r="D747">
        <v>2.79</v>
      </c>
      <c r="E747">
        <f t="shared" si="65"/>
        <v>10</v>
      </c>
      <c r="F747">
        <f t="shared" si="66"/>
        <v>2023</v>
      </c>
      <c r="G747">
        <f t="shared" si="67"/>
        <v>6</v>
      </c>
      <c r="H747" t="str">
        <f t="shared" si="69"/>
        <v>Saturday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65"/>
        <v>10</v>
      </c>
      <c r="F748">
        <f t="shared" si="66"/>
        <v>2023</v>
      </c>
      <c r="G748">
        <f t="shared" si="67"/>
        <v>1</v>
      </c>
      <c r="H748" t="str">
        <f t="shared" si="69"/>
        <v>Monday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65"/>
        <v>10</v>
      </c>
      <c r="F749">
        <f t="shared" si="66"/>
        <v>2023</v>
      </c>
      <c r="G749">
        <f t="shared" si="67"/>
        <v>1</v>
      </c>
      <c r="H749" t="str">
        <f t="shared" si="69"/>
        <v>Monday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65"/>
        <v>10</v>
      </c>
      <c r="F750">
        <f t="shared" si="66"/>
        <v>2023</v>
      </c>
      <c r="G750">
        <f t="shared" si="67"/>
        <v>1</v>
      </c>
      <c r="H750" t="str">
        <f t="shared" si="69"/>
        <v>Monday</v>
      </c>
      <c r="J750" t="s">
        <v>49</v>
      </c>
      <c r="K750" t="s">
        <v>744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65"/>
        <v>10</v>
      </c>
      <c r="F751">
        <f t="shared" si="66"/>
        <v>2023</v>
      </c>
      <c r="G751">
        <f t="shared" si="67"/>
        <v>1</v>
      </c>
      <c r="H751" t="str">
        <f t="shared" si="69"/>
        <v>Monday</v>
      </c>
      <c r="J751" t="s">
        <v>49</v>
      </c>
      <c r="K751" t="s">
        <v>744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65"/>
        <v>10</v>
      </c>
      <c r="F752">
        <f t="shared" si="66"/>
        <v>2023</v>
      </c>
      <c r="G752">
        <f t="shared" si="67"/>
        <v>1</v>
      </c>
      <c r="H752" t="str">
        <f t="shared" si="69"/>
        <v>Monday</v>
      </c>
      <c r="J752" t="s">
        <v>49</v>
      </c>
      <c r="K752" t="s">
        <v>744</v>
      </c>
    </row>
    <row r="753" spans="1:12" x14ac:dyDescent="0.25">
      <c r="A753" s="1">
        <v>45215</v>
      </c>
      <c r="B753" t="s">
        <v>3</v>
      </c>
      <c r="C753" t="s">
        <v>345</v>
      </c>
      <c r="D753">
        <f>1.39/2</f>
        <v>0.69499999999999995</v>
      </c>
      <c r="E753">
        <f t="shared" si="65"/>
        <v>10</v>
      </c>
      <c r="F753">
        <f t="shared" si="66"/>
        <v>2023</v>
      </c>
      <c r="G753">
        <f t="shared" si="67"/>
        <v>1</v>
      </c>
      <c r="H753" t="str">
        <f t="shared" si="69"/>
        <v>Monday</v>
      </c>
      <c r="J753" t="s">
        <v>49</v>
      </c>
      <c r="K753" t="s">
        <v>744</v>
      </c>
    </row>
    <row r="754" spans="1:12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65"/>
        <v>10</v>
      </c>
      <c r="F754">
        <f t="shared" si="66"/>
        <v>2023</v>
      </c>
      <c r="G754">
        <f t="shared" si="67"/>
        <v>2</v>
      </c>
      <c r="H754" t="str">
        <f t="shared" si="69"/>
        <v>Tuesday</v>
      </c>
      <c r="J754" t="s">
        <v>46</v>
      </c>
    </row>
    <row r="755" spans="1:12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65"/>
        <v>10</v>
      </c>
      <c r="F755">
        <f t="shared" si="66"/>
        <v>2023</v>
      </c>
      <c r="G755">
        <f t="shared" si="67"/>
        <v>2</v>
      </c>
      <c r="H755" t="str">
        <f t="shared" si="69"/>
        <v>Tuesday</v>
      </c>
      <c r="J755" t="s">
        <v>49</v>
      </c>
      <c r="K755" t="s">
        <v>744</v>
      </c>
    </row>
    <row r="756" spans="1:12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ref="E756:E819" si="71">MONTH(A756)</f>
        <v>10</v>
      </c>
      <c r="F756">
        <f t="shared" ref="F756:F819" si="72">YEAR(A756)</f>
        <v>2023</v>
      </c>
      <c r="G756">
        <f t="shared" ref="G756:G819" si="73">WEEKDAY(A756, 2)</f>
        <v>2</v>
      </c>
      <c r="H756" t="str">
        <f t="shared" si="69"/>
        <v>Tuesday</v>
      </c>
      <c r="J756" t="s">
        <v>49</v>
      </c>
      <c r="K756" t="s">
        <v>744</v>
      </c>
    </row>
    <row r="757" spans="1:12" x14ac:dyDescent="0.25">
      <c r="A757" s="1">
        <v>45216</v>
      </c>
      <c r="B757" t="s">
        <v>3</v>
      </c>
      <c r="C757" t="s">
        <v>490</v>
      </c>
      <c r="D757">
        <v>5.19</v>
      </c>
      <c r="E757">
        <f t="shared" si="71"/>
        <v>10</v>
      </c>
      <c r="F757">
        <f t="shared" si="72"/>
        <v>2023</v>
      </c>
      <c r="G757">
        <f t="shared" si="73"/>
        <v>2</v>
      </c>
      <c r="H757" t="str">
        <f t="shared" si="69"/>
        <v>Tuesday</v>
      </c>
      <c r="J757" t="s">
        <v>49</v>
      </c>
      <c r="K757" t="s">
        <v>744</v>
      </c>
    </row>
    <row r="758" spans="1:12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71"/>
        <v>7</v>
      </c>
      <c r="F758">
        <f t="shared" si="72"/>
        <v>2023</v>
      </c>
      <c r="G758">
        <f t="shared" si="73"/>
        <v>7</v>
      </c>
      <c r="H758" t="str">
        <f t="shared" si="69"/>
        <v>Sunday</v>
      </c>
      <c r="J758" t="s">
        <v>297</v>
      </c>
      <c r="L758" t="s">
        <v>922</v>
      </c>
    </row>
    <row r="759" spans="1:12" x14ac:dyDescent="0.25">
      <c r="A759" s="1">
        <v>45217</v>
      </c>
      <c r="B759" t="s">
        <v>3</v>
      </c>
      <c r="C759" t="s">
        <v>495</v>
      </c>
      <c r="D759">
        <v>1.29</v>
      </c>
      <c r="E759">
        <f t="shared" si="71"/>
        <v>10</v>
      </c>
      <c r="F759">
        <f t="shared" si="72"/>
        <v>2023</v>
      </c>
      <c r="G759">
        <f t="shared" si="73"/>
        <v>3</v>
      </c>
      <c r="H759" t="str">
        <f t="shared" si="69"/>
        <v>Wednesday</v>
      </c>
      <c r="J759" t="s">
        <v>269</v>
      </c>
      <c r="K759" t="s">
        <v>869</v>
      </c>
    </row>
    <row r="760" spans="1:12" x14ac:dyDescent="0.25">
      <c r="A760" s="1">
        <v>45217</v>
      </c>
      <c r="B760" t="s">
        <v>3</v>
      </c>
      <c r="C760" t="s">
        <v>496</v>
      </c>
      <c r="D760">
        <v>1.79</v>
      </c>
      <c r="E760">
        <f t="shared" si="71"/>
        <v>10</v>
      </c>
      <c r="F760">
        <f t="shared" si="72"/>
        <v>2023</v>
      </c>
      <c r="G760">
        <f t="shared" si="73"/>
        <v>3</v>
      </c>
      <c r="H760" t="str">
        <f t="shared" si="69"/>
        <v>Wednesday</v>
      </c>
      <c r="J760" t="s">
        <v>269</v>
      </c>
      <c r="K760" t="s">
        <v>869</v>
      </c>
    </row>
    <row r="761" spans="1:12" x14ac:dyDescent="0.25">
      <c r="A761" s="1">
        <v>45217</v>
      </c>
      <c r="B761" t="s">
        <v>3</v>
      </c>
      <c r="C761" t="s">
        <v>422</v>
      </c>
      <c r="D761">
        <v>0.55000000000000004</v>
      </c>
      <c r="E761">
        <f t="shared" si="71"/>
        <v>10</v>
      </c>
      <c r="F761">
        <f t="shared" si="72"/>
        <v>2023</v>
      </c>
      <c r="G761">
        <f t="shared" si="73"/>
        <v>3</v>
      </c>
      <c r="H761" t="str">
        <f t="shared" si="69"/>
        <v>Wednesday</v>
      </c>
      <c r="J761" t="s">
        <v>269</v>
      </c>
      <c r="K761" t="s">
        <v>869</v>
      </c>
    </row>
    <row r="762" spans="1:12" x14ac:dyDescent="0.25">
      <c r="A762" s="1">
        <v>45217</v>
      </c>
      <c r="B762" t="s">
        <v>3</v>
      </c>
      <c r="C762" t="s">
        <v>497</v>
      </c>
      <c r="D762">
        <v>0.79</v>
      </c>
      <c r="E762">
        <f t="shared" si="71"/>
        <v>10</v>
      </c>
      <c r="F762">
        <f t="shared" si="72"/>
        <v>2023</v>
      </c>
      <c r="G762">
        <f t="shared" si="73"/>
        <v>3</v>
      </c>
      <c r="H762" t="str">
        <f t="shared" si="69"/>
        <v>Wednesday</v>
      </c>
      <c r="J762" t="s">
        <v>269</v>
      </c>
      <c r="K762" t="s">
        <v>869</v>
      </c>
    </row>
    <row r="763" spans="1:12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71"/>
        <v>10</v>
      </c>
      <c r="F763">
        <f t="shared" si="72"/>
        <v>2023</v>
      </c>
      <c r="G763">
        <f t="shared" si="73"/>
        <v>4</v>
      </c>
      <c r="H763" t="str">
        <f t="shared" si="69"/>
        <v>Thursday</v>
      </c>
      <c r="J763" t="s">
        <v>870</v>
      </c>
      <c r="K763" t="s">
        <v>760</v>
      </c>
    </row>
    <row r="764" spans="1:12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71"/>
        <v>10</v>
      </c>
      <c r="F764">
        <f t="shared" si="72"/>
        <v>2023</v>
      </c>
      <c r="G764">
        <f t="shared" si="73"/>
        <v>4</v>
      </c>
      <c r="H764" t="str">
        <f t="shared" si="69"/>
        <v>Thursday</v>
      </c>
      <c r="J764" t="s">
        <v>870</v>
      </c>
      <c r="K764" t="s">
        <v>760</v>
      </c>
    </row>
    <row r="765" spans="1:12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71"/>
        <v>10</v>
      </c>
      <c r="F765">
        <f t="shared" si="72"/>
        <v>2023</v>
      </c>
      <c r="G765">
        <f t="shared" si="73"/>
        <v>4</v>
      </c>
      <c r="H765" t="str">
        <f t="shared" si="69"/>
        <v>Thursday</v>
      </c>
      <c r="J765" t="s">
        <v>870</v>
      </c>
      <c r="K765" t="s">
        <v>760</v>
      </c>
    </row>
    <row r="766" spans="1:12" x14ac:dyDescent="0.25">
      <c r="A766" s="1">
        <v>45206</v>
      </c>
      <c r="B766" t="s">
        <v>116</v>
      </c>
      <c r="C766" t="s">
        <v>470</v>
      </c>
      <c r="D766">
        <f>19.49/2</f>
        <v>9.7449999999999992</v>
      </c>
      <c r="E766">
        <f t="shared" si="71"/>
        <v>10</v>
      </c>
      <c r="F766">
        <f t="shared" si="72"/>
        <v>2023</v>
      </c>
      <c r="G766">
        <f t="shared" si="73"/>
        <v>6</v>
      </c>
      <c r="H766" t="str">
        <f t="shared" si="69"/>
        <v>Saturday</v>
      </c>
      <c r="J766" t="s">
        <v>469</v>
      </c>
      <c r="K766" t="s">
        <v>730</v>
      </c>
      <c r="L766" t="s">
        <v>921</v>
      </c>
    </row>
    <row r="767" spans="1:12" x14ac:dyDescent="0.25">
      <c r="A767" s="1">
        <v>45219</v>
      </c>
      <c r="B767" t="s">
        <v>3</v>
      </c>
      <c r="C767" t="s">
        <v>494</v>
      </c>
      <c r="D767">
        <v>62</v>
      </c>
      <c r="E767">
        <f t="shared" si="71"/>
        <v>10</v>
      </c>
      <c r="F767">
        <f t="shared" si="72"/>
        <v>2023</v>
      </c>
      <c r="G767">
        <f t="shared" si="73"/>
        <v>5</v>
      </c>
      <c r="H767" t="str">
        <f t="shared" si="69"/>
        <v>Friday</v>
      </c>
      <c r="J767" t="s">
        <v>937</v>
      </c>
    </row>
    <row r="768" spans="1:12" x14ac:dyDescent="0.25">
      <c r="A768" s="1">
        <v>45318</v>
      </c>
      <c r="B768" t="s">
        <v>934</v>
      </c>
      <c r="C768" t="s">
        <v>728</v>
      </c>
      <c r="D768">
        <v>1.95</v>
      </c>
      <c r="E768">
        <f t="shared" si="71"/>
        <v>1</v>
      </c>
      <c r="F768">
        <f t="shared" si="72"/>
        <v>2024</v>
      </c>
      <c r="G768">
        <f t="shared" si="73"/>
        <v>6</v>
      </c>
      <c r="H768" t="str">
        <f t="shared" si="69"/>
        <v>Saturday</v>
      </c>
      <c r="J768" t="s">
        <v>323</v>
      </c>
      <c r="K768" t="s">
        <v>730</v>
      </c>
    </row>
    <row r="769" spans="1:11" x14ac:dyDescent="0.25">
      <c r="A769" s="1">
        <v>45220</v>
      </c>
      <c r="B769" t="s">
        <v>3</v>
      </c>
      <c r="C769" t="s">
        <v>491</v>
      </c>
      <c r="D769">
        <v>1.1000000000000001</v>
      </c>
      <c r="E769">
        <f t="shared" si="71"/>
        <v>10</v>
      </c>
      <c r="F769">
        <f t="shared" si="72"/>
        <v>2023</v>
      </c>
      <c r="G769">
        <f t="shared" si="73"/>
        <v>6</v>
      </c>
      <c r="H769" t="str">
        <f t="shared" si="69"/>
        <v>Saturday</v>
      </c>
      <c r="J769" t="s">
        <v>492</v>
      </c>
    </row>
    <row r="770" spans="1:11" x14ac:dyDescent="0.25">
      <c r="A770" s="1">
        <v>45220</v>
      </c>
      <c r="B770" t="s">
        <v>3</v>
      </c>
      <c r="C770" t="s">
        <v>498</v>
      </c>
      <c r="D770">
        <v>2.6</v>
      </c>
      <c r="E770">
        <f t="shared" si="71"/>
        <v>10</v>
      </c>
      <c r="F770">
        <f t="shared" si="72"/>
        <v>2023</v>
      </c>
      <c r="G770">
        <f t="shared" si="73"/>
        <v>6</v>
      </c>
      <c r="H770" t="str">
        <f t="shared" si="69"/>
        <v>Saturday</v>
      </c>
      <c r="J770" t="s">
        <v>873</v>
      </c>
      <c r="K770" t="s">
        <v>872</v>
      </c>
    </row>
    <row r="771" spans="1:11" x14ac:dyDescent="0.25">
      <c r="A771" s="1">
        <v>45220</v>
      </c>
      <c r="B771" t="s">
        <v>3</v>
      </c>
      <c r="C771" t="s">
        <v>499</v>
      </c>
      <c r="D771">
        <v>1.8</v>
      </c>
      <c r="E771">
        <f t="shared" si="71"/>
        <v>10</v>
      </c>
      <c r="F771">
        <f t="shared" si="72"/>
        <v>2023</v>
      </c>
      <c r="G771">
        <f t="shared" si="73"/>
        <v>6</v>
      </c>
      <c r="H771" t="str">
        <f t="shared" ref="H771:H834" si="74">CHOOSE(WEEKDAY(A771, 2), "Monday", "Tuesday","Wednesday", "Thursday", "Friday", "Saturday","Sunday")</f>
        <v>Saturday</v>
      </c>
      <c r="J771" t="s">
        <v>873</v>
      </c>
      <c r="K771" t="s">
        <v>872</v>
      </c>
    </row>
    <row r="772" spans="1:11" x14ac:dyDescent="0.25">
      <c r="A772" s="1">
        <v>45221</v>
      </c>
      <c r="B772" t="s">
        <v>3</v>
      </c>
      <c r="C772" t="s">
        <v>500</v>
      </c>
      <c r="D772">
        <f>2.35/2</f>
        <v>1.175</v>
      </c>
      <c r="E772">
        <f t="shared" si="71"/>
        <v>10</v>
      </c>
      <c r="F772">
        <f t="shared" si="72"/>
        <v>2023</v>
      </c>
      <c r="G772">
        <f t="shared" si="73"/>
        <v>7</v>
      </c>
      <c r="H772" t="str">
        <f t="shared" si="74"/>
        <v>Sunday</v>
      </c>
      <c r="I772" t="str">
        <f t="shared" ref="I772:I779" si="75">TEXT(A772, "MMM")</f>
        <v>Oct</v>
      </c>
      <c r="J772" t="s">
        <v>81</v>
      </c>
      <c r="K772" t="s">
        <v>865</v>
      </c>
    </row>
    <row r="773" spans="1:11" x14ac:dyDescent="0.25">
      <c r="A773" s="1">
        <v>45221</v>
      </c>
      <c r="B773" t="s">
        <v>3</v>
      </c>
      <c r="C773" t="s">
        <v>501</v>
      </c>
      <c r="D773">
        <v>1.1000000000000001</v>
      </c>
      <c r="E773">
        <f t="shared" si="71"/>
        <v>10</v>
      </c>
      <c r="F773">
        <f t="shared" si="72"/>
        <v>2023</v>
      </c>
      <c r="G773">
        <f t="shared" si="73"/>
        <v>7</v>
      </c>
      <c r="H773" t="str">
        <f t="shared" si="74"/>
        <v>Sunday</v>
      </c>
      <c r="I773" t="str">
        <f t="shared" si="75"/>
        <v>Oct</v>
      </c>
      <c r="J773" t="s">
        <v>81</v>
      </c>
      <c r="K773" t="s">
        <v>865</v>
      </c>
    </row>
    <row r="774" spans="1:11" x14ac:dyDescent="0.25">
      <c r="A774" s="1">
        <v>45221</v>
      </c>
      <c r="B774" t="s">
        <v>3</v>
      </c>
      <c r="C774" t="s">
        <v>502</v>
      </c>
      <c r="D774">
        <f t="shared" ref="D774:D779" si="76">1.59/2</f>
        <v>0.79500000000000004</v>
      </c>
      <c r="E774">
        <f t="shared" si="71"/>
        <v>10</v>
      </c>
      <c r="F774">
        <f t="shared" si="72"/>
        <v>2023</v>
      </c>
      <c r="G774">
        <f t="shared" si="73"/>
        <v>7</v>
      </c>
      <c r="H774" t="str">
        <f t="shared" si="74"/>
        <v>Sunday</v>
      </c>
      <c r="I774" t="str">
        <f t="shared" si="75"/>
        <v>Oct</v>
      </c>
      <c r="J774" t="s">
        <v>81</v>
      </c>
      <c r="K774" t="s">
        <v>865</v>
      </c>
    </row>
    <row r="775" spans="1:11" x14ac:dyDescent="0.25">
      <c r="A775" s="1">
        <v>45221</v>
      </c>
      <c r="B775" t="s">
        <v>3</v>
      </c>
      <c r="C775" t="s">
        <v>452</v>
      </c>
      <c r="D775">
        <f t="shared" si="76"/>
        <v>0.79500000000000004</v>
      </c>
      <c r="E775">
        <f t="shared" si="71"/>
        <v>10</v>
      </c>
      <c r="F775">
        <f t="shared" si="72"/>
        <v>2023</v>
      </c>
      <c r="G775">
        <f t="shared" si="73"/>
        <v>7</v>
      </c>
      <c r="H775" t="str">
        <f t="shared" si="74"/>
        <v>Sunday</v>
      </c>
      <c r="I775" t="str">
        <f t="shared" si="75"/>
        <v>Oct</v>
      </c>
      <c r="J775" t="s">
        <v>81</v>
      </c>
      <c r="K775" t="s">
        <v>865</v>
      </c>
    </row>
    <row r="776" spans="1:11" x14ac:dyDescent="0.25">
      <c r="A776" s="1">
        <v>45221</v>
      </c>
      <c r="B776" t="s">
        <v>3</v>
      </c>
      <c r="C776" t="s">
        <v>452</v>
      </c>
      <c r="D776">
        <f t="shared" si="76"/>
        <v>0.79500000000000004</v>
      </c>
      <c r="E776">
        <f t="shared" si="71"/>
        <v>10</v>
      </c>
      <c r="F776">
        <f t="shared" si="72"/>
        <v>2023</v>
      </c>
      <c r="G776">
        <f t="shared" si="73"/>
        <v>7</v>
      </c>
      <c r="H776" t="str">
        <f t="shared" si="74"/>
        <v>Sunday</v>
      </c>
      <c r="I776" t="str">
        <f t="shared" si="75"/>
        <v>Oct</v>
      </c>
      <c r="J776" t="s">
        <v>81</v>
      </c>
      <c r="K776" t="s">
        <v>865</v>
      </c>
    </row>
    <row r="777" spans="1:11" x14ac:dyDescent="0.25">
      <c r="A777" s="1">
        <v>45221</v>
      </c>
      <c r="B777" t="s">
        <v>3</v>
      </c>
      <c r="C777" t="s">
        <v>452</v>
      </c>
      <c r="D777">
        <f t="shared" si="76"/>
        <v>0.79500000000000004</v>
      </c>
      <c r="E777">
        <f t="shared" si="71"/>
        <v>10</v>
      </c>
      <c r="F777">
        <f t="shared" si="72"/>
        <v>2023</v>
      </c>
      <c r="G777">
        <f t="shared" si="73"/>
        <v>7</v>
      </c>
      <c r="H777" t="str">
        <f t="shared" si="74"/>
        <v>Sunday</v>
      </c>
      <c r="I777" t="str">
        <f t="shared" si="75"/>
        <v>Oct</v>
      </c>
      <c r="J777" t="s">
        <v>81</v>
      </c>
      <c r="K777" t="s">
        <v>865</v>
      </c>
    </row>
    <row r="778" spans="1:11" x14ac:dyDescent="0.25">
      <c r="A778" s="1">
        <v>45221</v>
      </c>
      <c r="B778" t="s">
        <v>3</v>
      </c>
      <c r="C778" t="s">
        <v>452</v>
      </c>
      <c r="D778">
        <f t="shared" si="76"/>
        <v>0.79500000000000004</v>
      </c>
      <c r="E778">
        <f t="shared" si="71"/>
        <v>10</v>
      </c>
      <c r="F778">
        <f t="shared" si="72"/>
        <v>2023</v>
      </c>
      <c r="G778">
        <f t="shared" si="73"/>
        <v>7</v>
      </c>
      <c r="H778" t="str">
        <f t="shared" si="74"/>
        <v>Sunday</v>
      </c>
      <c r="I778" t="str">
        <f t="shared" si="75"/>
        <v>Oct</v>
      </c>
      <c r="J778" t="s">
        <v>81</v>
      </c>
      <c r="K778" t="s">
        <v>865</v>
      </c>
    </row>
    <row r="779" spans="1:11" x14ac:dyDescent="0.25">
      <c r="A779" s="1">
        <v>45221</v>
      </c>
      <c r="B779" t="s">
        <v>3</v>
      </c>
      <c r="C779" t="s">
        <v>503</v>
      </c>
      <c r="D779">
        <f t="shared" si="76"/>
        <v>0.79500000000000004</v>
      </c>
      <c r="E779">
        <f t="shared" si="71"/>
        <v>10</v>
      </c>
      <c r="F779">
        <f t="shared" si="72"/>
        <v>2023</v>
      </c>
      <c r="G779">
        <f t="shared" si="73"/>
        <v>7</v>
      </c>
      <c r="H779" t="str">
        <f t="shared" si="74"/>
        <v>Sunday</v>
      </c>
      <c r="I779" t="str">
        <f t="shared" si="75"/>
        <v>Oct</v>
      </c>
      <c r="J779" t="s">
        <v>81</v>
      </c>
      <c r="K779" t="s">
        <v>865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71"/>
        <v>10</v>
      </c>
      <c r="F780">
        <f t="shared" si="72"/>
        <v>2023</v>
      </c>
      <c r="G780">
        <f t="shared" si="73"/>
        <v>1</v>
      </c>
      <c r="H780" t="str">
        <f t="shared" si="74"/>
        <v>Monday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71"/>
        <v>10</v>
      </c>
      <c r="F781">
        <f t="shared" si="72"/>
        <v>2023</v>
      </c>
      <c r="G781">
        <f t="shared" si="73"/>
        <v>1</v>
      </c>
      <c r="H781" t="str">
        <f t="shared" si="74"/>
        <v>Monday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508</v>
      </c>
      <c r="D782">
        <f>2.49/2</f>
        <v>1.2450000000000001</v>
      </c>
      <c r="E782">
        <f t="shared" si="71"/>
        <v>10</v>
      </c>
      <c r="F782">
        <f t="shared" si="72"/>
        <v>2023</v>
      </c>
      <c r="G782">
        <f t="shared" si="73"/>
        <v>1</v>
      </c>
      <c r="H782" t="str">
        <f t="shared" si="74"/>
        <v>Monday</v>
      </c>
      <c r="J782" t="s">
        <v>49</v>
      </c>
      <c r="K782" t="s">
        <v>744</v>
      </c>
    </row>
    <row r="783" spans="1:11" x14ac:dyDescent="0.25">
      <c r="A783" s="1">
        <v>45222</v>
      </c>
      <c r="B783" t="s">
        <v>3</v>
      </c>
      <c r="C783" t="s">
        <v>509</v>
      </c>
      <c r="D783">
        <v>1.59</v>
      </c>
      <c r="E783">
        <f t="shared" si="71"/>
        <v>10</v>
      </c>
      <c r="F783">
        <f t="shared" si="72"/>
        <v>2023</v>
      </c>
      <c r="G783">
        <f t="shared" si="73"/>
        <v>1</v>
      </c>
      <c r="H783" t="str">
        <f t="shared" si="74"/>
        <v>Monday</v>
      </c>
      <c r="J783" t="s">
        <v>49</v>
      </c>
      <c r="K783" t="s">
        <v>744</v>
      </c>
    </row>
    <row r="784" spans="1:11" x14ac:dyDescent="0.25">
      <c r="A784" s="1">
        <v>45222</v>
      </c>
      <c r="B784" t="s">
        <v>3</v>
      </c>
      <c r="C784" t="s">
        <v>510</v>
      </c>
      <c r="D784">
        <f>3.29-0.82</f>
        <v>2.4700000000000002</v>
      </c>
      <c r="E784">
        <f t="shared" si="71"/>
        <v>10</v>
      </c>
      <c r="F784">
        <f t="shared" si="72"/>
        <v>2023</v>
      </c>
      <c r="G784">
        <f t="shared" si="73"/>
        <v>1</v>
      </c>
      <c r="H784" t="str">
        <f t="shared" si="74"/>
        <v>Monday</v>
      </c>
      <c r="J784" t="s">
        <v>49</v>
      </c>
      <c r="K784" t="s">
        <v>744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71"/>
        <v>10</v>
      </c>
      <c r="F785">
        <f t="shared" si="72"/>
        <v>2023</v>
      </c>
      <c r="G785">
        <f t="shared" si="73"/>
        <v>1</v>
      </c>
      <c r="H785" t="str">
        <f t="shared" si="74"/>
        <v>Monday</v>
      </c>
      <c r="J785" t="s">
        <v>49</v>
      </c>
      <c r="K785" t="s">
        <v>744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71"/>
        <v>10</v>
      </c>
      <c r="F786">
        <f t="shared" si="72"/>
        <v>2023</v>
      </c>
      <c r="G786">
        <f t="shared" si="73"/>
        <v>2</v>
      </c>
      <c r="H786" t="str">
        <f t="shared" si="74"/>
        <v>Tuesday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71"/>
        <v>10</v>
      </c>
      <c r="F787">
        <f t="shared" si="72"/>
        <v>2023</v>
      </c>
      <c r="G787">
        <f t="shared" si="73"/>
        <v>2</v>
      </c>
      <c r="H787" t="str">
        <f t="shared" si="74"/>
        <v>Tuesday</v>
      </c>
      <c r="J787" t="s">
        <v>49</v>
      </c>
      <c r="K787" t="s">
        <v>744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71"/>
        <v>10</v>
      </c>
      <c r="F788">
        <f t="shared" si="72"/>
        <v>2023</v>
      </c>
      <c r="G788">
        <f t="shared" si="73"/>
        <v>2</v>
      </c>
      <c r="H788" t="str">
        <f t="shared" si="74"/>
        <v>Tuesday</v>
      </c>
      <c r="J788" t="s">
        <v>49</v>
      </c>
      <c r="K788" t="s">
        <v>744</v>
      </c>
    </row>
    <row r="789" spans="1:11" x14ac:dyDescent="0.25">
      <c r="A789" s="1">
        <v>45224</v>
      </c>
      <c r="B789" t="s">
        <v>3</v>
      </c>
      <c r="C789" t="s">
        <v>509</v>
      </c>
      <c r="D789">
        <v>1.59</v>
      </c>
      <c r="E789">
        <f t="shared" si="71"/>
        <v>10</v>
      </c>
      <c r="F789">
        <f t="shared" si="72"/>
        <v>2023</v>
      </c>
      <c r="G789">
        <f t="shared" si="73"/>
        <v>3</v>
      </c>
      <c r="H789" t="str">
        <f t="shared" si="74"/>
        <v>Wednesday</v>
      </c>
      <c r="J789" t="s">
        <v>49</v>
      </c>
      <c r="K789" t="s">
        <v>744</v>
      </c>
    </row>
    <row r="790" spans="1:11" x14ac:dyDescent="0.25">
      <c r="A790" s="1">
        <v>45224</v>
      </c>
      <c r="B790" t="s">
        <v>3</v>
      </c>
      <c r="C790" t="s">
        <v>510</v>
      </c>
      <c r="D790">
        <v>3.29</v>
      </c>
      <c r="E790">
        <f t="shared" si="71"/>
        <v>10</v>
      </c>
      <c r="F790">
        <f t="shared" si="72"/>
        <v>2023</v>
      </c>
      <c r="G790">
        <f t="shared" si="73"/>
        <v>3</v>
      </c>
      <c r="H790" t="str">
        <f t="shared" si="74"/>
        <v>Wednesday</v>
      </c>
      <c r="J790" t="s">
        <v>49</v>
      </c>
      <c r="K790" t="s">
        <v>744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71"/>
        <v>10</v>
      </c>
      <c r="F791">
        <f t="shared" si="72"/>
        <v>2023</v>
      </c>
      <c r="G791">
        <f t="shared" si="73"/>
        <v>3</v>
      </c>
      <c r="H791" t="str">
        <f t="shared" si="74"/>
        <v>Wednesday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71"/>
        <v>10</v>
      </c>
      <c r="F792">
        <f t="shared" si="72"/>
        <v>2023</v>
      </c>
      <c r="G792">
        <f t="shared" si="73"/>
        <v>3</v>
      </c>
      <c r="H792" t="str">
        <f t="shared" si="74"/>
        <v>Wednesday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514</v>
      </c>
      <c r="D793">
        <f>4.99-1.67</f>
        <v>3.3200000000000003</v>
      </c>
      <c r="E793">
        <f t="shared" si="71"/>
        <v>10</v>
      </c>
      <c r="F793">
        <f t="shared" si="72"/>
        <v>2023</v>
      </c>
      <c r="G793">
        <f t="shared" si="73"/>
        <v>6</v>
      </c>
      <c r="H793" t="str">
        <f t="shared" si="74"/>
        <v>Saturday</v>
      </c>
      <c r="I793" t="str">
        <f t="shared" ref="I793:I817" si="77">TEXT(A793, "MMM")</f>
        <v>Oct</v>
      </c>
      <c r="J793" t="s">
        <v>81</v>
      </c>
      <c r="K793" t="s">
        <v>730</v>
      </c>
    </row>
    <row r="794" spans="1:11" x14ac:dyDescent="0.25">
      <c r="A794" s="1">
        <v>45227</v>
      </c>
      <c r="B794" t="s">
        <v>3</v>
      </c>
      <c r="C794" t="s">
        <v>514</v>
      </c>
      <c r="D794">
        <f>4.99-1.67</f>
        <v>3.3200000000000003</v>
      </c>
      <c r="E794">
        <f t="shared" si="71"/>
        <v>10</v>
      </c>
      <c r="F794">
        <f t="shared" si="72"/>
        <v>2023</v>
      </c>
      <c r="G794">
        <f t="shared" si="73"/>
        <v>6</v>
      </c>
      <c r="H794" t="str">
        <f t="shared" si="74"/>
        <v>Saturday</v>
      </c>
      <c r="I794" t="str">
        <f t="shared" si="77"/>
        <v>Oct</v>
      </c>
      <c r="J794" t="s">
        <v>81</v>
      </c>
      <c r="K794" t="s">
        <v>730</v>
      </c>
    </row>
    <row r="795" spans="1:11" x14ac:dyDescent="0.25">
      <c r="A795" s="1">
        <v>45227</v>
      </c>
      <c r="B795" t="s">
        <v>3</v>
      </c>
      <c r="C795" t="s">
        <v>514</v>
      </c>
      <c r="D795">
        <f>4.99-1.67</f>
        <v>3.3200000000000003</v>
      </c>
      <c r="E795">
        <f t="shared" si="71"/>
        <v>10</v>
      </c>
      <c r="F795">
        <f t="shared" si="72"/>
        <v>2023</v>
      </c>
      <c r="G795">
        <f t="shared" si="73"/>
        <v>6</v>
      </c>
      <c r="H795" t="str">
        <f t="shared" si="74"/>
        <v>Saturday</v>
      </c>
      <c r="I795" t="str">
        <f t="shared" si="77"/>
        <v>Oct</v>
      </c>
      <c r="J795" t="s">
        <v>81</v>
      </c>
      <c r="K795" t="s">
        <v>730</v>
      </c>
    </row>
    <row r="796" spans="1:11" x14ac:dyDescent="0.25">
      <c r="A796" s="1">
        <v>45227</v>
      </c>
      <c r="B796" t="s">
        <v>3</v>
      </c>
      <c r="C796" t="s">
        <v>512</v>
      </c>
      <c r="D796">
        <f>4.99-1.25</f>
        <v>3.74</v>
      </c>
      <c r="E796">
        <f t="shared" si="71"/>
        <v>10</v>
      </c>
      <c r="F796">
        <f t="shared" si="72"/>
        <v>2023</v>
      </c>
      <c r="G796">
        <f t="shared" si="73"/>
        <v>6</v>
      </c>
      <c r="H796" t="str">
        <f t="shared" si="74"/>
        <v>Saturday</v>
      </c>
      <c r="I796" t="str">
        <f t="shared" si="77"/>
        <v>Oct</v>
      </c>
      <c r="J796" t="s">
        <v>81</v>
      </c>
      <c r="K796" t="s">
        <v>730</v>
      </c>
    </row>
    <row r="797" spans="1:11" x14ac:dyDescent="0.25">
      <c r="A797" s="1">
        <v>45227</v>
      </c>
      <c r="B797" t="s">
        <v>3</v>
      </c>
      <c r="C797" t="s">
        <v>512</v>
      </c>
      <c r="D797">
        <f>4.99-1.25</f>
        <v>3.74</v>
      </c>
      <c r="E797">
        <f t="shared" si="71"/>
        <v>10</v>
      </c>
      <c r="F797">
        <f t="shared" si="72"/>
        <v>2023</v>
      </c>
      <c r="G797">
        <f t="shared" si="73"/>
        <v>6</v>
      </c>
      <c r="H797" t="str">
        <f t="shared" si="74"/>
        <v>Saturday</v>
      </c>
      <c r="I797" t="str">
        <f t="shared" si="77"/>
        <v>Oct</v>
      </c>
      <c r="J797" t="s">
        <v>81</v>
      </c>
      <c r="K797" t="s">
        <v>730</v>
      </c>
    </row>
    <row r="798" spans="1:11" x14ac:dyDescent="0.25">
      <c r="A798" s="1">
        <v>45227</v>
      </c>
      <c r="B798" t="s">
        <v>3</v>
      </c>
      <c r="C798" t="s">
        <v>515</v>
      </c>
      <c r="D798">
        <f>3.19-0.8</f>
        <v>2.3899999999999997</v>
      </c>
      <c r="E798">
        <f t="shared" si="71"/>
        <v>10</v>
      </c>
      <c r="F798">
        <f t="shared" si="72"/>
        <v>2023</v>
      </c>
      <c r="G798">
        <f t="shared" si="73"/>
        <v>6</v>
      </c>
      <c r="H798" t="str">
        <f t="shared" si="74"/>
        <v>Saturday</v>
      </c>
      <c r="I798" t="str">
        <f t="shared" si="77"/>
        <v>Oct</v>
      </c>
      <c r="J798" t="s">
        <v>81</v>
      </c>
      <c r="K798" t="s">
        <v>730</v>
      </c>
    </row>
    <row r="799" spans="1:11" x14ac:dyDescent="0.25">
      <c r="A799" s="1">
        <v>45227</v>
      </c>
      <c r="B799" t="s">
        <v>3</v>
      </c>
      <c r="C799" t="s">
        <v>516</v>
      </c>
      <c r="D799">
        <v>1.49</v>
      </c>
      <c r="E799">
        <f t="shared" si="71"/>
        <v>10</v>
      </c>
      <c r="F799">
        <f t="shared" si="72"/>
        <v>2023</v>
      </c>
      <c r="G799">
        <f t="shared" si="73"/>
        <v>6</v>
      </c>
      <c r="H799" t="str">
        <f t="shared" si="74"/>
        <v>Saturday</v>
      </c>
      <c r="I799" t="str">
        <f t="shared" si="77"/>
        <v>Oct</v>
      </c>
      <c r="J799" t="s">
        <v>81</v>
      </c>
      <c r="K799" t="s">
        <v>730</v>
      </c>
    </row>
    <row r="800" spans="1:11" x14ac:dyDescent="0.25">
      <c r="A800" s="1">
        <v>45227</v>
      </c>
      <c r="B800" t="s">
        <v>3</v>
      </c>
      <c r="C800" t="s">
        <v>516</v>
      </c>
      <c r="D800">
        <v>1.49</v>
      </c>
      <c r="E800">
        <f t="shared" si="71"/>
        <v>10</v>
      </c>
      <c r="F800">
        <f t="shared" si="72"/>
        <v>2023</v>
      </c>
      <c r="G800">
        <f t="shared" si="73"/>
        <v>6</v>
      </c>
      <c r="H800" t="str">
        <f t="shared" si="74"/>
        <v>Saturday</v>
      </c>
      <c r="I800" t="str">
        <f t="shared" si="77"/>
        <v>Oct</v>
      </c>
      <c r="J800" t="s">
        <v>81</v>
      </c>
      <c r="K800" t="s">
        <v>730</v>
      </c>
    </row>
    <row r="801" spans="1:11" x14ac:dyDescent="0.25">
      <c r="A801" s="1">
        <v>45227</v>
      </c>
      <c r="B801" t="s">
        <v>3</v>
      </c>
      <c r="C801" t="s">
        <v>517</v>
      </c>
      <c r="D801">
        <v>0.99</v>
      </c>
      <c r="E801">
        <f t="shared" si="71"/>
        <v>10</v>
      </c>
      <c r="F801">
        <f t="shared" si="72"/>
        <v>2023</v>
      </c>
      <c r="G801">
        <f t="shared" si="73"/>
        <v>6</v>
      </c>
      <c r="H801" t="str">
        <f t="shared" si="74"/>
        <v>Saturday</v>
      </c>
      <c r="I801" t="str">
        <f t="shared" si="77"/>
        <v>Oct</v>
      </c>
      <c r="J801" t="s">
        <v>81</v>
      </c>
      <c r="K801" t="s">
        <v>730</v>
      </c>
    </row>
    <row r="802" spans="1:11" x14ac:dyDescent="0.25">
      <c r="A802" s="1">
        <v>45227</v>
      </c>
      <c r="B802" t="s">
        <v>3</v>
      </c>
      <c r="C802" t="s">
        <v>517</v>
      </c>
      <c r="D802">
        <v>0.99</v>
      </c>
      <c r="E802">
        <f t="shared" si="71"/>
        <v>10</v>
      </c>
      <c r="F802">
        <f t="shared" si="72"/>
        <v>2023</v>
      </c>
      <c r="G802">
        <f t="shared" si="73"/>
        <v>6</v>
      </c>
      <c r="H802" t="str">
        <f t="shared" si="74"/>
        <v>Saturday</v>
      </c>
      <c r="I802" t="str">
        <f t="shared" si="77"/>
        <v>Oct</v>
      </c>
      <c r="J802" t="s">
        <v>81</v>
      </c>
      <c r="K802" t="s">
        <v>730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71"/>
        <v>10</v>
      </c>
      <c r="F803">
        <f t="shared" si="72"/>
        <v>2023</v>
      </c>
      <c r="G803">
        <f t="shared" si="73"/>
        <v>6</v>
      </c>
      <c r="H803" t="str">
        <f t="shared" si="74"/>
        <v>Saturday</v>
      </c>
      <c r="I803" t="str">
        <f t="shared" si="77"/>
        <v>Oct</v>
      </c>
      <c r="J803" t="s">
        <v>81</v>
      </c>
      <c r="K803" t="s">
        <v>730</v>
      </c>
    </row>
    <row r="804" spans="1:11" x14ac:dyDescent="0.25">
      <c r="A804" s="1">
        <v>45227</v>
      </c>
      <c r="B804" t="s">
        <v>3</v>
      </c>
      <c r="C804" t="s">
        <v>518</v>
      </c>
      <c r="D804">
        <v>1.69</v>
      </c>
      <c r="E804">
        <f t="shared" si="71"/>
        <v>10</v>
      </c>
      <c r="F804">
        <f t="shared" si="72"/>
        <v>2023</v>
      </c>
      <c r="G804">
        <f t="shared" si="73"/>
        <v>6</v>
      </c>
      <c r="H804" t="str">
        <f t="shared" si="74"/>
        <v>Saturday</v>
      </c>
      <c r="I804" t="str">
        <f t="shared" si="77"/>
        <v>Oct</v>
      </c>
      <c r="J804" t="s">
        <v>81</v>
      </c>
      <c r="K804" t="s">
        <v>730</v>
      </c>
    </row>
    <row r="805" spans="1:11" x14ac:dyDescent="0.25">
      <c r="A805" s="1">
        <v>45227</v>
      </c>
      <c r="B805" t="s">
        <v>3</v>
      </c>
      <c r="C805" t="s">
        <v>352</v>
      </c>
      <c r="D805">
        <f>2.99-0.75</f>
        <v>2.2400000000000002</v>
      </c>
      <c r="E805">
        <f t="shared" si="71"/>
        <v>10</v>
      </c>
      <c r="F805">
        <f t="shared" si="72"/>
        <v>2023</v>
      </c>
      <c r="G805">
        <f t="shared" si="73"/>
        <v>6</v>
      </c>
      <c r="H805" t="str">
        <f t="shared" si="74"/>
        <v>Saturday</v>
      </c>
      <c r="I805" t="str">
        <f t="shared" si="77"/>
        <v>Oct</v>
      </c>
      <c r="J805" t="s">
        <v>81</v>
      </c>
      <c r="K805" t="s">
        <v>730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71"/>
        <v>10</v>
      </c>
      <c r="F806">
        <f t="shared" si="72"/>
        <v>2023</v>
      </c>
      <c r="G806">
        <f t="shared" si="73"/>
        <v>6</v>
      </c>
      <c r="H806" t="str">
        <f t="shared" si="74"/>
        <v>Saturday</v>
      </c>
      <c r="I806" t="str">
        <f t="shared" si="77"/>
        <v>Oct</v>
      </c>
      <c r="J806" t="s">
        <v>81</v>
      </c>
      <c r="K806" t="s">
        <v>730</v>
      </c>
    </row>
    <row r="807" spans="1:11" x14ac:dyDescent="0.25">
      <c r="A807" s="1">
        <v>45227</v>
      </c>
      <c r="B807" t="s">
        <v>3</v>
      </c>
      <c r="C807" t="s">
        <v>519</v>
      </c>
      <c r="D807">
        <v>1.1499999999999999</v>
      </c>
      <c r="E807">
        <f t="shared" si="71"/>
        <v>10</v>
      </c>
      <c r="F807">
        <f t="shared" si="72"/>
        <v>2023</v>
      </c>
      <c r="G807">
        <f t="shared" si="73"/>
        <v>6</v>
      </c>
      <c r="H807" t="str">
        <f t="shared" si="74"/>
        <v>Saturday</v>
      </c>
      <c r="I807" t="str">
        <f t="shared" si="77"/>
        <v>Oct</v>
      </c>
      <c r="J807" t="s">
        <v>81</v>
      </c>
      <c r="K807" t="s">
        <v>730</v>
      </c>
    </row>
    <row r="808" spans="1:11" x14ac:dyDescent="0.25">
      <c r="A808" s="1">
        <v>45227</v>
      </c>
      <c r="B808" t="s">
        <v>3</v>
      </c>
      <c r="C808" t="s">
        <v>516</v>
      </c>
      <c r="D808">
        <v>1.49</v>
      </c>
      <c r="E808">
        <f t="shared" si="71"/>
        <v>10</v>
      </c>
      <c r="F808">
        <f t="shared" si="72"/>
        <v>2023</v>
      </c>
      <c r="G808">
        <f t="shared" si="73"/>
        <v>6</v>
      </c>
      <c r="H808" t="str">
        <f t="shared" si="74"/>
        <v>Saturday</v>
      </c>
      <c r="I808" t="str">
        <f t="shared" si="77"/>
        <v>Oct</v>
      </c>
      <c r="J808" t="s">
        <v>81</v>
      </c>
      <c r="K808" t="s">
        <v>730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71"/>
        <v>10</v>
      </c>
      <c r="F809">
        <f t="shared" si="72"/>
        <v>2023</v>
      </c>
      <c r="G809">
        <f t="shared" si="73"/>
        <v>6</v>
      </c>
      <c r="H809" t="str">
        <f t="shared" si="74"/>
        <v>Saturday</v>
      </c>
      <c r="I809" t="str">
        <f t="shared" si="77"/>
        <v>Oct</v>
      </c>
      <c r="J809" t="s">
        <v>81</v>
      </c>
      <c r="K809" t="s">
        <v>730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71"/>
        <v>10</v>
      </c>
      <c r="F810">
        <f t="shared" si="72"/>
        <v>2023</v>
      </c>
      <c r="G810">
        <f t="shared" si="73"/>
        <v>6</v>
      </c>
      <c r="H810" t="str">
        <f t="shared" si="74"/>
        <v>Saturday</v>
      </c>
      <c r="I810" t="str">
        <f t="shared" si="77"/>
        <v>Oct</v>
      </c>
      <c r="J810" t="s">
        <v>81</v>
      </c>
      <c r="K810" t="s">
        <v>730</v>
      </c>
    </row>
    <row r="811" spans="1:11" x14ac:dyDescent="0.25">
      <c r="A811" s="1">
        <v>45227</v>
      </c>
      <c r="B811" t="s">
        <v>3</v>
      </c>
      <c r="C811" t="s">
        <v>401</v>
      </c>
      <c r="D811">
        <f>2.89/2</f>
        <v>1.4450000000000001</v>
      </c>
      <c r="E811">
        <f t="shared" si="71"/>
        <v>10</v>
      </c>
      <c r="F811">
        <f t="shared" si="72"/>
        <v>2023</v>
      </c>
      <c r="G811">
        <f t="shared" si="73"/>
        <v>6</v>
      </c>
      <c r="H811" t="str">
        <f t="shared" si="74"/>
        <v>Saturday</v>
      </c>
      <c r="I811" t="str">
        <f t="shared" si="77"/>
        <v>Oct</v>
      </c>
      <c r="J811" t="s">
        <v>81</v>
      </c>
      <c r="K811" t="s">
        <v>730</v>
      </c>
    </row>
    <row r="812" spans="1:11" x14ac:dyDescent="0.25">
      <c r="A812" s="1">
        <v>45227</v>
      </c>
      <c r="B812" t="s">
        <v>3</v>
      </c>
      <c r="C812" t="s">
        <v>520</v>
      </c>
      <c r="D812">
        <v>1.39</v>
      </c>
      <c r="E812">
        <f t="shared" si="71"/>
        <v>10</v>
      </c>
      <c r="F812">
        <f t="shared" si="72"/>
        <v>2023</v>
      </c>
      <c r="G812">
        <f t="shared" si="73"/>
        <v>6</v>
      </c>
      <c r="H812" t="str">
        <f t="shared" si="74"/>
        <v>Saturday</v>
      </c>
      <c r="I812" t="str">
        <f t="shared" si="77"/>
        <v>Oct</v>
      </c>
      <c r="J812" t="s">
        <v>81</v>
      </c>
      <c r="K812" t="s">
        <v>730</v>
      </c>
    </row>
    <row r="813" spans="1:11" x14ac:dyDescent="0.25">
      <c r="A813" s="1">
        <v>45227</v>
      </c>
      <c r="B813" t="s">
        <v>3</v>
      </c>
      <c r="C813" t="s">
        <v>521</v>
      </c>
      <c r="D813">
        <v>1.49</v>
      </c>
      <c r="E813">
        <f t="shared" si="71"/>
        <v>10</v>
      </c>
      <c r="F813">
        <f t="shared" si="72"/>
        <v>2023</v>
      </c>
      <c r="G813">
        <f t="shared" si="73"/>
        <v>6</v>
      </c>
      <c r="H813" t="str">
        <f t="shared" si="74"/>
        <v>Saturday</v>
      </c>
      <c r="I813" t="str">
        <f t="shared" si="77"/>
        <v>Oct</v>
      </c>
      <c r="J813" t="s">
        <v>81</v>
      </c>
      <c r="K813" t="s">
        <v>730</v>
      </c>
    </row>
    <row r="814" spans="1:11" x14ac:dyDescent="0.25">
      <c r="A814" s="1">
        <v>45227</v>
      </c>
      <c r="B814" t="s">
        <v>3</v>
      </c>
      <c r="C814" t="s">
        <v>521</v>
      </c>
      <c r="D814">
        <v>1.49</v>
      </c>
      <c r="E814">
        <f t="shared" si="71"/>
        <v>10</v>
      </c>
      <c r="F814">
        <f t="shared" si="72"/>
        <v>2023</v>
      </c>
      <c r="G814">
        <f t="shared" si="73"/>
        <v>6</v>
      </c>
      <c r="H814" t="str">
        <f t="shared" si="74"/>
        <v>Saturday</v>
      </c>
      <c r="I814" t="str">
        <f t="shared" si="77"/>
        <v>Oct</v>
      </c>
      <c r="J814" t="s">
        <v>81</v>
      </c>
      <c r="K814" t="s">
        <v>730</v>
      </c>
    </row>
    <row r="815" spans="1:11" x14ac:dyDescent="0.25">
      <c r="A815" s="1">
        <v>45227</v>
      </c>
      <c r="B815" t="s">
        <v>3</v>
      </c>
      <c r="C815" t="s">
        <v>522</v>
      </c>
      <c r="D815">
        <v>2.79</v>
      </c>
      <c r="E815">
        <f t="shared" si="71"/>
        <v>10</v>
      </c>
      <c r="F815">
        <f t="shared" si="72"/>
        <v>2023</v>
      </c>
      <c r="G815">
        <f t="shared" si="73"/>
        <v>6</v>
      </c>
      <c r="H815" t="str">
        <f t="shared" si="74"/>
        <v>Saturday</v>
      </c>
      <c r="I815" t="str">
        <f t="shared" si="77"/>
        <v>Oct</v>
      </c>
      <c r="J815" t="s">
        <v>81</v>
      </c>
      <c r="K815" t="s">
        <v>730</v>
      </c>
    </row>
    <row r="816" spans="1:11" x14ac:dyDescent="0.25">
      <c r="A816" s="1">
        <v>45227</v>
      </c>
      <c r="B816" t="s">
        <v>3</v>
      </c>
      <c r="C816" t="s">
        <v>523</v>
      </c>
      <c r="D816">
        <v>2.79</v>
      </c>
      <c r="E816">
        <f t="shared" si="71"/>
        <v>10</v>
      </c>
      <c r="F816">
        <f t="shared" si="72"/>
        <v>2023</v>
      </c>
      <c r="G816">
        <f t="shared" si="73"/>
        <v>6</v>
      </c>
      <c r="H816" t="str">
        <f t="shared" si="74"/>
        <v>Saturday</v>
      </c>
      <c r="I816" t="str">
        <f t="shared" si="77"/>
        <v>Oct</v>
      </c>
      <c r="J816" t="s">
        <v>81</v>
      </c>
      <c r="K816" t="s">
        <v>730</v>
      </c>
    </row>
    <row r="817" spans="1:11" x14ac:dyDescent="0.25">
      <c r="A817" s="1">
        <v>45227</v>
      </c>
      <c r="B817" t="s">
        <v>3</v>
      </c>
      <c r="C817" t="s">
        <v>524</v>
      </c>
      <c r="D817">
        <v>1.59</v>
      </c>
      <c r="E817">
        <f t="shared" si="71"/>
        <v>10</v>
      </c>
      <c r="F817">
        <f t="shared" si="72"/>
        <v>2023</v>
      </c>
      <c r="G817">
        <f t="shared" si="73"/>
        <v>6</v>
      </c>
      <c r="H817" t="str">
        <f t="shared" si="74"/>
        <v>Saturday</v>
      </c>
      <c r="I817" t="str">
        <f t="shared" si="77"/>
        <v>Oct</v>
      </c>
      <c r="J817" t="s">
        <v>81</v>
      </c>
      <c r="K817" t="s">
        <v>730</v>
      </c>
    </row>
    <row r="818" spans="1:11" x14ac:dyDescent="0.25">
      <c r="A818" s="1">
        <v>45227</v>
      </c>
      <c r="B818" t="s">
        <v>3</v>
      </c>
      <c r="C818" t="s">
        <v>525</v>
      </c>
      <c r="D818">
        <f>4.39-1.09</f>
        <v>3.3</v>
      </c>
      <c r="E818">
        <f t="shared" si="71"/>
        <v>10</v>
      </c>
      <c r="F818">
        <f t="shared" si="72"/>
        <v>2023</v>
      </c>
      <c r="G818">
        <f t="shared" si="73"/>
        <v>6</v>
      </c>
      <c r="H818" t="str">
        <f t="shared" si="74"/>
        <v>Saturday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526</v>
      </c>
      <c r="D819">
        <f>6.99-2-1.25</f>
        <v>3.74</v>
      </c>
      <c r="E819">
        <f t="shared" si="71"/>
        <v>10</v>
      </c>
      <c r="F819">
        <f t="shared" si="72"/>
        <v>2023</v>
      </c>
      <c r="G819">
        <f t="shared" si="73"/>
        <v>6</v>
      </c>
      <c r="H819" t="str">
        <f t="shared" si="74"/>
        <v>Saturday</v>
      </c>
      <c r="J819" t="s">
        <v>47</v>
      </c>
      <c r="K819" t="s">
        <v>730</v>
      </c>
    </row>
    <row r="820" spans="1:11" x14ac:dyDescent="0.25">
      <c r="A820" s="1">
        <v>45227</v>
      </c>
      <c r="B820" t="s">
        <v>3</v>
      </c>
      <c r="C820" t="s">
        <v>527</v>
      </c>
      <c r="D820">
        <f>2.89-0.87</f>
        <v>2.02</v>
      </c>
      <c r="E820">
        <f t="shared" ref="E820:E883" si="78">MONTH(A820)</f>
        <v>10</v>
      </c>
      <c r="F820">
        <f t="shared" ref="F820:F883" si="79">YEAR(A820)</f>
        <v>2023</v>
      </c>
      <c r="G820">
        <f t="shared" ref="G820:G883" si="80">WEEKDAY(A820, 2)</f>
        <v>6</v>
      </c>
      <c r="H820" t="str">
        <f t="shared" si="74"/>
        <v>Saturday</v>
      </c>
      <c r="J820" t="s">
        <v>47</v>
      </c>
      <c r="K820" t="s">
        <v>730</v>
      </c>
    </row>
    <row r="821" spans="1:11" x14ac:dyDescent="0.25">
      <c r="A821" s="1">
        <v>45227</v>
      </c>
      <c r="B821" t="s">
        <v>3</v>
      </c>
      <c r="C821" t="s">
        <v>528</v>
      </c>
      <c r="D821">
        <v>1.45</v>
      </c>
      <c r="E821">
        <f t="shared" si="78"/>
        <v>10</v>
      </c>
      <c r="F821">
        <f t="shared" si="79"/>
        <v>2023</v>
      </c>
      <c r="G821">
        <f t="shared" si="80"/>
        <v>6</v>
      </c>
      <c r="H821" t="str">
        <f t="shared" si="74"/>
        <v>Saturday</v>
      </c>
      <c r="J821" t="s">
        <v>47</v>
      </c>
      <c r="K821" t="s">
        <v>730</v>
      </c>
    </row>
    <row r="822" spans="1:11" x14ac:dyDescent="0.25">
      <c r="A822" s="1">
        <v>45227</v>
      </c>
      <c r="B822" t="s">
        <v>3</v>
      </c>
      <c r="C822" t="s">
        <v>529</v>
      </c>
      <c r="D822">
        <v>1.99</v>
      </c>
      <c r="E822">
        <f t="shared" si="78"/>
        <v>10</v>
      </c>
      <c r="F822">
        <f t="shared" si="79"/>
        <v>2023</v>
      </c>
      <c r="G822">
        <f t="shared" si="80"/>
        <v>6</v>
      </c>
      <c r="H822" t="str">
        <f t="shared" si="74"/>
        <v>Saturday</v>
      </c>
      <c r="J822" t="s">
        <v>47</v>
      </c>
      <c r="K822" t="s">
        <v>730</v>
      </c>
    </row>
    <row r="823" spans="1:11" x14ac:dyDescent="0.25">
      <c r="A823" s="1">
        <v>45227</v>
      </c>
      <c r="B823" t="s">
        <v>3</v>
      </c>
      <c r="C823" t="s">
        <v>530</v>
      </c>
      <c r="D823">
        <v>1.29</v>
      </c>
      <c r="E823">
        <f t="shared" si="78"/>
        <v>10</v>
      </c>
      <c r="F823">
        <f t="shared" si="79"/>
        <v>2023</v>
      </c>
      <c r="G823">
        <f t="shared" si="80"/>
        <v>6</v>
      </c>
      <c r="H823" t="str">
        <f t="shared" si="74"/>
        <v>Saturday</v>
      </c>
      <c r="J823" t="s">
        <v>47</v>
      </c>
      <c r="K823" t="s">
        <v>730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78"/>
        <v>10</v>
      </c>
      <c r="F824">
        <f t="shared" si="79"/>
        <v>2023</v>
      </c>
      <c r="G824">
        <f t="shared" si="80"/>
        <v>6</v>
      </c>
      <c r="H824" t="str">
        <f t="shared" si="74"/>
        <v>Saturday</v>
      </c>
      <c r="J824" t="s">
        <v>47</v>
      </c>
      <c r="K824" t="s">
        <v>730</v>
      </c>
    </row>
    <row r="825" spans="1:11" x14ac:dyDescent="0.25">
      <c r="A825" s="1">
        <v>45227</v>
      </c>
      <c r="B825" t="s">
        <v>3</v>
      </c>
      <c r="C825" t="s">
        <v>531</v>
      </c>
      <c r="D825">
        <f>0.99-0.1</f>
        <v>0.89</v>
      </c>
      <c r="E825">
        <f t="shared" si="78"/>
        <v>10</v>
      </c>
      <c r="F825">
        <f t="shared" si="79"/>
        <v>2023</v>
      </c>
      <c r="G825">
        <f t="shared" si="80"/>
        <v>6</v>
      </c>
      <c r="H825" t="str">
        <f t="shared" si="74"/>
        <v>Saturday</v>
      </c>
      <c r="J825" t="s">
        <v>47</v>
      </c>
      <c r="K825" t="s">
        <v>730</v>
      </c>
    </row>
    <row r="826" spans="1:11" x14ac:dyDescent="0.25">
      <c r="A826" s="1">
        <v>45227</v>
      </c>
      <c r="B826" t="s">
        <v>3</v>
      </c>
      <c r="C826" t="s">
        <v>532</v>
      </c>
      <c r="D826">
        <v>0.99</v>
      </c>
      <c r="E826">
        <f t="shared" si="78"/>
        <v>10</v>
      </c>
      <c r="F826">
        <f t="shared" si="79"/>
        <v>2023</v>
      </c>
      <c r="G826">
        <f t="shared" si="80"/>
        <v>6</v>
      </c>
      <c r="H826" t="str">
        <f t="shared" si="74"/>
        <v>Saturday</v>
      </c>
      <c r="J826" t="s">
        <v>47</v>
      </c>
      <c r="K826" t="s">
        <v>730</v>
      </c>
    </row>
    <row r="827" spans="1:11" x14ac:dyDescent="0.25">
      <c r="A827" s="1">
        <v>45227</v>
      </c>
      <c r="B827" t="s">
        <v>3</v>
      </c>
      <c r="C827" t="s">
        <v>533</v>
      </c>
      <c r="D827">
        <f>0.79-0.1</f>
        <v>0.69000000000000006</v>
      </c>
      <c r="E827">
        <f t="shared" si="78"/>
        <v>10</v>
      </c>
      <c r="F827">
        <f t="shared" si="79"/>
        <v>2023</v>
      </c>
      <c r="G827">
        <f t="shared" si="80"/>
        <v>6</v>
      </c>
      <c r="H827" t="str">
        <f t="shared" si="74"/>
        <v>Saturday</v>
      </c>
      <c r="J827" t="s">
        <v>47</v>
      </c>
      <c r="K827" t="s">
        <v>730</v>
      </c>
    </row>
    <row r="828" spans="1:11" x14ac:dyDescent="0.25">
      <c r="A828" s="1">
        <v>45227</v>
      </c>
      <c r="B828" t="s">
        <v>3</v>
      </c>
      <c r="C828" t="s">
        <v>534</v>
      </c>
      <c r="D828">
        <f>2.49/2</f>
        <v>1.2450000000000001</v>
      </c>
      <c r="E828">
        <f t="shared" si="78"/>
        <v>10</v>
      </c>
      <c r="F828">
        <f t="shared" si="79"/>
        <v>2023</v>
      </c>
      <c r="G828">
        <f t="shared" si="80"/>
        <v>6</v>
      </c>
      <c r="H828" t="str">
        <f t="shared" si="74"/>
        <v>Saturday</v>
      </c>
      <c r="J828" t="s">
        <v>47</v>
      </c>
      <c r="K828" t="s">
        <v>730</v>
      </c>
    </row>
    <row r="829" spans="1:11" x14ac:dyDescent="0.25">
      <c r="A829" s="1">
        <v>45227</v>
      </c>
      <c r="B829" t="s">
        <v>3</v>
      </c>
      <c r="C829" t="s">
        <v>535</v>
      </c>
      <c r="D829">
        <v>1.59</v>
      </c>
      <c r="E829">
        <f t="shared" si="78"/>
        <v>10</v>
      </c>
      <c r="F829">
        <f t="shared" si="79"/>
        <v>2023</v>
      </c>
      <c r="G829">
        <f t="shared" si="80"/>
        <v>6</v>
      </c>
      <c r="H829" t="str">
        <f t="shared" si="74"/>
        <v>Saturday</v>
      </c>
      <c r="J829" t="s">
        <v>47</v>
      </c>
      <c r="K829" t="s">
        <v>730</v>
      </c>
    </row>
    <row r="830" spans="1:11" x14ac:dyDescent="0.25">
      <c r="A830" s="1">
        <v>45227</v>
      </c>
      <c r="B830" t="s">
        <v>3</v>
      </c>
      <c r="C830" t="s">
        <v>535</v>
      </c>
      <c r="D830">
        <v>1.59</v>
      </c>
      <c r="E830">
        <f t="shared" si="78"/>
        <v>10</v>
      </c>
      <c r="F830">
        <f t="shared" si="79"/>
        <v>2023</v>
      </c>
      <c r="G830">
        <f t="shared" si="80"/>
        <v>6</v>
      </c>
      <c r="H830" t="str">
        <f t="shared" si="74"/>
        <v>Saturday</v>
      </c>
      <c r="J830" t="s">
        <v>47</v>
      </c>
      <c r="K830" t="s">
        <v>730</v>
      </c>
    </row>
    <row r="831" spans="1:11" x14ac:dyDescent="0.25">
      <c r="A831" s="1">
        <v>45227</v>
      </c>
      <c r="B831" t="s">
        <v>3</v>
      </c>
      <c r="C831" t="s">
        <v>536</v>
      </c>
      <c r="D831">
        <v>2.4900000000000002</v>
      </c>
      <c r="E831">
        <f t="shared" si="78"/>
        <v>10</v>
      </c>
      <c r="F831">
        <f t="shared" si="79"/>
        <v>2023</v>
      </c>
      <c r="G831">
        <f t="shared" si="80"/>
        <v>6</v>
      </c>
      <c r="H831" t="str">
        <f t="shared" si="74"/>
        <v>Saturday</v>
      </c>
      <c r="J831" t="s">
        <v>47</v>
      </c>
      <c r="K831" t="s">
        <v>730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78"/>
        <v>10</v>
      </c>
      <c r="F832">
        <f t="shared" si="79"/>
        <v>2023</v>
      </c>
      <c r="G832">
        <f t="shared" si="80"/>
        <v>6</v>
      </c>
      <c r="H832" t="str">
        <f t="shared" si="74"/>
        <v>Saturday</v>
      </c>
      <c r="J832" t="s">
        <v>47</v>
      </c>
      <c r="K832" t="s">
        <v>730</v>
      </c>
    </row>
    <row r="833" spans="1:11" x14ac:dyDescent="0.25">
      <c r="A833" s="1">
        <v>45227</v>
      </c>
      <c r="B833" t="s">
        <v>3</v>
      </c>
      <c r="C833" t="s">
        <v>537</v>
      </c>
      <c r="D833">
        <v>0.89</v>
      </c>
      <c r="E833">
        <f t="shared" si="78"/>
        <v>10</v>
      </c>
      <c r="F833">
        <f t="shared" si="79"/>
        <v>2023</v>
      </c>
      <c r="G833">
        <f t="shared" si="80"/>
        <v>6</v>
      </c>
      <c r="H833" t="str">
        <f t="shared" si="74"/>
        <v>Saturday</v>
      </c>
      <c r="J833" t="s">
        <v>47</v>
      </c>
      <c r="K833" t="s">
        <v>730</v>
      </c>
    </row>
    <row r="834" spans="1:11" x14ac:dyDescent="0.25">
      <c r="A834" s="1">
        <v>45227</v>
      </c>
      <c r="B834" t="s">
        <v>3</v>
      </c>
      <c r="C834" t="s">
        <v>538</v>
      </c>
      <c r="D834">
        <v>2.19</v>
      </c>
      <c r="E834">
        <f t="shared" si="78"/>
        <v>10</v>
      </c>
      <c r="F834">
        <f t="shared" si="79"/>
        <v>2023</v>
      </c>
      <c r="G834">
        <f t="shared" si="80"/>
        <v>6</v>
      </c>
      <c r="H834" t="str">
        <f t="shared" si="74"/>
        <v>Saturday</v>
      </c>
      <c r="J834" t="s">
        <v>47</v>
      </c>
      <c r="K834" t="s">
        <v>730</v>
      </c>
    </row>
    <row r="835" spans="1:11" x14ac:dyDescent="0.25">
      <c r="A835" s="1">
        <v>45227</v>
      </c>
      <c r="B835" t="s">
        <v>3</v>
      </c>
      <c r="C835" t="s">
        <v>539</v>
      </c>
      <c r="D835">
        <v>1.0900000000000001</v>
      </c>
      <c r="E835">
        <f t="shared" si="78"/>
        <v>10</v>
      </c>
      <c r="F835">
        <f t="shared" si="79"/>
        <v>2023</v>
      </c>
      <c r="G835">
        <f t="shared" si="80"/>
        <v>6</v>
      </c>
      <c r="H835" t="str">
        <f t="shared" ref="H835:H898" si="81">CHOOSE(WEEKDAY(A835, 2), "Monday", "Tuesday","Wednesday", "Thursday", "Friday", "Saturday","Sunday")</f>
        <v>Saturday</v>
      </c>
      <c r="J835" t="s">
        <v>47</v>
      </c>
      <c r="K835" t="s">
        <v>730</v>
      </c>
    </row>
    <row r="836" spans="1:11" x14ac:dyDescent="0.25">
      <c r="A836" s="1">
        <v>45227</v>
      </c>
      <c r="B836" t="s">
        <v>3</v>
      </c>
      <c r="C836" t="s">
        <v>533</v>
      </c>
      <c r="D836">
        <f>0.79-0.1</f>
        <v>0.69000000000000006</v>
      </c>
      <c r="E836">
        <f t="shared" si="78"/>
        <v>10</v>
      </c>
      <c r="F836">
        <f t="shared" si="79"/>
        <v>2023</v>
      </c>
      <c r="G836">
        <f t="shared" si="80"/>
        <v>6</v>
      </c>
      <c r="H836" t="str">
        <f t="shared" si="81"/>
        <v>Saturday</v>
      </c>
      <c r="J836" t="s">
        <v>47</v>
      </c>
      <c r="K836" t="s">
        <v>730</v>
      </c>
    </row>
    <row r="837" spans="1:11" x14ac:dyDescent="0.25">
      <c r="A837" s="1">
        <v>45227</v>
      </c>
      <c r="B837" t="s">
        <v>3</v>
      </c>
      <c r="C837" t="s">
        <v>540</v>
      </c>
      <c r="D837">
        <f>3.29-0.34</f>
        <v>2.95</v>
      </c>
      <c r="E837">
        <f t="shared" si="78"/>
        <v>10</v>
      </c>
      <c r="F837">
        <f t="shared" si="79"/>
        <v>2023</v>
      </c>
      <c r="G837">
        <f t="shared" si="80"/>
        <v>6</v>
      </c>
      <c r="H837" t="str">
        <f t="shared" si="81"/>
        <v>Saturday</v>
      </c>
      <c r="J837" t="s">
        <v>47</v>
      </c>
      <c r="K837" t="s">
        <v>730</v>
      </c>
    </row>
    <row r="838" spans="1:11" x14ac:dyDescent="0.25">
      <c r="A838" s="1">
        <v>45227</v>
      </c>
      <c r="B838" t="s">
        <v>3</v>
      </c>
      <c r="C838" t="s">
        <v>541</v>
      </c>
      <c r="D838">
        <f>1.59/2</f>
        <v>0.79500000000000004</v>
      </c>
      <c r="E838">
        <f t="shared" si="78"/>
        <v>10</v>
      </c>
      <c r="F838">
        <f t="shared" si="79"/>
        <v>2023</v>
      </c>
      <c r="G838">
        <f t="shared" si="80"/>
        <v>6</v>
      </c>
      <c r="H838" t="str">
        <f t="shared" si="81"/>
        <v>Saturday</v>
      </c>
      <c r="J838" t="s">
        <v>47</v>
      </c>
      <c r="K838" t="s">
        <v>730</v>
      </c>
    </row>
    <row r="839" spans="1:11" x14ac:dyDescent="0.25">
      <c r="A839" s="1">
        <v>45227</v>
      </c>
      <c r="B839" t="s">
        <v>3</v>
      </c>
      <c r="C839" t="s">
        <v>537</v>
      </c>
      <c r="D839">
        <v>0.89</v>
      </c>
      <c r="E839">
        <f t="shared" si="78"/>
        <v>10</v>
      </c>
      <c r="F839">
        <f t="shared" si="79"/>
        <v>2023</v>
      </c>
      <c r="G839">
        <f t="shared" si="80"/>
        <v>6</v>
      </c>
      <c r="H839" t="str">
        <f t="shared" si="81"/>
        <v>Saturday</v>
      </c>
      <c r="J839" t="s">
        <v>47</v>
      </c>
      <c r="K839" t="s">
        <v>730</v>
      </c>
    </row>
    <row r="840" spans="1:11" x14ac:dyDescent="0.25">
      <c r="A840" s="1">
        <v>45227</v>
      </c>
      <c r="B840" t="s">
        <v>3</v>
      </c>
      <c r="C840" t="s">
        <v>537</v>
      </c>
      <c r="D840">
        <v>0.89</v>
      </c>
      <c r="E840">
        <f t="shared" si="78"/>
        <v>10</v>
      </c>
      <c r="F840">
        <f t="shared" si="79"/>
        <v>2023</v>
      </c>
      <c r="G840">
        <f t="shared" si="80"/>
        <v>6</v>
      </c>
      <c r="H840" t="str">
        <f t="shared" si="81"/>
        <v>Saturday</v>
      </c>
      <c r="J840" t="s">
        <v>47</v>
      </c>
      <c r="K840" t="s">
        <v>730</v>
      </c>
    </row>
    <row r="841" spans="1:11" x14ac:dyDescent="0.25">
      <c r="A841" s="1">
        <v>45227</v>
      </c>
      <c r="B841" t="s">
        <v>3</v>
      </c>
      <c r="C841" t="s">
        <v>535</v>
      </c>
      <c r="D841">
        <v>1.59</v>
      </c>
      <c r="E841">
        <f t="shared" si="78"/>
        <v>10</v>
      </c>
      <c r="F841">
        <f t="shared" si="79"/>
        <v>2023</v>
      </c>
      <c r="G841">
        <f t="shared" si="80"/>
        <v>6</v>
      </c>
      <c r="H841" t="str">
        <f t="shared" si="81"/>
        <v>Saturday</v>
      </c>
      <c r="J841" t="s">
        <v>47</v>
      </c>
      <c r="K841" t="s">
        <v>730</v>
      </c>
    </row>
    <row r="842" spans="1:11" x14ac:dyDescent="0.25">
      <c r="A842" s="1">
        <v>45227</v>
      </c>
      <c r="B842" t="s">
        <v>3</v>
      </c>
      <c r="C842" t="s">
        <v>542</v>
      </c>
      <c r="D842">
        <f>1.39-0.42</f>
        <v>0.97</v>
      </c>
      <c r="E842">
        <f t="shared" si="78"/>
        <v>10</v>
      </c>
      <c r="F842">
        <f t="shared" si="79"/>
        <v>2023</v>
      </c>
      <c r="G842">
        <f t="shared" si="80"/>
        <v>6</v>
      </c>
      <c r="H842" t="str">
        <f t="shared" si="81"/>
        <v>Saturday</v>
      </c>
      <c r="J842" t="s">
        <v>47</v>
      </c>
      <c r="K842" t="s">
        <v>730</v>
      </c>
    </row>
    <row r="843" spans="1:11" x14ac:dyDescent="0.25">
      <c r="A843" s="1">
        <v>45227</v>
      </c>
      <c r="B843" t="s">
        <v>3</v>
      </c>
      <c r="C843" t="s">
        <v>543</v>
      </c>
      <c r="D843">
        <f>1.39-0.42</f>
        <v>0.97</v>
      </c>
      <c r="E843">
        <f t="shared" si="78"/>
        <v>10</v>
      </c>
      <c r="F843">
        <f t="shared" si="79"/>
        <v>2023</v>
      </c>
      <c r="G843">
        <f t="shared" si="80"/>
        <v>6</v>
      </c>
      <c r="H843" t="str">
        <f t="shared" si="81"/>
        <v>Saturday</v>
      </c>
      <c r="J843" t="s">
        <v>47</v>
      </c>
      <c r="K843" t="s">
        <v>730</v>
      </c>
    </row>
    <row r="844" spans="1:11" x14ac:dyDescent="0.25">
      <c r="A844" s="1">
        <v>45227</v>
      </c>
      <c r="B844" t="s">
        <v>3</v>
      </c>
      <c r="C844" t="s">
        <v>544</v>
      </c>
      <c r="D844">
        <f>1.19/2</f>
        <v>0.59499999999999997</v>
      </c>
      <c r="E844">
        <f t="shared" si="78"/>
        <v>10</v>
      </c>
      <c r="F844">
        <f t="shared" si="79"/>
        <v>2023</v>
      </c>
      <c r="G844">
        <f t="shared" si="80"/>
        <v>6</v>
      </c>
      <c r="H844" t="str">
        <f t="shared" si="81"/>
        <v>Saturday</v>
      </c>
      <c r="J844" t="s">
        <v>47</v>
      </c>
      <c r="K844" t="s">
        <v>730</v>
      </c>
    </row>
    <row r="845" spans="1:11" x14ac:dyDescent="0.25">
      <c r="A845" s="1">
        <v>45227</v>
      </c>
      <c r="B845" t="s">
        <v>3</v>
      </c>
      <c r="C845" t="s">
        <v>537</v>
      </c>
      <c r="D845">
        <v>0.89</v>
      </c>
      <c r="E845">
        <f t="shared" si="78"/>
        <v>10</v>
      </c>
      <c r="F845">
        <f t="shared" si="79"/>
        <v>2023</v>
      </c>
      <c r="G845">
        <f t="shared" si="80"/>
        <v>6</v>
      </c>
      <c r="H845" t="str">
        <f t="shared" si="81"/>
        <v>Saturday</v>
      </c>
      <c r="J845" t="s">
        <v>47</v>
      </c>
      <c r="K845" t="s">
        <v>730</v>
      </c>
    </row>
    <row r="846" spans="1:11" x14ac:dyDescent="0.25">
      <c r="A846" s="1">
        <v>45227</v>
      </c>
      <c r="B846" t="s">
        <v>3</v>
      </c>
      <c r="C846" t="s">
        <v>545</v>
      </c>
      <c r="D846">
        <v>1.29</v>
      </c>
      <c r="E846">
        <f t="shared" si="78"/>
        <v>10</v>
      </c>
      <c r="F846">
        <f t="shared" si="79"/>
        <v>2023</v>
      </c>
      <c r="G846">
        <f t="shared" si="80"/>
        <v>6</v>
      </c>
      <c r="H846" t="str">
        <f t="shared" si="81"/>
        <v>Saturday</v>
      </c>
      <c r="J846" t="s">
        <v>47</v>
      </c>
      <c r="K846" t="s">
        <v>730</v>
      </c>
    </row>
    <row r="847" spans="1:11" x14ac:dyDescent="0.25">
      <c r="A847" s="1">
        <v>45227</v>
      </c>
      <c r="B847" t="s">
        <v>3</v>
      </c>
      <c r="C847" t="s">
        <v>546</v>
      </c>
      <c r="D847">
        <f>(1.48-0.19)/2</f>
        <v>0.64500000000000002</v>
      </c>
      <c r="E847">
        <f t="shared" si="78"/>
        <v>10</v>
      </c>
      <c r="F847">
        <f t="shared" si="79"/>
        <v>2023</v>
      </c>
      <c r="G847">
        <f t="shared" si="80"/>
        <v>6</v>
      </c>
      <c r="H847" t="str">
        <f t="shared" si="81"/>
        <v>Saturday</v>
      </c>
      <c r="J847" t="s">
        <v>47</v>
      </c>
      <c r="K847" t="s">
        <v>730</v>
      </c>
    </row>
    <row r="848" spans="1:11" x14ac:dyDescent="0.25">
      <c r="A848" s="1">
        <v>45227</v>
      </c>
      <c r="B848" t="s">
        <v>3</v>
      </c>
      <c r="C848" t="s">
        <v>547</v>
      </c>
      <c r="D848">
        <v>1.89</v>
      </c>
      <c r="E848">
        <f t="shared" si="78"/>
        <v>10</v>
      </c>
      <c r="F848">
        <f t="shared" si="79"/>
        <v>2023</v>
      </c>
      <c r="G848">
        <f t="shared" si="80"/>
        <v>6</v>
      </c>
      <c r="H848" t="str">
        <f t="shared" si="81"/>
        <v>Saturday</v>
      </c>
      <c r="J848" t="s">
        <v>47</v>
      </c>
      <c r="K848" t="s">
        <v>730</v>
      </c>
    </row>
    <row r="849" spans="1:11" x14ac:dyDescent="0.25">
      <c r="A849" s="1">
        <v>45227</v>
      </c>
      <c r="B849" t="s">
        <v>3</v>
      </c>
      <c r="C849" t="s">
        <v>548</v>
      </c>
      <c r="D849">
        <v>3.99</v>
      </c>
      <c r="E849">
        <f t="shared" si="78"/>
        <v>10</v>
      </c>
      <c r="F849">
        <f t="shared" si="79"/>
        <v>2023</v>
      </c>
      <c r="G849">
        <f t="shared" si="80"/>
        <v>6</v>
      </c>
      <c r="H849" t="str">
        <f t="shared" si="81"/>
        <v>Saturday</v>
      </c>
      <c r="J849" t="s">
        <v>47</v>
      </c>
      <c r="K849" t="s">
        <v>730</v>
      </c>
    </row>
    <row r="850" spans="1:11" x14ac:dyDescent="0.25">
      <c r="A850" s="1">
        <v>45227</v>
      </c>
      <c r="B850" t="s">
        <v>3</v>
      </c>
      <c r="C850" t="s">
        <v>549</v>
      </c>
      <c r="D850">
        <f>1.99-0.6</f>
        <v>1.3900000000000001</v>
      </c>
      <c r="E850">
        <f t="shared" si="78"/>
        <v>10</v>
      </c>
      <c r="F850">
        <f t="shared" si="79"/>
        <v>2023</v>
      </c>
      <c r="G850">
        <f t="shared" si="80"/>
        <v>6</v>
      </c>
      <c r="H850" t="str">
        <f t="shared" si="81"/>
        <v>Saturday</v>
      </c>
      <c r="J850" t="s">
        <v>47</v>
      </c>
      <c r="K850" t="s">
        <v>730</v>
      </c>
    </row>
    <row r="851" spans="1:11" x14ac:dyDescent="0.25">
      <c r="A851" s="1">
        <v>45227</v>
      </c>
      <c r="B851" t="s">
        <v>3</v>
      </c>
      <c r="C851" t="s">
        <v>550</v>
      </c>
      <c r="D851">
        <f>(1.29-0.39)/2</f>
        <v>0.45</v>
      </c>
      <c r="E851">
        <f t="shared" si="78"/>
        <v>10</v>
      </c>
      <c r="F851">
        <f t="shared" si="79"/>
        <v>2023</v>
      </c>
      <c r="G851">
        <f t="shared" si="80"/>
        <v>6</v>
      </c>
      <c r="H851" t="str">
        <f t="shared" si="81"/>
        <v>Saturday</v>
      </c>
      <c r="J851" t="s">
        <v>47</v>
      </c>
      <c r="K851" t="s">
        <v>730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78"/>
        <v>10</v>
      </c>
      <c r="F852">
        <f t="shared" si="79"/>
        <v>2023</v>
      </c>
      <c r="G852">
        <f t="shared" si="80"/>
        <v>1</v>
      </c>
      <c r="H852" t="str">
        <f t="shared" si="81"/>
        <v>Monday</v>
      </c>
      <c r="J852" t="s">
        <v>49</v>
      </c>
      <c r="K852" t="s">
        <v>744</v>
      </c>
    </row>
    <row r="853" spans="1:11" x14ac:dyDescent="0.25">
      <c r="A853" s="1">
        <v>45229</v>
      </c>
      <c r="B853" t="s">
        <v>3</v>
      </c>
      <c r="C853" t="s">
        <v>509</v>
      </c>
      <c r="D853">
        <v>1.59</v>
      </c>
      <c r="E853">
        <f t="shared" si="78"/>
        <v>10</v>
      </c>
      <c r="F853">
        <f t="shared" si="79"/>
        <v>2023</v>
      </c>
      <c r="G853">
        <f t="shared" si="80"/>
        <v>1</v>
      </c>
      <c r="H853" t="str">
        <f t="shared" si="81"/>
        <v>Monday</v>
      </c>
      <c r="J853" t="s">
        <v>49</v>
      </c>
      <c r="K853" t="s">
        <v>744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78"/>
        <v>10</v>
      </c>
      <c r="F854">
        <f t="shared" si="79"/>
        <v>2023</v>
      </c>
      <c r="G854">
        <f t="shared" si="80"/>
        <v>1</v>
      </c>
      <c r="H854" t="str">
        <f t="shared" si="81"/>
        <v>Monday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78"/>
        <v>10</v>
      </c>
      <c r="F855">
        <f t="shared" si="79"/>
        <v>2023</v>
      </c>
      <c r="G855">
        <f t="shared" si="80"/>
        <v>2</v>
      </c>
      <c r="H855" t="str">
        <f t="shared" si="81"/>
        <v>Tuesday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78"/>
        <v>10</v>
      </c>
      <c r="F856">
        <f t="shared" si="79"/>
        <v>2023</v>
      </c>
      <c r="G856">
        <f t="shared" si="80"/>
        <v>2</v>
      </c>
      <c r="H856" t="str">
        <f t="shared" si="81"/>
        <v>Tuesday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78"/>
        <v>10</v>
      </c>
      <c r="F857">
        <f t="shared" si="79"/>
        <v>2023</v>
      </c>
      <c r="G857">
        <f t="shared" si="80"/>
        <v>2</v>
      </c>
      <c r="H857" t="str">
        <f t="shared" si="81"/>
        <v>Tuesday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78"/>
        <v>11</v>
      </c>
      <c r="F858">
        <f t="shared" si="79"/>
        <v>2023</v>
      </c>
      <c r="G858">
        <f t="shared" si="80"/>
        <v>5</v>
      </c>
      <c r="H858" t="str">
        <f t="shared" si="81"/>
        <v>Friday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78"/>
        <v>11</v>
      </c>
      <c r="F859">
        <f t="shared" si="79"/>
        <v>2023</v>
      </c>
      <c r="G859">
        <f t="shared" si="80"/>
        <v>5</v>
      </c>
      <c r="H859" t="str">
        <f t="shared" si="81"/>
        <v>Friday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78"/>
        <v>11</v>
      </c>
      <c r="F860">
        <f t="shared" si="79"/>
        <v>2023</v>
      </c>
      <c r="G860">
        <f t="shared" si="80"/>
        <v>5</v>
      </c>
      <c r="H860" t="str">
        <f t="shared" si="81"/>
        <v>Friday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78"/>
        <v>11</v>
      </c>
      <c r="F861">
        <f t="shared" si="79"/>
        <v>2023</v>
      </c>
      <c r="G861">
        <f t="shared" si="80"/>
        <v>6</v>
      </c>
      <c r="H861" t="str">
        <f t="shared" si="81"/>
        <v>Saturday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78"/>
        <v>11</v>
      </c>
      <c r="F862">
        <f t="shared" si="79"/>
        <v>2023</v>
      </c>
      <c r="G862">
        <f t="shared" si="80"/>
        <v>6</v>
      </c>
      <c r="H862" t="str">
        <f t="shared" si="81"/>
        <v>Saturday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78"/>
        <v>11</v>
      </c>
      <c r="F863">
        <f t="shared" si="79"/>
        <v>2023</v>
      </c>
      <c r="G863">
        <f t="shared" si="80"/>
        <v>6</v>
      </c>
      <c r="H863" t="str">
        <f t="shared" si="81"/>
        <v>Saturday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571</v>
      </c>
      <c r="D864">
        <v>1.29</v>
      </c>
      <c r="E864">
        <f t="shared" si="78"/>
        <v>11</v>
      </c>
      <c r="F864">
        <f t="shared" si="79"/>
        <v>2023</v>
      </c>
      <c r="G864">
        <f t="shared" si="80"/>
        <v>6</v>
      </c>
      <c r="H864" t="str">
        <f t="shared" si="81"/>
        <v>Saturday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78"/>
        <v>11</v>
      </c>
      <c r="F865">
        <f t="shared" si="79"/>
        <v>2023</v>
      </c>
      <c r="G865">
        <f t="shared" si="80"/>
        <v>6</v>
      </c>
      <c r="H865" t="str">
        <f t="shared" si="81"/>
        <v>Saturday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571</v>
      </c>
      <c r="D866">
        <v>1.29</v>
      </c>
      <c r="E866">
        <f t="shared" si="78"/>
        <v>11</v>
      </c>
      <c r="F866">
        <f t="shared" si="79"/>
        <v>2023</v>
      </c>
      <c r="G866">
        <f t="shared" si="80"/>
        <v>6</v>
      </c>
      <c r="H866" t="str">
        <f t="shared" si="81"/>
        <v>Saturday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78"/>
        <v>11</v>
      </c>
      <c r="F867">
        <f t="shared" si="79"/>
        <v>2023</v>
      </c>
      <c r="G867">
        <f t="shared" si="80"/>
        <v>6</v>
      </c>
      <c r="H867" t="str">
        <f t="shared" si="81"/>
        <v>Saturday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78"/>
        <v>11</v>
      </c>
      <c r="F868">
        <f t="shared" si="79"/>
        <v>2023</v>
      </c>
      <c r="G868">
        <f t="shared" si="80"/>
        <v>6</v>
      </c>
      <c r="H868" t="str">
        <f t="shared" si="81"/>
        <v>Saturday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572</v>
      </c>
      <c r="D869">
        <v>0.89</v>
      </c>
      <c r="E869">
        <f t="shared" si="78"/>
        <v>11</v>
      </c>
      <c r="F869">
        <f t="shared" si="79"/>
        <v>2023</v>
      </c>
      <c r="G869">
        <f t="shared" si="80"/>
        <v>6</v>
      </c>
      <c r="H869" t="str">
        <f t="shared" si="81"/>
        <v>Saturday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78"/>
        <v>11</v>
      </c>
      <c r="F870">
        <f t="shared" si="79"/>
        <v>2023</v>
      </c>
      <c r="G870">
        <f t="shared" si="80"/>
        <v>6</v>
      </c>
      <c r="H870" t="str">
        <f t="shared" si="81"/>
        <v>Saturday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78"/>
        <v>11</v>
      </c>
      <c r="F871">
        <f t="shared" si="79"/>
        <v>2023</v>
      </c>
      <c r="G871">
        <f t="shared" si="80"/>
        <v>1</v>
      </c>
      <c r="H871" t="str">
        <f t="shared" si="81"/>
        <v>Monday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78"/>
        <v>11</v>
      </c>
      <c r="F872">
        <f t="shared" si="79"/>
        <v>2023</v>
      </c>
      <c r="G872">
        <f t="shared" si="80"/>
        <v>1</v>
      </c>
      <c r="H872" t="str">
        <f t="shared" si="81"/>
        <v>Monday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78"/>
        <v>11</v>
      </c>
      <c r="F873">
        <f t="shared" si="79"/>
        <v>2023</v>
      </c>
      <c r="G873">
        <f t="shared" si="80"/>
        <v>1</v>
      </c>
      <c r="H873" t="str">
        <f t="shared" si="81"/>
        <v>Monday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78"/>
        <v>11</v>
      </c>
      <c r="F874">
        <f t="shared" si="79"/>
        <v>2023</v>
      </c>
      <c r="G874">
        <f t="shared" si="80"/>
        <v>1</v>
      </c>
      <c r="H874" t="str">
        <f t="shared" si="81"/>
        <v>Monday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78"/>
        <v>11</v>
      </c>
      <c r="F875">
        <f t="shared" si="79"/>
        <v>2023</v>
      </c>
      <c r="G875">
        <f t="shared" si="80"/>
        <v>2</v>
      </c>
      <c r="H875" t="str">
        <f t="shared" si="81"/>
        <v>Tuesday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78"/>
        <v>11</v>
      </c>
      <c r="F876">
        <f t="shared" si="79"/>
        <v>2023</v>
      </c>
      <c r="G876">
        <f t="shared" si="80"/>
        <v>2</v>
      </c>
      <c r="H876" t="str">
        <f t="shared" si="81"/>
        <v>Tuesday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78"/>
        <v>11</v>
      </c>
      <c r="F877">
        <f t="shared" si="79"/>
        <v>2023</v>
      </c>
      <c r="G877">
        <f t="shared" si="80"/>
        <v>2</v>
      </c>
      <c r="H877" t="str">
        <f t="shared" si="81"/>
        <v>Tuesday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78"/>
        <v>11</v>
      </c>
      <c r="F878">
        <f t="shared" si="79"/>
        <v>2023</v>
      </c>
      <c r="G878">
        <f t="shared" si="80"/>
        <v>2</v>
      </c>
      <c r="H878" t="str">
        <f t="shared" si="81"/>
        <v>Tuesday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78"/>
        <v>11</v>
      </c>
      <c r="F879">
        <f t="shared" si="79"/>
        <v>2023</v>
      </c>
      <c r="G879">
        <f t="shared" si="80"/>
        <v>2</v>
      </c>
      <c r="H879" t="str">
        <f t="shared" si="81"/>
        <v>Tuesday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78"/>
        <v>11</v>
      </c>
      <c r="F880">
        <f t="shared" si="79"/>
        <v>2023</v>
      </c>
      <c r="G880">
        <f t="shared" si="80"/>
        <v>3</v>
      </c>
      <c r="H880" t="str">
        <f t="shared" si="81"/>
        <v>Wednesday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78"/>
        <v>11</v>
      </c>
      <c r="F881">
        <f t="shared" si="79"/>
        <v>2023</v>
      </c>
      <c r="G881">
        <f t="shared" si="80"/>
        <v>3</v>
      </c>
      <c r="H881" t="str">
        <f t="shared" si="81"/>
        <v>Wednesday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78"/>
        <v>11</v>
      </c>
      <c r="F882">
        <f t="shared" si="79"/>
        <v>2023</v>
      </c>
      <c r="G882">
        <f t="shared" si="80"/>
        <v>3</v>
      </c>
      <c r="H882" t="str">
        <f t="shared" si="81"/>
        <v>Wednesday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78"/>
        <v>11</v>
      </c>
      <c r="F883">
        <f t="shared" si="79"/>
        <v>2023</v>
      </c>
      <c r="G883">
        <f t="shared" si="80"/>
        <v>4</v>
      </c>
      <c r="H883" t="str">
        <f t="shared" si="81"/>
        <v>Thursday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ref="E884:E947" si="82">MONTH(A884)</f>
        <v>11</v>
      </c>
      <c r="F884">
        <f t="shared" ref="F884:F947" si="83">YEAR(A884)</f>
        <v>2023</v>
      </c>
      <c r="G884">
        <f t="shared" ref="G884:G947" si="84">WEEKDAY(A884, 2)</f>
        <v>4</v>
      </c>
      <c r="H884" t="str">
        <f t="shared" si="81"/>
        <v>Thursday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82"/>
        <v>11</v>
      </c>
      <c r="F885">
        <f t="shared" si="83"/>
        <v>2023</v>
      </c>
      <c r="G885">
        <f t="shared" si="84"/>
        <v>4</v>
      </c>
      <c r="H885" t="str">
        <f t="shared" si="81"/>
        <v>Thursday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82"/>
        <v>11</v>
      </c>
      <c r="F886">
        <f t="shared" si="83"/>
        <v>2023</v>
      </c>
      <c r="G886">
        <f t="shared" si="84"/>
        <v>4</v>
      </c>
      <c r="H886" t="str">
        <f t="shared" si="81"/>
        <v>Thursday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82"/>
        <v>11</v>
      </c>
      <c r="F887">
        <f t="shared" si="83"/>
        <v>2023</v>
      </c>
      <c r="G887">
        <f t="shared" si="84"/>
        <v>5</v>
      </c>
      <c r="H887" t="str">
        <f t="shared" si="81"/>
        <v>Friday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82"/>
        <v>11</v>
      </c>
      <c r="F888">
        <f t="shared" si="83"/>
        <v>2023</v>
      </c>
      <c r="G888">
        <f t="shared" si="84"/>
        <v>5</v>
      </c>
      <c r="H888" t="str">
        <f t="shared" si="81"/>
        <v>Friday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82"/>
        <v>11</v>
      </c>
      <c r="F889">
        <f t="shared" si="83"/>
        <v>2023</v>
      </c>
      <c r="G889">
        <f t="shared" si="84"/>
        <v>5</v>
      </c>
      <c r="H889" t="str">
        <f t="shared" si="81"/>
        <v>Friday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82"/>
        <v>11</v>
      </c>
      <c r="F890">
        <f t="shared" si="83"/>
        <v>2023</v>
      </c>
      <c r="G890">
        <f t="shared" si="84"/>
        <v>6</v>
      </c>
      <c r="H890" t="str">
        <f t="shared" si="81"/>
        <v>Saturday</v>
      </c>
      <c r="I890" t="str">
        <f t="shared" ref="I890:I927" si="85">TEXT(A890, "MMM")</f>
        <v>Nov</v>
      </c>
      <c r="J890" t="s">
        <v>81</v>
      </c>
      <c r="K890" t="s">
        <v>744</v>
      </c>
    </row>
    <row r="891" spans="1:11" x14ac:dyDescent="0.25">
      <c r="A891" s="1">
        <v>45241</v>
      </c>
      <c r="B891" t="s">
        <v>3</v>
      </c>
      <c r="C891" t="s">
        <v>551</v>
      </c>
      <c r="D891">
        <f>2.29/2</f>
        <v>1.145</v>
      </c>
      <c r="E891">
        <f t="shared" si="82"/>
        <v>11</v>
      </c>
      <c r="F891">
        <f t="shared" si="83"/>
        <v>2023</v>
      </c>
      <c r="G891">
        <f t="shared" si="84"/>
        <v>6</v>
      </c>
      <c r="H891" t="str">
        <f t="shared" si="81"/>
        <v>Saturday</v>
      </c>
      <c r="I891" t="str">
        <f t="shared" si="85"/>
        <v>Nov</v>
      </c>
      <c r="J891" t="s">
        <v>81</v>
      </c>
      <c r="K891" t="s">
        <v>744</v>
      </c>
    </row>
    <row r="892" spans="1:11" x14ac:dyDescent="0.25">
      <c r="A892" s="1">
        <v>45241</v>
      </c>
      <c r="B892" t="s">
        <v>3</v>
      </c>
      <c r="C892" t="s">
        <v>552</v>
      </c>
      <c r="D892">
        <v>2.99</v>
      </c>
      <c r="E892">
        <f t="shared" si="82"/>
        <v>11</v>
      </c>
      <c r="F892">
        <f t="shared" si="83"/>
        <v>2023</v>
      </c>
      <c r="G892">
        <f t="shared" si="84"/>
        <v>6</v>
      </c>
      <c r="H892" t="str">
        <f t="shared" si="81"/>
        <v>Saturday</v>
      </c>
      <c r="I892" t="str">
        <f t="shared" si="85"/>
        <v>Nov</v>
      </c>
      <c r="J892" t="s">
        <v>81</v>
      </c>
      <c r="K892" t="s">
        <v>744</v>
      </c>
    </row>
    <row r="893" spans="1:11" x14ac:dyDescent="0.25">
      <c r="A893" s="1">
        <v>45241</v>
      </c>
      <c r="B893" t="s">
        <v>3</v>
      </c>
      <c r="C893" t="s">
        <v>553</v>
      </c>
      <c r="D893">
        <v>2.99</v>
      </c>
      <c r="E893">
        <f t="shared" si="82"/>
        <v>11</v>
      </c>
      <c r="F893">
        <f t="shared" si="83"/>
        <v>2023</v>
      </c>
      <c r="G893">
        <f t="shared" si="84"/>
        <v>6</v>
      </c>
      <c r="H893" t="str">
        <f t="shared" si="81"/>
        <v>Saturday</v>
      </c>
      <c r="I893" t="str">
        <f t="shared" si="85"/>
        <v>Nov</v>
      </c>
      <c r="J893" t="s">
        <v>81</v>
      </c>
      <c r="K893" t="s">
        <v>744</v>
      </c>
    </row>
    <row r="894" spans="1:11" x14ac:dyDescent="0.25">
      <c r="A894" s="1">
        <v>45241</v>
      </c>
      <c r="B894" t="s">
        <v>3</v>
      </c>
      <c r="C894" t="s">
        <v>474</v>
      </c>
      <c r="D894">
        <v>2.99</v>
      </c>
      <c r="E894">
        <f t="shared" si="82"/>
        <v>11</v>
      </c>
      <c r="F894">
        <f t="shared" si="83"/>
        <v>2023</v>
      </c>
      <c r="G894">
        <f t="shared" si="84"/>
        <v>6</v>
      </c>
      <c r="H894" t="str">
        <f t="shared" si="81"/>
        <v>Saturday</v>
      </c>
      <c r="I894" t="str">
        <f t="shared" si="85"/>
        <v>Nov</v>
      </c>
      <c r="J894" t="s">
        <v>81</v>
      </c>
      <c r="K894" t="s">
        <v>744</v>
      </c>
    </row>
    <row r="895" spans="1:11" x14ac:dyDescent="0.25">
      <c r="A895" s="1">
        <v>45241</v>
      </c>
      <c r="B895" t="s">
        <v>3</v>
      </c>
      <c r="C895" t="s">
        <v>554</v>
      </c>
      <c r="D895">
        <f>3.19/2</f>
        <v>1.595</v>
      </c>
      <c r="E895">
        <f t="shared" si="82"/>
        <v>11</v>
      </c>
      <c r="F895">
        <f t="shared" si="83"/>
        <v>2023</v>
      </c>
      <c r="G895">
        <f t="shared" si="84"/>
        <v>6</v>
      </c>
      <c r="H895" t="str">
        <f t="shared" si="81"/>
        <v>Saturday</v>
      </c>
      <c r="I895" t="str">
        <f t="shared" si="85"/>
        <v>Nov</v>
      </c>
      <c r="J895" t="s">
        <v>81</v>
      </c>
      <c r="K895" t="s">
        <v>744</v>
      </c>
    </row>
    <row r="896" spans="1:11" x14ac:dyDescent="0.25">
      <c r="A896" s="1">
        <v>45241</v>
      </c>
      <c r="B896" t="s">
        <v>3</v>
      </c>
      <c r="C896" t="s">
        <v>555</v>
      </c>
      <c r="D896">
        <v>3.99</v>
      </c>
      <c r="E896">
        <f t="shared" si="82"/>
        <v>11</v>
      </c>
      <c r="F896">
        <f t="shared" si="83"/>
        <v>2023</v>
      </c>
      <c r="G896">
        <f t="shared" si="84"/>
        <v>6</v>
      </c>
      <c r="H896" t="str">
        <f t="shared" si="81"/>
        <v>Saturday</v>
      </c>
      <c r="I896" t="str">
        <f t="shared" si="85"/>
        <v>Nov</v>
      </c>
      <c r="J896" t="s">
        <v>81</v>
      </c>
      <c r="K896" t="s">
        <v>744</v>
      </c>
    </row>
    <row r="897" spans="1:11" x14ac:dyDescent="0.25">
      <c r="A897" s="1">
        <v>45241</v>
      </c>
      <c r="B897" t="s">
        <v>3</v>
      </c>
      <c r="C897" t="s">
        <v>512</v>
      </c>
      <c r="D897">
        <v>4.99</v>
      </c>
      <c r="E897">
        <f t="shared" si="82"/>
        <v>11</v>
      </c>
      <c r="F897">
        <f t="shared" si="83"/>
        <v>2023</v>
      </c>
      <c r="G897">
        <f t="shared" si="84"/>
        <v>6</v>
      </c>
      <c r="H897" t="str">
        <f t="shared" si="81"/>
        <v>Saturday</v>
      </c>
      <c r="I897" t="str">
        <f t="shared" si="85"/>
        <v>Nov</v>
      </c>
      <c r="J897" t="s">
        <v>81</v>
      </c>
      <c r="K897" t="s">
        <v>744</v>
      </c>
    </row>
    <row r="898" spans="1:11" x14ac:dyDescent="0.25">
      <c r="A898" s="1">
        <v>45241</v>
      </c>
      <c r="B898" t="s">
        <v>3</v>
      </c>
      <c r="C898" t="s">
        <v>512</v>
      </c>
      <c r="D898">
        <v>4.99</v>
      </c>
      <c r="E898">
        <f t="shared" si="82"/>
        <v>11</v>
      </c>
      <c r="F898">
        <f t="shared" si="83"/>
        <v>2023</v>
      </c>
      <c r="G898">
        <f t="shared" si="84"/>
        <v>6</v>
      </c>
      <c r="H898" t="str">
        <f t="shared" si="81"/>
        <v>Saturday</v>
      </c>
      <c r="I898" t="str">
        <f t="shared" si="85"/>
        <v>Nov</v>
      </c>
      <c r="J898" t="s">
        <v>81</v>
      </c>
      <c r="K898" t="s">
        <v>744</v>
      </c>
    </row>
    <row r="899" spans="1:11" x14ac:dyDescent="0.25">
      <c r="A899" s="1">
        <v>45241</v>
      </c>
      <c r="B899" t="s">
        <v>3</v>
      </c>
      <c r="C899" t="s">
        <v>359</v>
      </c>
      <c r="D899">
        <v>0.99</v>
      </c>
      <c r="E899">
        <f t="shared" si="82"/>
        <v>11</v>
      </c>
      <c r="F899">
        <f t="shared" si="83"/>
        <v>2023</v>
      </c>
      <c r="G899">
        <f t="shared" si="84"/>
        <v>6</v>
      </c>
      <c r="H899" t="str">
        <f t="shared" ref="H899:H962" si="86">CHOOSE(WEEKDAY(A899, 2), "Monday", "Tuesday","Wednesday", "Thursday", "Friday", "Saturday","Sunday")</f>
        <v>Saturday</v>
      </c>
      <c r="I899" t="str">
        <f t="shared" si="85"/>
        <v>Nov</v>
      </c>
      <c r="J899" t="s">
        <v>81</v>
      </c>
      <c r="K899" t="s">
        <v>744</v>
      </c>
    </row>
    <row r="900" spans="1:11" x14ac:dyDescent="0.25">
      <c r="A900" s="1">
        <v>45241</v>
      </c>
      <c r="B900" t="s">
        <v>3</v>
      </c>
      <c r="C900" t="s">
        <v>359</v>
      </c>
      <c r="D900">
        <v>0.99</v>
      </c>
      <c r="E900">
        <f t="shared" si="82"/>
        <v>11</v>
      </c>
      <c r="F900">
        <f t="shared" si="83"/>
        <v>2023</v>
      </c>
      <c r="G900">
        <f t="shared" si="84"/>
        <v>6</v>
      </c>
      <c r="H900" t="str">
        <f t="shared" si="86"/>
        <v>Saturday</v>
      </c>
      <c r="I900" t="str">
        <f t="shared" si="85"/>
        <v>Nov</v>
      </c>
      <c r="J900" t="s">
        <v>81</v>
      </c>
      <c r="K900" t="s">
        <v>744</v>
      </c>
    </row>
    <row r="901" spans="1:11" x14ac:dyDescent="0.25">
      <c r="A901" s="1">
        <v>45241</v>
      </c>
      <c r="B901" t="s">
        <v>3</v>
      </c>
      <c r="C901" t="s">
        <v>399</v>
      </c>
      <c r="D901">
        <v>1.99</v>
      </c>
      <c r="E901">
        <f t="shared" si="82"/>
        <v>11</v>
      </c>
      <c r="F901">
        <f t="shared" si="83"/>
        <v>2023</v>
      </c>
      <c r="G901">
        <f t="shared" si="84"/>
        <v>6</v>
      </c>
      <c r="H901" t="str">
        <f t="shared" si="86"/>
        <v>Saturday</v>
      </c>
      <c r="I901" t="str">
        <f t="shared" si="85"/>
        <v>Nov</v>
      </c>
      <c r="J901" t="s">
        <v>81</v>
      </c>
      <c r="K901" t="s">
        <v>744</v>
      </c>
    </row>
    <row r="902" spans="1:11" x14ac:dyDescent="0.25">
      <c r="A902" s="1">
        <v>45241</v>
      </c>
      <c r="B902" t="s">
        <v>3</v>
      </c>
      <c r="C902" t="s">
        <v>556</v>
      </c>
      <c r="D902">
        <v>0.89</v>
      </c>
      <c r="E902">
        <f t="shared" si="82"/>
        <v>11</v>
      </c>
      <c r="F902">
        <f t="shared" si="83"/>
        <v>2023</v>
      </c>
      <c r="G902">
        <f t="shared" si="84"/>
        <v>6</v>
      </c>
      <c r="H902" t="str">
        <f t="shared" si="86"/>
        <v>Saturday</v>
      </c>
      <c r="I902" t="str">
        <f t="shared" si="85"/>
        <v>Nov</v>
      </c>
      <c r="J902" t="s">
        <v>81</v>
      </c>
      <c r="K902" t="s">
        <v>744</v>
      </c>
    </row>
    <row r="903" spans="1:11" x14ac:dyDescent="0.25">
      <c r="A903" s="1">
        <v>45241</v>
      </c>
      <c r="B903" t="s">
        <v>3</v>
      </c>
      <c r="C903" t="s">
        <v>556</v>
      </c>
      <c r="D903">
        <v>0.89</v>
      </c>
      <c r="E903">
        <f t="shared" si="82"/>
        <v>11</v>
      </c>
      <c r="F903">
        <f t="shared" si="83"/>
        <v>2023</v>
      </c>
      <c r="G903">
        <f t="shared" si="84"/>
        <v>6</v>
      </c>
      <c r="H903" t="str">
        <f t="shared" si="86"/>
        <v>Saturday</v>
      </c>
      <c r="I903" t="str">
        <f t="shared" si="85"/>
        <v>Nov</v>
      </c>
      <c r="J903" t="s">
        <v>81</v>
      </c>
      <c r="K903" t="s">
        <v>744</v>
      </c>
    </row>
    <row r="904" spans="1:11" x14ac:dyDescent="0.25">
      <c r="A904" s="1">
        <v>45241</v>
      </c>
      <c r="B904" t="s">
        <v>3</v>
      </c>
      <c r="C904" t="s">
        <v>557</v>
      </c>
      <c r="D904">
        <v>1.29</v>
      </c>
      <c r="E904">
        <f t="shared" si="82"/>
        <v>11</v>
      </c>
      <c r="F904">
        <f t="shared" si="83"/>
        <v>2023</v>
      </c>
      <c r="G904">
        <f t="shared" si="84"/>
        <v>6</v>
      </c>
      <c r="H904" t="str">
        <f t="shared" si="86"/>
        <v>Saturday</v>
      </c>
      <c r="I904" t="str">
        <f t="shared" si="85"/>
        <v>Nov</v>
      </c>
      <c r="J904" t="s">
        <v>81</v>
      </c>
      <c r="K904" t="s">
        <v>744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82"/>
        <v>11</v>
      </c>
      <c r="F905">
        <f t="shared" si="83"/>
        <v>2023</v>
      </c>
      <c r="G905">
        <f t="shared" si="84"/>
        <v>6</v>
      </c>
      <c r="H905" t="str">
        <f t="shared" si="86"/>
        <v>Saturday</v>
      </c>
      <c r="I905" t="str">
        <f t="shared" si="85"/>
        <v>Nov</v>
      </c>
      <c r="J905" t="s">
        <v>81</v>
      </c>
      <c r="K905" t="s">
        <v>744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82"/>
        <v>11</v>
      </c>
      <c r="F906">
        <f t="shared" si="83"/>
        <v>2023</v>
      </c>
      <c r="G906">
        <f t="shared" si="84"/>
        <v>6</v>
      </c>
      <c r="H906" t="str">
        <f t="shared" si="86"/>
        <v>Saturday</v>
      </c>
      <c r="I906" t="str">
        <f t="shared" si="85"/>
        <v>Nov</v>
      </c>
      <c r="J906" t="s">
        <v>81</v>
      </c>
      <c r="K906" t="s">
        <v>744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82"/>
        <v>11</v>
      </c>
      <c r="F907">
        <f t="shared" si="83"/>
        <v>2023</v>
      </c>
      <c r="G907">
        <f t="shared" si="84"/>
        <v>6</v>
      </c>
      <c r="H907" t="str">
        <f t="shared" si="86"/>
        <v>Saturday</v>
      </c>
      <c r="I907" t="str">
        <f t="shared" si="85"/>
        <v>Nov</v>
      </c>
      <c r="J907" t="s">
        <v>81</v>
      </c>
      <c r="K907" t="s">
        <v>744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82"/>
        <v>11</v>
      </c>
      <c r="F908">
        <f t="shared" si="83"/>
        <v>2023</v>
      </c>
      <c r="G908">
        <f t="shared" si="84"/>
        <v>6</v>
      </c>
      <c r="H908" t="str">
        <f t="shared" si="86"/>
        <v>Saturday</v>
      </c>
      <c r="I908" t="str">
        <f t="shared" si="85"/>
        <v>Nov</v>
      </c>
      <c r="J908" t="s">
        <v>81</v>
      </c>
      <c r="K908" t="s">
        <v>744</v>
      </c>
    </row>
    <row r="909" spans="1:11" x14ac:dyDescent="0.25">
      <c r="A909" s="1">
        <v>45241</v>
      </c>
      <c r="B909" t="s">
        <v>3</v>
      </c>
      <c r="C909" t="s">
        <v>558</v>
      </c>
      <c r="D909">
        <v>1.99</v>
      </c>
      <c r="E909">
        <f t="shared" si="82"/>
        <v>11</v>
      </c>
      <c r="F909">
        <f t="shared" si="83"/>
        <v>2023</v>
      </c>
      <c r="G909">
        <f t="shared" si="84"/>
        <v>6</v>
      </c>
      <c r="H909" t="str">
        <f t="shared" si="86"/>
        <v>Saturday</v>
      </c>
      <c r="I909" t="str">
        <f t="shared" si="85"/>
        <v>Nov</v>
      </c>
      <c r="J909" t="s">
        <v>81</v>
      </c>
      <c r="K909" t="s">
        <v>744</v>
      </c>
    </row>
    <row r="910" spans="1:11" x14ac:dyDescent="0.25">
      <c r="A910" s="1">
        <v>45241</v>
      </c>
      <c r="B910" t="s">
        <v>3</v>
      </c>
      <c r="C910" t="s">
        <v>559</v>
      </c>
      <c r="D910">
        <v>1.29</v>
      </c>
      <c r="E910">
        <f t="shared" si="82"/>
        <v>11</v>
      </c>
      <c r="F910">
        <f t="shared" si="83"/>
        <v>2023</v>
      </c>
      <c r="G910">
        <f t="shared" si="84"/>
        <v>6</v>
      </c>
      <c r="H910" t="str">
        <f t="shared" si="86"/>
        <v>Saturday</v>
      </c>
      <c r="I910" t="str">
        <f t="shared" si="85"/>
        <v>Nov</v>
      </c>
      <c r="J910" t="s">
        <v>81</v>
      </c>
      <c r="K910" t="s">
        <v>744</v>
      </c>
    </row>
    <row r="911" spans="1:11" x14ac:dyDescent="0.25">
      <c r="A911" s="1">
        <v>45241</v>
      </c>
      <c r="B911" t="s">
        <v>3</v>
      </c>
      <c r="C911" t="s">
        <v>518</v>
      </c>
      <c r="D911">
        <v>1.59</v>
      </c>
      <c r="E911">
        <f t="shared" si="82"/>
        <v>11</v>
      </c>
      <c r="F911">
        <f t="shared" si="83"/>
        <v>2023</v>
      </c>
      <c r="G911">
        <f t="shared" si="84"/>
        <v>6</v>
      </c>
      <c r="H911" t="str">
        <f t="shared" si="86"/>
        <v>Saturday</v>
      </c>
      <c r="I911" t="str">
        <f t="shared" si="85"/>
        <v>Nov</v>
      </c>
      <c r="J911" t="s">
        <v>81</v>
      </c>
      <c r="K911" t="s">
        <v>744</v>
      </c>
    </row>
    <row r="912" spans="1:11" x14ac:dyDescent="0.25">
      <c r="A912" s="1">
        <v>45241</v>
      </c>
      <c r="B912" t="s">
        <v>3</v>
      </c>
      <c r="C912" t="s">
        <v>560</v>
      </c>
      <c r="D912">
        <v>2.99</v>
      </c>
      <c r="E912">
        <f t="shared" si="82"/>
        <v>11</v>
      </c>
      <c r="F912">
        <f t="shared" si="83"/>
        <v>2023</v>
      </c>
      <c r="G912">
        <f t="shared" si="84"/>
        <v>6</v>
      </c>
      <c r="H912" t="str">
        <f t="shared" si="86"/>
        <v>Saturday</v>
      </c>
      <c r="I912" t="str">
        <f t="shared" si="85"/>
        <v>Nov</v>
      </c>
      <c r="J912" t="s">
        <v>81</v>
      </c>
      <c r="K912" t="s">
        <v>744</v>
      </c>
    </row>
    <row r="913" spans="1:11" x14ac:dyDescent="0.25">
      <c r="A913" s="1">
        <v>45241</v>
      </c>
      <c r="B913" t="s">
        <v>3</v>
      </c>
      <c r="C913" t="s">
        <v>439</v>
      </c>
      <c r="D913">
        <f>1.39/2</f>
        <v>0.69499999999999995</v>
      </c>
      <c r="E913">
        <f t="shared" si="82"/>
        <v>11</v>
      </c>
      <c r="F913">
        <f t="shared" si="83"/>
        <v>2023</v>
      </c>
      <c r="G913">
        <f t="shared" si="84"/>
        <v>6</v>
      </c>
      <c r="H913" t="str">
        <f t="shared" si="86"/>
        <v>Saturday</v>
      </c>
      <c r="I913" t="str">
        <f t="shared" si="85"/>
        <v>Nov</v>
      </c>
      <c r="J913" t="s">
        <v>81</v>
      </c>
      <c r="K913" t="s">
        <v>744</v>
      </c>
    </row>
    <row r="914" spans="1:11" x14ac:dyDescent="0.25">
      <c r="A914" s="1">
        <v>45241</v>
      </c>
      <c r="B914" t="s">
        <v>3</v>
      </c>
      <c r="C914" t="s">
        <v>561</v>
      </c>
      <c r="D914">
        <f>5.49/2</f>
        <v>2.7450000000000001</v>
      </c>
      <c r="E914">
        <f t="shared" si="82"/>
        <v>11</v>
      </c>
      <c r="F914">
        <f t="shared" si="83"/>
        <v>2023</v>
      </c>
      <c r="G914">
        <f t="shared" si="84"/>
        <v>6</v>
      </c>
      <c r="H914" t="str">
        <f t="shared" si="86"/>
        <v>Saturday</v>
      </c>
      <c r="I914" t="str">
        <f t="shared" si="85"/>
        <v>Nov</v>
      </c>
      <c r="J914" t="s">
        <v>81</v>
      </c>
      <c r="K914" t="s">
        <v>744</v>
      </c>
    </row>
    <row r="915" spans="1:11" x14ac:dyDescent="0.25">
      <c r="A915" s="1">
        <v>45241</v>
      </c>
      <c r="B915" t="s">
        <v>3</v>
      </c>
      <c r="C915" t="s">
        <v>562</v>
      </c>
      <c r="D915">
        <f>2.39/2</f>
        <v>1.1950000000000001</v>
      </c>
      <c r="E915">
        <f t="shared" si="82"/>
        <v>11</v>
      </c>
      <c r="F915">
        <f t="shared" si="83"/>
        <v>2023</v>
      </c>
      <c r="G915">
        <f t="shared" si="84"/>
        <v>6</v>
      </c>
      <c r="H915" t="str">
        <f t="shared" si="86"/>
        <v>Saturday</v>
      </c>
      <c r="I915" t="str">
        <f t="shared" si="85"/>
        <v>Nov</v>
      </c>
      <c r="J915" t="s">
        <v>81</v>
      </c>
      <c r="K915" t="s">
        <v>744</v>
      </c>
    </row>
    <row r="916" spans="1:11" x14ac:dyDescent="0.25">
      <c r="A916" s="1">
        <v>45241</v>
      </c>
      <c r="B916" t="s">
        <v>3</v>
      </c>
      <c r="C916" t="s">
        <v>563</v>
      </c>
      <c r="D916">
        <v>1.39</v>
      </c>
      <c r="E916">
        <f t="shared" si="82"/>
        <v>11</v>
      </c>
      <c r="F916">
        <f t="shared" si="83"/>
        <v>2023</v>
      </c>
      <c r="G916">
        <f t="shared" si="84"/>
        <v>6</v>
      </c>
      <c r="H916" t="str">
        <f t="shared" si="86"/>
        <v>Saturday</v>
      </c>
      <c r="I916" t="str">
        <f t="shared" si="85"/>
        <v>Nov</v>
      </c>
      <c r="J916" t="s">
        <v>81</v>
      </c>
      <c r="K916" t="s">
        <v>744</v>
      </c>
    </row>
    <row r="917" spans="1:11" x14ac:dyDescent="0.25">
      <c r="A917" s="1">
        <v>45241</v>
      </c>
      <c r="B917" t="s">
        <v>3</v>
      </c>
      <c r="C917" t="s">
        <v>564</v>
      </c>
      <c r="D917">
        <v>2.59</v>
      </c>
      <c r="E917">
        <f t="shared" si="82"/>
        <v>11</v>
      </c>
      <c r="F917">
        <f t="shared" si="83"/>
        <v>2023</v>
      </c>
      <c r="G917">
        <f t="shared" si="84"/>
        <v>6</v>
      </c>
      <c r="H917" t="str">
        <f t="shared" si="86"/>
        <v>Saturday</v>
      </c>
      <c r="I917" t="str">
        <f t="shared" si="85"/>
        <v>Nov</v>
      </c>
      <c r="J917" t="s">
        <v>81</v>
      </c>
      <c r="K917" t="s">
        <v>744</v>
      </c>
    </row>
    <row r="918" spans="1:11" x14ac:dyDescent="0.25">
      <c r="A918" s="1">
        <v>45241</v>
      </c>
      <c r="B918" t="s">
        <v>3</v>
      </c>
      <c r="C918" t="s">
        <v>565</v>
      </c>
      <c r="D918">
        <v>1.35</v>
      </c>
      <c r="E918">
        <f t="shared" si="82"/>
        <v>11</v>
      </c>
      <c r="F918">
        <f t="shared" si="83"/>
        <v>2023</v>
      </c>
      <c r="G918">
        <f t="shared" si="84"/>
        <v>6</v>
      </c>
      <c r="H918" t="str">
        <f t="shared" si="86"/>
        <v>Saturday</v>
      </c>
      <c r="I918" t="str">
        <f t="shared" si="85"/>
        <v>Nov</v>
      </c>
      <c r="J918" t="s">
        <v>81</v>
      </c>
      <c r="K918" t="s">
        <v>744</v>
      </c>
    </row>
    <row r="919" spans="1:11" x14ac:dyDescent="0.25">
      <c r="A919" s="1">
        <v>45241</v>
      </c>
      <c r="B919" t="s">
        <v>3</v>
      </c>
      <c r="C919" t="s">
        <v>566</v>
      </c>
      <c r="D919">
        <v>2.4900000000000002</v>
      </c>
      <c r="E919">
        <f t="shared" si="82"/>
        <v>11</v>
      </c>
      <c r="F919">
        <f t="shared" si="83"/>
        <v>2023</v>
      </c>
      <c r="G919">
        <f t="shared" si="84"/>
        <v>6</v>
      </c>
      <c r="H919" t="str">
        <f t="shared" si="86"/>
        <v>Saturday</v>
      </c>
      <c r="I919" t="str">
        <f t="shared" si="85"/>
        <v>Nov</v>
      </c>
      <c r="J919" t="s">
        <v>81</v>
      </c>
      <c r="K919" t="s">
        <v>744</v>
      </c>
    </row>
    <row r="920" spans="1:11" x14ac:dyDescent="0.25">
      <c r="A920" s="1">
        <v>45241</v>
      </c>
      <c r="B920" t="s">
        <v>3</v>
      </c>
      <c r="C920" t="s">
        <v>567</v>
      </c>
      <c r="D920">
        <v>2.99</v>
      </c>
      <c r="E920">
        <f t="shared" si="82"/>
        <v>11</v>
      </c>
      <c r="F920">
        <f t="shared" si="83"/>
        <v>2023</v>
      </c>
      <c r="G920">
        <f t="shared" si="84"/>
        <v>6</v>
      </c>
      <c r="H920" t="str">
        <f t="shared" si="86"/>
        <v>Saturday</v>
      </c>
      <c r="I920" t="str">
        <f t="shared" si="85"/>
        <v>Nov</v>
      </c>
      <c r="J920" t="s">
        <v>81</v>
      </c>
      <c r="K920" t="s">
        <v>744</v>
      </c>
    </row>
    <row r="921" spans="1:11" x14ac:dyDescent="0.25">
      <c r="A921" s="1">
        <v>45241</v>
      </c>
      <c r="B921" t="s">
        <v>3</v>
      </c>
      <c r="C921" t="s">
        <v>568</v>
      </c>
      <c r="D921">
        <f>5.99/2</f>
        <v>2.9950000000000001</v>
      </c>
      <c r="E921">
        <f t="shared" si="82"/>
        <v>11</v>
      </c>
      <c r="F921">
        <f t="shared" si="83"/>
        <v>2023</v>
      </c>
      <c r="G921">
        <f t="shared" si="84"/>
        <v>6</v>
      </c>
      <c r="H921" t="str">
        <f t="shared" si="86"/>
        <v>Saturday</v>
      </c>
      <c r="I921" t="str">
        <f t="shared" si="85"/>
        <v>Nov</v>
      </c>
      <c r="J921" t="s">
        <v>81</v>
      </c>
      <c r="K921" t="s">
        <v>744</v>
      </c>
    </row>
    <row r="922" spans="1:11" x14ac:dyDescent="0.25">
      <c r="A922" s="1">
        <v>45241</v>
      </c>
      <c r="B922" t="s">
        <v>3</v>
      </c>
      <c r="C922" t="s">
        <v>516</v>
      </c>
      <c r="D922">
        <v>1.49</v>
      </c>
      <c r="E922">
        <f t="shared" si="82"/>
        <v>11</v>
      </c>
      <c r="F922">
        <f t="shared" si="83"/>
        <v>2023</v>
      </c>
      <c r="G922">
        <f t="shared" si="84"/>
        <v>6</v>
      </c>
      <c r="H922" t="str">
        <f t="shared" si="86"/>
        <v>Saturday</v>
      </c>
      <c r="I922" t="str">
        <f t="shared" si="85"/>
        <v>Nov</v>
      </c>
      <c r="J922" t="s">
        <v>81</v>
      </c>
      <c r="K922" t="s">
        <v>744</v>
      </c>
    </row>
    <row r="923" spans="1:11" x14ac:dyDescent="0.25">
      <c r="A923" s="1">
        <v>45241</v>
      </c>
      <c r="B923" t="s">
        <v>3</v>
      </c>
      <c r="C923" t="s">
        <v>569</v>
      </c>
      <c r="D923">
        <v>1.49</v>
      </c>
      <c r="E923">
        <f t="shared" si="82"/>
        <v>11</v>
      </c>
      <c r="F923">
        <f t="shared" si="83"/>
        <v>2023</v>
      </c>
      <c r="G923">
        <f t="shared" si="84"/>
        <v>6</v>
      </c>
      <c r="H923" t="str">
        <f t="shared" si="86"/>
        <v>Saturday</v>
      </c>
      <c r="I923" t="str">
        <f t="shared" si="85"/>
        <v>Nov</v>
      </c>
      <c r="J923" t="s">
        <v>81</v>
      </c>
      <c r="K923" t="s">
        <v>744</v>
      </c>
    </row>
    <row r="924" spans="1:11" x14ac:dyDescent="0.25">
      <c r="A924" s="1">
        <v>45241</v>
      </c>
      <c r="B924" t="s">
        <v>3</v>
      </c>
      <c r="C924" t="s">
        <v>570</v>
      </c>
      <c r="D924">
        <v>1.99</v>
      </c>
      <c r="E924">
        <f t="shared" si="82"/>
        <v>11</v>
      </c>
      <c r="F924">
        <f t="shared" si="83"/>
        <v>2023</v>
      </c>
      <c r="G924">
        <f t="shared" si="84"/>
        <v>6</v>
      </c>
      <c r="H924" t="str">
        <f t="shared" si="86"/>
        <v>Saturday</v>
      </c>
      <c r="I924" t="str">
        <f t="shared" si="85"/>
        <v>Nov</v>
      </c>
      <c r="J924" t="s">
        <v>81</v>
      </c>
      <c r="K924" t="s">
        <v>744</v>
      </c>
    </row>
    <row r="925" spans="1:11" x14ac:dyDescent="0.25">
      <c r="A925" s="1">
        <v>45241</v>
      </c>
      <c r="B925" t="s">
        <v>3</v>
      </c>
      <c r="C925" t="s">
        <v>401</v>
      </c>
      <c r="D925">
        <v>2.89</v>
      </c>
      <c r="E925">
        <f t="shared" si="82"/>
        <v>11</v>
      </c>
      <c r="F925">
        <f t="shared" si="83"/>
        <v>2023</v>
      </c>
      <c r="G925">
        <f t="shared" si="84"/>
        <v>6</v>
      </c>
      <c r="H925" t="str">
        <f t="shared" si="86"/>
        <v>Saturday</v>
      </c>
      <c r="I925" t="str">
        <f t="shared" si="85"/>
        <v>Nov</v>
      </c>
      <c r="J925" t="s">
        <v>81</v>
      </c>
      <c r="K925" t="s">
        <v>744</v>
      </c>
    </row>
    <row r="926" spans="1:11" x14ac:dyDescent="0.25">
      <c r="A926" s="1">
        <v>45241</v>
      </c>
      <c r="B926" t="s">
        <v>3</v>
      </c>
      <c r="C926" t="s">
        <v>516</v>
      </c>
      <c r="D926">
        <v>1.49</v>
      </c>
      <c r="E926">
        <f t="shared" si="82"/>
        <v>11</v>
      </c>
      <c r="F926">
        <f t="shared" si="83"/>
        <v>2023</v>
      </c>
      <c r="G926">
        <f t="shared" si="84"/>
        <v>6</v>
      </c>
      <c r="H926" t="str">
        <f t="shared" si="86"/>
        <v>Saturday</v>
      </c>
      <c r="I926" t="str">
        <f t="shared" si="85"/>
        <v>Nov</v>
      </c>
      <c r="J926" t="s">
        <v>81</v>
      </c>
      <c r="K926" t="s">
        <v>744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82"/>
        <v>11</v>
      </c>
      <c r="F927">
        <f t="shared" si="83"/>
        <v>2023</v>
      </c>
      <c r="G927">
        <f t="shared" si="84"/>
        <v>6</v>
      </c>
      <c r="H927" t="str">
        <f t="shared" si="86"/>
        <v>Saturday</v>
      </c>
      <c r="I927" t="str">
        <f t="shared" si="85"/>
        <v>Nov</v>
      </c>
      <c r="J927" t="s">
        <v>81</v>
      </c>
      <c r="K927" t="s">
        <v>744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82"/>
        <v>11</v>
      </c>
      <c r="F928">
        <f t="shared" si="83"/>
        <v>2023</v>
      </c>
      <c r="G928">
        <f t="shared" si="84"/>
        <v>1</v>
      </c>
      <c r="H928" t="str">
        <f t="shared" si="86"/>
        <v>Monday</v>
      </c>
      <c r="J928" t="s">
        <v>46</v>
      </c>
    </row>
    <row r="929" spans="1:12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82"/>
        <v>11</v>
      </c>
      <c r="F929">
        <f t="shared" si="83"/>
        <v>2023</v>
      </c>
      <c r="G929">
        <f t="shared" si="84"/>
        <v>1</v>
      </c>
      <c r="H929" t="str">
        <f t="shared" si="86"/>
        <v>Monday</v>
      </c>
      <c r="J929" t="s">
        <v>46</v>
      </c>
    </row>
    <row r="930" spans="1:12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82"/>
        <v>11</v>
      </c>
      <c r="F930">
        <f t="shared" si="83"/>
        <v>2023</v>
      </c>
      <c r="G930">
        <f t="shared" si="84"/>
        <v>2</v>
      </c>
      <c r="H930" t="str">
        <f t="shared" si="86"/>
        <v>Tuesday</v>
      </c>
      <c r="J930" t="s">
        <v>46</v>
      </c>
    </row>
    <row r="931" spans="1:12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82"/>
        <v>11</v>
      </c>
      <c r="F931">
        <f t="shared" si="83"/>
        <v>2023</v>
      </c>
      <c r="G931">
        <f t="shared" si="84"/>
        <v>2</v>
      </c>
      <c r="H931" t="str">
        <f t="shared" si="86"/>
        <v>Tuesday</v>
      </c>
      <c r="J931" t="s">
        <v>46</v>
      </c>
    </row>
    <row r="932" spans="1:12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82"/>
        <v>11</v>
      </c>
      <c r="F932">
        <f t="shared" si="83"/>
        <v>2023</v>
      </c>
      <c r="G932">
        <f t="shared" si="84"/>
        <v>3</v>
      </c>
      <c r="H932" t="str">
        <f t="shared" si="86"/>
        <v>Wednesday</v>
      </c>
      <c r="J932" t="s">
        <v>46</v>
      </c>
    </row>
    <row r="933" spans="1:12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82"/>
        <v>11</v>
      </c>
      <c r="F933">
        <f t="shared" si="83"/>
        <v>2023</v>
      </c>
      <c r="G933">
        <f t="shared" si="84"/>
        <v>3</v>
      </c>
      <c r="H933" t="str">
        <f t="shared" si="86"/>
        <v>Wednesday</v>
      </c>
      <c r="J933" t="s">
        <v>46</v>
      </c>
    </row>
    <row r="934" spans="1:12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82"/>
        <v>11</v>
      </c>
      <c r="F934">
        <f t="shared" si="83"/>
        <v>2023</v>
      </c>
      <c r="G934">
        <f t="shared" si="84"/>
        <v>4</v>
      </c>
      <c r="H934" t="str">
        <f t="shared" si="86"/>
        <v>Thursday</v>
      </c>
      <c r="J934" t="s">
        <v>49</v>
      </c>
      <c r="K934" t="s">
        <v>744</v>
      </c>
    </row>
    <row r="935" spans="1:12" x14ac:dyDescent="0.25">
      <c r="A935" s="1">
        <v>45246</v>
      </c>
      <c r="B935" t="s">
        <v>3</v>
      </c>
      <c r="C935" t="s">
        <v>578</v>
      </c>
      <c r="D935">
        <v>4.41</v>
      </c>
      <c r="E935">
        <f t="shared" si="82"/>
        <v>11</v>
      </c>
      <c r="F935">
        <f t="shared" si="83"/>
        <v>2023</v>
      </c>
      <c r="G935">
        <f t="shared" si="84"/>
        <v>4</v>
      </c>
      <c r="H935" t="str">
        <f t="shared" si="86"/>
        <v>Thursday</v>
      </c>
      <c r="J935" t="s">
        <v>49</v>
      </c>
      <c r="K935" t="s">
        <v>744</v>
      </c>
    </row>
    <row r="936" spans="1:12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82"/>
        <v>9</v>
      </c>
      <c r="F936">
        <f t="shared" si="83"/>
        <v>2023</v>
      </c>
      <c r="G936">
        <f t="shared" si="84"/>
        <v>7</v>
      </c>
      <c r="H936" t="str">
        <f t="shared" si="86"/>
        <v>Sunday</v>
      </c>
      <c r="I936" t="str">
        <f>TEXT(A936, "MMM")</f>
        <v>Sep</v>
      </c>
      <c r="J936" t="s">
        <v>81</v>
      </c>
      <c r="K936" t="s">
        <v>865</v>
      </c>
      <c r="L936" t="s">
        <v>921</v>
      </c>
    </row>
    <row r="937" spans="1:12" x14ac:dyDescent="0.25">
      <c r="A937" s="1">
        <v>45201</v>
      </c>
      <c r="B937" t="s">
        <v>116</v>
      </c>
      <c r="C937" t="s">
        <v>467</v>
      </c>
      <c r="D937">
        <f>3.5/2</f>
        <v>1.75</v>
      </c>
      <c r="E937">
        <f t="shared" si="82"/>
        <v>10</v>
      </c>
      <c r="F937">
        <f t="shared" si="83"/>
        <v>2023</v>
      </c>
      <c r="G937">
        <f t="shared" si="84"/>
        <v>1</v>
      </c>
      <c r="H937" t="str">
        <f t="shared" si="86"/>
        <v>Monday</v>
      </c>
      <c r="J937" t="s">
        <v>866</v>
      </c>
      <c r="K937" t="s">
        <v>867</v>
      </c>
      <c r="L937" t="s">
        <v>467</v>
      </c>
    </row>
    <row r="938" spans="1:12" x14ac:dyDescent="0.25">
      <c r="A938" s="1">
        <v>45251</v>
      </c>
      <c r="B938" t="s">
        <v>3</v>
      </c>
      <c r="C938" t="s">
        <v>576</v>
      </c>
      <c r="D938">
        <v>1.05</v>
      </c>
      <c r="E938">
        <f t="shared" si="82"/>
        <v>11</v>
      </c>
      <c r="F938">
        <f t="shared" si="83"/>
        <v>2023</v>
      </c>
      <c r="G938">
        <f t="shared" si="84"/>
        <v>2</v>
      </c>
      <c r="H938" t="str">
        <f t="shared" si="86"/>
        <v>Tuesday</v>
      </c>
      <c r="J938" t="s">
        <v>49</v>
      </c>
      <c r="K938" t="s">
        <v>744</v>
      </c>
    </row>
    <row r="939" spans="1:12" x14ac:dyDescent="0.25">
      <c r="A939" s="1">
        <v>45251</v>
      </c>
      <c r="B939" t="s">
        <v>3</v>
      </c>
      <c r="C939" t="s">
        <v>576</v>
      </c>
      <c r="D939">
        <v>1.05</v>
      </c>
      <c r="E939">
        <f t="shared" si="82"/>
        <v>11</v>
      </c>
      <c r="F939">
        <f t="shared" si="83"/>
        <v>2023</v>
      </c>
      <c r="G939">
        <f t="shared" si="84"/>
        <v>2</v>
      </c>
      <c r="H939" t="str">
        <f t="shared" si="86"/>
        <v>Tuesday</v>
      </c>
      <c r="J939" t="s">
        <v>49</v>
      </c>
      <c r="K939" t="s">
        <v>744</v>
      </c>
    </row>
    <row r="940" spans="1:12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82"/>
        <v>11</v>
      </c>
      <c r="F940">
        <f t="shared" si="83"/>
        <v>2023</v>
      </c>
      <c r="G940">
        <f t="shared" si="84"/>
        <v>2</v>
      </c>
      <c r="H940" t="str">
        <f t="shared" si="86"/>
        <v>Tuesday</v>
      </c>
      <c r="J940" t="s">
        <v>46</v>
      </c>
    </row>
    <row r="941" spans="1:12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82"/>
        <v>11</v>
      </c>
      <c r="F941">
        <f t="shared" si="83"/>
        <v>2023</v>
      </c>
      <c r="G941">
        <f t="shared" si="84"/>
        <v>2</v>
      </c>
      <c r="H941" t="str">
        <f t="shared" si="86"/>
        <v>Tuesday</v>
      </c>
      <c r="J941" t="s">
        <v>46</v>
      </c>
    </row>
    <row r="942" spans="1:12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82"/>
        <v>11</v>
      </c>
      <c r="F942">
        <f t="shared" si="83"/>
        <v>2023</v>
      </c>
      <c r="G942">
        <f t="shared" si="84"/>
        <v>2</v>
      </c>
      <c r="H942" t="str">
        <f t="shared" si="86"/>
        <v>Tuesday</v>
      </c>
      <c r="J942" t="s">
        <v>46</v>
      </c>
    </row>
    <row r="943" spans="1:12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82"/>
        <v>11</v>
      </c>
      <c r="F943">
        <f t="shared" si="83"/>
        <v>2023</v>
      </c>
      <c r="G943">
        <f t="shared" si="84"/>
        <v>2</v>
      </c>
      <c r="H943" t="str">
        <f t="shared" si="86"/>
        <v>Tuesday</v>
      </c>
      <c r="J943" t="s">
        <v>46</v>
      </c>
    </row>
    <row r="944" spans="1:12" x14ac:dyDescent="0.25">
      <c r="A944" s="1">
        <v>45251</v>
      </c>
      <c r="B944" t="s">
        <v>303</v>
      </c>
      <c r="C944" t="s">
        <v>596</v>
      </c>
      <c r="D944">
        <v>49.99</v>
      </c>
      <c r="E944">
        <f t="shared" si="82"/>
        <v>11</v>
      </c>
      <c r="F944">
        <f t="shared" si="83"/>
        <v>2023</v>
      </c>
      <c r="G944">
        <f t="shared" si="84"/>
        <v>2</v>
      </c>
      <c r="H944" t="str">
        <f t="shared" si="86"/>
        <v>Tuesday</v>
      </c>
      <c r="J944" t="s">
        <v>597</v>
      </c>
      <c r="K944" t="s">
        <v>744</v>
      </c>
    </row>
    <row r="945" spans="1:12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82"/>
        <v>11</v>
      </c>
      <c r="F945">
        <f t="shared" si="83"/>
        <v>2023</v>
      </c>
      <c r="G945">
        <f t="shared" si="84"/>
        <v>3</v>
      </c>
      <c r="H945" t="str">
        <f t="shared" si="86"/>
        <v>Wednesday</v>
      </c>
      <c r="J945" t="s">
        <v>46</v>
      </c>
    </row>
    <row r="946" spans="1:12" x14ac:dyDescent="0.25">
      <c r="A946" s="1">
        <v>45252</v>
      </c>
      <c r="B946" t="s">
        <v>3</v>
      </c>
      <c r="C946" t="s">
        <v>575</v>
      </c>
      <c r="D946">
        <v>0.31</v>
      </c>
      <c r="E946">
        <f t="shared" si="82"/>
        <v>11</v>
      </c>
      <c r="F946">
        <f t="shared" si="83"/>
        <v>2023</v>
      </c>
      <c r="G946">
        <f t="shared" si="84"/>
        <v>3</v>
      </c>
      <c r="H946" t="str">
        <f t="shared" si="86"/>
        <v>Wednesday</v>
      </c>
      <c r="J946" t="s">
        <v>46</v>
      </c>
    </row>
    <row r="947" spans="1:12" x14ac:dyDescent="0.25">
      <c r="A947" s="1">
        <v>45252</v>
      </c>
      <c r="B947" t="s">
        <v>3</v>
      </c>
      <c r="C947" t="s">
        <v>458</v>
      </c>
      <c r="D947">
        <v>3.29</v>
      </c>
      <c r="E947">
        <f t="shared" si="82"/>
        <v>11</v>
      </c>
      <c r="F947">
        <f t="shared" si="83"/>
        <v>2023</v>
      </c>
      <c r="G947">
        <f t="shared" si="84"/>
        <v>3</v>
      </c>
      <c r="H947" t="str">
        <f t="shared" si="86"/>
        <v>Wednesday</v>
      </c>
      <c r="J947" t="s">
        <v>49</v>
      </c>
      <c r="K947" t="s">
        <v>744</v>
      </c>
    </row>
    <row r="948" spans="1:12" x14ac:dyDescent="0.25">
      <c r="A948" s="1">
        <v>45252</v>
      </c>
      <c r="B948" t="s">
        <v>3</v>
      </c>
      <c r="C948" t="s">
        <v>598</v>
      </c>
      <c r="D948">
        <v>1.49</v>
      </c>
      <c r="E948">
        <f t="shared" ref="E948:E1011" si="87">MONTH(A948)</f>
        <v>11</v>
      </c>
      <c r="F948">
        <f t="shared" ref="F948:F1011" si="88">YEAR(A948)</f>
        <v>2023</v>
      </c>
      <c r="G948">
        <f t="shared" ref="G948:G1011" si="89">WEEKDAY(A948, 2)</f>
        <v>3</v>
      </c>
      <c r="H948" t="str">
        <f t="shared" si="86"/>
        <v>Wednesday</v>
      </c>
      <c r="J948" t="s">
        <v>49</v>
      </c>
      <c r="K948" t="s">
        <v>744</v>
      </c>
    </row>
    <row r="949" spans="1:12" x14ac:dyDescent="0.25">
      <c r="A949" s="1">
        <v>45252</v>
      </c>
      <c r="B949" t="s">
        <v>3</v>
      </c>
      <c r="C949" t="s">
        <v>599</v>
      </c>
      <c r="D949">
        <f>0.85/2</f>
        <v>0.42499999999999999</v>
      </c>
      <c r="E949">
        <f t="shared" si="87"/>
        <v>11</v>
      </c>
      <c r="F949">
        <f t="shared" si="88"/>
        <v>2023</v>
      </c>
      <c r="G949">
        <f t="shared" si="89"/>
        <v>3</v>
      </c>
      <c r="H949" t="str">
        <f t="shared" si="86"/>
        <v>Wednesday</v>
      </c>
      <c r="J949" t="s">
        <v>323</v>
      </c>
    </row>
    <row r="950" spans="1:12" x14ac:dyDescent="0.25">
      <c r="A950" s="1">
        <v>45252</v>
      </c>
      <c r="B950" t="s">
        <v>3</v>
      </c>
      <c r="C950" t="s">
        <v>600</v>
      </c>
      <c r="D950">
        <f>0.95/2</f>
        <v>0.47499999999999998</v>
      </c>
      <c r="E950">
        <f t="shared" si="87"/>
        <v>11</v>
      </c>
      <c r="F950">
        <f t="shared" si="88"/>
        <v>2023</v>
      </c>
      <c r="G950">
        <f t="shared" si="89"/>
        <v>3</v>
      </c>
      <c r="H950" t="str">
        <f t="shared" si="86"/>
        <v>Wednesday</v>
      </c>
      <c r="J950" t="s">
        <v>323</v>
      </c>
    </row>
    <row r="951" spans="1:12" x14ac:dyDescent="0.25">
      <c r="A951" s="1">
        <v>45297</v>
      </c>
      <c r="B951" t="s">
        <v>7</v>
      </c>
      <c r="C951" t="s">
        <v>754</v>
      </c>
      <c r="D951">
        <f>11.7/2</f>
        <v>5.85</v>
      </c>
      <c r="E951">
        <f t="shared" si="87"/>
        <v>1</v>
      </c>
      <c r="F951">
        <f t="shared" si="88"/>
        <v>2024</v>
      </c>
      <c r="G951">
        <f t="shared" si="89"/>
        <v>6</v>
      </c>
      <c r="H951" t="str">
        <f t="shared" si="86"/>
        <v>Saturday</v>
      </c>
      <c r="J951" t="s">
        <v>318</v>
      </c>
      <c r="K951" t="s">
        <v>723</v>
      </c>
    </row>
    <row r="952" spans="1:12" x14ac:dyDescent="0.25">
      <c r="A952" s="1">
        <v>45253</v>
      </c>
      <c r="B952" t="s">
        <v>3</v>
      </c>
      <c r="C952" t="s">
        <v>509</v>
      </c>
      <c r="D952">
        <v>1.59</v>
      </c>
      <c r="E952">
        <f t="shared" si="87"/>
        <v>11</v>
      </c>
      <c r="F952">
        <f t="shared" si="88"/>
        <v>2023</v>
      </c>
      <c r="G952">
        <f t="shared" si="89"/>
        <v>4</v>
      </c>
      <c r="H952" t="str">
        <f t="shared" si="86"/>
        <v>Thursday</v>
      </c>
      <c r="J952" t="s">
        <v>49</v>
      </c>
      <c r="K952" t="s">
        <v>744</v>
      </c>
    </row>
    <row r="953" spans="1:12" x14ac:dyDescent="0.25">
      <c r="A953" s="1">
        <v>45253</v>
      </c>
      <c r="B953" t="s">
        <v>3</v>
      </c>
      <c r="C953" t="s">
        <v>581</v>
      </c>
      <c r="D953">
        <f>2.89-1.45</f>
        <v>1.4400000000000002</v>
      </c>
      <c r="E953">
        <f t="shared" si="87"/>
        <v>11</v>
      </c>
      <c r="F953">
        <f t="shared" si="88"/>
        <v>2023</v>
      </c>
      <c r="G953">
        <f t="shared" si="89"/>
        <v>4</v>
      </c>
      <c r="H953" t="str">
        <f t="shared" si="86"/>
        <v>Thursday</v>
      </c>
      <c r="J953" t="s">
        <v>49</v>
      </c>
      <c r="K953" t="s">
        <v>744</v>
      </c>
    </row>
    <row r="954" spans="1:12" x14ac:dyDescent="0.25">
      <c r="A954" s="1">
        <v>45280</v>
      </c>
      <c r="B954" t="s">
        <v>116</v>
      </c>
      <c r="C954" t="s">
        <v>620</v>
      </c>
      <c r="D954">
        <v>4.45</v>
      </c>
      <c r="E954">
        <f t="shared" si="87"/>
        <v>12</v>
      </c>
      <c r="F954">
        <f t="shared" si="88"/>
        <v>2023</v>
      </c>
      <c r="G954">
        <f t="shared" si="89"/>
        <v>3</v>
      </c>
      <c r="H954" t="str">
        <f t="shared" si="86"/>
        <v>Wednesday</v>
      </c>
      <c r="J954" t="s">
        <v>111</v>
      </c>
      <c r="K954" t="s">
        <v>730</v>
      </c>
      <c r="L954" t="s">
        <v>929</v>
      </c>
    </row>
    <row r="955" spans="1:12" x14ac:dyDescent="0.25">
      <c r="A955" s="1">
        <v>45172</v>
      </c>
      <c r="B955" t="s">
        <v>895</v>
      </c>
      <c r="C955" t="s">
        <v>127</v>
      </c>
      <c r="D955">
        <f>5.59/2</f>
        <v>2.7949999999999999</v>
      </c>
      <c r="E955">
        <f t="shared" si="87"/>
        <v>9</v>
      </c>
      <c r="F955">
        <f t="shared" si="88"/>
        <v>2023</v>
      </c>
      <c r="G955">
        <f t="shared" si="89"/>
        <v>7</v>
      </c>
      <c r="H955" t="str">
        <f t="shared" si="86"/>
        <v>Sunday</v>
      </c>
      <c r="I955" t="str">
        <f>TEXT(A955, "MMM")</f>
        <v>Sep</v>
      </c>
      <c r="J955" t="s">
        <v>81</v>
      </c>
      <c r="K955" t="s">
        <v>865</v>
      </c>
    </row>
    <row r="956" spans="1:12" x14ac:dyDescent="0.25">
      <c r="A956" s="1">
        <v>45122</v>
      </c>
      <c r="B956" t="s">
        <v>895</v>
      </c>
      <c r="C956" t="s">
        <v>326</v>
      </c>
      <c r="D956">
        <v>7.95</v>
      </c>
      <c r="E956">
        <f t="shared" si="87"/>
        <v>7</v>
      </c>
      <c r="F956">
        <f t="shared" si="88"/>
        <v>2023</v>
      </c>
      <c r="G956">
        <f t="shared" si="89"/>
        <v>6</v>
      </c>
      <c r="H956" t="str">
        <f t="shared" si="86"/>
        <v>Saturday</v>
      </c>
      <c r="J956" t="s">
        <v>323</v>
      </c>
      <c r="L956" t="s">
        <v>933</v>
      </c>
    </row>
    <row r="957" spans="1:12" x14ac:dyDescent="0.25">
      <c r="A957" s="1">
        <v>45254</v>
      </c>
      <c r="B957" t="s">
        <v>3</v>
      </c>
      <c r="C957" t="s">
        <v>577</v>
      </c>
      <c r="D957">
        <v>0.64</v>
      </c>
      <c r="E957">
        <f t="shared" si="87"/>
        <v>11</v>
      </c>
      <c r="F957">
        <f t="shared" si="88"/>
        <v>2023</v>
      </c>
      <c r="G957">
        <f t="shared" si="89"/>
        <v>5</v>
      </c>
      <c r="H957" t="str">
        <f t="shared" si="86"/>
        <v>Friday</v>
      </c>
      <c r="J957" t="s">
        <v>170</v>
      </c>
    </row>
    <row r="958" spans="1:12" x14ac:dyDescent="0.25">
      <c r="A958" s="1">
        <v>45254</v>
      </c>
      <c r="B958" t="s">
        <v>3</v>
      </c>
      <c r="C958" t="s">
        <v>580</v>
      </c>
      <c r="D958">
        <v>0.59</v>
      </c>
      <c r="E958">
        <f t="shared" si="87"/>
        <v>11</v>
      </c>
      <c r="F958">
        <f t="shared" si="88"/>
        <v>2023</v>
      </c>
      <c r="G958">
        <f t="shared" si="89"/>
        <v>5</v>
      </c>
      <c r="H958" t="str">
        <f t="shared" si="86"/>
        <v>Friday</v>
      </c>
      <c r="J958" t="s">
        <v>269</v>
      </c>
      <c r="K958" t="s">
        <v>730</v>
      </c>
    </row>
    <row r="959" spans="1:12" x14ac:dyDescent="0.25">
      <c r="A959" s="1">
        <v>45254</v>
      </c>
      <c r="B959" t="s">
        <v>3</v>
      </c>
      <c r="C959" t="s">
        <v>582</v>
      </c>
      <c r="D959">
        <f>1.39/2</f>
        <v>0.69499999999999995</v>
      </c>
      <c r="E959">
        <f t="shared" si="87"/>
        <v>11</v>
      </c>
      <c r="F959">
        <f t="shared" si="88"/>
        <v>2023</v>
      </c>
      <c r="G959">
        <f t="shared" si="89"/>
        <v>5</v>
      </c>
      <c r="H959" t="str">
        <f t="shared" si="86"/>
        <v>Friday</v>
      </c>
      <c r="J959" t="s">
        <v>269</v>
      </c>
      <c r="K959" t="s">
        <v>730</v>
      </c>
    </row>
    <row r="960" spans="1:12" x14ac:dyDescent="0.25">
      <c r="A960" s="1">
        <v>45254</v>
      </c>
      <c r="B960" t="s">
        <v>3</v>
      </c>
      <c r="C960" t="s">
        <v>583</v>
      </c>
      <c r="D960">
        <f>0.99/2</f>
        <v>0.495</v>
      </c>
      <c r="E960">
        <f t="shared" si="87"/>
        <v>11</v>
      </c>
      <c r="F960">
        <f t="shared" si="88"/>
        <v>2023</v>
      </c>
      <c r="G960">
        <f t="shared" si="89"/>
        <v>5</v>
      </c>
      <c r="H960" t="str">
        <f t="shared" si="86"/>
        <v>Friday</v>
      </c>
      <c r="J960" t="s">
        <v>269</v>
      </c>
      <c r="K960" t="s">
        <v>730</v>
      </c>
    </row>
    <row r="961" spans="1:11" x14ac:dyDescent="0.25">
      <c r="A961" s="1">
        <v>45254</v>
      </c>
      <c r="B961" t="s">
        <v>3</v>
      </c>
      <c r="C961" t="s">
        <v>584</v>
      </c>
      <c r="D961">
        <v>3.19</v>
      </c>
      <c r="E961">
        <f t="shared" si="87"/>
        <v>11</v>
      </c>
      <c r="F961">
        <f t="shared" si="88"/>
        <v>2023</v>
      </c>
      <c r="G961">
        <f t="shared" si="89"/>
        <v>5</v>
      </c>
      <c r="H961" t="str">
        <f t="shared" si="86"/>
        <v>Friday</v>
      </c>
      <c r="J961" t="s">
        <v>269</v>
      </c>
      <c r="K961" t="s">
        <v>730</v>
      </c>
    </row>
    <row r="962" spans="1:11" x14ac:dyDescent="0.25">
      <c r="A962" s="1">
        <v>45254</v>
      </c>
      <c r="B962" t="s">
        <v>3</v>
      </c>
      <c r="C962" t="s">
        <v>585</v>
      </c>
      <c r="D962">
        <v>0.89</v>
      </c>
      <c r="E962">
        <f t="shared" si="87"/>
        <v>11</v>
      </c>
      <c r="F962">
        <f t="shared" si="88"/>
        <v>2023</v>
      </c>
      <c r="G962">
        <f t="shared" si="89"/>
        <v>5</v>
      </c>
      <c r="H962" t="str">
        <f t="shared" si="86"/>
        <v>Friday</v>
      </c>
      <c r="J962" t="s">
        <v>269</v>
      </c>
      <c r="K962" t="s">
        <v>730</v>
      </c>
    </row>
    <row r="963" spans="1:11" x14ac:dyDescent="0.25">
      <c r="A963" s="1">
        <v>45254</v>
      </c>
      <c r="B963" t="s">
        <v>3</v>
      </c>
      <c r="C963" t="s">
        <v>586</v>
      </c>
      <c r="D963">
        <v>1.19</v>
      </c>
      <c r="E963">
        <f t="shared" si="87"/>
        <v>11</v>
      </c>
      <c r="F963">
        <f t="shared" si="88"/>
        <v>2023</v>
      </c>
      <c r="G963">
        <f t="shared" si="89"/>
        <v>5</v>
      </c>
      <c r="H963" t="str">
        <f t="shared" ref="H963:H1026" si="90">CHOOSE(WEEKDAY(A963, 2), "Monday", "Tuesday","Wednesday", "Thursday", "Friday", "Saturday","Sunday")</f>
        <v>Friday</v>
      </c>
      <c r="J963" t="s">
        <v>269</v>
      </c>
      <c r="K963" t="s">
        <v>730</v>
      </c>
    </row>
    <row r="964" spans="1:11" x14ac:dyDescent="0.25">
      <c r="A964" s="1">
        <v>45254</v>
      </c>
      <c r="B964" t="s">
        <v>3</v>
      </c>
      <c r="C964" t="s">
        <v>587</v>
      </c>
      <c r="D964">
        <v>7.98</v>
      </c>
      <c r="E964">
        <f t="shared" si="87"/>
        <v>11</v>
      </c>
      <c r="F964">
        <f t="shared" si="88"/>
        <v>2023</v>
      </c>
      <c r="G964">
        <f t="shared" si="89"/>
        <v>5</v>
      </c>
      <c r="H964" t="str">
        <f t="shared" si="90"/>
        <v>Friday</v>
      </c>
      <c r="J964" t="s">
        <v>269</v>
      </c>
      <c r="K964" t="s">
        <v>730</v>
      </c>
    </row>
    <row r="965" spans="1:11" x14ac:dyDescent="0.25">
      <c r="A965" s="1">
        <v>45254</v>
      </c>
      <c r="B965" t="s">
        <v>3</v>
      </c>
      <c r="C965" t="s">
        <v>588</v>
      </c>
      <c r="D965">
        <v>1.19</v>
      </c>
      <c r="E965">
        <f t="shared" si="87"/>
        <v>11</v>
      </c>
      <c r="F965">
        <f t="shared" si="88"/>
        <v>2023</v>
      </c>
      <c r="G965">
        <f t="shared" si="89"/>
        <v>5</v>
      </c>
      <c r="H965" t="str">
        <f t="shared" si="90"/>
        <v>Friday</v>
      </c>
      <c r="J965" t="s">
        <v>269</v>
      </c>
      <c r="K965" t="s">
        <v>730</v>
      </c>
    </row>
    <row r="966" spans="1:11" x14ac:dyDescent="0.25">
      <c r="A966" s="1">
        <v>45254</v>
      </c>
      <c r="B966" t="s">
        <v>3</v>
      </c>
      <c r="C966" t="s">
        <v>589</v>
      </c>
      <c r="D966">
        <v>0.99</v>
      </c>
      <c r="E966">
        <f t="shared" si="87"/>
        <v>11</v>
      </c>
      <c r="F966">
        <f t="shared" si="88"/>
        <v>2023</v>
      </c>
      <c r="G966">
        <f t="shared" si="89"/>
        <v>5</v>
      </c>
      <c r="H966" t="str">
        <f t="shared" si="90"/>
        <v>Friday</v>
      </c>
      <c r="J966" t="s">
        <v>269</v>
      </c>
      <c r="K966" t="s">
        <v>730</v>
      </c>
    </row>
    <row r="967" spans="1:11" x14ac:dyDescent="0.25">
      <c r="A967" s="1">
        <v>45254</v>
      </c>
      <c r="B967" t="s">
        <v>3</v>
      </c>
      <c r="C967" t="s">
        <v>589</v>
      </c>
      <c r="D967">
        <v>0.99</v>
      </c>
      <c r="E967">
        <f t="shared" si="87"/>
        <v>11</v>
      </c>
      <c r="F967">
        <f t="shared" si="88"/>
        <v>2023</v>
      </c>
      <c r="G967">
        <f t="shared" si="89"/>
        <v>5</v>
      </c>
      <c r="H967" t="str">
        <f t="shared" si="90"/>
        <v>Friday</v>
      </c>
      <c r="J967" t="s">
        <v>269</v>
      </c>
      <c r="K967" t="s">
        <v>730</v>
      </c>
    </row>
    <row r="968" spans="1:11" x14ac:dyDescent="0.25">
      <c r="A968" s="1">
        <v>45254</v>
      </c>
      <c r="B968" t="s">
        <v>3</v>
      </c>
      <c r="C968" t="s">
        <v>589</v>
      </c>
      <c r="D968">
        <v>0.99</v>
      </c>
      <c r="E968">
        <f t="shared" si="87"/>
        <v>11</v>
      </c>
      <c r="F968">
        <f t="shared" si="88"/>
        <v>2023</v>
      </c>
      <c r="G968">
        <f t="shared" si="89"/>
        <v>5</v>
      </c>
      <c r="H968" t="str">
        <f t="shared" si="90"/>
        <v>Friday</v>
      </c>
      <c r="J968" t="s">
        <v>269</v>
      </c>
      <c r="K968" t="s">
        <v>730</v>
      </c>
    </row>
    <row r="969" spans="1:11" x14ac:dyDescent="0.25">
      <c r="A969" s="1">
        <v>45254</v>
      </c>
      <c r="B969" t="s">
        <v>3</v>
      </c>
      <c r="C969" t="s">
        <v>589</v>
      </c>
      <c r="D969">
        <v>0.99</v>
      </c>
      <c r="E969">
        <f t="shared" si="87"/>
        <v>11</v>
      </c>
      <c r="F969">
        <f t="shared" si="88"/>
        <v>2023</v>
      </c>
      <c r="G969">
        <f t="shared" si="89"/>
        <v>5</v>
      </c>
      <c r="H969" t="str">
        <f t="shared" si="90"/>
        <v>Friday</v>
      </c>
      <c r="J969" t="s">
        <v>269</v>
      </c>
      <c r="K969" t="s">
        <v>730</v>
      </c>
    </row>
    <row r="970" spans="1:11" x14ac:dyDescent="0.25">
      <c r="A970" s="1">
        <v>45254</v>
      </c>
      <c r="B970" t="s">
        <v>3</v>
      </c>
      <c r="C970" t="s">
        <v>590</v>
      </c>
      <c r="D970">
        <f>1.29/2</f>
        <v>0.64500000000000002</v>
      </c>
      <c r="E970">
        <f t="shared" si="87"/>
        <v>11</v>
      </c>
      <c r="F970">
        <f t="shared" si="88"/>
        <v>2023</v>
      </c>
      <c r="G970">
        <f t="shared" si="89"/>
        <v>5</v>
      </c>
      <c r="H970" t="str">
        <f t="shared" si="90"/>
        <v>Friday</v>
      </c>
      <c r="J970" t="s">
        <v>269</v>
      </c>
      <c r="K970" t="s">
        <v>730</v>
      </c>
    </row>
    <row r="971" spans="1:11" x14ac:dyDescent="0.25">
      <c r="A971" s="1">
        <v>45254</v>
      </c>
      <c r="B971" t="s">
        <v>3</v>
      </c>
      <c r="C971" t="s">
        <v>591</v>
      </c>
      <c r="D971">
        <v>2.19</v>
      </c>
      <c r="E971">
        <f t="shared" si="87"/>
        <v>11</v>
      </c>
      <c r="F971">
        <f t="shared" si="88"/>
        <v>2023</v>
      </c>
      <c r="G971">
        <f t="shared" si="89"/>
        <v>5</v>
      </c>
      <c r="H971" t="str">
        <f t="shared" si="90"/>
        <v>Friday</v>
      </c>
      <c r="J971" t="s">
        <v>269</v>
      </c>
      <c r="K971" t="s">
        <v>730</v>
      </c>
    </row>
    <row r="972" spans="1:11" x14ac:dyDescent="0.25">
      <c r="A972" s="1">
        <v>45254</v>
      </c>
      <c r="B972" t="s">
        <v>3</v>
      </c>
      <c r="C972" t="s">
        <v>571</v>
      </c>
      <c r="D972">
        <f>1.29*2</f>
        <v>2.58</v>
      </c>
      <c r="E972">
        <f t="shared" si="87"/>
        <v>11</v>
      </c>
      <c r="F972">
        <f t="shared" si="88"/>
        <v>2023</v>
      </c>
      <c r="G972">
        <f t="shared" si="89"/>
        <v>5</v>
      </c>
      <c r="H972" t="str">
        <f t="shared" si="90"/>
        <v>Friday</v>
      </c>
      <c r="J972" t="s">
        <v>269</v>
      </c>
      <c r="K972" t="s">
        <v>730</v>
      </c>
    </row>
    <row r="973" spans="1:11" x14ac:dyDescent="0.25">
      <c r="A973" s="1">
        <v>45255</v>
      </c>
      <c r="B973" t="s">
        <v>3</v>
      </c>
      <c r="C973" t="s">
        <v>593</v>
      </c>
      <c r="D973">
        <v>1.59</v>
      </c>
      <c r="E973">
        <f t="shared" si="87"/>
        <v>11</v>
      </c>
      <c r="F973">
        <f t="shared" si="88"/>
        <v>2023</v>
      </c>
      <c r="G973">
        <f t="shared" si="89"/>
        <v>6</v>
      </c>
      <c r="H973" t="str">
        <f t="shared" si="90"/>
        <v>Saturday</v>
      </c>
      <c r="J973" t="s">
        <v>269</v>
      </c>
      <c r="K973" t="s">
        <v>730</v>
      </c>
    </row>
    <row r="974" spans="1:11" x14ac:dyDescent="0.25">
      <c r="A974" s="1">
        <v>45255</v>
      </c>
      <c r="B974" t="s">
        <v>3</v>
      </c>
      <c r="C974" t="s">
        <v>594</v>
      </c>
      <c r="D974">
        <v>0.49</v>
      </c>
      <c r="E974">
        <f t="shared" si="87"/>
        <v>11</v>
      </c>
      <c r="F974">
        <f t="shared" si="88"/>
        <v>2023</v>
      </c>
      <c r="G974">
        <f t="shared" si="89"/>
        <v>6</v>
      </c>
      <c r="H974" t="str">
        <f t="shared" si="90"/>
        <v>Saturday</v>
      </c>
      <c r="J974" t="s">
        <v>269</v>
      </c>
      <c r="K974" t="s">
        <v>730</v>
      </c>
    </row>
    <row r="975" spans="1:11" x14ac:dyDescent="0.25">
      <c r="A975" s="1">
        <v>45255</v>
      </c>
      <c r="B975" t="s">
        <v>3</v>
      </c>
      <c r="C975" t="s">
        <v>595</v>
      </c>
      <c r="D975">
        <v>2.29</v>
      </c>
      <c r="E975">
        <f t="shared" si="87"/>
        <v>11</v>
      </c>
      <c r="F975">
        <f t="shared" si="88"/>
        <v>2023</v>
      </c>
      <c r="G975">
        <f t="shared" si="89"/>
        <v>6</v>
      </c>
      <c r="H975" t="str">
        <f t="shared" si="90"/>
        <v>Saturday</v>
      </c>
      <c r="J975" t="s">
        <v>269</v>
      </c>
      <c r="K975" t="s">
        <v>730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87"/>
        <v>11</v>
      </c>
      <c r="F976">
        <f t="shared" si="88"/>
        <v>2023</v>
      </c>
      <c r="G976">
        <f t="shared" si="89"/>
        <v>1</v>
      </c>
      <c r="H976" t="str">
        <f t="shared" si="90"/>
        <v>Monday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87"/>
        <v>11</v>
      </c>
      <c r="F977">
        <f t="shared" si="88"/>
        <v>2023</v>
      </c>
      <c r="G977">
        <f t="shared" si="89"/>
        <v>1</v>
      </c>
      <c r="H977" t="str">
        <f t="shared" si="90"/>
        <v>Monday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87"/>
        <v>11</v>
      </c>
      <c r="F978">
        <f t="shared" si="88"/>
        <v>2023</v>
      </c>
      <c r="G978">
        <f t="shared" si="89"/>
        <v>1</v>
      </c>
      <c r="H978" t="str">
        <f t="shared" si="90"/>
        <v>Monday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509</v>
      </c>
      <c r="D979">
        <v>1.59</v>
      </c>
      <c r="E979">
        <f t="shared" si="87"/>
        <v>11</v>
      </c>
      <c r="F979">
        <f t="shared" si="88"/>
        <v>2023</v>
      </c>
      <c r="G979">
        <f t="shared" si="89"/>
        <v>1</v>
      </c>
      <c r="H979" t="str">
        <f t="shared" si="90"/>
        <v>Monday</v>
      </c>
      <c r="J979" t="s">
        <v>49</v>
      </c>
      <c r="K979" t="s">
        <v>744</v>
      </c>
    </row>
    <row r="980" spans="1:11" x14ac:dyDescent="0.25">
      <c r="A980" s="1">
        <v>45257</v>
      </c>
      <c r="B980" t="s">
        <v>3</v>
      </c>
      <c r="C980" t="s">
        <v>592</v>
      </c>
      <c r="D980">
        <f>3.49-1.75</f>
        <v>1.7400000000000002</v>
      </c>
      <c r="E980">
        <f t="shared" si="87"/>
        <v>11</v>
      </c>
      <c r="F980">
        <f t="shared" si="88"/>
        <v>2023</v>
      </c>
      <c r="G980">
        <f t="shared" si="89"/>
        <v>1</v>
      </c>
      <c r="H980" t="str">
        <f t="shared" si="90"/>
        <v>Monday</v>
      </c>
      <c r="J980" t="s">
        <v>49</v>
      </c>
      <c r="K980" t="s">
        <v>744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87"/>
        <v>11</v>
      </c>
      <c r="F981">
        <f t="shared" si="88"/>
        <v>2023</v>
      </c>
      <c r="G981">
        <f t="shared" si="89"/>
        <v>2</v>
      </c>
      <c r="H981" t="str">
        <f t="shared" si="90"/>
        <v>Tuesday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87"/>
        <v>11</v>
      </c>
      <c r="F982">
        <f t="shared" si="88"/>
        <v>2023</v>
      </c>
      <c r="G982">
        <f t="shared" si="89"/>
        <v>2</v>
      </c>
      <c r="H982" t="str">
        <f t="shared" si="90"/>
        <v>Tuesday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509</v>
      </c>
      <c r="D983">
        <v>1.59</v>
      </c>
      <c r="E983">
        <f t="shared" si="87"/>
        <v>11</v>
      </c>
      <c r="F983">
        <f t="shared" si="88"/>
        <v>2023</v>
      </c>
      <c r="G983">
        <f t="shared" si="89"/>
        <v>2</v>
      </c>
      <c r="H983" t="str">
        <f t="shared" si="90"/>
        <v>Tuesday</v>
      </c>
      <c r="J983" t="s">
        <v>49</v>
      </c>
      <c r="K983" t="s">
        <v>744</v>
      </c>
    </row>
    <row r="984" spans="1:11" x14ac:dyDescent="0.25">
      <c r="A984" s="1">
        <v>45258</v>
      </c>
      <c r="B984" t="s">
        <v>3</v>
      </c>
      <c r="C984" t="s">
        <v>510</v>
      </c>
      <c r="D984">
        <f>3.59-0.9</f>
        <v>2.69</v>
      </c>
      <c r="E984">
        <f t="shared" si="87"/>
        <v>11</v>
      </c>
      <c r="F984">
        <f t="shared" si="88"/>
        <v>2023</v>
      </c>
      <c r="G984">
        <f t="shared" si="89"/>
        <v>2</v>
      </c>
      <c r="H984" t="str">
        <f t="shared" si="90"/>
        <v>Tuesday</v>
      </c>
      <c r="J984" t="s">
        <v>49</v>
      </c>
      <c r="K984" t="s">
        <v>744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87"/>
        <v>12</v>
      </c>
      <c r="F985">
        <f t="shared" si="88"/>
        <v>2023</v>
      </c>
      <c r="G985">
        <f t="shared" si="89"/>
        <v>4</v>
      </c>
      <c r="H985" t="str">
        <f t="shared" si="90"/>
        <v>Thursday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87"/>
        <v>12</v>
      </c>
      <c r="F986">
        <f t="shared" si="88"/>
        <v>2023</v>
      </c>
      <c r="G986">
        <f t="shared" si="89"/>
        <v>4</v>
      </c>
      <c r="H986" t="str">
        <f t="shared" si="90"/>
        <v>Thursday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509</v>
      </c>
      <c r="D987">
        <v>1.59</v>
      </c>
      <c r="E987">
        <f t="shared" si="87"/>
        <v>12</v>
      </c>
      <c r="F987">
        <f t="shared" si="88"/>
        <v>2023</v>
      </c>
      <c r="G987">
        <f t="shared" si="89"/>
        <v>1</v>
      </c>
      <c r="H987" t="str">
        <f t="shared" si="90"/>
        <v>Monday</v>
      </c>
      <c r="J987" t="s">
        <v>49</v>
      </c>
      <c r="K987" t="s">
        <v>744</v>
      </c>
    </row>
    <row r="988" spans="1:11" x14ac:dyDescent="0.25">
      <c r="A988" s="1">
        <v>45264</v>
      </c>
      <c r="B988" t="s">
        <v>3</v>
      </c>
      <c r="C988" t="s">
        <v>581</v>
      </c>
      <c r="D988">
        <v>3.19</v>
      </c>
      <c r="E988">
        <f t="shared" si="87"/>
        <v>12</v>
      </c>
      <c r="F988">
        <f t="shared" si="88"/>
        <v>2023</v>
      </c>
      <c r="G988">
        <f t="shared" si="89"/>
        <v>1</v>
      </c>
      <c r="H988" t="str">
        <f t="shared" si="90"/>
        <v>Monday</v>
      </c>
      <c r="J988" t="s">
        <v>49</v>
      </c>
      <c r="K988" t="s">
        <v>744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87"/>
        <v>11</v>
      </c>
      <c r="F989">
        <f t="shared" si="88"/>
        <v>2023</v>
      </c>
      <c r="G989">
        <f t="shared" si="89"/>
        <v>1</v>
      </c>
      <c r="H989" t="str">
        <f t="shared" si="90"/>
        <v>Monday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87"/>
        <v>11</v>
      </c>
      <c r="F990">
        <f t="shared" si="88"/>
        <v>2023</v>
      </c>
      <c r="G990">
        <f t="shared" si="89"/>
        <v>1</v>
      </c>
      <c r="H990" t="str">
        <f t="shared" si="90"/>
        <v>Monday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87"/>
        <v>11</v>
      </c>
      <c r="F991">
        <f t="shared" si="88"/>
        <v>2023</v>
      </c>
      <c r="G991">
        <f t="shared" si="89"/>
        <v>1</v>
      </c>
      <c r="H991" t="str">
        <f t="shared" si="90"/>
        <v>Monday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87"/>
        <v>11</v>
      </c>
      <c r="F992">
        <f t="shared" si="88"/>
        <v>2023</v>
      </c>
      <c r="G992">
        <f t="shared" si="89"/>
        <v>1</v>
      </c>
      <c r="H992" t="str">
        <f t="shared" si="90"/>
        <v>Monday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87"/>
        <v>11</v>
      </c>
      <c r="F993">
        <f t="shared" si="88"/>
        <v>2023</v>
      </c>
      <c r="G993">
        <f t="shared" si="89"/>
        <v>1</v>
      </c>
      <c r="H993" t="str">
        <f t="shared" si="90"/>
        <v>Monday</v>
      </c>
      <c r="J993" t="s">
        <v>49</v>
      </c>
      <c r="K993" t="s">
        <v>744</v>
      </c>
    </row>
    <row r="994" spans="1:11" x14ac:dyDescent="0.25">
      <c r="A994" s="1">
        <v>45250</v>
      </c>
      <c r="B994" t="s">
        <v>3</v>
      </c>
      <c r="C994" t="s">
        <v>510</v>
      </c>
      <c r="D994">
        <f>3.29-0.82</f>
        <v>2.4700000000000002</v>
      </c>
      <c r="E994">
        <f t="shared" si="87"/>
        <v>11</v>
      </c>
      <c r="F994">
        <f t="shared" si="88"/>
        <v>2023</v>
      </c>
      <c r="G994">
        <f t="shared" si="89"/>
        <v>1</v>
      </c>
      <c r="H994" t="str">
        <f t="shared" si="90"/>
        <v>Monday</v>
      </c>
      <c r="J994" t="s">
        <v>49</v>
      </c>
      <c r="K994" t="s">
        <v>744</v>
      </c>
    </row>
    <row r="995" spans="1:11" x14ac:dyDescent="0.25">
      <c r="A995" s="1">
        <v>45254</v>
      </c>
      <c r="B995" t="s">
        <v>3</v>
      </c>
      <c r="C995" t="s">
        <v>601</v>
      </c>
      <c r="D995">
        <v>3.4</v>
      </c>
      <c r="E995">
        <f t="shared" si="87"/>
        <v>11</v>
      </c>
      <c r="F995">
        <f t="shared" si="88"/>
        <v>2023</v>
      </c>
      <c r="G995">
        <f t="shared" si="89"/>
        <v>5</v>
      </c>
      <c r="H995" t="str">
        <f t="shared" si="90"/>
        <v>Friday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602</v>
      </c>
      <c r="D996">
        <v>3.1</v>
      </c>
      <c r="E996">
        <f t="shared" si="87"/>
        <v>11</v>
      </c>
      <c r="F996">
        <f t="shared" si="88"/>
        <v>2023</v>
      </c>
      <c r="G996">
        <f t="shared" si="89"/>
        <v>5</v>
      </c>
      <c r="H996" t="str">
        <f t="shared" si="90"/>
        <v>Friday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87"/>
        <v>11</v>
      </c>
      <c r="F997">
        <f t="shared" si="88"/>
        <v>2023</v>
      </c>
      <c r="G997">
        <f t="shared" si="89"/>
        <v>6</v>
      </c>
      <c r="H997" t="str">
        <f t="shared" si="90"/>
        <v>Saturday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87"/>
        <v>11</v>
      </c>
      <c r="F998">
        <f t="shared" si="88"/>
        <v>2023</v>
      </c>
      <c r="G998">
        <f t="shared" si="89"/>
        <v>6</v>
      </c>
      <c r="H998" t="str">
        <f t="shared" si="90"/>
        <v>Saturday</v>
      </c>
      <c r="J998" t="s">
        <v>48</v>
      </c>
    </row>
    <row r="999" spans="1:11" x14ac:dyDescent="0.25">
      <c r="A999" s="1">
        <v>45172</v>
      </c>
      <c r="B999" t="s">
        <v>895</v>
      </c>
      <c r="C999" t="s">
        <v>122</v>
      </c>
      <c r="D999">
        <f>5.29/2</f>
        <v>2.645</v>
      </c>
      <c r="E999">
        <f t="shared" si="87"/>
        <v>9</v>
      </c>
      <c r="F999">
        <f t="shared" si="88"/>
        <v>2023</v>
      </c>
      <c r="G999">
        <f t="shared" si="89"/>
        <v>7</v>
      </c>
      <c r="H999" t="str">
        <f t="shared" si="90"/>
        <v>Sunday</v>
      </c>
      <c r="I999" t="str">
        <f>TEXT(A999, "MMM")</f>
        <v>Sep</v>
      </c>
      <c r="J999" t="s">
        <v>81</v>
      </c>
      <c r="K999" t="s">
        <v>865</v>
      </c>
    </row>
    <row r="1000" spans="1:11" x14ac:dyDescent="0.25">
      <c r="A1000" s="1">
        <v>45248</v>
      </c>
      <c r="B1000" t="s">
        <v>3</v>
      </c>
      <c r="C1000" t="s">
        <v>603</v>
      </c>
      <c r="D1000">
        <f>1.29/2</f>
        <v>0.64500000000000002</v>
      </c>
      <c r="E1000">
        <f t="shared" si="87"/>
        <v>11</v>
      </c>
      <c r="F1000">
        <f t="shared" si="88"/>
        <v>2023</v>
      </c>
      <c r="G1000">
        <f t="shared" si="89"/>
        <v>6</v>
      </c>
      <c r="H1000" t="str">
        <f t="shared" si="90"/>
        <v>Saturday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604</v>
      </c>
      <c r="D1001">
        <v>0.99</v>
      </c>
      <c r="E1001">
        <f t="shared" si="87"/>
        <v>11</v>
      </c>
      <c r="F1001">
        <f t="shared" si="88"/>
        <v>2023</v>
      </c>
      <c r="G1001">
        <f t="shared" si="89"/>
        <v>6</v>
      </c>
      <c r="H1001" t="str">
        <f t="shared" si="90"/>
        <v>Saturday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87"/>
        <v>11</v>
      </c>
      <c r="F1002">
        <f t="shared" si="88"/>
        <v>2023</v>
      </c>
      <c r="G1002">
        <f t="shared" si="89"/>
        <v>6</v>
      </c>
      <c r="H1002" t="str">
        <f t="shared" si="90"/>
        <v>Saturday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87"/>
        <v>11</v>
      </c>
      <c r="F1003">
        <f t="shared" si="88"/>
        <v>2023</v>
      </c>
      <c r="G1003">
        <f t="shared" si="89"/>
        <v>4</v>
      </c>
      <c r="H1003" t="str">
        <f t="shared" si="90"/>
        <v>Thursday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87"/>
        <v>11</v>
      </c>
      <c r="F1004">
        <f t="shared" si="88"/>
        <v>2023</v>
      </c>
      <c r="G1004">
        <f t="shared" si="89"/>
        <v>4</v>
      </c>
      <c r="H1004" t="str">
        <f t="shared" si="90"/>
        <v>Thursday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87"/>
        <v>11</v>
      </c>
      <c r="F1005">
        <f t="shared" si="88"/>
        <v>2023</v>
      </c>
      <c r="G1005">
        <f t="shared" si="89"/>
        <v>4</v>
      </c>
      <c r="H1005" t="str">
        <f t="shared" si="90"/>
        <v>Thursday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485</v>
      </c>
      <c r="D1006">
        <f>6.99/2</f>
        <v>3.4950000000000001</v>
      </c>
      <c r="E1006">
        <f t="shared" si="87"/>
        <v>11</v>
      </c>
      <c r="F1006">
        <f t="shared" si="88"/>
        <v>2023</v>
      </c>
      <c r="G1006">
        <f t="shared" si="89"/>
        <v>6</v>
      </c>
      <c r="H1006" t="str">
        <f t="shared" si="90"/>
        <v>Saturday</v>
      </c>
      <c r="I1006" t="str">
        <f t="shared" ref="I1006:I1011" si="91">TEXT(A1006, "MMM")</f>
        <v>Nov</v>
      </c>
      <c r="J1006" t="s">
        <v>81</v>
      </c>
      <c r="K1006" t="s">
        <v>730</v>
      </c>
    </row>
    <row r="1007" spans="1:11" x14ac:dyDescent="0.25">
      <c r="A1007" s="1">
        <v>45248</v>
      </c>
      <c r="B1007" t="s">
        <v>918</v>
      </c>
      <c r="C1007" t="s">
        <v>190</v>
      </c>
      <c r="D1007">
        <v>20</v>
      </c>
      <c r="E1007">
        <f t="shared" si="87"/>
        <v>11</v>
      </c>
      <c r="F1007">
        <f t="shared" si="88"/>
        <v>2023</v>
      </c>
      <c r="G1007">
        <f t="shared" si="89"/>
        <v>6</v>
      </c>
      <c r="H1007" t="str">
        <f t="shared" si="90"/>
        <v>Saturday</v>
      </c>
      <c r="I1007" t="str">
        <f t="shared" si="91"/>
        <v>Nov</v>
      </c>
      <c r="J1007" t="s">
        <v>81</v>
      </c>
      <c r="K1007" t="s">
        <v>730</v>
      </c>
    </row>
    <row r="1008" spans="1:11" x14ac:dyDescent="0.25">
      <c r="A1008" s="1">
        <v>45248</v>
      </c>
      <c r="B1008" t="s">
        <v>3</v>
      </c>
      <c r="C1008" t="s">
        <v>559</v>
      </c>
      <c r="D1008">
        <v>1.29</v>
      </c>
      <c r="E1008">
        <f t="shared" si="87"/>
        <v>11</v>
      </c>
      <c r="F1008">
        <f t="shared" si="88"/>
        <v>2023</v>
      </c>
      <c r="G1008">
        <f t="shared" si="89"/>
        <v>6</v>
      </c>
      <c r="H1008" t="str">
        <f t="shared" si="90"/>
        <v>Saturday</v>
      </c>
      <c r="I1008" t="str">
        <f t="shared" si="91"/>
        <v>Nov</v>
      </c>
      <c r="J1008" t="s">
        <v>81</v>
      </c>
      <c r="K1008" t="s">
        <v>730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87"/>
        <v>11</v>
      </c>
      <c r="F1009">
        <f t="shared" si="88"/>
        <v>2023</v>
      </c>
      <c r="G1009">
        <f t="shared" si="89"/>
        <v>6</v>
      </c>
      <c r="H1009" t="str">
        <f t="shared" si="90"/>
        <v>Saturday</v>
      </c>
      <c r="I1009" t="str">
        <f t="shared" si="91"/>
        <v>Nov</v>
      </c>
      <c r="J1009" t="s">
        <v>81</v>
      </c>
      <c r="K1009" t="s">
        <v>730</v>
      </c>
    </row>
    <row r="1010" spans="1:11" x14ac:dyDescent="0.25">
      <c r="A1010" s="1">
        <v>45248</v>
      </c>
      <c r="B1010" t="s">
        <v>3</v>
      </c>
      <c r="C1010" t="s">
        <v>605</v>
      </c>
      <c r="D1010">
        <v>6.99</v>
      </c>
      <c r="E1010">
        <f t="shared" si="87"/>
        <v>11</v>
      </c>
      <c r="F1010">
        <f t="shared" si="88"/>
        <v>2023</v>
      </c>
      <c r="G1010">
        <f t="shared" si="89"/>
        <v>6</v>
      </c>
      <c r="H1010" t="str">
        <f t="shared" si="90"/>
        <v>Saturday</v>
      </c>
      <c r="I1010" t="str">
        <f t="shared" si="91"/>
        <v>Nov</v>
      </c>
      <c r="J1010" t="s">
        <v>81</v>
      </c>
      <c r="K1010" t="s">
        <v>730</v>
      </c>
    </row>
    <row r="1011" spans="1:11" x14ac:dyDescent="0.25">
      <c r="A1011" s="1">
        <v>45248</v>
      </c>
      <c r="B1011" t="s">
        <v>3</v>
      </c>
      <c r="C1011" t="s">
        <v>606</v>
      </c>
      <c r="D1011">
        <v>6.99</v>
      </c>
      <c r="E1011">
        <f t="shared" si="87"/>
        <v>11</v>
      </c>
      <c r="F1011">
        <f t="shared" si="88"/>
        <v>2023</v>
      </c>
      <c r="G1011">
        <f t="shared" si="89"/>
        <v>6</v>
      </c>
      <c r="H1011" t="str">
        <f t="shared" si="90"/>
        <v>Saturday</v>
      </c>
      <c r="I1011" t="str">
        <f t="shared" si="91"/>
        <v>Nov</v>
      </c>
      <c r="J1011" t="s">
        <v>81</v>
      </c>
      <c r="K1011" t="s">
        <v>730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ref="E1012:E1075" si="92">MONTH(A1012)</f>
        <v>12</v>
      </c>
      <c r="F1012">
        <f t="shared" ref="F1012:F1075" si="93">YEAR(A1012)</f>
        <v>2023</v>
      </c>
      <c r="G1012">
        <f t="shared" ref="G1012:G1075" si="94">WEEKDAY(A1012, 2)</f>
        <v>2</v>
      </c>
      <c r="H1012" t="str">
        <f t="shared" si="90"/>
        <v>Tuesday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92"/>
        <v>12</v>
      </c>
      <c r="F1013">
        <f t="shared" si="93"/>
        <v>2023</v>
      </c>
      <c r="G1013">
        <f t="shared" si="94"/>
        <v>2</v>
      </c>
      <c r="H1013" t="str">
        <f t="shared" si="90"/>
        <v>Tuesday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92"/>
        <v>12</v>
      </c>
      <c r="F1014">
        <f t="shared" si="93"/>
        <v>2023</v>
      </c>
      <c r="G1014">
        <f t="shared" si="94"/>
        <v>2</v>
      </c>
      <c r="H1014" t="str">
        <f t="shared" si="90"/>
        <v>Tuesday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92"/>
        <v>11</v>
      </c>
      <c r="F1015">
        <f t="shared" si="93"/>
        <v>2023</v>
      </c>
      <c r="G1015">
        <f t="shared" si="94"/>
        <v>3</v>
      </c>
      <c r="H1015" t="str">
        <f t="shared" si="90"/>
        <v>Wednesday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92"/>
        <v>11</v>
      </c>
      <c r="F1016">
        <f t="shared" si="93"/>
        <v>2023</v>
      </c>
      <c r="G1016">
        <f t="shared" si="94"/>
        <v>3</v>
      </c>
      <c r="H1016" t="str">
        <f t="shared" si="90"/>
        <v>Wednesday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92"/>
        <v>12</v>
      </c>
      <c r="F1017">
        <f t="shared" si="93"/>
        <v>2023</v>
      </c>
      <c r="G1017">
        <f t="shared" si="94"/>
        <v>1</v>
      </c>
      <c r="H1017" t="str">
        <f t="shared" si="90"/>
        <v>Monday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92"/>
        <v>12</v>
      </c>
      <c r="F1018">
        <f t="shared" si="93"/>
        <v>2023</v>
      </c>
      <c r="G1018">
        <f t="shared" si="94"/>
        <v>1</v>
      </c>
      <c r="H1018" t="str">
        <f t="shared" si="90"/>
        <v>Monday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92"/>
        <v>12</v>
      </c>
      <c r="F1019">
        <f t="shared" si="93"/>
        <v>2023</v>
      </c>
      <c r="G1019">
        <f t="shared" si="94"/>
        <v>3</v>
      </c>
      <c r="H1019" t="str">
        <f t="shared" si="90"/>
        <v>Wednesday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92"/>
        <v>12</v>
      </c>
      <c r="F1020">
        <f t="shared" si="93"/>
        <v>2023</v>
      </c>
      <c r="G1020">
        <f t="shared" si="94"/>
        <v>3</v>
      </c>
      <c r="H1020" t="str">
        <f t="shared" si="90"/>
        <v>Wednesday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92"/>
        <v>12</v>
      </c>
      <c r="F1021">
        <f t="shared" si="93"/>
        <v>2023</v>
      </c>
      <c r="G1021">
        <f t="shared" si="94"/>
        <v>5</v>
      </c>
      <c r="H1021" t="str">
        <f t="shared" si="90"/>
        <v>Friday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92"/>
        <v>12</v>
      </c>
      <c r="F1022">
        <f t="shared" si="93"/>
        <v>2023</v>
      </c>
      <c r="G1022">
        <f t="shared" si="94"/>
        <v>5</v>
      </c>
      <c r="H1022" t="str">
        <f t="shared" si="90"/>
        <v>Friday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92"/>
        <v>12</v>
      </c>
      <c r="F1023">
        <f t="shared" si="93"/>
        <v>2023</v>
      </c>
      <c r="G1023">
        <f t="shared" si="94"/>
        <v>5</v>
      </c>
      <c r="H1023" t="str">
        <f t="shared" si="90"/>
        <v>Friday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92"/>
        <v>11</v>
      </c>
      <c r="F1024">
        <f t="shared" si="93"/>
        <v>2023</v>
      </c>
      <c r="G1024">
        <f t="shared" si="94"/>
        <v>4</v>
      </c>
      <c r="H1024" t="str">
        <f t="shared" si="90"/>
        <v>Thursday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92"/>
        <v>11</v>
      </c>
      <c r="F1025">
        <f t="shared" si="93"/>
        <v>2023</v>
      </c>
      <c r="G1025">
        <f t="shared" si="94"/>
        <v>4</v>
      </c>
      <c r="H1025" t="str">
        <f t="shared" si="90"/>
        <v>Thursday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92"/>
        <v>12</v>
      </c>
      <c r="F1026">
        <f t="shared" si="93"/>
        <v>2023</v>
      </c>
      <c r="G1026">
        <f t="shared" si="94"/>
        <v>3</v>
      </c>
      <c r="H1026" t="str">
        <f t="shared" si="90"/>
        <v>Wednesday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si="92"/>
        <v>12</v>
      </c>
      <c r="F1027">
        <f t="shared" si="93"/>
        <v>2023</v>
      </c>
      <c r="G1027">
        <f t="shared" si="94"/>
        <v>3</v>
      </c>
      <c r="H1027" t="str">
        <f t="shared" ref="H1027:H1090" si="95">CHOOSE(WEEKDAY(A1027, 2), "Monday", "Tuesday","Wednesday", "Thursday", "Friday", "Saturday","Sunday")</f>
        <v>Wednesday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509</v>
      </c>
      <c r="D1028">
        <v>1.59</v>
      </c>
      <c r="E1028">
        <f t="shared" si="92"/>
        <v>12</v>
      </c>
      <c r="F1028">
        <f t="shared" si="93"/>
        <v>2023</v>
      </c>
      <c r="G1028">
        <f t="shared" si="94"/>
        <v>1</v>
      </c>
      <c r="H1028" t="str">
        <f t="shared" si="95"/>
        <v>Monday</v>
      </c>
      <c r="J1028" t="s">
        <v>49</v>
      </c>
      <c r="K1028" t="s">
        <v>744</v>
      </c>
    </row>
    <row r="1029" spans="1:11" x14ac:dyDescent="0.25">
      <c r="A1029" s="1">
        <v>45248</v>
      </c>
      <c r="B1029" t="s">
        <v>3</v>
      </c>
      <c r="C1029" t="s">
        <v>607</v>
      </c>
      <c r="D1029">
        <v>3.99</v>
      </c>
      <c r="E1029">
        <f t="shared" si="92"/>
        <v>11</v>
      </c>
      <c r="F1029">
        <f t="shared" si="93"/>
        <v>2023</v>
      </c>
      <c r="G1029">
        <f t="shared" si="94"/>
        <v>6</v>
      </c>
      <c r="H1029" t="str">
        <f t="shared" si="95"/>
        <v>Saturday</v>
      </c>
      <c r="I1029" t="str">
        <f>TEXT(A1029, "MMM")</f>
        <v>Nov</v>
      </c>
      <c r="J1029" t="s">
        <v>81</v>
      </c>
      <c r="K1029" t="s">
        <v>730</v>
      </c>
    </row>
    <row r="1030" spans="1:11" x14ac:dyDescent="0.25">
      <c r="A1030" s="1">
        <v>45280</v>
      </c>
      <c r="B1030" t="s">
        <v>3</v>
      </c>
      <c r="C1030" t="s">
        <v>608</v>
      </c>
      <c r="D1030">
        <v>9.5</v>
      </c>
      <c r="E1030">
        <f t="shared" si="92"/>
        <v>12</v>
      </c>
      <c r="F1030">
        <f t="shared" si="93"/>
        <v>2023</v>
      </c>
      <c r="G1030">
        <f t="shared" si="94"/>
        <v>3</v>
      </c>
      <c r="H1030" t="str">
        <f t="shared" si="95"/>
        <v>Wednesday</v>
      </c>
      <c r="J1030" t="s">
        <v>609</v>
      </c>
    </row>
    <row r="1031" spans="1:11" x14ac:dyDescent="0.25">
      <c r="A1031" s="1">
        <v>45280</v>
      </c>
      <c r="B1031" t="s">
        <v>3</v>
      </c>
      <c r="C1031" t="s">
        <v>610</v>
      </c>
      <c r="D1031">
        <v>9.9</v>
      </c>
      <c r="E1031">
        <f t="shared" si="92"/>
        <v>12</v>
      </c>
      <c r="F1031">
        <f t="shared" si="93"/>
        <v>2023</v>
      </c>
      <c r="G1031">
        <f t="shared" si="94"/>
        <v>3</v>
      </c>
      <c r="H1031" t="str">
        <f t="shared" si="95"/>
        <v>Wednesday</v>
      </c>
      <c r="J1031" t="s">
        <v>609</v>
      </c>
    </row>
    <row r="1032" spans="1:11" x14ac:dyDescent="0.25">
      <c r="A1032" s="1">
        <v>45248</v>
      </c>
      <c r="B1032" t="s">
        <v>918</v>
      </c>
      <c r="C1032" t="s">
        <v>190</v>
      </c>
      <c r="D1032">
        <v>20</v>
      </c>
      <c r="E1032">
        <f t="shared" si="92"/>
        <v>11</v>
      </c>
      <c r="F1032">
        <f t="shared" si="93"/>
        <v>2023</v>
      </c>
      <c r="G1032">
        <f t="shared" si="94"/>
        <v>6</v>
      </c>
      <c r="H1032" t="str">
        <f t="shared" si="95"/>
        <v>Saturday</v>
      </c>
      <c r="I1032" t="str">
        <f>TEXT(A1032, "MMM")</f>
        <v>Nov</v>
      </c>
      <c r="J1032" t="s">
        <v>81</v>
      </c>
      <c r="K1032" t="s">
        <v>730</v>
      </c>
    </row>
    <row r="1033" spans="1:11" x14ac:dyDescent="0.25">
      <c r="A1033" s="1">
        <v>45265</v>
      </c>
      <c r="B1033" t="s">
        <v>3</v>
      </c>
      <c r="C1033" t="s">
        <v>612</v>
      </c>
      <c r="D1033">
        <f>2.29-0.57</f>
        <v>1.7200000000000002</v>
      </c>
      <c r="E1033">
        <f t="shared" si="92"/>
        <v>12</v>
      </c>
      <c r="F1033">
        <f t="shared" si="93"/>
        <v>2023</v>
      </c>
      <c r="G1033">
        <f t="shared" si="94"/>
        <v>2</v>
      </c>
      <c r="H1033" t="str">
        <f t="shared" si="95"/>
        <v>Tuesday</v>
      </c>
      <c r="J1033" t="s">
        <v>49</v>
      </c>
      <c r="K1033" t="s">
        <v>744</v>
      </c>
    </row>
    <row r="1034" spans="1:11" x14ac:dyDescent="0.25">
      <c r="A1034" s="1">
        <v>45265</v>
      </c>
      <c r="B1034" t="s">
        <v>3</v>
      </c>
      <c r="C1034" t="s">
        <v>613</v>
      </c>
      <c r="D1034">
        <f>3.79-0.95</f>
        <v>2.84</v>
      </c>
      <c r="E1034">
        <f t="shared" si="92"/>
        <v>12</v>
      </c>
      <c r="F1034">
        <f t="shared" si="93"/>
        <v>2023</v>
      </c>
      <c r="G1034">
        <f t="shared" si="94"/>
        <v>2</v>
      </c>
      <c r="H1034" t="str">
        <f t="shared" si="95"/>
        <v>Tuesday</v>
      </c>
      <c r="J1034" t="s">
        <v>49</v>
      </c>
      <c r="K1034" t="s">
        <v>744</v>
      </c>
    </row>
    <row r="1035" spans="1:11" x14ac:dyDescent="0.25">
      <c r="A1035" s="1">
        <v>45265</v>
      </c>
      <c r="B1035" t="s">
        <v>3</v>
      </c>
      <c r="C1035" t="s">
        <v>509</v>
      </c>
      <c r="D1035">
        <v>1.59</v>
      </c>
      <c r="E1035">
        <f t="shared" si="92"/>
        <v>12</v>
      </c>
      <c r="F1035">
        <f t="shared" si="93"/>
        <v>2023</v>
      </c>
      <c r="G1035">
        <f t="shared" si="94"/>
        <v>2</v>
      </c>
      <c r="H1035" t="str">
        <f t="shared" si="95"/>
        <v>Tuesday</v>
      </c>
      <c r="J1035" t="s">
        <v>49</v>
      </c>
      <c r="K1035" t="s">
        <v>744</v>
      </c>
    </row>
    <row r="1036" spans="1:11" x14ac:dyDescent="0.25">
      <c r="A1036" s="1">
        <v>45260</v>
      </c>
      <c r="B1036" t="s">
        <v>3</v>
      </c>
      <c r="C1036" t="s">
        <v>614</v>
      </c>
      <c r="D1036">
        <v>4.9000000000000004</v>
      </c>
      <c r="E1036">
        <f t="shared" si="92"/>
        <v>11</v>
      </c>
      <c r="F1036">
        <f t="shared" si="93"/>
        <v>2023</v>
      </c>
      <c r="G1036">
        <f t="shared" si="94"/>
        <v>4</v>
      </c>
      <c r="H1036" t="str">
        <f t="shared" si="95"/>
        <v>Thursday</v>
      </c>
      <c r="J1036" t="s">
        <v>615</v>
      </c>
      <c r="K1036" t="s">
        <v>744</v>
      </c>
    </row>
    <row r="1037" spans="1:11" x14ac:dyDescent="0.25">
      <c r="A1037" s="1">
        <v>45260</v>
      </c>
      <c r="B1037" t="s">
        <v>3</v>
      </c>
      <c r="C1037" t="s">
        <v>616</v>
      </c>
      <c r="D1037">
        <v>12.5</v>
      </c>
      <c r="E1037">
        <f t="shared" si="92"/>
        <v>11</v>
      </c>
      <c r="F1037">
        <f t="shared" si="93"/>
        <v>2023</v>
      </c>
      <c r="G1037">
        <f t="shared" si="94"/>
        <v>4</v>
      </c>
      <c r="H1037" t="str">
        <f t="shared" si="95"/>
        <v>Thursday</v>
      </c>
      <c r="J1037" t="s">
        <v>615</v>
      </c>
      <c r="K1037" t="s">
        <v>744</v>
      </c>
    </row>
    <row r="1038" spans="1:11" x14ac:dyDescent="0.25">
      <c r="A1038" s="1">
        <v>45274</v>
      </c>
      <c r="B1038" t="s">
        <v>3</v>
      </c>
      <c r="C1038" t="s">
        <v>617</v>
      </c>
      <c r="D1038">
        <f>8.6/2</f>
        <v>4.3</v>
      </c>
      <c r="E1038">
        <f t="shared" si="92"/>
        <v>12</v>
      </c>
      <c r="F1038">
        <f t="shared" si="93"/>
        <v>2023</v>
      </c>
      <c r="G1038">
        <f t="shared" si="94"/>
        <v>4</v>
      </c>
      <c r="H1038" t="str">
        <f t="shared" si="95"/>
        <v>Thursday</v>
      </c>
      <c r="J1038" t="s">
        <v>618</v>
      </c>
      <c r="K1038" t="s">
        <v>744</v>
      </c>
    </row>
    <row r="1039" spans="1:11" x14ac:dyDescent="0.25">
      <c r="A1039" s="1">
        <v>45274</v>
      </c>
      <c r="B1039" t="s">
        <v>3</v>
      </c>
      <c r="C1039" t="s">
        <v>617</v>
      </c>
      <c r="D1039">
        <f>8.6/2</f>
        <v>4.3</v>
      </c>
      <c r="E1039">
        <f t="shared" si="92"/>
        <v>12</v>
      </c>
      <c r="F1039">
        <f t="shared" si="93"/>
        <v>2023</v>
      </c>
      <c r="G1039">
        <f t="shared" si="94"/>
        <v>4</v>
      </c>
      <c r="H1039" t="str">
        <f t="shared" si="95"/>
        <v>Thursday</v>
      </c>
      <c r="J1039" t="s">
        <v>618</v>
      </c>
      <c r="K1039" t="s">
        <v>744</v>
      </c>
    </row>
    <row r="1040" spans="1:11" x14ac:dyDescent="0.25">
      <c r="A1040" s="1">
        <v>45274</v>
      </c>
      <c r="B1040" t="s">
        <v>3</v>
      </c>
      <c r="C1040" t="s">
        <v>619</v>
      </c>
      <c r="D1040">
        <v>4.2</v>
      </c>
      <c r="E1040">
        <f t="shared" si="92"/>
        <v>12</v>
      </c>
      <c r="F1040">
        <f t="shared" si="93"/>
        <v>2023</v>
      </c>
      <c r="G1040">
        <f t="shared" si="94"/>
        <v>4</v>
      </c>
      <c r="H1040" t="str">
        <f t="shared" si="95"/>
        <v>Thursday</v>
      </c>
      <c r="J1040" t="s">
        <v>618</v>
      </c>
      <c r="K1040" t="s">
        <v>744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92"/>
        <v>12</v>
      </c>
      <c r="F1041">
        <f t="shared" si="93"/>
        <v>2023</v>
      </c>
      <c r="G1041">
        <f t="shared" si="94"/>
        <v>6</v>
      </c>
      <c r="H1041" t="str">
        <f t="shared" si="95"/>
        <v>Saturday</v>
      </c>
      <c r="J1041" t="s">
        <v>874</v>
      </c>
      <c r="K1041" t="s">
        <v>863</v>
      </c>
    </row>
    <row r="1042" spans="1:11" x14ac:dyDescent="0.25">
      <c r="A1042" s="1">
        <v>45122</v>
      </c>
      <c r="B1042" t="s">
        <v>934</v>
      </c>
      <c r="C1042" t="s">
        <v>324</v>
      </c>
      <c r="D1042">
        <v>3.75</v>
      </c>
      <c r="E1042">
        <f t="shared" si="92"/>
        <v>7</v>
      </c>
      <c r="F1042">
        <f t="shared" si="93"/>
        <v>2023</v>
      </c>
      <c r="G1042">
        <f t="shared" si="94"/>
        <v>6</v>
      </c>
      <c r="H1042" t="str">
        <f t="shared" si="95"/>
        <v>Saturday</v>
      </c>
      <c r="J1042" t="s">
        <v>323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92"/>
        <v>12</v>
      </c>
      <c r="F1043">
        <f t="shared" si="93"/>
        <v>2023</v>
      </c>
      <c r="G1043">
        <f t="shared" si="94"/>
        <v>3</v>
      </c>
      <c r="H1043" t="str">
        <f t="shared" si="95"/>
        <v>Wednesday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621</v>
      </c>
      <c r="D1044">
        <f>1.05/2</f>
        <v>0.52500000000000002</v>
      </c>
      <c r="E1044">
        <f t="shared" si="92"/>
        <v>12</v>
      </c>
      <c r="F1044">
        <f t="shared" si="93"/>
        <v>2023</v>
      </c>
      <c r="G1044">
        <f t="shared" si="94"/>
        <v>3</v>
      </c>
      <c r="H1044" t="str">
        <f t="shared" si="95"/>
        <v>Wednesday</v>
      </c>
      <c r="J1044" t="s">
        <v>47</v>
      </c>
      <c r="K1044" t="s">
        <v>730</v>
      </c>
    </row>
    <row r="1045" spans="1:11" x14ac:dyDescent="0.25">
      <c r="A1045" s="1">
        <v>45280</v>
      </c>
      <c r="B1045" t="s">
        <v>3</v>
      </c>
      <c r="C1045" t="s">
        <v>622</v>
      </c>
      <c r="D1045">
        <f>1.29/2</f>
        <v>0.64500000000000002</v>
      </c>
      <c r="E1045">
        <f t="shared" si="92"/>
        <v>12</v>
      </c>
      <c r="F1045">
        <f t="shared" si="93"/>
        <v>2023</v>
      </c>
      <c r="G1045">
        <f t="shared" si="94"/>
        <v>3</v>
      </c>
      <c r="H1045" t="str">
        <f t="shared" si="95"/>
        <v>Wednesday</v>
      </c>
      <c r="J1045" t="s">
        <v>47</v>
      </c>
      <c r="K1045" t="s">
        <v>730</v>
      </c>
    </row>
    <row r="1046" spans="1:11" x14ac:dyDescent="0.25">
      <c r="A1046" s="1">
        <v>45280</v>
      </c>
      <c r="B1046" t="s">
        <v>3</v>
      </c>
      <c r="C1046" t="s">
        <v>623</v>
      </c>
      <c r="D1046">
        <f>1.48/2</f>
        <v>0.74</v>
      </c>
      <c r="E1046">
        <f t="shared" si="92"/>
        <v>12</v>
      </c>
      <c r="F1046">
        <f t="shared" si="93"/>
        <v>2023</v>
      </c>
      <c r="G1046">
        <f t="shared" si="94"/>
        <v>3</v>
      </c>
      <c r="H1046" t="str">
        <f t="shared" si="95"/>
        <v>Wednesday</v>
      </c>
      <c r="J1046" t="s">
        <v>47</v>
      </c>
      <c r="K1046" t="s">
        <v>730</v>
      </c>
    </row>
    <row r="1047" spans="1:11" x14ac:dyDescent="0.25">
      <c r="A1047" s="1">
        <v>45280</v>
      </c>
      <c r="B1047" t="s">
        <v>3</v>
      </c>
      <c r="C1047" t="s">
        <v>535</v>
      </c>
      <c r="D1047">
        <f>1.59/2</f>
        <v>0.79500000000000004</v>
      </c>
      <c r="E1047">
        <f t="shared" si="92"/>
        <v>12</v>
      </c>
      <c r="F1047">
        <f t="shared" si="93"/>
        <v>2023</v>
      </c>
      <c r="G1047">
        <f t="shared" si="94"/>
        <v>3</v>
      </c>
      <c r="H1047" t="str">
        <f t="shared" si="95"/>
        <v>Wednesday</v>
      </c>
      <c r="J1047" t="s">
        <v>47</v>
      </c>
      <c r="K1047" t="s">
        <v>730</v>
      </c>
    </row>
    <row r="1048" spans="1:11" x14ac:dyDescent="0.25">
      <c r="A1048" s="1">
        <v>45280</v>
      </c>
      <c r="B1048" t="s">
        <v>3</v>
      </c>
      <c r="C1048" t="s">
        <v>624</v>
      </c>
      <c r="D1048">
        <v>0.69</v>
      </c>
      <c r="E1048">
        <f t="shared" si="92"/>
        <v>12</v>
      </c>
      <c r="F1048">
        <f t="shared" si="93"/>
        <v>2023</v>
      </c>
      <c r="G1048">
        <f t="shared" si="94"/>
        <v>3</v>
      </c>
      <c r="H1048" t="str">
        <f t="shared" si="95"/>
        <v>Wednesday</v>
      </c>
      <c r="J1048" t="s">
        <v>47</v>
      </c>
      <c r="K1048" t="s">
        <v>730</v>
      </c>
    </row>
    <row r="1049" spans="1:11" x14ac:dyDescent="0.25">
      <c r="A1049" s="1">
        <v>45280</v>
      </c>
      <c r="B1049" t="s">
        <v>3</v>
      </c>
      <c r="C1049" t="s">
        <v>537</v>
      </c>
      <c r="D1049">
        <f>3.96/2</f>
        <v>1.98</v>
      </c>
      <c r="E1049">
        <f t="shared" si="92"/>
        <v>12</v>
      </c>
      <c r="F1049">
        <f t="shared" si="93"/>
        <v>2023</v>
      </c>
      <c r="G1049">
        <f t="shared" si="94"/>
        <v>3</v>
      </c>
      <c r="H1049" t="str">
        <f t="shared" si="95"/>
        <v>Wednesday</v>
      </c>
      <c r="J1049" t="s">
        <v>47</v>
      </c>
      <c r="K1049" t="s">
        <v>730</v>
      </c>
    </row>
    <row r="1050" spans="1:11" x14ac:dyDescent="0.25">
      <c r="A1050" s="1">
        <v>45280</v>
      </c>
      <c r="B1050" t="s">
        <v>3</v>
      </c>
      <c r="C1050" t="s">
        <v>625</v>
      </c>
      <c r="D1050">
        <f>3.79</f>
        <v>3.79</v>
      </c>
      <c r="E1050">
        <f t="shared" si="92"/>
        <v>12</v>
      </c>
      <c r="F1050">
        <f t="shared" si="93"/>
        <v>2023</v>
      </c>
      <c r="G1050">
        <f t="shared" si="94"/>
        <v>3</v>
      </c>
      <c r="H1050" t="str">
        <f t="shared" si="95"/>
        <v>Wednesday</v>
      </c>
      <c r="J1050" t="s">
        <v>47</v>
      </c>
      <c r="K1050" t="s">
        <v>730</v>
      </c>
    </row>
    <row r="1051" spans="1:11" x14ac:dyDescent="0.25">
      <c r="A1051" s="1">
        <v>45280</v>
      </c>
      <c r="B1051" t="s">
        <v>7</v>
      </c>
      <c r="C1051" t="s">
        <v>627</v>
      </c>
      <c r="D1051">
        <v>45.77</v>
      </c>
      <c r="E1051">
        <f t="shared" si="92"/>
        <v>12</v>
      </c>
      <c r="F1051">
        <f t="shared" si="93"/>
        <v>2023</v>
      </c>
      <c r="G1051">
        <f t="shared" si="94"/>
        <v>3</v>
      </c>
      <c r="H1051" t="str">
        <f t="shared" si="95"/>
        <v>Wednesday</v>
      </c>
      <c r="J1051" t="s">
        <v>626</v>
      </c>
      <c r="K1051" t="s">
        <v>626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92"/>
        <v>2</v>
      </c>
      <c r="F1052">
        <f t="shared" si="93"/>
        <v>2024</v>
      </c>
      <c r="G1052">
        <f t="shared" si="94"/>
        <v>2</v>
      </c>
      <c r="H1052" t="str">
        <f t="shared" si="95"/>
        <v>Tuesday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92"/>
        <v>2</v>
      </c>
      <c r="F1053">
        <f t="shared" si="93"/>
        <v>2024</v>
      </c>
      <c r="G1053">
        <f t="shared" si="94"/>
        <v>2</v>
      </c>
      <c r="H1053" t="str">
        <f t="shared" si="95"/>
        <v>Tuesday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628</v>
      </c>
      <c r="D1054">
        <v>1.29</v>
      </c>
      <c r="E1054">
        <f t="shared" si="92"/>
        <v>2</v>
      </c>
      <c r="F1054">
        <f t="shared" si="93"/>
        <v>2024</v>
      </c>
      <c r="G1054">
        <f t="shared" si="94"/>
        <v>2</v>
      </c>
      <c r="H1054" t="str">
        <f t="shared" si="95"/>
        <v>Tuesday</v>
      </c>
      <c r="J1054" t="s">
        <v>49</v>
      </c>
      <c r="K1054" t="s">
        <v>744</v>
      </c>
    </row>
    <row r="1055" spans="1:11" x14ac:dyDescent="0.25">
      <c r="A1055" s="1">
        <v>45349</v>
      </c>
      <c r="B1055" t="s">
        <v>3</v>
      </c>
      <c r="C1055" t="s">
        <v>629</v>
      </c>
      <c r="D1055">
        <v>2.25</v>
      </c>
      <c r="E1055">
        <f t="shared" si="92"/>
        <v>2</v>
      </c>
      <c r="F1055">
        <f t="shared" si="93"/>
        <v>2024</v>
      </c>
      <c r="G1055">
        <f t="shared" si="94"/>
        <v>2</v>
      </c>
      <c r="H1055" t="str">
        <f t="shared" si="95"/>
        <v>Tuesday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92"/>
        <v>2</v>
      </c>
      <c r="F1056">
        <f t="shared" si="93"/>
        <v>2024</v>
      </c>
      <c r="G1056">
        <f t="shared" si="94"/>
        <v>2</v>
      </c>
      <c r="H1056" t="str">
        <f t="shared" si="95"/>
        <v>Tuesday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92"/>
        <v>2</v>
      </c>
      <c r="F1057">
        <f t="shared" si="93"/>
        <v>2024</v>
      </c>
      <c r="G1057">
        <f t="shared" si="94"/>
        <v>2</v>
      </c>
      <c r="H1057" t="str">
        <f t="shared" si="95"/>
        <v>Tuesday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630</v>
      </c>
      <c r="D1058">
        <v>1.49</v>
      </c>
      <c r="E1058">
        <f t="shared" si="92"/>
        <v>2</v>
      </c>
      <c r="F1058">
        <f t="shared" si="93"/>
        <v>2024</v>
      </c>
      <c r="G1058">
        <f t="shared" si="94"/>
        <v>2</v>
      </c>
      <c r="H1058" t="str">
        <f t="shared" si="95"/>
        <v>Tuesday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631</v>
      </c>
      <c r="D1059">
        <v>0.89</v>
      </c>
      <c r="E1059">
        <f t="shared" si="92"/>
        <v>3</v>
      </c>
      <c r="F1059">
        <f t="shared" si="93"/>
        <v>2024</v>
      </c>
      <c r="G1059">
        <f t="shared" si="94"/>
        <v>6</v>
      </c>
      <c r="H1059" t="str">
        <f t="shared" si="95"/>
        <v>Saturday</v>
      </c>
      <c r="I1059" t="str">
        <f t="shared" ref="I1059:I1065" si="96">TEXT(A1059, "MMM")</f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632</v>
      </c>
      <c r="D1060">
        <v>2.19</v>
      </c>
      <c r="E1060">
        <f t="shared" si="92"/>
        <v>3</v>
      </c>
      <c r="F1060">
        <f t="shared" si="93"/>
        <v>2024</v>
      </c>
      <c r="G1060">
        <f t="shared" si="94"/>
        <v>6</v>
      </c>
      <c r="H1060" t="str">
        <f t="shared" si="95"/>
        <v>Saturday</v>
      </c>
      <c r="I1060" t="str">
        <f t="shared" si="96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633</v>
      </c>
      <c r="D1061">
        <v>0.89</v>
      </c>
      <c r="E1061">
        <f t="shared" si="92"/>
        <v>3</v>
      </c>
      <c r="F1061">
        <f t="shared" si="93"/>
        <v>2024</v>
      </c>
      <c r="G1061">
        <f t="shared" si="94"/>
        <v>6</v>
      </c>
      <c r="H1061" t="str">
        <f t="shared" si="95"/>
        <v>Saturday</v>
      </c>
      <c r="I1061" t="str">
        <f t="shared" si="96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634</v>
      </c>
      <c r="D1062">
        <v>1.69</v>
      </c>
      <c r="E1062">
        <f t="shared" si="92"/>
        <v>3</v>
      </c>
      <c r="F1062">
        <f t="shared" si="93"/>
        <v>2024</v>
      </c>
      <c r="G1062">
        <f t="shared" si="94"/>
        <v>6</v>
      </c>
      <c r="H1062" t="str">
        <f t="shared" si="95"/>
        <v>Saturday</v>
      </c>
      <c r="I1062" t="str">
        <f t="shared" si="96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92"/>
        <v>3</v>
      </c>
      <c r="F1063">
        <f t="shared" si="93"/>
        <v>2024</v>
      </c>
      <c r="G1063">
        <f t="shared" si="94"/>
        <v>6</v>
      </c>
      <c r="H1063" t="str">
        <f t="shared" si="95"/>
        <v>Saturday</v>
      </c>
      <c r="I1063" t="str">
        <f t="shared" si="96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635</v>
      </c>
      <c r="D1064">
        <v>3.79</v>
      </c>
      <c r="E1064">
        <f t="shared" si="92"/>
        <v>3</v>
      </c>
      <c r="F1064">
        <f t="shared" si="93"/>
        <v>2024</v>
      </c>
      <c r="G1064">
        <f t="shared" si="94"/>
        <v>6</v>
      </c>
      <c r="H1064" t="str">
        <f t="shared" si="95"/>
        <v>Saturday</v>
      </c>
      <c r="I1064" t="str">
        <f t="shared" si="96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636</v>
      </c>
      <c r="D1065">
        <f>9.99-2.5</f>
        <v>7.49</v>
      </c>
      <c r="E1065">
        <f t="shared" si="92"/>
        <v>3</v>
      </c>
      <c r="F1065">
        <f t="shared" si="93"/>
        <v>2024</v>
      </c>
      <c r="G1065">
        <f t="shared" si="94"/>
        <v>6</v>
      </c>
      <c r="H1065" t="str">
        <f t="shared" si="95"/>
        <v>Saturday</v>
      </c>
      <c r="I1065" t="str">
        <f t="shared" si="96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92"/>
        <v>3</v>
      </c>
      <c r="F1066">
        <f t="shared" si="93"/>
        <v>2024</v>
      </c>
      <c r="G1066">
        <f t="shared" si="94"/>
        <v>1</v>
      </c>
      <c r="H1066" t="str">
        <f t="shared" si="95"/>
        <v>Monday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92"/>
        <v>3</v>
      </c>
      <c r="F1067">
        <f t="shared" si="93"/>
        <v>2024</v>
      </c>
      <c r="G1067">
        <f t="shared" si="94"/>
        <v>1</v>
      </c>
      <c r="H1067" t="str">
        <f t="shared" si="95"/>
        <v>Monday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92"/>
        <v>2</v>
      </c>
      <c r="F1068">
        <f t="shared" si="93"/>
        <v>2024</v>
      </c>
      <c r="G1068">
        <f t="shared" si="94"/>
        <v>4</v>
      </c>
      <c r="H1068" t="str">
        <f t="shared" si="95"/>
        <v>Thursday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92"/>
        <v>2</v>
      </c>
      <c r="F1069">
        <f t="shared" si="93"/>
        <v>2024</v>
      </c>
      <c r="G1069">
        <f t="shared" si="94"/>
        <v>4</v>
      </c>
      <c r="H1069" t="str">
        <f t="shared" si="95"/>
        <v>Thursday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92"/>
        <v>2</v>
      </c>
      <c r="F1070">
        <f t="shared" si="93"/>
        <v>2024</v>
      </c>
      <c r="G1070">
        <f t="shared" si="94"/>
        <v>4</v>
      </c>
      <c r="H1070" t="str">
        <f t="shared" si="95"/>
        <v>Thursday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92"/>
        <v>3</v>
      </c>
      <c r="F1071">
        <f t="shared" si="93"/>
        <v>2024</v>
      </c>
      <c r="G1071">
        <f t="shared" si="94"/>
        <v>5</v>
      </c>
      <c r="H1071" t="str">
        <f t="shared" si="95"/>
        <v>Friday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92"/>
        <v>3</v>
      </c>
      <c r="F1072">
        <f t="shared" si="93"/>
        <v>2024</v>
      </c>
      <c r="G1072">
        <f t="shared" si="94"/>
        <v>5</v>
      </c>
      <c r="H1072" t="str">
        <f t="shared" si="95"/>
        <v>Friday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92"/>
        <v>3</v>
      </c>
      <c r="F1073">
        <f t="shared" si="93"/>
        <v>2024</v>
      </c>
      <c r="G1073">
        <f t="shared" si="94"/>
        <v>5</v>
      </c>
      <c r="H1073" t="str">
        <f t="shared" si="95"/>
        <v>Friday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637</v>
      </c>
      <c r="D1074">
        <v>2.99</v>
      </c>
      <c r="E1074">
        <f t="shared" si="92"/>
        <v>3</v>
      </c>
      <c r="F1074">
        <f t="shared" si="93"/>
        <v>2024</v>
      </c>
      <c r="G1074">
        <f t="shared" si="94"/>
        <v>5</v>
      </c>
      <c r="H1074" t="str">
        <f t="shared" si="95"/>
        <v>Friday</v>
      </c>
      <c r="J1074" t="s">
        <v>49</v>
      </c>
      <c r="K1074" t="s">
        <v>744</v>
      </c>
    </row>
    <row r="1075" spans="1:11" x14ac:dyDescent="0.25">
      <c r="A1075" s="1">
        <v>45352</v>
      </c>
      <c r="B1075" t="s">
        <v>3</v>
      </c>
      <c r="C1075" t="s">
        <v>509</v>
      </c>
      <c r="D1075">
        <v>1.69</v>
      </c>
      <c r="E1075">
        <f t="shared" si="92"/>
        <v>3</v>
      </c>
      <c r="F1075">
        <f t="shared" si="93"/>
        <v>2024</v>
      </c>
      <c r="G1075">
        <f t="shared" si="94"/>
        <v>5</v>
      </c>
      <c r="H1075" t="str">
        <f t="shared" si="95"/>
        <v>Friday</v>
      </c>
      <c r="J1075" t="s">
        <v>49</v>
      </c>
      <c r="K1075" t="s">
        <v>744</v>
      </c>
    </row>
    <row r="1076" spans="1:11" x14ac:dyDescent="0.25">
      <c r="A1076" s="1">
        <v>45353</v>
      </c>
      <c r="B1076" t="s">
        <v>3</v>
      </c>
      <c r="C1076" t="s">
        <v>638</v>
      </c>
      <c r="D1076">
        <v>2.85</v>
      </c>
      <c r="E1076">
        <f t="shared" ref="E1076:E1139" si="97">MONTH(A1076)</f>
        <v>3</v>
      </c>
      <c r="F1076">
        <f t="shared" ref="F1076:F1139" si="98">YEAR(A1076)</f>
        <v>2024</v>
      </c>
      <c r="G1076">
        <f t="shared" ref="G1076:G1139" si="99">WEEKDAY(A1076, 2)</f>
        <v>6</v>
      </c>
      <c r="H1076" t="str">
        <f t="shared" si="95"/>
        <v>Saturday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97"/>
        <v>3</v>
      </c>
      <c r="F1077">
        <f t="shared" si="98"/>
        <v>2024</v>
      </c>
      <c r="G1077">
        <f t="shared" si="99"/>
        <v>2</v>
      </c>
      <c r="H1077" t="str">
        <f t="shared" si="95"/>
        <v>Tuesday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97"/>
        <v>3</v>
      </c>
      <c r="F1078">
        <f t="shared" si="98"/>
        <v>2024</v>
      </c>
      <c r="G1078">
        <f t="shared" si="99"/>
        <v>2</v>
      </c>
      <c r="H1078" t="str">
        <f t="shared" si="95"/>
        <v>Tuesday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97"/>
        <v>3</v>
      </c>
      <c r="F1079">
        <f t="shared" si="98"/>
        <v>2024</v>
      </c>
      <c r="G1079">
        <f t="shared" si="99"/>
        <v>2</v>
      </c>
      <c r="H1079" t="str">
        <f t="shared" si="95"/>
        <v>Tuesday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97"/>
        <v>3</v>
      </c>
      <c r="F1080">
        <f t="shared" si="98"/>
        <v>2024</v>
      </c>
      <c r="G1080">
        <f t="shared" si="99"/>
        <v>3</v>
      </c>
      <c r="H1080" t="str">
        <f t="shared" si="95"/>
        <v>Wednesday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97"/>
        <v>2</v>
      </c>
      <c r="F1081">
        <f t="shared" si="98"/>
        <v>2024</v>
      </c>
      <c r="G1081">
        <f t="shared" si="99"/>
        <v>1</v>
      </c>
      <c r="H1081" t="str">
        <f t="shared" si="95"/>
        <v>Monday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639</v>
      </c>
      <c r="D1082">
        <f>3.79-1</f>
        <v>2.79</v>
      </c>
      <c r="E1082">
        <f t="shared" si="97"/>
        <v>2</v>
      </c>
      <c r="F1082">
        <f t="shared" si="98"/>
        <v>2024</v>
      </c>
      <c r="G1082">
        <f t="shared" si="99"/>
        <v>3</v>
      </c>
      <c r="H1082" t="str">
        <f t="shared" si="95"/>
        <v>Wednesday</v>
      </c>
      <c r="J1082" t="s">
        <v>49</v>
      </c>
      <c r="K1082" t="s">
        <v>744</v>
      </c>
    </row>
    <row r="1083" spans="1:11" x14ac:dyDescent="0.25">
      <c r="A1083" s="1">
        <v>45350</v>
      </c>
      <c r="B1083" t="s">
        <v>3</v>
      </c>
      <c r="C1083" t="s">
        <v>639</v>
      </c>
      <c r="D1083">
        <f>3.79-1</f>
        <v>2.79</v>
      </c>
      <c r="E1083">
        <f t="shared" si="97"/>
        <v>2</v>
      </c>
      <c r="F1083">
        <f t="shared" si="98"/>
        <v>2024</v>
      </c>
      <c r="G1083">
        <f t="shared" si="99"/>
        <v>3</v>
      </c>
      <c r="H1083" t="str">
        <f t="shared" si="95"/>
        <v>Wednesday</v>
      </c>
      <c r="J1083" t="s">
        <v>49</v>
      </c>
      <c r="K1083" t="s">
        <v>744</v>
      </c>
    </row>
    <row r="1084" spans="1:11" x14ac:dyDescent="0.25">
      <c r="A1084" s="1">
        <v>45350</v>
      </c>
      <c r="B1084" t="s">
        <v>3</v>
      </c>
      <c r="C1084" t="s">
        <v>509</v>
      </c>
      <c r="D1084">
        <v>1.69</v>
      </c>
      <c r="E1084">
        <f t="shared" si="97"/>
        <v>2</v>
      </c>
      <c r="F1084">
        <f t="shared" si="98"/>
        <v>2024</v>
      </c>
      <c r="G1084">
        <f t="shared" si="99"/>
        <v>3</v>
      </c>
      <c r="H1084" t="str">
        <f t="shared" si="95"/>
        <v>Wednesday</v>
      </c>
      <c r="J1084" t="s">
        <v>49</v>
      </c>
      <c r="K1084" t="s">
        <v>744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97"/>
        <v>2</v>
      </c>
      <c r="F1085">
        <f t="shared" si="98"/>
        <v>2024</v>
      </c>
      <c r="G1085">
        <f t="shared" si="99"/>
        <v>3</v>
      </c>
      <c r="H1085" t="str">
        <f t="shared" si="95"/>
        <v>Wednesday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97"/>
        <v>2</v>
      </c>
      <c r="F1086">
        <f t="shared" si="98"/>
        <v>2024</v>
      </c>
      <c r="G1086">
        <f t="shared" si="99"/>
        <v>3</v>
      </c>
      <c r="H1086" t="str">
        <f t="shared" si="95"/>
        <v>Wednesday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97"/>
        <v>3</v>
      </c>
      <c r="F1087">
        <f t="shared" si="98"/>
        <v>2024</v>
      </c>
      <c r="G1087">
        <f t="shared" si="99"/>
        <v>4</v>
      </c>
      <c r="H1087" t="str">
        <f t="shared" si="95"/>
        <v>Thursday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97"/>
        <v>3</v>
      </c>
      <c r="F1088">
        <f t="shared" si="98"/>
        <v>2024</v>
      </c>
      <c r="G1088">
        <f t="shared" si="99"/>
        <v>4</v>
      </c>
      <c r="H1088" t="str">
        <f t="shared" si="95"/>
        <v>Thursday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640</v>
      </c>
      <c r="D1089">
        <v>0.79</v>
      </c>
      <c r="E1089">
        <f t="shared" si="97"/>
        <v>3</v>
      </c>
      <c r="F1089">
        <f t="shared" si="98"/>
        <v>2024</v>
      </c>
      <c r="G1089">
        <f t="shared" si="99"/>
        <v>4</v>
      </c>
      <c r="H1089" t="str">
        <f t="shared" si="95"/>
        <v>Thursday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97"/>
        <v>3</v>
      </c>
      <c r="F1090">
        <f t="shared" si="98"/>
        <v>2024</v>
      </c>
      <c r="G1090">
        <f t="shared" si="99"/>
        <v>5</v>
      </c>
      <c r="H1090" t="str">
        <f t="shared" si="95"/>
        <v>Friday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640</v>
      </c>
      <c r="D1091">
        <v>0.79</v>
      </c>
      <c r="E1091">
        <f t="shared" si="97"/>
        <v>3</v>
      </c>
      <c r="F1091">
        <f t="shared" si="98"/>
        <v>2024</v>
      </c>
      <c r="G1091">
        <f t="shared" si="99"/>
        <v>5</v>
      </c>
      <c r="H1091" t="str">
        <f t="shared" ref="H1091:H1154" si="100">CHOOSE(WEEKDAY(A1091, 2), "Monday", "Tuesday","Wednesday", "Thursday", "Friday", "Saturday","Sunday")</f>
        <v>Friday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641</v>
      </c>
      <c r="D1092">
        <v>2.59</v>
      </c>
      <c r="E1092">
        <f t="shared" si="97"/>
        <v>3</v>
      </c>
      <c r="F1092">
        <f t="shared" si="98"/>
        <v>2024</v>
      </c>
      <c r="G1092">
        <f t="shared" si="99"/>
        <v>5</v>
      </c>
      <c r="H1092" t="str">
        <f t="shared" si="100"/>
        <v>Friday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576</v>
      </c>
      <c r="D1093">
        <v>1.0900000000000001</v>
      </c>
      <c r="E1093">
        <f t="shared" si="97"/>
        <v>3</v>
      </c>
      <c r="F1093">
        <f t="shared" si="98"/>
        <v>2024</v>
      </c>
      <c r="G1093">
        <f t="shared" si="99"/>
        <v>5</v>
      </c>
      <c r="H1093" t="str">
        <f t="shared" si="100"/>
        <v>Friday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642</v>
      </c>
      <c r="D1094">
        <v>3.49</v>
      </c>
      <c r="E1094">
        <f t="shared" si="97"/>
        <v>3</v>
      </c>
      <c r="F1094">
        <f t="shared" si="98"/>
        <v>2024</v>
      </c>
      <c r="G1094">
        <f t="shared" si="99"/>
        <v>5</v>
      </c>
      <c r="H1094" t="str">
        <f t="shared" si="100"/>
        <v>Friday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643</v>
      </c>
      <c r="D1095">
        <f>7.49-3.75</f>
        <v>3.74</v>
      </c>
      <c r="E1095">
        <f t="shared" si="97"/>
        <v>3</v>
      </c>
      <c r="F1095">
        <f t="shared" si="98"/>
        <v>2024</v>
      </c>
      <c r="G1095">
        <f t="shared" si="99"/>
        <v>5</v>
      </c>
      <c r="H1095" t="str">
        <f t="shared" si="100"/>
        <v>Friday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97"/>
        <v>2</v>
      </c>
      <c r="F1096">
        <f t="shared" si="98"/>
        <v>2024</v>
      </c>
      <c r="G1096">
        <f t="shared" si="99"/>
        <v>3</v>
      </c>
      <c r="H1096" t="str">
        <f t="shared" si="100"/>
        <v>Wednesday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97"/>
        <v>2</v>
      </c>
      <c r="F1097">
        <f t="shared" si="98"/>
        <v>2024</v>
      </c>
      <c r="G1097">
        <f t="shared" si="99"/>
        <v>3</v>
      </c>
      <c r="H1097" t="str">
        <f t="shared" si="100"/>
        <v>Wednesday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97"/>
        <v>2</v>
      </c>
      <c r="F1098">
        <f t="shared" si="98"/>
        <v>2024</v>
      </c>
      <c r="G1098">
        <f t="shared" si="99"/>
        <v>4</v>
      </c>
      <c r="H1098" t="str">
        <f t="shared" si="100"/>
        <v>Thursday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97"/>
        <v>2</v>
      </c>
      <c r="F1099">
        <f t="shared" si="98"/>
        <v>2024</v>
      </c>
      <c r="G1099">
        <f t="shared" si="99"/>
        <v>4</v>
      </c>
      <c r="H1099" t="str">
        <f t="shared" si="100"/>
        <v>Thursday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97"/>
        <v>2</v>
      </c>
      <c r="F1100">
        <f t="shared" si="98"/>
        <v>2024</v>
      </c>
      <c r="G1100">
        <f t="shared" si="99"/>
        <v>4</v>
      </c>
      <c r="H1100" t="str">
        <f t="shared" si="100"/>
        <v>Thursday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97"/>
        <v>2</v>
      </c>
      <c r="F1101">
        <f t="shared" si="98"/>
        <v>2024</v>
      </c>
      <c r="G1101">
        <f t="shared" si="99"/>
        <v>5</v>
      </c>
      <c r="H1101" t="str">
        <f t="shared" si="100"/>
        <v>Friday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639</v>
      </c>
      <c r="D1102">
        <f>3.79-1</f>
        <v>2.79</v>
      </c>
      <c r="E1102">
        <f t="shared" si="97"/>
        <v>2</v>
      </c>
      <c r="F1102">
        <f t="shared" si="98"/>
        <v>2024</v>
      </c>
      <c r="G1102">
        <f t="shared" si="99"/>
        <v>5</v>
      </c>
      <c r="H1102" t="str">
        <f t="shared" si="100"/>
        <v>Friday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639</v>
      </c>
      <c r="D1103">
        <f>3.79-1</f>
        <v>2.79</v>
      </c>
      <c r="E1103">
        <f t="shared" si="97"/>
        <v>2</v>
      </c>
      <c r="F1103">
        <f t="shared" si="98"/>
        <v>2024</v>
      </c>
      <c r="G1103">
        <f t="shared" si="99"/>
        <v>5</v>
      </c>
      <c r="H1103" t="str">
        <f t="shared" si="100"/>
        <v>Friday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645</v>
      </c>
      <c r="D1104">
        <v>2.7</v>
      </c>
      <c r="E1104">
        <f t="shared" si="97"/>
        <v>2</v>
      </c>
      <c r="F1104">
        <f t="shared" si="98"/>
        <v>2024</v>
      </c>
      <c r="G1104">
        <f t="shared" si="99"/>
        <v>6</v>
      </c>
      <c r="H1104" t="str">
        <f t="shared" si="100"/>
        <v>Saturday</v>
      </c>
      <c r="J1104" t="s">
        <v>644</v>
      </c>
    </row>
    <row r="1105" spans="1:11" x14ac:dyDescent="0.25">
      <c r="A1105" s="1">
        <v>45346</v>
      </c>
      <c r="B1105" t="s">
        <v>3</v>
      </c>
      <c r="C1105" t="s">
        <v>646</v>
      </c>
      <c r="D1105">
        <v>0.8</v>
      </c>
      <c r="E1105">
        <f t="shared" si="97"/>
        <v>2</v>
      </c>
      <c r="F1105">
        <f t="shared" si="98"/>
        <v>2024</v>
      </c>
      <c r="G1105">
        <f t="shared" si="99"/>
        <v>6</v>
      </c>
      <c r="H1105" t="str">
        <f t="shared" si="100"/>
        <v>Saturday</v>
      </c>
      <c r="J1105" t="s">
        <v>644</v>
      </c>
    </row>
    <row r="1106" spans="1:11" x14ac:dyDescent="0.25">
      <c r="A1106" s="1">
        <v>45346</v>
      </c>
      <c r="B1106" t="s">
        <v>3</v>
      </c>
      <c r="C1106" t="s">
        <v>647</v>
      </c>
      <c r="D1106">
        <v>3.1</v>
      </c>
      <c r="E1106">
        <f t="shared" si="97"/>
        <v>2</v>
      </c>
      <c r="F1106">
        <f t="shared" si="98"/>
        <v>2024</v>
      </c>
      <c r="G1106">
        <f t="shared" si="99"/>
        <v>6</v>
      </c>
      <c r="H1106" t="str">
        <f t="shared" si="100"/>
        <v>Saturday</v>
      </c>
      <c r="J1106" t="s">
        <v>644</v>
      </c>
    </row>
    <row r="1107" spans="1:11" x14ac:dyDescent="0.25">
      <c r="A1107" s="1">
        <v>45346</v>
      </c>
      <c r="B1107" t="s">
        <v>3</v>
      </c>
      <c r="C1107" t="s">
        <v>648</v>
      </c>
      <c r="D1107">
        <v>4.2</v>
      </c>
      <c r="E1107">
        <f t="shared" si="97"/>
        <v>2</v>
      </c>
      <c r="F1107">
        <f t="shared" si="98"/>
        <v>2024</v>
      </c>
      <c r="G1107">
        <f t="shared" si="99"/>
        <v>6</v>
      </c>
      <c r="H1107" t="str">
        <f t="shared" si="100"/>
        <v>Saturday</v>
      </c>
      <c r="J1107" t="s">
        <v>875</v>
      </c>
      <c r="K1107" t="s">
        <v>876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97"/>
        <v>2</v>
      </c>
      <c r="F1108">
        <f t="shared" si="98"/>
        <v>2024</v>
      </c>
      <c r="G1108">
        <f t="shared" si="99"/>
        <v>1</v>
      </c>
      <c r="H1108" t="str">
        <f t="shared" si="100"/>
        <v>Monday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97"/>
        <v>2</v>
      </c>
      <c r="F1109">
        <f t="shared" si="98"/>
        <v>2024</v>
      </c>
      <c r="G1109">
        <f t="shared" si="99"/>
        <v>1</v>
      </c>
      <c r="H1109" t="str">
        <f t="shared" si="100"/>
        <v>Monday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640</v>
      </c>
      <c r="D1110">
        <v>0.79</v>
      </c>
      <c r="E1110">
        <f t="shared" si="97"/>
        <v>2</v>
      </c>
      <c r="F1110">
        <f t="shared" si="98"/>
        <v>2024</v>
      </c>
      <c r="G1110">
        <f t="shared" si="99"/>
        <v>1</v>
      </c>
      <c r="H1110" t="str">
        <f t="shared" si="100"/>
        <v>Monday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97"/>
        <v>2</v>
      </c>
      <c r="F1111">
        <f t="shared" si="98"/>
        <v>2024</v>
      </c>
      <c r="G1111">
        <f t="shared" si="99"/>
        <v>2</v>
      </c>
      <c r="H1111" t="str">
        <f t="shared" si="100"/>
        <v>Tuesday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97"/>
        <v>2</v>
      </c>
      <c r="F1112">
        <f t="shared" si="98"/>
        <v>2024</v>
      </c>
      <c r="G1112">
        <f t="shared" si="99"/>
        <v>2</v>
      </c>
      <c r="H1112" t="str">
        <f t="shared" si="100"/>
        <v>Tuesday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97"/>
        <v>2</v>
      </c>
      <c r="F1113">
        <f t="shared" si="98"/>
        <v>2024</v>
      </c>
      <c r="G1113">
        <f t="shared" si="99"/>
        <v>2</v>
      </c>
      <c r="H1113" t="str">
        <f t="shared" si="100"/>
        <v>Tuesday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649</v>
      </c>
      <c r="D1114">
        <v>3.99</v>
      </c>
      <c r="E1114">
        <f t="shared" si="97"/>
        <v>2</v>
      </c>
      <c r="F1114">
        <f t="shared" si="98"/>
        <v>2024</v>
      </c>
      <c r="G1114">
        <f t="shared" si="99"/>
        <v>2</v>
      </c>
      <c r="H1114" t="str">
        <f t="shared" si="100"/>
        <v>Tuesday</v>
      </c>
      <c r="I1114" t="str">
        <f t="shared" ref="I1114:I1123" si="101">TEXT(A1114, "MMM")</f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650</v>
      </c>
      <c r="D1115">
        <v>1.49</v>
      </c>
      <c r="E1115">
        <f t="shared" si="97"/>
        <v>2</v>
      </c>
      <c r="F1115">
        <f t="shared" si="98"/>
        <v>2024</v>
      </c>
      <c r="G1115">
        <f t="shared" si="99"/>
        <v>2</v>
      </c>
      <c r="H1115" t="str">
        <f t="shared" si="100"/>
        <v>Tuesday</v>
      </c>
      <c r="I1115" t="str">
        <f t="shared" si="101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519</v>
      </c>
      <c r="D1116">
        <v>1.49</v>
      </c>
      <c r="E1116">
        <f t="shared" si="97"/>
        <v>2</v>
      </c>
      <c r="F1116">
        <f t="shared" si="98"/>
        <v>2024</v>
      </c>
      <c r="G1116">
        <f t="shared" si="99"/>
        <v>2</v>
      </c>
      <c r="H1116" t="str">
        <f t="shared" si="100"/>
        <v>Tuesday</v>
      </c>
      <c r="I1116" t="str">
        <f t="shared" si="101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651</v>
      </c>
      <c r="D1117">
        <v>0.75</v>
      </c>
      <c r="E1117">
        <f t="shared" si="97"/>
        <v>2</v>
      </c>
      <c r="F1117">
        <f t="shared" si="98"/>
        <v>2024</v>
      </c>
      <c r="G1117">
        <f t="shared" si="99"/>
        <v>2</v>
      </c>
      <c r="H1117" t="str">
        <f t="shared" si="100"/>
        <v>Tuesday</v>
      </c>
      <c r="I1117" t="str">
        <f t="shared" si="101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651</v>
      </c>
      <c r="D1118">
        <v>0.75</v>
      </c>
      <c r="E1118">
        <f t="shared" si="97"/>
        <v>2</v>
      </c>
      <c r="F1118">
        <f t="shared" si="98"/>
        <v>2024</v>
      </c>
      <c r="G1118">
        <f t="shared" si="99"/>
        <v>2</v>
      </c>
      <c r="H1118" t="str">
        <f t="shared" si="100"/>
        <v>Tuesday</v>
      </c>
      <c r="I1118" t="str">
        <f t="shared" si="101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651</v>
      </c>
      <c r="D1119">
        <v>0.75</v>
      </c>
      <c r="E1119">
        <f t="shared" si="97"/>
        <v>2</v>
      </c>
      <c r="F1119">
        <f t="shared" si="98"/>
        <v>2024</v>
      </c>
      <c r="G1119">
        <f t="shared" si="99"/>
        <v>2</v>
      </c>
      <c r="H1119" t="str">
        <f t="shared" si="100"/>
        <v>Tuesday</v>
      </c>
      <c r="I1119" t="str">
        <f t="shared" si="101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651</v>
      </c>
      <c r="D1120">
        <v>0.75</v>
      </c>
      <c r="E1120">
        <f t="shared" si="97"/>
        <v>2</v>
      </c>
      <c r="F1120">
        <f t="shared" si="98"/>
        <v>2024</v>
      </c>
      <c r="G1120">
        <f t="shared" si="99"/>
        <v>2</v>
      </c>
      <c r="H1120" t="str">
        <f t="shared" si="100"/>
        <v>Tuesday</v>
      </c>
      <c r="I1120" t="str">
        <f t="shared" si="101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652</v>
      </c>
      <c r="D1121">
        <v>1.29</v>
      </c>
      <c r="E1121">
        <f t="shared" si="97"/>
        <v>2</v>
      </c>
      <c r="F1121">
        <f t="shared" si="98"/>
        <v>2024</v>
      </c>
      <c r="G1121">
        <f t="shared" si="99"/>
        <v>2</v>
      </c>
      <c r="H1121" t="str">
        <f t="shared" si="100"/>
        <v>Tuesday</v>
      </c>
      <c r="I1121" t="str">
        <f t="shared" si="101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653</v>
      </c>
      <c r="D1122">
        <v>1.79</v>
      </c>
      <c r="E1122">
        <f t="shared" si="97"/>
        <v>2</v>
      </c>
      <c r="F1122">
        <f t="shared" si="98"/>
        <v>2024</v>
      </c>
      <c r="G1122">
        <f t="shared" si="99"/>
        <v>2</v>
      </c>
      <c r="H1122" t="str">
        <f t="shared" si="100"/>
        <v>Tuesday</v>
      </c>
      <c r="I1122" t="str">
        <f t="shared" si="101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654</v>
      </c>
      <c r="D1123">
        <v>1.99</v>
      </c>
      <c r="E1123">
        <f t="shared" si="97"/>
        <v>2</v>
      </c>
      <c r="F1123">
        <f t="shared" si="98"/>
        <v>2024</v>
      </c>
      <c r="G1123">
        <f t="shared" si="99"/>
        <v>2</v>
      </c>
      <c r="H1123" t="str">
        <f t="shared" si="100"/>
        <v>Tuesday</v>
      </c>
      <c r="I1123" t="str">
        <f t="shared" si="101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656</v>
      </c>
      <c r="D1124">
        <v>4.49</v>
      </c>
      <c r="E1124">
        <f t="shared" si="97"/>
        <v>2</v>
      </c>
      <c r="F1124">
        <f t="shared" si="98"/>
        <v>2024</v>
      </c>
      <c r="G1124">
        <f t="shared" si="99"/>
        <v>6</v>
      </c>
      <c r="H1124" t="str">
        <f t="shared" si="100"/>
        <v>Saturday</v>
      </c>
      <c r="J1124" t="s">
        <v>655</v>
      </c>
    </row>
    <row r="1125" spans="1:11" x14ac:dyDescent="0.25">
      <c r="A1125" s="1">
        <v>45346</v>
      </c>
      <c r="B1125" t="s">
        <v>3</v>
      </c>
      <c r="C1125" t="s">
        <v>657</v>
      </c>
      <c r="D1125">
        <v>4.29</v>
      </c>
      <c r="E1125">
        <f t="shared" si="97"/>
        <v>2</v>
      </c>
      <c r="F1125">
        <f t="shared" si="98"/>
        <v>2024</v>
      </c>
      <c r="G1125">
        <f t="shared" si="99"/>
        <v>6</v>
      </c>
      <c r="H1125" t="str">
        <f t="shared" si="100"/>
        <v>Saturday</v>
      </c>
      <c r="J1125" t="s">
        <v>655</v>
      </c>
    </row>
    <row r="1126" spans="1:11" x14ac:dyDescent="0.25">
      <c r="A1126" s="1">
        <v>45259</v>
      </c>
      <c r="B1126" t="s">
        <v>3</v>
      </c>
      <c r="C1126" t="s">
        <v>658</v>
      </c>
      <c r="D1126">
        <v>1.06</v>
      </c>
      <c r="E1126">
        <f t="shared" si="97"/>
        <v>11</v>
      </c>
      <c r="F1126">
        <f t="shared" si="98"/>
        <v>2023</v>
      </c>
      <c r="G1126">
        <f t="shared" si="99"/>
        <v>3</v>
      </c>
      <c r="H1126" t="str">
        <f t="shared" si="100"/>
        <v>Wednesday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509</v>
      </c>
      <c r="D1127">
        <v>1.59</v>
      </c>
      <c r="E1127">
        <f t="shared" si="97"/>
        <v>11</v>
      </c>
      <c r="F1127">
        <f t="shared" si="98"/>
        <v>2023</v>
      </c>
      <c r="G1127">
        <f t="shared" si="99"/>
        <v>3</v>
      </c>
      <c r="H1127" t="str">
        <f t="shared" si="100"/>
        <v>Wednesday</v>
      </c>
      <c r="J1127" t="s">
        <v>49</v>
      </c>
      <c r="K1127" t="s">
        <v>744</v>
      </c>
    </row>
    <row r="1128" spans="1:11" x14ac:dyDescent="0.25">
      <c r="A1128" s="1">
        <v>45259</v>
      </c>
      <c r="B1128" t="s">
        <v>3</v>
      </c>
      <c r="C1128" t="s">
        <v>659</v>
      </c>
      <c r="D1128">
        <f>2.99-1.5</f>
        <v>1.4900000000000002</v>
      </c>
      <c r="E1128">
        <f t="shared" si="97"/>
        <v>11</v>
      </c>
      <c r="F1128">
        <f t="shared" si="98"/>
        <v>2023</v>
      </c>
      <c r="G1128">
        <f t="shared" si="99"/>
        <v>3</v>
      </c>
      <c r="H1128" t="str">
        <f t="shared" si="100"/>
        <v>Wednesday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379</v>
      </c>
      <c r="D1129">
        <v>0.89</v>
      </c>
      <c r="E1129">
        <f t="shared" si="97"/>
        <v>11</v>
      </c>
      <c r="F1129">
        <f t="shared" si="98"/>
        <v>2023</v>
      </c>
      <c r="G1129">
        <f t="shared" si="99"/>
        <v>6</v>
      </c>
      <c r="H1129" t="str">
        <f t="shared" si="100"/>
        <v>Saturday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379</v>
      </c>
      <c r="D1130">
        <v>0.89</v>
      </c>
      <c r="E1130">
        <f t="shared" si="97"/>
        <v>11</v>
      </c>
      <c r="F1130">
        <f t="shared" si="98"/>
        <v>2023</v>
      </c>
      <c r="G1130">
        <f t="shared" si="99"/>
        <v>6</v>
      </c>
      <c r="H1130" t="str">
        <f t="shared" si="100"/>
        <v>Saturday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97"/>
        <v>11</v>
      </c>
      <c r="F1131">
        <f t="shared" si="98"/>
        <v>2023</v>
      </c>
      <c r="G1131">
        <f t="shared" si="99"/>
        <v>6</v>
      </c>
      <c r="H1131" t="str">
        <f t="shared" si="100"/>
        <v>Saturday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660</v>
      </c>
      <c r="D1132">
        <v>2.59</v>
      </c>
      <c r="E1132">
        <f t="shared" si="97"/>
        <v>11</v>
      </c>
      <c r="F1132">
        <f t="shared" si="98"/>
        <v>2023</v>
      </c>
      <c r="G1132">
        <f t="shared" si="99"/>
        <v>6</v>
      </c>
      <c r="H1132" t="str">
        <f t="shared" si="100"/>
        <v>Saturday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97"/>
        <v>11</v>
      </c>
      <c r="F1133">
        <f t="shared" si="98"/>
        <v>2023</v>
      </c>
      <c r="G1133">
        <f t="shared" si="99"/>
        <v>6</v>
      </c>
      <c r="H1133" t="str">
        <f t="shared" si="100"/>
        <v>Saturday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97"/>
        <v>11</v>
      </c>
      <c r="F1134">
        <f t="shared" si="98"/>
        <v>2023</v>
      </c>
      <c r="G1134">
        <f t="shared" si="99"/>
        <v>6</v>
      </c>
      <c r="H1134" t="str">
        <f t="shared" si="100"/>
        <v>Saturday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97"/>
        <v>11</v>
      </c>
      <c r="F1135">
        <f t="shared" si="98"/>
        <v>2023</v>
      </c>
      <c r="G1135">
        <f t="shared" si="99"/>
        <v>6</v>
      </c>
      <c r="H1135" t="str">
        <f t="shared" si="100"/>
        <v>Saturday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661</v>
      </c>
      <c r="D1136">
        <v>1.39</v>
      </c>
      <c r="E1136">
        <f t="shared" si="97"/>
        <v>11</v>
      </c>
      <c r="F1136">
        <f t="shared" si="98"/>
        <v>2023</v>
      </c>
      <c r="G1136">
        <f t="shared" si="99"/>
        <v>6</v>
      </c>
      <c r="H1136" t="str">
        <f t="shared" si="100"/>
        <v>Saturday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97"/>
        <v>11</v>
      </c>
      <c r="F1137">
        <f t="shared" si="98"/>
        <v>2023</v>
      </c>
      <c r="G1137">
        <f t="shared" si="99"/>
        <v>6</v>
      </c>
      <c r="H1137" t="str">
        <f t="shared" si="100"/>
        <v>Saturday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662</v>
      </c>
      <c r="D1138">
        <v>0.79</v>
      </c>
      <c r="E1138">
        <f t="shared" si="97"/>
        <v>11</v>
      </c>
      <c r="F1138">
        <f t="shared" si="98"/>
        <v>2023</v>
      </c>
      <c r="G1138">
        <f t="shared" si="99"/>
        <v>6</v>
      </c>
      <c r="H1138" t="str">
        <f t="shared" si="100"/>
        <v>Saturday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663</v>
      </c>
      <c r="D1139">
        <v>0.59</v>
      </c>
      <c r="E1139">
        <f t="shared" si="97"/>
        <v>11</v>
      </c>
      <c r="F1139">
        <f t="shared" si="98"/>
        <v>2023</v>
      </c>
      <c r="G1139">
        <f t="shared" si="99"/>
        <v>6</v>
      </c>
      <c r="H1139" t="str">
        <f t="shared" si="100"/>
        <v>Saturday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663</v>
      </c>
      <c r="D1140">
        <v>0.59</v>
      </c>
      <c r="E1140">
        <f t="shared" ref="E1140:E1203" si="102">MONTH(A1140)</f>
        <v>11</v>
      </c>
      <c r="F1140">
        <f t="shared" ref="F1140:F1203" si="103">YEAR(A1140)</f>
        <v>2023</v>
      </c>
      <c r="G1140">
        <f t="shared" ref="G1140:G1203" si="104">WEEKDAY(A1140, 2)</f>
        <v>6</v>
      </c>
      <c r="H1140" t="str">
        <f t="shared" si="100"/>
        <v>Saturday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604</v>
      </c>
      <c r="D1141">
        <v>0.99</v>
      </c>
      <c r="E1141">
        <f t="shared" si="102"/>
        <v>11</v>
      </c>
      <c r="F1141">
        <f t="shared" si="103"/>
        <v>2023</v>
      </c>
      <c r="G1141">
        <f t="shared" si="104"/>
        <v>6</v>
      </c>
      <c r="H1141" t="str">
        <f t="shared" si="100"/>
        <v>Saturday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102"/>
        <v>11</v>
      </c>
      <c r="F1142">
        <f t="shared" si="103"/>
        <v>2023</v>
      </c>
      <c r="G1142">
        <f t="shared" si="104"/>
        <v>6</v>
      </c>
      <c r="H1142" t="str">
        <f t="shared" si="100"/>
        <v>Saturday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662</v>
      </c>
      <c r="D1143">
        <v>0.79</v>
      </c>
      <c r="E1143">
        <f t="shared" si="102"/>
        <v>11</v>
      </c>
      <c r="F1143">
        <f t="shared" si="103"/>
        <v>2023</v>
      </c>
      <c r="G1143">
        <f t="shared" si="104"/>
        <v>6</v>
      </c>
      <c r="H1143" t="str">
        <f t="shared" si="100"/>
        <v>Saturday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664</v>
      </c>
      <c r="D1144">
        <f>2.99-0.75</f>
        <v>2.2400000000000002</v>
      </c>
      <c r="E1144">
        <f t="shared" si="102"/>
        <v>11</v>
      </c>
      <c r="F1144">
        <f t="shared" si="103"/>
        <v>2023</v>
      </c>
      <c r="G1144">
        <f t="shared" si="104"/>
        <v>5</v>
      </c>
      <c r="H1144" t="str">
        <f t="shared" si="100"/>
        <v>Friday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665</v>
      </c>
      <c r="D1145">
        <f>1.49-0.38</f>
        <v>1.1099999999999999</v>
      </c>
      <c r="E1145">
        <f t="shared" si="102"/>
        <v>11</v>
      </c>
      <c r="F1145">
        <f t="shared" si="103"/>
        <v>2023</v>
      </c>
      <c r="G1145">
        <f t="shared" si="104"/>
        <v>5</v>
      </c>
      <c r="H1145" t="str">
        <f t="shared" si="100"/>
        <v>Friday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587</v>
      </c>
      <c r="D1146">
        <v>7.98</v>
      </c>
      <c r="E1146">
        <f t="shared" si="102"/>
        <v>11</v>
      </c>
      <c r="F1146">
        <f t="shared" si="103"/>
        <v>2023</v>
      </c>
      <c r="G1146">
        <f t="shared" si="104"/>
        <v>5</v>
      </c>
      <c r="H1146" t="str">
        <f t="shared" si="100"/>
        <v>Friday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666</v>
      </c>
      <c r="D1147">
        <v>1.19</v>
      </c>
      <c r="E1147">
        <f t="shared" si="102"/>
        <v>11</v>
      </c>
      <c r="F1147">
        <f t="shared" si="103"/>
        <v>2023</v>
      </c>
      <c r="G1147">
        <f t="shared" si="104"/>
        <v>5</v>
      </c>
      <c r="H1147" t="str">
        <f t="shared" si="100"/>
        <v>Friday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667</v>
      </c>
      <c r="D1148">
        <v>1.39</v>
      </c>
      <c r="E1148">
        <f t="shared" si="102"/>
        <v>11</v>
      </c>
      <c r="F1148">
        <f t="shared" si="103"/>
        <v>2023</v>
      </c>
      <c r="G1148">
        <f t="shared" si="104"/>
        <v>5</v>
      </c>
      <c r="H1148" t="str">
        <f t="shared" si="100"/>
        <v>Friday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588</v>
      </c>
      <c r="D1149">
        <v>1.19</v>
      </c>
      <c r="E1149">
        <f t="shared" si="102"/>
        <v>11</v>
      </c>
      <c r="F1149">
        <f t="shared" si="103"/>
        <v>2023</v>
      </c>
      <c r="G1149">
        <f t="shared" si="104"/>
        <v>5</v>
      </c>
      <c r="H1149" t="str">
        <f t="shared" si="100"/>
        <v>Friday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102"/>
        <v>11</v>
      </c>
      <c r="F1150">
        <f t="shared" si="103"/>
        <v>2023</v>
      </c>
      <c r="G1150">
        <f t="shared" si="104"/>
        <v>5</v>
      </c>
      <c r="H1150" t="str">
        <f t="shared" si="100"/>
        <v>Friday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668</v>
      </c>
      <c r="D1151">
        <v>2.19</v>
      </c>
      <c r="E1151">
        <f t="shared" si="102"/>
        <v>11</v>
      </c>
      <c r="F1151">
        <f t="shared" si="103"/>
        <v>2023</v>
      </c>
      <c r="G1151">
        <f t="shared" si="104"/>
        <v>5</v>
      </c>
      <c r="H1151" t="str">
        <f t="shared" si="100"/>
        <v>Friday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669</v>
      </c>
      <c r="D1152">
        <v>2.4900000000000002</v>
      </c>
      <c r="E1152">
        <f t="shared" si="102"/>
        <v>11</v>
      </c>
      <c r="F1152">
        <f t="shared" si="103"/>
        <v>2023</v>
      </c>
      <c r="G1152">
        <f t="shared" si="104"/>
        <v>5</v>
      </c>
      <c r="H1152" t="str">
        <f t="shared" si="100"/>
        <v>Friday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670</v>
      </c>
      <c r="D1153">
        <v>0.74</v>
      </c>
      <c r="E1153">
        <f t="shared" si="102"/>
        <v>11</v>
      </c>
      <c r="F1153">
        <f t="shared" si="103"/>
        <v>2023</v>
      </c>
      <c r="G1153">
        <f t="shared" si="104"/>
        <v>5</v>
      </c>
      <c r="H1153" t="str">
        <f t="shared" si="100"/>
        <v>Friday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591</v>
      </c>
      <c r="D1154">
        <v>2.19</v>
      </c>
      <c r="E1154">
        <f t="shared" si="102"/>
        <v>11</v>
      </c>
      <c r="F1154">
        <f t="shared" si="103"/>
        <v>2023</v>
      </c>
      <c r="G1154">
        <f t="shared" si="104"/>
        <v>5</v>
      </c>
      <c r="H1154" t="str">
        <f t="shared" si="100"/>
        <v>Friday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589</v>
      </c>
      <c r="D1155">
        <v>0.99</v>
      </c>
      <c r="E1155">
        <f t="shared" si="102"/>
        <v>11</v>
      </c>
      <c r="F1155">
        <f t="shared" si="103"/>
        <v>2023</v>
      </c>
      <c r="G1155">
        <f t="shared" si="104"/>
        <v>5</v>
      </c>
      <c r="H1155" t="str">
        <f t="shared" ref="H1155:H1218" si="105">CHOOSE(WEEKDAY(A1155, 2), "Monday", "Tuesday","Wednesday", "Thursday", "Friday", "Saturday","Sunday")</f>
        <v>Friday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589</v>
      </c>
      <c r="D1156">
        <v>0.99</v>
      </c>
      <c r="E1156">
        <f t="shared" si="102"/>
        <v>11</v>
      </c>
      <c r="F1156">
        <f t="shared" si="103"/>
        <v>2023</v>
      </c>
      <c r="G1156">
        <f t="shared" si="104"/>
        <v>5</v>
      </c>
      <c r="H1156" t="str">
        <f t="shared" si="105"/>
        <v>Friday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589</v>
      </c>
      <c r="D1157">
        <v>0.99</v>
      </c>
      <c r="E1157">
        <f t="shared" si="102"/>
        <v>11</v>
      </c>
      <c r="F1157">
        <f t="shared" si="103"/>
        <v>2023</v>
      </c>
      <c r="G1157">
        <f t="shared" si="104"/>
        <v>5</v>
      </c>
      <c r="H1157" t="str">
        <f t="shared" si="105"/>
        <v>Friday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671</v>
      </c>
      <c r="D1158">
        <v>2.79</v>
      </c>
      <c r="E1158">
        <f t="shared" si="102"/>
        <v>11</v>
      </c>
      <c r="F1158">
        <f t="shared" si="103"/>
        <v>2023</v>
      </c>
      <c r="G1158">
        <f t="shared" si="104"/>
        <v>5</v>
      </c>
      <c r="H1158" t="str">
        <f t="shared" si="105"/>
        <v>Friday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672</v>
      </c>
      <c r="D1159">
        <v>0.79</v>
      </c>
      <c r="E1159">
        <f t="shared" si="102"/>
        <v>11</v>
      </c>
      <c r="F1159">
        <f t="shared" si="103"/>
        <v>2023</v>
      </c>
      <c r="G1159">
        <f t="shared" si="104"/>
        <v>5</v>
      </c>
      <c r="H1159" t="str">
        <f t="shared" si="105"/>
        <v>Friday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673</v>
      </c>
      <c r="D1160">
        <v>2.69</v>
      </c>
      <c r="E1160">
        <f t="shared" si="102"/>
        <v>11</v>
      </c>
      <c r="F1160">
        <f t="shared" si="103"/>
        <v>2023</v>
      </c>
      <c r="G1160">
        <f t="shared" si="104"/>
        <v>5</v>
      </c>
      <c r="H1160" t="str">
        <f t="shared" si="105"/>
        <v>Friday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674</v>
      </c>
      <c r="D1161">
        <v>0.69</v>
      </c>
      <c r="E1161">
        <f t="shared" si="102"/>
        <v>11</v>
      </c>
      <c r="F1161">
        <f t="shared" si="103"/>
        <v>2023</v>
      </c>
      <c r="G1161">
        <f t="shared" si="104"/>
        <v>5</v>
      </c>
      <c r="H1161" t="str">
        <f t="shared" si="105"/>
        <v>Friday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583</v>
      </c>
      <c r="D1162">
        <v>0.99</v>
      </c>
      <c r="E1162">
        <f t="shared" si="102"/>
        <v>11</v>
      </c>
      <c r="F1162">
        <f t="shared" si="103"/>
        <v>2023</v>
      </c>
      <c r="G1162">
        <f t="shared" si="104"/>
        <v>5</v>
      </c>
      <c r="H1162" t="str">
        <f t="shared" si="105"/>
        <v>Friday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505</v>
      </c>
      <c r="D1163">
        <v>1.29</v>
      </c>
      <c r="E1163">
        <f t="shared" si="102"/>
        <v>11</v>
      </c>
      <c r="F1163">
        <f t="shared" si="103"/>
        <v>2023</v>
      </c>
      <c r="G1163">
        <f t="shared" si="104"/>
        <v>5</v>
      </c>
      <c r="H1163" t="str">
        <f t="shared" si="105"/>
        <v>Friday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675</v>
      </c>
      <c r="D1164">
        <v>0.95</v>
      </c>
      <c r="E1164">
        <f t="shared" si="102"/>
        <v>11</v>
      </c>
      <c r="F1164">
        <f t="shared" si="103"/>
        <v>2023</v>
      </c>
      <c r="G1164">
        <f t="shared" si="104"/>
        <v>5</v>
      </c>
      <c r="H1164" t="str">
        <f t="shared" si="105"/>
        <v>Friday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102"/>
        <v>12</v>
      </c>
      <c r="F1165">
        <f t="shared" si="103"/>
        <v>2023</v>
      </c>
      <c r="G1165">
        <f t="shared" si="104"/>
        <v>2</v>
      </c>
      <c r="H1165" t="str">
        <f t="shared" si="105"/>
        <v>Tuesday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102"/>
        <v>12</v>
      </c>
      <c r="F1166">
        <f t="shared" si="103"/>
        <v>2023</v>
      </c>
      <c r="G1166">
        <f t="shared" si="104"/>
        <v>2</v>
      </c>
      <c r="H1166" t="str">
        <f t="shared" si="105"/>
        <v>Tuesday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102"/>
        <v>1</v>
      </c>
      <c r="F1167">
        <f t="shared" si="103"/>
        <v>2024</v>
      </c>
      <c r="G1167">
        <f t="shared" si="104"/>
        <v>5</v>
      </c>
      <c r="H1167" t="str">
        <f t="shared" si="105"/>
        <v>Friday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102"/>
        <v>1</v>
      </c>
      <c r="F1168">
        <f t="shared" si="103"/>
        <v>2024</v>
      </c>
      <c r="G1168">
        <f t="shared" si="104"/>
        <v>5</v>
      </c>
      <c r="H1168" t="str">
        <f t="shared" si="105"/>
        <v>Friday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640</v>
      </c>
      <c r="D1169">
        <v>0.79</v>
      </c>
      <c r="E1169">
        <f t="shared" si="102"/>
        <v>1</v>
      </c>
      <c r="F1169">
        <f t="shared" si="103"/>
        <v>2024</v>
      </c>
      <c r="G1169">
        <f t="shared" si="104"/>
        <v>5</v>
      </c>
      <c r="H1169" t="str">
        <f t="shared" si="105"/>
        <v>Friday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102"/>
        <v>2</v>
      </c>
      <c r="F1170">
        <f t="shared" si="103"/>
        <v>2024</v>
      </c>
      <c r="G1170">
        <f t="shared" si="104"/>
        <v>5</v>
      </c>
      <c r="H1170" t="str">
        <f t="shared" si="105"/>
        <v>Friday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102"/>
        <v>2</v>
      </c>
      <c r="F1171">
        <f t="shared" si="103"/>
        <v>2024</v>
      </c>
      <c r="G1171">
        <f t="shared" si="104"/>
        <v>5</v>
      </c>
      <c r="H1171" t="str">
        <f t="shared" si="105"/>
        <v>Friday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640</v>
      </c>
      <c r="D1172">
        <v>0.79</v>
      </c>
      <c r="E1172">
        <f t="shared" si="102"/>
        <v>2</v>
      </c>
      <c r="F1172">
        <f t="shared" si="103"/>
        <v>2024</v>
      </c>
      <c r="G1172">
        <f t="shared" si="104"/>
        <v>5</v>
      </c>
      <c r="H1172" t="str">
        <f t="shared" si="105"/>
        <v>Friday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592</v>
      </c>
      <c r="D1173">
        <f>3.49-0.87</f>
        <v>2.62</v>
      </c>
      <c r="E1173">
        <f t="shared" si="102"/>
        <v>1</v>
      </c>
      <c r="F1173">
        <f t="shared" si="103"/>
        <v>2024</v>
      </c>
      <c r="G1173">
        <f t="shared" si="104"/>
        <v>1</v>
      </c>
      <c r="H1173" t="str">
        <f t="shared" si="105"/>
        <v>Monday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102"/>
        <v>2</v>
      </c>
      <c r="F1174">
        <f t="shared" si="103"/>
        <v>2024</v>
      </c>
      <c r="G1174">
        <f t="shared" si="104"/>
        <v>1</v>
      </c>
      <c r="H1174" t="str">
        <f t="shared" si="105"/>
        <v>Monday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102"/>
        <v>2</v>
      </c>
      <c r="F1175">
        <f t="shared" si="103"/>
        <v>2024</v>
      </c>
      <c r="G1175">
        <f t="shared" si="104"/>
        <v>1</v>
      </c>
      <c r="H1175" t="str">
        <f t="shared" si="105"/>
        <v>Monday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102"/>
        <v>2</v>
      </c>
      <c r="F1176">
        <f t="shared" si="103"/>
        <v>2024</v>
      </c>
      <c r="G1176">
        <f t="shared" si="104"/>
        <v>1</v>
      </c>
      <c r="H1176" t="str">
        <f t="shared" si="105"/>
        <v>Monday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102"/>
        <v>1</v>
      </c>
      <c r="F1177">
        <f t="shared" si="103"/>
        <v>2024</v>
      </c>
      <c r="G1177">
        <f t="shared" si="104"/>
        <v>2</v>
      </c>
      <c r="H1177" t="str">
        <f t="shared" si="105"/>
        <v>Tuesday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102"/>
        <v>1</v>
      </c>
      <c r="F1178">
        <f t="shared" si="103"/>
        <v>2024</v>
      </c>
      <c r="G1178">
        <f t="shared" si="104"/>
        <v>3</v>
      </c>
      <c r="H1178" t="str">
        <f t="shared" si="105"/>
        <v>Wednesday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102"/>
        <v>1</v>
      </c>
      <c r="F1179">
        <f t="shared" si="103"/>
        <v>2024</v>
      </c>
      <c r="G1179">
        <f t="shared" si="104"/>
        <v>3</v>
      </c>
      <c r="H1179" t="str">
        <f t="shared" si="105"/>
        <v>Wednesday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102"/>
        <v>2</v>
      </c>
      <c r="F1180">
        <f t="shared" si="103"/>
        <v>2024</v>
      </c>
      <c r="G1180">
        <f t="shared" si="104"/>
        <v>4</v>
      </c>
      <c r="H1180" t="str">
        <f t="shared" si="105"/>
        <v>Thursday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102"/>
        <v>2</v>
      </c>
      <c r="F1181">
        <f t="shared" si="103"/>
        <v>2024</v>
      </c>
      <c r="G1181">
        <f t="shared" si="104"/>
        <v>4</v>
      </c>
      <c r="H1181" t="str">
        <f t="shared" si="105"/>
        <v>Thursday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102"/>
        <v>1</v>
      </c>
      <c r="F1182">
        <f t="shared" si="103"/>
        <v>2024</v>
      </c>
      <c r="G1182">
        <f t="shared" si="104"/>
        <v>1</v>
      </c>
      <c r="H1182" t="str">
        <f t="shared" si="105"/>
        <v>Monday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102"/>
        <v>1</v>
      </c>
      <c r="F1183">
        <f t="shared" si="103"/>
        <v>2024</v>
      </c>
      <c r="G1183">
        <f t="shared" si="104"/>
        <v>1</v>
      </c>
      <c r="H1183" t="str">
        <f t="shared" si="105"/>
        <v>Monday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102"/>
        <v>1</v>
      </c>
      <c r="F1184">
        <f t="shared" si="103"/>
        <v>2024</v>
      </c>
      <c r="G1184">
        <f t="shared" si="104"/>
        <v>2</v>
      </c>
      <c r="H1184" t="str">
        <f t="shared" si="105"/>
        <v>Tuesday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640</v>
      </c>
      <c r="D1185">
        <v>0.79</v>
      </c>
      <c r="E1185">
        <f t="shared" si="102"/>
        <v>1</v>
      </c>
      <c r="F1185">
        <f t="shared" si="103"/>
        <v>2024</v>
      </c>
      <c r="G1185">
        <f t="shared" si="104"/>
        <v>2</v>
      </c>
      <c r="H1185" t="str">
        <f t="shared" si="105"/>
        <v>Tuesday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102"/>
        <v>1</v>
      </c>
      <c r="F1186">
        <f t="shared" si="103"/>
        <v>2024</v>
      </c>
      <c r="G1186">
        <f t="shared" si="104"/>
        <v>3</v>
      </c>
      <c r="H1186" t="str">
        <f t="shared" si="105"/>
        <v>Wednesday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102"/>
        <v>1</v>
      </c>
      <c r="F1187">
        <f t="shared" si="103"/>
        <v>2024</v>
      </c>
      <c r="G1187">
        <f t="shared" si="104"/>
        <v>3</v>
      </c>
      <c r="H1187" t="str">
        <f t="shared" si="105"/>
        <v>Wednesday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676</v>
      </c>
      <c r="D1188">
        <v>1.69</v>
      </c>
      <c r="E1188">
        <f t="shared" si="102"/>
        <v>1</v>
      </c>
      <c r="F1188">
        <f t="shared" si="103"/>
        <v>2024</v>
      </c>
      <c r="G1188">
        <f t="shared" si="104"/>
        <v>6</v>
      </c>
      <c r="H1188" t="str">
        <f t="shared" si="105"/>
        <v>Saturday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676</v>
      </c>
      <c r="D1189">
        <v>1.69</v>
      </c>
      <c r="E1189">
        <f t="shared" si="102"/>
        <v>1</v>
      </c>
      <c r="F1189">
        <f t="shared" si="103"/>
        <v>2024</v>
      </c>
      <c r="G1189">
        <f t="shared" si="104"/>
        <v>6</v>
      </c>
      <c r="H1189" t="str">
        <f t="shared" si="105"/>
        <v>Saturday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102"/>
        <v>1</v>
      </c>
      <c r="F1190">
        <f t="shared" si="103"/>
        <v>2024</v>
      </c>
      <c r="G1190">
        <f t="shared" si="104"/>
        <v>6</v>
      </c>
      <c r="H1190" t="str">
        <f t="shared" si="105"/>
        <v>Saturday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102"/>
        <v>1</v>
      </c>
      <c r="F1191">
        <f t="shared" si="103"/>
        <v>2024</v>
      </c>
      <c r="G1191">
        <f t="shared" si="104"/>
        <v>6</v>
      </c>
      <c r="H1191" t="str">
        <f t="shared" si="105"/>
        <v>Saturday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677</v>
      </c>
      <c r="D1192">
        <v>0.89</v>
      </c>
      <c r="E1192">
        <f t="shared" si="102"/>
        <v>1</v>
      </c>
      <c r="F1192">
        <f t="shared" si="103"/>
        <v>2024</v>
      </c>
      <c r="G1192">
        <f t="shared" si="104"/>
        <v>6</v>
      </c>
      <c r="H1192" t="str">
        <f t="shared" si="105"/>
        <v>Saturday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677</v>
      </c>
      <c r="D1193">
        <v>0.89</v>
      </c>
      <c r="E1193">
        <f t="shared" si="102"/>
        <v>1</v>
      </c>
      <c r="F1193">
        <f t="shared" si="103"/>
        <v>2024</v>
      </c>
      <c r="G1193">
        <f t="shared" si="104"/>
        <v>6</v>
      </c>
      <c r="H1193" t="str">
        <f t="shared" si="105"/>
        <v>Saturday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678</v>
      </c>
      <c r="D1194">
        <v>2.39</v>
      </c>
      <c r="E1194">
        <f t="shared" si="102"/>
        <v>1</v>
      </c>
      <c r="F1194">
        <f t="shared" si="103"/>
        <v>2024</v>
      </c>
      <c r="G1194">
        <f t="shared" si="104"/>
        <v>6</v>
      </c>
      <c r="H1194" t="str">
        <f t="shared" si="105"/>
        <v>Saturday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679</v>
      </c>
      <c r="D1195">
        <v>2.99</v>
      </c>
      <c r="E1195">
        <f t="shared" si="102"/>
        <v>1</v>
      </c>
      <c r="F1195">
        <f t="shared" si="103"/>
        <v>2024</v>
      </c>
      <c r="G1195">
        <f t="shared" si="104"/>
        <v>6</v>
      </c>
      <c r="H1195" t="str">
        <f t="shared" si="105"/>
        <v>Saturday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680</v>
      </c>
      <c r="D1196">
        <v>1.29</v>
      </c>
      <c r="E1196">
        <f t="shared" si="102"/>
        <v>1</v>
      </c>
      <c r="F1196">
        <f t="shared" si="103"/>
        <v>2024</v>
      </c>
      <c r="G1196">
        <f t="shared" si="104"/>
        <v>6</v>
      </c>
      <c r="H1196" t="str">
        <f t="shared" si="105"/>
        <v>Saturday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681</v>
      </c>
      <c r="D1197">
        <v>1.59</v>
      </c>
      <c r="E1197">
        <f t="shared" si="102"/>
        <v>1</v>
      </c>
      <c r="F1197">
        <f t="shared" si="103"/>
        <v>2024</v>
      </c>
      <c r="G1197">
        <f t="shared" si="104"/>
        <v>6</v>
      </c>
      <c r="H1197" t="str">
        <f t="shared" si="105"/>
        <v>Saturday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681</v>
      </c>
      <c r="D1198">
        <v>1.59</v>
      </c>
      <c r="E1198">
        <f t="shared" si="102"/>
        <v>1</v>
      </c>
      <c r="F1198">
        <f t="shared" si="103"/>
        <v>2024</v>
      </c>
      <c r="G1198">
        <f t="shared" si="104"/>
        <v>6</v>
      </c>
      <c r="H1198" t="str">
        <f t="shared" si="105"/>
        <v>Saturday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681</v>
      </c>
      <c r="D1199">
        <v>1.59</v>
      </c>
      <c r="E1199">
        <f t="shared" si="102"/>
        <v>1</v>
      </c>
      <c r="F1199">
        <f t="shared" si="103"/>
        <v>2024</v>
      </c>
      <c r="G1199">
        <f t="shared" si="104"/>
        <v>6</v>
      </c>
      <c r="H1199" t="str">
        <f t="shared" si="105"/>
        <v>Saturday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681</v>
      </c>
      <c r="D1200">
        <v>1.59</v>
      </c>
      <c r="E1200">
        <f t="shared" si="102"/>
        <v>1</v>
      </c>
      <c r="F1200">
        <f t="shared" si="103"/>
        <v>2024</v>
      </c>
      <c r="G1200">
        <f t="shared" si="104"/>
        <v>6</v>
      </c>
      <c r="H1200" t="str">
        <f t="shared" si="105"/>
        <v>Saturday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682</v>
      </c>
      <c r="D1201">
        <v>1.28</v>
      </c>
      <c r="E1201">
        <f t="shared" si="102"/>
        <v>1</v>
      </c>
      <c r="F1201">
        <f t="shared" si="103"/>
        <v>2024</v>
      </c>
      <c r="G1201">
        <f t="shared" si="104"/>
        <v>6</v>
      </c>
      <c r="H1201" t="str">
        <f t="shared" si="105"/>
        <v>Saturday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683</v>
      </c>
      <c r="D1202">
        <v>0.83</v>
      </c>
      <c r="E1202">
        <f t="shared" si="102"/>
        <v>1</v>
      </c>
      <c r="F1202">
        <f t="shared" si="103"/>
        <v>2024</v>
      </c>
      <c r="G1202">
        <f t="shared" si="104"/>
        <v>6</v>
      </c>
      <c r="H1202" t="str">
        <f t="shared" si="105"/>
        <v>Saturday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102"/>
        <v>1</v>
      </c>
      <c r="F1203">
        <f t="shared" si="103"/>
        <v>2024</v>
      </c>
      <c r="G1203">
        <f t="shared" si="104"/>
        <v>4</v>
      </c>
      <c r="H1203" t="str">
        <f t="shared" si="105"/>
        <v>Thursday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ref="E1204:E1267" si="106">MONTH(A1204)</f>
        <v>1</v>
      </c>
      <c r="F1204">
        <f t="shared" ref="F1204:F1267" si="107">YEAR(A1204)</f>
        <v>2024</v>
      </c>
      <c r="G1204">
        <f t="shared" ref="G1204:G1267" si="108">WEEKDAY(A1204, 2)</f>
        <v>4</v>
      </c>
      <c r="H1204" t="str">
        <f t="shared" si="105"/>
        <v>Thursday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684</v>
      </c>
      <c r="D1205">
        <f>2.99-0.75</f>
        <v>2.2400000000000002</v>
      </c>
      <c r="E1205">
        <f t="shared" si="106"/>
        <v>12</v>
      </c>
      <c r="F1205">
        <f t="shared" si="107"/>
        <v>2023</v>
      </c>
      <c r="G1205">
        <f t="shared" si="108"/>
        <v>5</v>
      </c>
      <c r="H1205" t="str">
        <f t="shared" si="105"/>
        <v>Friday</v>
      </c>
      <c r="I1205" t="str">
        <f t="shared" ref="I1205:I1209" si="109">TEXT(A1205, "MMM")</f>
        <v>Dec</v>
      </c>
      <c r="J1205" t="s">
        <v>81</v>
      </c>
      <c r="K1205" t="s">
        <v>730</v>
      </c>
    </row>
    <row r="1206" spans="1:11" x14ac:dyDescent="0.25">
      <c r="A1206" s="1">
        <v>45261</v>
      </c>
      <c r="B1206" t="s">
        <v>3</v>
      </c>
      <c r="C1206" t="s">
        <v>561</v>
      </c>
      <c r="D1206">
        <v>5.49</v>
      </c>
      <c r="E1206">
        <f t="shared" si="106"/>
        <v>12</v>
      </c>
      <c r="F1206">
        <f t="shared" si="107"/>
        <v>2023</v>
      </c>
      <c r="G1206">
        <f t="shared" si="108"/>
        <v>5</v>
      </c>
      <c r="H1206" t="str">
        <f t="shared" si="105"/>
        <v>Friday</v>
      </c>
      <c r="I1206" t="str">
        <f t="shared" si="109"/>
        <v>Dec</v>
      </c>
      <c r="J1206" t="s">
        <v>81</v>
      </c>
      <c r="K1206" t="s">
        <v>730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106"/>
        <v>12</v>
      </c>
      <c r="F1207">
        <f t="shared" si="107"/>
        <v>2023</v>
      </c>
      <c r="G1207">
        <f t="shared" si="108"/>
        <v>5</v>
      </c>
      <c r="H1207" t="str">
        <f t="shared" si="105"/>
        <v>Friday</v>
      </c>
      <c r="I1207" t="str">
        <f t="shared" si="109"/>
        <v>Dec</v>
      </c>
      <c r="J1207" t="s">
        <v>81</v>
      </c>
      <c r="K1207" t="s">
        <v>730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106"/>
        <v>12</v>
      </c>
      <c r="F1208">
        <f t="shared" si="107"/>
        <v>2023</v>
      </c>
      <c r="G1208">
        <f t="shared" si="108"/>
        <v>5</v>
      </c>
      <c r="H1208" t="str">
        <f t="shared" si="105"/>
        <v>Friday</v>
      </c>
      <c r="I1208" t="str">
        <f t="shared" si="109"/>
        <v>Dec</v>
      </c>
      <c r="J1208" t="s">
        <v>81</v>
      </c>
      <c r="K1208" t="s">
        <v>730</v>
      </c>
    </row>
    <row r="1209" spans="1:11" x14ac:dyDescent="0.25">
      <c r="A1209" s="1">
        <v>45261</v>
      </c>
      <c r="B1209" t="s">
        <v>3</v>
      </c>
      <c r="C1209" t="s">
        <v>685</v>
      </c>
      <c r="D1209">
        <f>1.59-0.4</f>
        <v>1.19</v>
      </c>
      <c r="E1209">
        <f t="shared" si="106"/>
        <v>12</v>
      </c>
      <c r="F1209">
        <f t="shared" si="107"/>
        <v>2023</v>
      </c>
      <c r="G1209">
        <f t="shared" si="108"/>
        <v>5</v>
      </c>
      <c r="H1209" t="str">
        <f t="shared" si="105"/>
        <v>Friday</v>
      </c>
      <c r="I1209" t="str">
        <f t="shared" si="109"/>
        <v>Dec</v>
      </c>
      <c r="J1209" t="s">
        <v>81</v>
      </c>
      <c r="K1209" t="s">
        <v>730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106"/>
        <v>1</v>
      </c>
      <c r="F1210">
        <f t="shared" si="107"/>
        <v>2024</v>
      </c>
      <c r="G1210">
        <f t="shared" si="108"/>
        <v>1</v>
      </c>
      <c r="H1210" t="str">
        <f t="shared" si="105"/>
        <v>Monday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686</v>
      </c>
      <c r="D1211">
        <v>1.39</v>
      </c>
      <c r="E1211">
        <f t="shared" si="106"/>
        <v>1</v>
      </c>
      <c r="F1211">
        <f t="shared" si="107"/>
        <v>2024</v>
      </c>
      <c r="G1211">
        <f t="shared" si="108"/>
        <v>6</v>
      </c>
      <c r="H1211" t="str">
        <f t="shared" si="105"/>
        <v>Saturday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687</v>
      </c>
      <c r="D1212">
        <f>1.79-0.9</f>
        <v>0.89</v>
      </c>
      <c r="E1212">
        <f t="shared" si="106"/>
        <v>1</v>
      </c>
      <c r="F1212">
        <f t="shared" si="107"/>
        <v>2024</v>
      </c>
      <c r="G1212">
        <f t="shared" si="108"/>
        <v>6</v>
      </c>
      <c r="H1212" t="str">
        <f t="shared" si="105"/>
        <v>Saturday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688</v>
      </c>
      <c r="D1213">
        <f>2.59-1.3</f>
        <v>1.2899999999999998</v>
      </c>
      <c r="E1213">
        <f t="shared" si="106"/>
        <v>1</v>
      </c>
      <c r="F1213">
        <f t="shared" si="107"/>
        <v>2024</v>
      </c>
      <c r="G1213">
        <f t="shared" si="108"/>
        <v>6</v>
      </c>
      <c r="H1213" t="str">
        <f t="shared" si="105"/>
        <v>Saturday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688</v>
      </c>
      <c r="D1214">
        <f>2.59-1.3</f>
        <v>1.2899999999999998</v>
      </c>
      <c r="E1214">
        <f t="shared" si="106"/>
        <v>1</v>
      </c>
      <c r="F1214">
        <f t="shared" si="107"/>
        <v>2024</v>
      </c>
      <c r="G1214">
        <f t="shared" si="108"/>
        <v>6</v>
      </c>
      <c r="H1214" t="str">
        <f t="shared" si="105"/>
        <v>Saturday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689</v>
      </c>
      <c r="D1215">
        <v>2.99</v>
      </c>
      <c r="E1215">
        <f t="shared" si="106"/>
        <v>1</v>
      </c>
      <c r="F1215">
        <f t="shared" si="107"/>
        <v>2024</v>
      </c>
      <c r="G1215">
        <f t="shared" si="108"/>
        <v>6</v>
      </c>
      <c r="H1215" t="str">
        <f t="shared" si="105"/>
        <v>Saturday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106"/>
        <v>1</v>
      </c>
      <c r="F1216">
        <f t="shared" si="107"/>
        <v>2024</v>
      </c>
      <c r="G1216">
        <f t="shared" si="108"/>
        <v>4</v>
      </c>
      <c r="H1216" t="str">
        <f t="shared" si="105"/>
        <v>Thursday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106"/>
        <v>1</v>
      </c>
      <c r="F1217">
        <f t="shared" si="107"/>
        <v>2024</v>
      </c>
      <c r="G1217">
        <f t="shared" si="108"/>
        <v>4</v>
      </c>
      <c r="H1217" t="str">
        <f t="shared" si="105"/>
        <v>Thursday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106"/>
        <v>1</v>
      </c>
      <c r="F1218">
        <f t="shared" si="107"/>
        <v>2024</v>
      </c>
      <c r="G1218">
        <f t="shared" si="108"/>
        <v>5</v>
      </c>
      <c r="H1218" t="str">
        <f t="shared" si="105"/>
        <v>Friday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si="106"/>
        <v>1</v>
      </c>
      <c r="F1219">
        <f t="shared" si="107"/>
        <v>2024</v>
      </c>
      <c r="G1219">
        <f t="shared" si="108"/>
        <v>5</v>
      </c>
      <c r="H1219" t="str">
        <f t="shared" ref="H1219:H1282" si="110">CHOOSE(WEEKDAY(A1219, 2), "Monday", "Tuesday","Wednesday", "Thursday", "Friday", "Saturday","Sunday")</f>
        <v>Friday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690</v>
      </c>
      <c r="D1220">
        <v>3.85</v>
      </c>
      <c r="E1220">
        <f t="shared" si="106"/>
        <v>1</v>
      </c>
      <c r="F1220">
        <f t="shared" si="107"/>
        <v>2024</v>
      </c>
      <c r="G1220">
        <f t="shared" si="108"/>
        <v>5</v>
      </c>
      <c r="H1220" t="str">
        <f t="shared" si="110"/>
        <v>Friday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106"/>
        <v>1</v>
      </c>
      <c r="F1221">
        <f t="shared" si="107"/>
        <v>2024</v>
      </c>
      <c r="G1221">
        <f t="shared" si="108"/>
        <v>5</v>
      </c>
      <c r="H1221" t="str">
        <f t="shared" si="110"/>
        <v>Friday</v>
      </c>
      <c r="J1221" t="s">
        <v>49</v>
      </c>
      <c r="K1221" t="s">
        <v>744</v>
      </c>
    </row>
    <row r="1222" spans="1:11" x14ac:dyDescent="0.25">
      <c r="A1222" s="1">
        <v>45313</v>
      </c>
      <c r="B1222" t="s">
        <v>3</v>
      </c>
      <c r="C1222" t="s">
        <v>691</v>
      </c>
      <c r="D1222">
        <f>1.59/2</f>
        <v>0.79500000000000004</v>
      </c>
      <c r="E1222">
        <f t="shared" si="106"/>
        <v>1</v>
      </c>
      <c r="F1222">
        <f t="shared" si="107"/>
        <v>2024</v>
      </c>
      <c r="G1222">
        <f t="shared" si="108"/>
        <v>1</v>
      </c>
      <c r="H1222" t="str">
        <f t="shared" si="110"/>
        <v>Monday</v>
      </c>
      <c r="I1222" t="str">
        <f t="shared" ref="I1222:I1223" si="111">TEXT(A1222, "MMM")</f>
        <v>Jan</v>
      </c>
      <c r="J1222" t="s">
        <v>81</v>
      </c>
      <c r="K1222" t="s">
        <v>730</v>
      </c>
    </row>
    <row r="1223" spans="1:11" x14ac:dyDescent="0.25">
      <c r="A1223" s="1">
        <v>45313</v>
      </c>
      <c r="B1223" t="s">
        <v>3</v>
      </c>
      <c r="C1223" t="s">
        <v>692</v>
      </c>
      <c r="D1223">
        <v>1.69</v>
      </c>
      <c r="E1223">
        <f t="shared" si="106"/>
        <v>1</v>
      </c>
      <c r="F1223">
        <f t="shared" si="107"/>
        <v>2024</v>
      </c>
      <c r="G1223">
        <f t="shared" si="108"/>
        <v>1</v>
      </c>
      <c r="H1223" t="str">
        <f t="shared" si="110"/>
        <v>Monday</v>
      </c>
      <c r="I1223" t="str">
        <f t="shared" si="111"/>
        <v>Jan</v>
      </c>
      <c r="J1223" t="s">
        <v>81</v>
      </c>
      <c r="K1223" t="s">
        <v>730</v>
      </c>
    </row>
    <row r="1224" spans="1:11" x14ac:dyDescent="0.25">
      <c r="A1224" s="1">
        <v>45311</v>
      </c>
      <c r="B1224" t="s">
        <v>3</v>
      </c>
      <c r="C1224" t="s">
        <v>601</v>
      </c>
      <c r="D1224">
        <v>2.5</v>
      </c>
      <c r="E1224">
        <f t="shared" si="106"/>
        <v>1</v>
      </c>
      <c r="F1224">
        <f t="shared" si="107"/>
        <v>2024</v>
      </c>
      <c r="G1224">
        <f t="shared" si="108"/>
        <v>6</v>
      </c>
      <c r="H1224" t="str">
        <f t="shared" si="110"/>
        <v>Saturday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693</v>
      </c>
      <c r="D1225">
        <v>2.5</v>
      </c>
      <c r="E1225">
        <f t="shared" si="106"/>
        <v>1</v>
      </c>
      <c r="F1225">
        <f t="shared" si="107"/>
        <v>2024</v>
      </c>
      <c r="G1225">
        <f t="shared" si="108"/>
        <v>6</v>
      </c>
      <c r="H1225" t="str">
        <f t="shared" si="110"/>
        <v>Saturday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106"/>
        <v>1</v>
      </c>
      <c r="F1226">
        <f t="shared" si="107"/>
        <v>2024</v>
      </c>
      <c r="G1226">
        <f t="shared" si="108"/>
        <v>1</v>
      </c>
      <c r="H1226" t="str">
        <f t="shared" si="110"/>
        <v>Monday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106"/>
        <v>1</v>
      </c>
      <c r="F1227">
        <f t="shared" si="107"/>
        <v>2024</v>
      </c>
      <c r="G1227">
        <f t="shared" si="108"/>
        <v>1</v>
      </c>
      <c r="H1227" t="str">
        <f t="shared" si="110"/>
        <v>Monday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106"/>
        <v>1</v>
      </c>
      <c r="F1228">
        <f t="shared" si="107"/>
        <v>2024</v>
      </c>
      <c r="G1228">
        <f t="shared" si="108"/>
        <v>1</v>
      </c>
      <c r="H1228" t="str">
        <f t="shared" si="110"/>
        <v>Monday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106"/>
        <v>1</v>
      </c>
      <c r="F1229">
        <f t="shared" si="107"/>
        <v>2024</v>
      </c>
      <c r="G1229">
        <f t="shared" si="108"/>
        <v>2</v>
      </c>
      <c r="H1229" t="str">
        <f t="shared" si="110"/>
        <v>Tuesday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106"/>
        <v>1</v>
      </c>
      <c r="F1230">
        <f t="shared" si="107"/>
        <v>2024</v>
      </c>
      <c r="G1230">
        <f t="shared" si="108"/>
        <v>2</v>
      </c>
      <c r="H1230" t="str">
        <f t="shared" si="110"/>
        <v>Tuesday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106"/>
        <v>1</v>
      </c>
      <c r="F1231">
        <f t="shared" si="107"/>
        <v>2024</v>
      </c>
      <c r="G1231">
        <f t="shared" si="108"/>
        <v>3</v>
      </c>
      <c r="H1231" t="str">
        <f t="shared" si="110"/>
        <v>Wednesday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106"/>
        <v>1</v>
      </c>
      <c r="F1232">
        <f t="shared" si="107"/>
        <v>2024</v>
      </c>
      <c r="G1232">
        <f t="shared" si="108"/>
        <v>2</v>
      </c>
      <c r="H1232" t="str">
        <f t="shared" si="110"/>
        <v>Tuesday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106"/>
        <v>1</v>
      </c>
      <c r="F1233">
        <f t="shared" si="107"/>
        <v>2024</v>
      </c>
      <c r="G1233">
        <f t="shared" si="108"/>
        <v>2</v>
      </c>
      <c r="H1233" t="str">
        <f t="shared" si="110"/>
        <v>Tuesday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106"/>
        <v>1</v>
      </c>
      <c r="F1234">
        <f t="shared" si="107"/>
        <v>2024</v>
      </c>
      <c r="G1234">
        <f t="shared" si="108"/>
        <v>2</v>
      </c>
      <c r="H1234" t="str">
        <f t="shared" si="110"/>
        <v>Tuesday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694</v>
      </c>
      <c r="D1235">
        <v>3.6</v>
      </c>
      <c r="E1235">
        <f t="shared" si="106"/>
        <v>12</v>
      </c>
      <c r="F1235">
        <f t="shared" si="107"/>
        <v>2023</v>
      </c>
      <c r="G1235">
        <f t="shared" si="108"/>
        <v>5</v>
      </c>
      <c r="H1235" t="str">
        <f t="shared" si="110"/>
        <v>Friday</v>
      </c>
      <c r="J1235" t="s">
        <v>877</v>
      </c>
      <c r="K1235" t="s">
        <v>744</v>
      </c>
    </row>
    <row r="1236" spans="1:11" x14ac:dyDescent="0.25">
      <c r="A1236" s="1">
        <v>45292</v>
      </c>
      <c r="B1236" t="s">
        <v>3</v>
      </c>
      <c r="C1236" t="s">
        <v>696</v>
      </c>
      <c r="D1236">
        <v>9.5</v>
      </c>
      <c r="E1236">
        <f t="shared" si="106"/>
        <v>1</v>
      </c>
      <c r="F1236">
        <f t="shared" si="107"/>
        <v>2024</v>
      </c>
      <c r="G1236">
        <f t="shared" si="108"/>
        <v>1</v>
      </c>
      <c r="H1236" t="str">
        <f t="shared" si="110"/>
        <v>Monday</v>
      </c>
      <c r="J1236" t="s">
        <v>695</v>
      </c>
    </row>
    <row r="1237" spans="1:11" x14ac:dyDescent="0.25">
      <c r="A1237" s="1">
        <v>45289</v>
      </c>
      <c r="B1237" t="s">
        <v>3</v>
      </c>
      <c r="C1237" t="s">
        <v>698</v>
      </c>
      <c r="D1237">
        <v>13.1</v>
      </c>
      <c r="E1237">
        <f t="shared" si="106"/>
        <v>12</v>
      </c>
      <c r="F1237">
        <f t="shared" si="107"/>
        <v>2023</v>
      </c>
      <c r="G1237">
        <f t="shared" si="108"/>
        <v>5</v>
      </c>
      <c r="H1237" t="str">
        <f t="shared" si="110"/>
        <v>Friday</v>
      </c>
      <c r="J1237" t="s">
        <v>697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106"/>
        <v>12</v>
      </c>
      <c r="F1238">
        <f t="shared" si="107"/>
        <v>2023</v>
      </c>
      <c r="G1238">
        <f t="shared" si="108"/>
        <v>4</v>
      </c>
      <c r="H1238" t="str">
        <f t="shared" si="110"/>
        <v>Thursday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106"/>
        <v>12</v>
      </c>
      <c r="F1239">
        <f t="shared" si="107"/>
        <v>2023</v>
      </c>
      <c r="G1239">
        <f t="shared" si="108"/>
        <v>4</v>
      </c>
      <c r="H1239" t="str">
        <f t="shared" si="110"/>
        <v>Thursday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699</v>
      </c>
      <c r="D1240">
        <v>1.99</v>
      </c>
      <c r="E1240">
        <f t="shared" si="106"/>
        <v>1</v>
      </c>
      <c r="F1240">
        <f t="shared" si="107"/>
        <v>2024</v>
      </c>
      <c r="G1240">
        <f t="shared" si="108"/>
        <v>3</v>
      </c>
      <c r="H1240" t="str">
        <f t="shared" si="110"/>
        <v>Wednesday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700</v>
      </c>
      <c r="D1241">
        <f>3.99-2</f>
        <v>1.9900000000000002</v>
      </c>
      <c r="E1241">
        <f t="shared" si="106"/>
        <v>1</v>
      </c>
      <c r="F1241">
        <f t="shared" si="107"/>
        <v>2024</v>
      </c>
      <c r="G1241">
        <f t="shared" si="108"/>
        <v>3</v>
      </c>
      <c r="H1241" t="str">
        <f t="shared" si="110"/>
        <v>Wednesday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689</v>
      </c>
      <c r="D1242">
        <v>2.99</v>
      </c>
      <c r="E1242">
        <f t="shared" si="106"/>
        <v>1</v>
      </c>
      <c r="F1242">
        <f t="shared" si="107"/>
        <v>2024</v>
      </c>
      <c r="G1242">
        <f t="shared" si="108"/>
        <v>3</v>
      </c>
      <c r="H1242" t="str">
        <f t="shared" si="110"/>
        <v>Wednesday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701</v>
      </c>
      <c r="D1243">
        <v>1.99</v>
      </c>
      <c r="E1243">
        <f t="shared" si="106"/>
        <v>1</v>
      </c>
      <c r="F1243">
        <f t="shared" si="107"/>
        <v>2024</v>
      </c>
      <c r="G1243">
        <f t="shared" si="108"/>
        <v>3</v>
      </c>
      <c r="H1243" t="str">
        <f t="shared" si="110"/>
        <v>Wednesday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611</v>
      </c>
      <c r="D1244">
        <v>119.99</v>
      </c>
      <c r="E1244">
        <f t="shared" si="106"/>
        <v>12</v>
      </c>
      <c r="F1244">
        <f t="shared" si="107"/>
        <v>2023</v>
      </c>
      <c r="G1244">
        <f t="shared" si="108"/>
        <v>6</v>
      </c>
      <c r="H1244" t="str">
        <f t="shared" si="110"/>
        <v>Saturday</v>
      </c>
      <c r="J1244" t="s">
        <v>597</v>
      </c>
      <c r="K1244" t="s">
        <v>744</v>
      </c>
    </row>
    <row r="1245" spans="1:11" x14ac:dyDescent="0.25">
      <c r="A1245" s="1">
        <v>45317</v>
      </c>
      <c r="B1245" t="s">
        <v>3</v>
      </c>
      <c r="C1245" t="s">
        <v>702</v>
      </c>
      <c r="D1245">
        <v>0.59</v>
      </c>
      <c r="E1245">
        <f t="shared" si="106"/>
        <v>1</v>
      </c>
      <c r="F1245">
        <f t="shared" si="107"/>
        <v>2024</v>
      </c>
      <c r="G1245">
        <f t="shared" si="108"/>
        <v>5</v>
      </c>
      <c r="H1245" t="str">
        <f t="shared" si="110"/>
        <v>Friday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702</v>
      </c>
      <c r="D1246">
        <f>0.59-0.3</f>
        <v>0.28999999999999998</v>
      </c>
      <c r="E1246">
        <f t="shared" si="106"/>
        <v>1</v>
      </c>
      <c r="F1246">
        <f t="shared" si="107"/>
        <v>2024</v>
      </c>
      <c r="G1246">
        <f t="shared" si="108"/>
        <v>5</v>
      </c>
      <c r="H1246" t="str">
        <f t="shared" si="110"/>
        <v>Friday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703</v>
      </c>
      <c r="D1247">
        <v>2.59</v>
      </c>
      <c r="E1247">
        <f t="shared" si="106"/>
        <v>12</v>
      </c>
      <c r="F1247">
        <f t="shared" si="107"/>
        <v>2023</v>
      </c>
      <c r="G1247">
        <f t="shared" si="108"/>
        <v>3</v>
      </c>
      <c r="H1247" t="str">
        <f t="shared" si="110"/>
        <v>Wednesday</v>
      </c>
      <c r="I1247" t="str">
        <f t="shared" ref="I1247:I1261" si="112">TEXT(A1247, "MMM")</f>
        <v>Dec</v>
      </c>
      <c r="J1247" t="s">
        <v>81</v>
      </c>
      <c r="K1247" t="s">
        <v>865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106"/>
        <v>12</v>
      </c>
      <c r="F1248">
        <f t="shared" si="107"/>
        <v>2023</v>
      </c>
      <c r="G1248">
        <f t="shared" si="108"/>
        <v>3</v>
      </c>
      <c r="H1248" t="str">
        <f t="shared" si="110"/>
        <v>Wednesday</v>
      </c>
      <c r="I1248" t="str">
        <f t="shared" si="112"/>
        <v>Dec</v>
      </c>
      <c r="J1248" t="s">
        <v>81</v>
      </c>
      <c r="K1248" t="s">
        <v>865</v>
      </c>
    </row>
    <row r="1249" spans="1:11" x14ac:dyDescent="0.25">
      <c r="A1249" s="1">
        <v>45287</v>
      </c>
      <c r="B1249" t="s">
        <v>3</v>
      </c>
      <c r="C1249" t="s">
        <v>704</v>
      </c>
      <c r="D1249">
        <v>1.69</v>
      </c>
      <c r="E1249">
        <f t="shared" si="106"/>
        <v>12</v>
      </c>
      <c r="F1249">
        <f t="shared" si="107"/>
        <v>2023</v>
      </c>
      <c r="G1249">
        <f t="shared" si="108"/>
        <v>3</v>
      </c>
      <c r="H1249" t="str">
        <f t="shared" si="110"/>
        <v>Wednesday</v>
      </c>
      <c r="I1249" t="str">
        <f t="shared" si="112"/>
        <v>Dec</v>
      </c>
      <c r="J1249" t="s">
        <v>81</v>
      </c>
      <c r="K1249" t="s">
        <v>865</v>
      </c>
    </row>
    <row r="1250" spans="1:11" x14ac:dyDescent="0.25">
      <c r="A1250" s="1">
        <v>45287</v>
      </c>
      <c r="B1250" t="s">
        <v>3</v>
      </c>
      <c r="C1250" t="s">
        <v>704</v>
      </c>
      <c r="D1250">
        <v>1.69</v>
      </c>
      <c r="E1250">
        <f t="shared" si="106"/>
        <v>12</v>
      </c>
      <c r="F1250">
        <f t="shared" si="107"/>
        <v>2023</v>
      </c>
      <c r="G1250">
        <f t="shared" si="108"/>
        <v>3</v>
      </c>
      <c r="H1250" t="str">
        <f t="shared" si="110"/>
        <v>Wednesday</v>
      </c>
      <c r="I1250" t="str">
        <f t="shared" si="112"/>
        <v>Dec</v>
      </c>
      <c r="J1250" t="s">
        <v>81</v>
      </c>
      <c r="K1250" t="s">
        <v>865</v>
      </c>
    </row>
    <row r="1251" spans="1:11" x14ac:dyDescent="0.25">
      <c r="A1251" s="1">
        <v>45287</v>
      </c>
      <c r="B1251" t="s">
        <v>3</v>
      </c>
      <c r="C1251" t="s">
        <v>705</v>
      </c>
      <c r="D1251">
        <v>7.61</v>
      </c>
      <c r="E1251">
        <f t="shared" si="106"/>
        <v>12</v>
      </c>
      <c r="F1251">
        <f t="shared" si="107"/>
        <v>2023</v>
      </c>
      <c r="G1251">
        <f t="shared" si="108"/>
        <v>3</v>
      </c>
      <c r="H1251" t="str">
        <f t="shared" si="110"/>
        <v>Wednesday</v>
      </c>
      <c r="I1251" t="str">
        <f t="shared" si="112"/>
        <v>Dec</v>
      </c>
      <c r="J1251" t="s">
        <v>81</v>
      </c>
      <c r="K1251" t="s">
        <v>865</v>
      </c>
    </row>
    <row r="1252" spans="1:11" x14ac:dyDescent="0.25">
      <c r="A1252" s="1">
        <v>45287</v>
      </c>
      <c r="B1252" t="s">
        <v>3</v>
      </c>
      <c r="C1252" t="s">
        <v>706</v>
      </c>
      <c r="D1252">
        <v>7.71</v>
      </c>
      <c r="E1252">
        <f t="shared" si="106"/>
        <v>12</v>
      </c>
      <c r="F1252">
        <f t="shared" si="107"/>
        <v>2023</v>
      </c>
      <c r="G1252">
        <f t="shared" si="108"/>
        <v>3</v>
      </c>
      <c r="H1252" t="str">
        <f t="shared" si="110"/>
        <v>Wednesday</v>
      </c>
      <c r="I1252" t="str">
        <f t="shared" si="112"/>
        <v>Dec</v>
      </c>
      <c r="J1252" t="s">
        <v>81</v>
      </c>
      <c r="K1252" t="s">
        <v>865</v>
      </c>
    </row>
    <row r="1253" spans="1:11" x14ac:dyDescent="0.25">
      <c r="A1253" s="1">
        <v>45287</v>
      </c>
      <c r="B1253" t="s">
        <v>3</v>
      </c>
      <c r="C1253" t="s">
        <v>500</v>
      </c>
      <c r="D1253">
        <v>2.35</v>
      </c>
      <c r="E1253">
        <f t="shared" si="106"/>
        <v>12</v>
      </c>
      <c r="F1253">
        <f t="shared" si="107"/>
        <v>2023</v>
      </c>
      <c r="G1253">
        <f t="shared" si="108"/>
        <v>3</v>
      </c>
      <c r="H1253" t="str">
        <f t="shared" si="110"/>
        <v>Wednesday</v>
      </c>
      <c r="I1253" t="str">
        <f t="shared" si="112"/>
        <v>Dec</v>
      </c>
      <c r="J1253" t="s">
        <v>81</v>
      </c>
      <c r="K1253" t="s">
        <v>865</v>
      </c>
    </row>
    <row r="1254" spans="1:11" x14ac:dyDescent="0.25">
      <c r="A1254" s="1">
        <v>45287</v>
      </c>
      <c r="B1254" t="s">
        <v>3</v>
      </c>
      <c r="C1254" t="s">
        <v>707</v>
      </c>
      <c r="D1254">
        <v>2.19</v>
      </c>
      <c r="E1254">
        <f t="shared" si="106"/>
        <v>12</v>
      </c>
      <c r="F1254">
        <f t="shared" si="107"/>
        <v>2023</v>
      </c>
      <c r="G1254">
        <f t="shared" si="108"/>
        <v>3</v>
      </c>
      <c r="H1254" t="str">
        <f t="shared" si="110"/>
        <v>Wednesday</v>
      </c>
      <c r="I1254" t="str">
        <f t="shared" si="112"/>
        <v>Dec</v>
      </c>
      <c r="J1254" t="s">
        <v>81</v>
      </c>
      <c r="K1254" t="s">
        <v>865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106"/>
        <v>12</v>
      </c>
      <c r="F1255">
        <f t="shared" si="107"/>
        <v>2023</v>
      </c>
      <c r="G1255">
        <f t="shared" si="108"/>
        <v>3</v>
      </c>
      <c r="H1255" t="str">
        <f t="shared" si="110"/>
        <v>Wednesday</v>
      </c>
      <c r="I1255" t="str">
        <f t="shared" si="112"/>
        <v>Dec</v>
      </c>
      <c r="J1255" t="s">
        <v>81</v>
      </c>
      <c r="K1255" t="s">
        <v>865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106"/>
        <v>12</v>
      </c>
      <c r="F1256">
        <f t="shared" si="107"/>
        <v>2023</v>
      </c>
      <c r="G1256">
        <f t="shared" si="108"/>
        <v>3</v>
      </c>
      <c r="H1256" t="str">
        <f t="shared" si="110"/>
        <v>Wednesday</v>
      </c>
      <c r="I1256" t="str">
        <f t="shared" si="112"/>
        <v>Dec</v>
      </c>
      <c r="J1256" t="s">
        <v>81</v>
      </c>
      <c r="K1256" t="s">
        <v>865</v>
      </c>
    </row>
    <row r="1257" spans="1:11" x14ac:dyDescent="0.25">
      <c r="A1257" s="1">
        <v>45287</v>
      </c>
      <c r="B1257" t="s">
        <v>3</v>
      </c>
      <c r="C1257" t="s">
        <v>389</v>
      </c>
      <c r="D1257">
        <v>0.79</v>
      </c>
      <c r="E1257">
        <f t="shared" si="106"/>
        <v>12</v>
      </c>
      <c r="F1257">
        <f t="shared" si="107"/>
        <v>2023</v>
      </c>
      <c r="G1257">
        <f t="shared" si="108"/>
        <v>3</v>
      </c>
      <c r="H1257" t="str">
        <f t="shared" si="110"/>
        <v>Wednesday</v>
      </c>
      <c r="I1257" t="str">
        <f t="shared" si="112"/>
        <v>Dec</v>
      </c>
      <c r="J1257" t="s">
        <v>81</v>
      </c>
      <c r="K1257" t="s">
        <v>865</v>
      </c>
    </row>
    <row r="1258" spans="1:11" x14ac:dyDescent="0.25">
      <c r="A1258" s="1">
        <v>45287</v>
      </c>
      <c r="B1258" t="s">
        <v>3</v>
      </c>
      <c r="C1258" t="s">
        <v>389</v>
      </c>
      <c r="D1258">
        <v>0.79</v>
      </c>
      <c r="E1258">
        <f t="shared" si="106"/>
        <v>12</v>
      </c>
      <c r="F1258">
        <f t="shared" si="107"/>
        <v>2023</v>
      </c>
      <c r="G1258">
        <f t="shared" si="108"/>
        <v>3</v>
      </c>
      <c r="H1258" t="str">
        <f t="shared" si="110"/>
        <v>Wednesday</v>
      </c>
      <c r="I1258" t="str">
        <f t="shared" si="112"/>
        <v>Dec</v>
      </c>
      <c r="J1258" t="s">
        <v>81</v>
      </c>
      <c r="K1258" t="s">
        <v>865</v>
      </c>
    </row>
    <row r="1259" spans="1:11" x14ac:dyDescent="0.25">
      <c r="A1259" s="1">
        <v>45287</v>
      </c>
      <c r="B1259" t="s">
        <v>3</v>
      </c>
      <c r="C1259" t="s">
        <v>389</v>
      </c>
      <c r="D1259">
        <v>0.79</v>
      </c>
      <c r="E1259">
        <f t="shared" si="106"/>
        <v>12</v>
      </c>
      <c r="F1259">
        <f t="shared" si="107"/>
        <v>2023</v>
      </c>
      <c r="G1259">
        <f t="shared" si="108"/>
        <v>3</v>
      </c>
      <c r="H1259" t="str">
        <f t="shared" si="110"/>
        <v>Wednesday</v>
      </c>
      <c r="I1259" t="str">
        <f t="shared" si="112"/>
        <v>Dec</v>
      </c>
      <c r="J1259" t="s">
        <v>81</v>
      </c>
      <c r="K1259" t="s">
        <v>865</v>
      </c>
    </row>
    <row r="1260" spans="1:11" x14ac:dyDescent="0.25">
      <c r="A1260" s="1">
        <v>45287</v>
      </c>
      <c r="B1260" t="s">
        <v>3</v>
      </c>
      <c r="C1260" t="s">
        <v>708</v>
      </c>
      <c r="D1260">
        <v>1.49</v>
      </c>
      <c r="E1260">
        <f t="shared" si="106"/>
        <v>12</v>
      </c>
      <c r="F1260">
        <f t="shared" si="107"/>
        <v>2023</v>
      </c>
      <c r="G1260">
        <f t="shared" si="108"/>
        <v>3</v>
      </c>
      <c r="H1260" t="str">
        <f t="shared" si="110"/>
        <v>Wednesday</v>
      </c>
      <c r="I1260" t="str">
        <f t="shared" si="112"/>
        <v>Dec</v>
      </c>
      <c r="J1260" t="s">
        <v>81</v>
      </c>
      <c r="K1260" t="s">
        <v>865</v>
      </c>
    </row>
    <row r="1261" spans="1:11" x14ac:dyDescent="0.25">
      <c r="A1261" s="1">
        <v>45317</v>
      </c>
      <c r="B1261" t="s">
        <v>3</v>
      </c>
      <c r="C1261" t="s">
        <v>709</v>
      </c>
      <c r="D1261">
        <v>2.99</v>
      </c>
      <c r="E1261">
        <f t="shared" si="106"/>
        <v>1</v>
      </c>
      <c r="F1261">
        <f t="shared" si="107"/>
        <v>2024</v>
      </c>
      <c r="G1261">
        <f t="shared" si="108"/>
        <v>5</v>
      </c>
      <c r="H1261" t="str">
        <f t="shared" si="110"/>
        <v>Friday</v>
      </c>
      <c r="I1261" t="str">
        <f t="shared" si="112"/>
        <v>Jan</v>
      </c>
      <c r="J1261" t="s">
        <v>81</v>
      </c>
    </row>
    <row r="1262" spans="1:11" x14ac:dyDescent="0.25">
      <c r="A1262" s="1">
        <v>45122</v>
      </c>
      <c r="B1262" t="s">
        <v>934</v>
      </c>
      <c r="C1262" t="s">
        <v>322</v>
      </c>
      <c r="D1262">
        <v>3.75</v>
      </c>
      <c r="E1262">
        <f t="shared" si="106"/>
        <v>7</v>
      </c>
      <c r="F1262">
        <f t="shared" si="107"/>
        <v>2023</v>
      </c>
      <c r="G1262">
        <f t="shared" si="108"/>
        <v>6</v>
      </c>
      <c r="H1262" t="str">
        <f t="shared" si="110"/>
        <v>Saturday</v>
      </c>
      <c r="J1262" t="s">
        <v>323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106"/>
        <v>1</v>
      </c>
      <c r="F1263">
        <f t="shared" si="107"/>
        <v>2024</v>
      </c>
      <c r="G1263">
        <f t="shared" si="108"/>
        <v>5</v>
      </c>
      <c r="H1263" t="str">
        <f t="shared" si="110"/>
        <v>Friday</v>
      </c>
      <c r="I1263" t="str">
        <f t="shared" ref="I1263:I1270" si="113">TEXT(A1263, "MMM")</f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440</v>
      </c>
      <c r="D1264">
        <v>2.69</v>
      </c>
      <c r="E1264">
        <f t="shared" si="106"/>
        <v>1</v>
      </c>
      <c r="F1264">
        <f t="shared" si="107"/>
        <v>2024</v>
      </c>
      <c r="G1264">
        <f t="shared" si="108"/>
        <v>5</v>
      </c>
      <c r="H1264" t="str">
        <f t="shared" si="110"/>
        <v>Friday</v>
      </c>
      <c r="I1264" t="str">
        <f t="shared" si="113"/>
        <v>Jan</v>
      </c>
      <c r="J1264" t="s">
        <v>81</v>
      </c>
    </row>
    <row r="1265" spans="1:12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106"/>
        <v>1</v>
      </c>
      <c r="F1265">
        <f t="shared" si="107"/>
        <v>2024</v>
      </c>
      <c r="G1265">
        <f t="shared" si="108"/>
        <v>5</v>
      </c>
      <c r="H1265" t="str">
        <f t="shared" si="110"/>
        <v>Friday</v>
      </c>
      <c r="I1265" t="str">
        <f t="shared" si="113"/>
        <v>Jan</v>
      </c>
      <c r="J1265" t="s">
        <v>81</v>
      </c>
    </row>
    <row r="1266" spans="1:12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106"/>
        <v>1</v>
      </c>
      <c r="F1266">
        <f t="shared" si="107"/>
        <v>2024</v>
      </c>
      <c r="G1266">
        <f t="shared" si="108"/>
        <v>5</v>
      </c>
      <c r="H1266" t="str">
        <f t="shared" si="110"/>
        <v>Friday</v>
      </c>
      <c r="I1266" t="str">
        <f t="shared" si="113"/>
        <v>Jan</v>
      </c>
      <c r="J1266" t="s">
        <v>81</v>
      </c>
    </row>
    <row r="1267" spans="1:12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106"/>
        <v>1</v>
      </c>
      <c r="F1267">
        <f t="shared" si="107"/>
        <v>2024</v>
      </c>
      <c r="G1267">
        <f t="shared" si="108"/>
        <v>5</v>
      </c>
      <c r="H1267" t="str">
        <f t="shared" si="110"/>
        <v>Friday</v>
      </c>
      <c r="I1267" t="str">
        <f t="shared" si="113"/>
        <v>Jan</v>
      </c>
      <c r="J1267" t="s">
        <v>81</v>
      </c>
    </row>
    <row r="1268" spans="1:12" x14ac:dyDescent="0.25">
      <c r="A1268" s="1">
        <v>45317</v>
      </c>
      <c r="B1268" t="s">
        <v>3</v>
      </c>
      <c r="C1268" t="s">
        <v>711</v>
      </c>
      <c r="D1268">
        <v>2.4900000000000002</v>
      </c>
      <c r="E1268">
        <f t="shared" ref="E1268:E1331" si="114">MONTH(A1268)</f>
        <v>1</v>
      </c>
      <c r="F1268">
        <f t="shared" ref="F1268:F1331" si="115">YEAR(A1268)</f>
        <v>2024</v>
      </c>
      <c r="G1268">
        <f t="shared" ref="G1268:G1331" si="116">WEEKDAY(A1268, 2)</f>
        <v>5</v>
      </c>
      <c r="H1268" t="str">
        <f t="shared" si="110"/>
        <v>Friday</v>
      </c>
      <c r="I1268" t="str">
        <f t="shared" si="113"/>
        <v>Jan</v>
      </c>
      <c r="J1268" t="s">
        <v>81</v>
      </c>
    </row>
    <row r="1269" spans="1:12" x14ac:dyDescent="0.25">
      <c r="A1269" s="1">
        <v>45317</v>
      </c>
      <c r="B1269" t="s">
        <v>3</v>
      </c>
      <c r="C1269" t="s">
        <v>352</v>
      </c>
      <c r="D1269">
        <v>2.99</v>
      </c>
      <c r="E1269">
        <f t="shared" si="114"/>
        <v>1</v>
      </c>
      <c r="F1269">
        <f t="shared" si="115"/>
        <v>2024</v>
      </c>
      <c r="G1269">
        <f t="shared" si="116"/>
        <v>5</v>
      </c>
      <c r="H1269" t="str">
        <f t="shared" si="110"/>
        <v>Friday</v>
      </c>
      <c r="I1269" t="str">
        <f t="shared" si="113"/>
        <v>Jan</v>
      </c>
      <c r="J1269" t="s">
        <v>81</v>
      </c>
    </row>
    <row r="1270" spans="1:12" x14ac:dyDescent="0.25">
      <c r="A1270" s="1">
        <v>45317</v>
      </c>
      <c r="B1270" t="s">
        <v>3</v>
      </c>
      <c r="C1270" t="s">
        <v>712</v>
      </c>
      <c r="D1270">
        <v>1</v>
      </c>
      <c r="E1270">
        <f t="shared" si="114"/>
        <v>1</v>
      </c>
      <c r="F1270">
        <f t="shared" si="115"/>
        <v>2024</v>
      </c>
      <c r="G1270">
        <f t="shared" si="116"/>
        <v>5</v>
      </c>
      <c r="H1270" t="str">
        <f t="shared" si="110"/>
        <v>Friday</v>
      </c>
      <c r="I1270" t="str">
        <f t="shared" si="113"/>
        <v>Jan</v>
      </c>
      <c r="J1270" t="s">
        <v>81</v>
      </c>
    </row>
    <row r="1271" spans="1:12" x14ac:dyDescent="0.25">
      <c r="A1271" s="1">
        <v>45325</v>
      </c>
      <c r="B1271" t="s">
        <v>3</v>
      </c>
      <c r="C1271" t="s">
        <v>713</v>
      </c>
      <c r="D1271">
        <v>3.99</v>
      </c>
      <c r="E1271">
        <f t="shared" si="114"/>
        <v>2</v>
      </c>
      <c r="F1271">
        <f t="shared" si="115"/>
        <v>2024</v>
      </c>
      <c r="G1271">
        <f t="shared" si="116"/>
        <v>6</v>
      </c>
      <c r="H1271" t="str">
        <f t="shared" si="110"/>
        <v>Saturday</v>
      </c>
      <c r="J1271" t="s">
        <v>269</v>
      </c>
    </row>
    <row r="1272" spans="1:12" x14ac:dyDescent="0.25">
      <c r="A1272" s="1">
        <v>45325</v>
      </c>
      <c r="B1272" t="s">
        <v>3</v>
      </c>
      <c r="C1272" t="s">
        <v>713</v>
      </c>
      <c r="D1272">
        <v>3.99</v>
      </c>
      <c r="E1272">
        <f t="shared" si="114"/>
        <v>2</v>
      </c>
      <c r="F1272">
        <f t="shared" si="115"/>
        <v>2024</v>
      </c>
      <c r="G1272">
        <f t="shared" si="116"/>
        <v>6</v>
      </c>
      <c r="H1272" t="str">
        <f t="shared" si="110"/>
        <v>Saturday</v>
      </c>
      <c r="J1272" t="s">
        <v>269</v>
      </c>
    </row>
    <row r="1273" spans="1:12" x14ac:dyDescent="0.25">
      <c r="A1273" s="1">
        <v>45325</v>
      </c>
      <c r="B1273" t="s">
        <v>3</v>
      </c>
      <c r="C1273" t="s">
        <v>714</v>
      </c>
      <c r="D1273">
        <v>2.4900000000000002</v>
      </c>
      <c r="E1273">
        <f t="shared" si="114"/>
        <v>2</v>
      </c>
      <c r="F1273">
        <f t="shared" si="115"/>
        <v>2024</v>
      </c>
      <c r="G1273">
        <f t="shared" si="116"/>
        <v>6</v>
      </c>
      <c r="H1273" t="str">
        <f t="shared" si="110"/>
        <v>Saturday</v>
      </c>
      <c r="J1273" t="s">
        <v>269</v>
      </c>
    </row>
    <row r="1274" spans="1:12" x14ac:dyDescent="0.25">
      <c r="A1274" s="1">
        <v>45325</v>
      </c>
      <c r="B1274" t="s">
        <v>3</v>
      </c>
      <c r="C1274" t="s">
        <v>715</v>
      </c>
      <c r="D1274">
        <v>1.89</v>
      </c>
      <c r="E1274">
        <f t="shared" si="114"/>
        <v>2</v>
      </c>
      <c r="F1274">
        <f t="shared" si="115"/>
        <v>2024</v>
      </c>
      <c r="G1274">
        <f t="shared" si="116"/>
        <v>6</v>
      </c>
      <c r="H1274" t="str">
        <f t="shared" si="110"/>
        <v>Saturday</v>
      </c>
      <c r="J1274" t="s">
        <v>269</v>
      </c>
    </row>
    <row r="1275" spans="1:12" x14ac:dyDescent="0.25">
      <c r="A1275" s="1">
        <v>45325</v>
      </c>
      <c r="B1275" t="s">
        <v>3</v>
      </c>
      <c r="C1275" t="s">
        <v>716</v>
      </c>
      <c r="D1275">
        <v>2.4900000000000002</v>
      </c>
      <c r="E1275">
        <f t="shared" si="114"/>
        <v>2</v>
      </c>
      <c r="F1275">
        <f t="shared" si="115"/>
        <v>2024</v>
      </c>
      <c r="G1275">
        <f t="shared" si="116"/>
        <v>6</v>
      </c>
      <c r="H1275" t="str">
        <f t="shared" si="110"/>
        <v>Saturday</v>
      </c>
      <c r="J1275" t="s">
        <v>269</v>
      </c>
    </row>
    <row r="1276" spans="1:12" x14ac:dyDescent="0.25">
      <c r="A1276" s="1">
        <v>45325</v>
      </c>
      <c r="B1276" t="s">
        <v>3</v>
      </c>
      <c r="C1276" t="s">
        <v>716</v>
      </c>
      <c r="D1276">
        <v>2.4900000000000002</v>
      </c>
      <c r="E1276">
        <f t="shared" si="114"/>
        <v>2</v>
      </c>
      <c r="F1276">
        <f t="shared" si="115"/>
        <v>2024</v>
      </c>
      <c r="G1276">
        <f t="shared" si="116"/>
        <v>6</v>
      </c>
      <c r="H1276" t="str">
        <f t="shared" si="110"/>
        <v>Saturday</v>
      </c>
      <c r="J1276" t="s">
        <v>269</v>
      </c>
    </row>
    <row r="1277" spans="1:12" x14ac:dyDescent="0.25">
      <c r="A1277" s="1">
        <v>45325</v>
      </c>
      <c r="B1277" t="s">
        <v>3</v>
      </c>
      <c r="C1277" t="s">
        <v>717</v>
      </c>
      <c r="D1277">
        <v>1.59</v>
      </c>
      <c r="E1277">
        <f t="shared" si="114"/>
        <v>2</v>
      </c>
      <c r="F1277">
        <f t="shared" si="115"/>
        <v>2024</v>
      </c>
      <c r="G1277">
        <f t="shared" si="116"/>
        <v>6</v>
      </c>
      <c r="H1277" t="str">
        <f t="shared" si="110"/>
        <v>Saturday</v>
      </c>
      <c r="J1277" t="s">
        <v>269</v>
      </c>
    </row>
    <row r="1278" spans="1:12" x14ac:dyDescent="0.25">
      <c r="A1278" s="1">
        <v>45270</v>
      </c>
      <c r="B1278" t="s">
        <v>3</v>
      </c>
      <c r="C1278" t="s">
        <v>719</v>
      </c>
      <c r="D1278">
        <v>4.4000000000000004</v>
      </c>
      <c r="E1278">
        <f t="shared" si="114"/>
        <v>12</v>
      </c>
      <c r="F1278">
        <f t="shared" si="115"/>
        <v>2023</v>
      </c>
      <c r="G1278">
        <f t="shared" si="116"/>
        <v>7</v>
      </c>
      <c r="H1278" t="str">
        <f t="shared" si="110"/>
        <v>Sunday</v>
      </c>
      <c r="J1278" t="s">
        <v>718</v>
      </c>
    </row>
    <row r="1279" spans="1:12" x14ac:dyDescent="0.25">
      <c r="A1279" s="1">
        <v>45270</v>
      </c>
      <c r="B1279" t="s">
        <v>3</v>
      </c>
      <c r="C1279" t="s">
        <v>617</v>
      </c>
      <c r="D1279">
        <v>3.6</v>
      </c>
      <c r="E1279">
        <f t="shared" si="114"/>
        <v>12</v>
      </c>
      <c r="F1279">
        <f t="shared" si="115"/>
        <v>2023</v>
      </c>
      <c r="G1279">
        <f t="shared" si="116"/>
        <v>7</v>
      </c>
      <c r="H1279" t="str">
        <f t="shared" si="110"/>
        <v>Sunday</v>
      </c>
      <c r="J1279" t="s">
        <v>718</v>
      </c>
    </row>
    <row r="1280" spans="1:12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114"/>
        <v>12</v>
      </c>
      <c r="F1280">
        <f t="shared" si="115"/>
        <v>2023</v>
      </c>
      <c r="G1280">
        <f t="shared" si="116"/>
        <v>5</v>
      </c>
      <c r="H1280" t="str">
        <f t="shared" si="110"/>
        <v>Friday</v>
      </c>
      <c r="J1280" t="s">
        <v>489</v>
      </c>
      <c r="K1280" t="s">
        <v>762</v>
      </c>
      <c r="L1280" t="s">
        <v>80</v>
      </c>
    </row>
    <row r="1281" spans="1:12" x14ac:dyDescent="0.25">
      <c r="A1281" s="1">
        <v>45128</v>
      </c>
      <c r="B1281" t="s">
        <v>895</v>
      </c>
      <c r="C1281" t="s">
        <v>330</v>
      </c>
      <c r="D1281">
        <f>5.49/2</f>
        <v>2.7450000000000001</v>
      </c>
      <c r="E1281">
        <f t="shared" si="114"/>
        <v>7</v>
      </c>
      <c r="F1281">
        <f t="shared" si="115"/>
        <v>2023</v>
      </c>
      <c r="G1281">
        <f t="shared" si="116"/>
        <v>5</v>
      </c>
      <c r="H1281" t="str">
        <f t="shared" si="110"/>
        <v>Friday</v>
      </c>
      <c r="J1281" t="s">
        <v>328</v>
      </c>
      <c r="L1281" t="s">
        <v>932</v>
      </c>
    </row>
    <row r="1282" spans="1:12" x14ac:dyDescent="0.25">
      <c r="A1282" s="1">
        <v>45327</v>
      </c>
      <c r="B1282" t="s">
        <v>3</v>
      </c>
      <c r="C1282" t="s">
        <v>359</v>
      </c>
      <c r="D1282">
        <v>0.99</v>
      </c>
      <c r="E1282">
        <f t="shared" si="114"/>
        <v>2</v>
      </c>
      <c r="F1282">
        <f t="shared" si="115"/>
        <v>2024</v>
      </c>
      <c r="G1282">
        <f t="shared" si="116"/>
        <v>1</v>
      </c>
      <c r="H1282" t="str">
        <f t="shared" si="110"/>
        <v>Monday</v>
      </c>
      <c r="I1282" t="str">
        <f t="shared" ref="I1282:I1285" si="117">TEXT(A1282, "MMM")</f>
        <v>Feb</v>
      </c>
      <c r="J1282" t="s">
        <v>81</v>
      </c>
      <c r="K1282" t="s">
        <v>730</v>
      </c>
    </row>
    <row r="1283" spans="1:12" x14ac:dyDescent="0.25">
      <c r="A1283" s="1">
        <v>45327</v>
      </c>
      <c r="B1283" t="s">
        <v>3</v>
      </c>
      <c r="C1283" t="s">
        <v>359</v>
      </c>
      <c r="D1283">
        <v>0.99</v>
      </c>
      <c r="E1283">
        <f t="shared" si="114"/>
        <v>2</v>
      </c>
      <c r="F1283">
        <f t="shared" si="115"/>
        <v>2024</v>
      </c>
      <c r="G1283">
        <f t="shared" si="116"/>
        <v>1</v>
      </c>
      <c r="H1283" t="str">
        <f t="shared" ref="H1283:H1346" si="118">CHOOSE(WEEKDAY(A1283, 2), "Monday", "Tuesday","Wednesday", "Thursday", "Friday", "Saturday","Sunday")</f>
        <v>Monday</v>
      </c>
      <c r="I1283" t="str">
        <f t="shared" si="117"/>
        <v>Feb</v>
      </c>
      <c r="J1283" t="s">
        <v>81</v>
      </c>
      <c r="K1283" t="s">
        <v>730</v>
      </c>
    </row>
    <row r="1284" spans="1:12" x14ac:dyDescent="0.25">
      <c r="A1284" s="1">
        <v>45327</v>
      </c>
      <c r="B1284" t="s">
        <v>3</v>
      </c>
      <c r="C1284" t="s">
        <v>722</v>
      </c>
      <c r="D1284">
        <v>1.29</v>
      </c>
      <c r="E1284">
        <f t="shared" si="114"/>
        <v>2</v>
      </c>
      <c r="F1284">
        <f t="shared" si="115"/>
        <v>2024</v>
      </c>
      <c r="G1284">
        <f t="shared" si="116"/>
        <v>1</v>
      </c>
      <c r="H1284" t="str">
        <f t="shared" si="118"/>
        <v>Monday</v>
      </c>
      <c r="I1284" t="str">
        <f t="shared" si="117"/>
        <v>Feb</v>
      </c>
      <c r="J1284" t="s">
        <v>81</v>
      </c>
      <c r="K1284" t="s">
        <v>730</v>
      </c>
    </row>
    <row r="1285" spans="1:12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14"/>
        <v>2</v>
      </c>
      <c r="F1285">
        <f t="shared" si="115"/>
        <v>2024</v>
      </c>
      <c r="G1285">
        <f t="shared" si="116"/>
        <v>1</v>
      </c>
      <c r="H1285" t="str">
        <f t="shared" si="118"/>
        <v>Monday</v>
      </c>
      <c r="I1285" t="str">
        <f t="shared" si="117"/>
        <v>Feb</v>
      </c>
      <c r="J1285" t="s">
        <v>81</v>
      </c>
      <c r="K1285" t="s">
        <v>730</v>
      </c>
    </row>
    <row r="1286" spans="1:12" x14ac:dyDescent="0.25">
      <c r="A1286" s="1">
        <v>45269</v>
      </c>
      <c r="B1286" t="s">
        <v>116</v>
      </c>
      <c r="C1286" t="s">
        <v>721</v>
      </c>
      <c r="D1286">
        <v>0.95</v>
      </c>
      <c r="E1286">
        <f t="shared" si="114"/>
        <v>12</v>
      </c>
      <c r="F1286">
        <f t="shared" si="115"/>
        <v>2023</v>
      </c>
      <c r="G1286">
        <f t="shared" si="116"/>
        <v>6</v>
      </c>
      <c r="H1286" t="str">
        <f t="shared" si="118"/>
        <v>Saturday</v>
      </c>
      <c r="J1286" t="s">
        <v>720</v>
      </c>
      <c r="K1286" t="s">
        <v>744</v>
      </c>
    </row>
    <row r="1287" spans="1:12" x14ac:dyDescent="0.25">
      <c r="A1287" s="1">
        <v>45297</v>
      </c>
      <c r="B1287" t="s">
        <v>3</v>
      </c>
      <c r="C1287" t="s">
        <v>725</v>
      </c>
      <c r="D1287">
        <v>1.4</v>
      </c>
      <c r="E1287">
        <f t="shared" si="114"/>
        <v>1</v>
      </c>
      <c r="F1287">
        <f t="shared" si="115"/>
        <v>2024</v>
      </c>
      <c r="G1287">
        <f t="shared" si="116"/>
        <v>6</v>
      </c>
      <c r="H1287" t="str">
        <f t="shared" si="118"/>
        <v>Saturday</v>
      </c>
      <c r="J1287" t="s">
        <v>300</v>
      </c>
      <c r="K1287" t="s">
        <v>723</v>
      </c>
    </row>
    <row r="1288" spans="1:12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14"/>
        <v>7</v>
      </c>
      <c r="F1288">
        <f t="shared" si="115"/>
        <v>2023</v>
      </c>
      <c r="G1288">
        <f t="shared" si="116"/>
        <v>7</v>
      </c>
      <c r="H1288" t="str">
        <f t="shared" si="118"/>
        <v>Sunday</v>
      </c>
      <c r="J1288" t="s">
        <v>319</v>
      </c>
      <c r="K1288" t="s">
        <v>859</v>
      </c>
      <c r="L1288" t="s">
        <v>92</v>
      </c>
    </row>
    <row r="1289" spans="1:12" x14ac:dyDescent="0.25">
      <c r="A1289" s="1">
        <v>45302</v>
      </c>
      <c r="B1289" t="s">
        <v>934</v>
      </c>
      <c r="C1289" t="s">
        <v>741</v>
      </c>
      <c r="D1289">
        <v>1.29</v>
      </c>
      <c r="E1289">
        <f t="shared" si="114"/>
        <v>1</v>
      </c>
      <c r="F1289">
        <f t="shared" si="115"/>
        <v>2024</v>
      </c>
      <c r="G1289">
        <f t="shared" si="116"/>
        <v>4</v>
      </c>
      <c r="H1289" t="str">
        <f t="shared" si="118"/>
        <v>Thursday</v>
      </c>
      <c r="J1289" t="s">
        <v>47</v>
      </c>
      <c r="K1289" t="s">
        <v>730</v>
      </c>
    </row>
    <row r="1290" spans="1:12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14"/>
        <v>7</v>
      </c>
      <c r="F1290">
        <f t="shared" si="115"/>
        <v>2023</v>
      </c>
      <c r="G1290">
        <f t="shared" si="116"/>
        <v>2</v>
      </c>
      <c r="H1290" t="str">
        <f t="shared" si="118"/>
        <v>Tuesday</v>
      </c>
      <c r="J1290" t="s">
        <v>111</v>
      </c>
      <c r="K1290" t="s">
        <v>730</v>
      </c>
      <c r="L1290" t="s">
        <v>928</v>
      </c>
    </row>
    <row r="1291" spans="1:12" x14ac:dyDescent="0.25">
      <c r="A1291" s="1">
        <v>45318</v>
      </c>
      <c r="B1291" t="s">
        <v>895</v>
      </c>
      <c r="C1291" t="s">
        <v>729</v>
      </c>
      <c r="D1291">
        <v>0.95</v>
      </c>
      <c r="E1291">
        <f t="shared" si="114"/>
        <v>1</v>
      </c>
      <c r="F1291">
        <f t="shared" si="115"/>
        <v>2024</v>
      </c>
      <c r="G1291">
        <f t="shared" si="116"/>
        <v>6</v>
      </c>
      <c r="H1291" t="str">
        <f t="shared" si="118"/>
        <v>Saturday</v>
      </c>
      <c r="J1291" t="s">
        <v>323</v>
      </c>
      <c r="K1291" t="s">
        <v>730</v>
      </c>
    </row>
    <row r="1292" spans="1:12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14"/>
        <v>1</v>
      </c>
      <c r="F1292">
        <f t="shared" si="115"/>
        <v>2024</v>
      </c>
      <c r="G1292">
        <f t="shared" si="116"/>
        <v>1</v>
      </c>
      <c r="H1292" t="str">
        <f t="shared" si="118"/>
        <v>Monday</v>
      </c>
      <c r="J1292" t="s">
        <v>46</v>
      </c>
    </row>
    <row r="1293" spans="1:12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14"/>
        <v>1</v>
      </c>
      <c r="F1293">
        <f t="shared" si="115"/>
        <v>2024</v>
      </c>
      <c r="G1293">
        <f t="shared" si="116"/>
        <v>5</v>
      </c>
      <c r="H1293" t="str">
        <f t="shared" si="118"/>
        <v>Friday</v>
      </c>
      <c r="J1293" t="s">
        <v>46</v>
      </c>
    </row>
    <row r="1294" spans="1:12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14"/>
        <v>1</v>
      </c>
      <c r="F1294">
        <f t="shared" si="115"/>
        <v>2024</v>
      </c>
      <c r="G1294">
        <f t="shared" si="116"/>
        <v>5</v>
      </c>
      <c r="H1294" t="str">
        <f t="shared" si="118"/>
        <v>Friday</v>
      </c>
      <c r="J1294" t="s">
        <v>46</v>
      </c>
    </row>
    <row r="1295" spans="1:12" x14ac:dyDescent="0.25">
      <c r="A1295" s="1">
        <v>45302</v>
      </c>
      <c r="B1295" t="s">
        <v>3</v>
      </c>
      <c r="C1295" t="s">
        <v>709</v>
      </c>
      <c r="D1295">
        <v>2.99</v>
      </c>
      <c r="E1295">
        <f t="shared" si="114"/>
        <v>1</v>
      </c>
      <c r="F1295">
        <f t="shared" si="115"/>
        <v>2024</v>
      </c>
      <c r="G1295">
        <f t="shared" si="116"/>
        <v>4</v>
      </c>
      <c r="H1295" t="str">
        <f t="shared" si="118"/>
        <v>Thursday</v>
      </c>
      <c r="I1295" t="str">
        <f t="shared" ref="I1295:I1311" si="119">TEXT(A1295, "MMM")</f>
        <v>Jan</v>
      </c>
      <c r="J1295" t="s">
        <v>81</v>
      </c>
      <c r="K1295" t="s">
        <v>730</v>
      </c>
    </row>
    <row r="1296" spans="1:12" x14ac:dyDescent="0.25">
      <c r="A1296" s="1">
        <v>45302</v>
      </c>
      <c r="B1296" t="s">
        <v>3</v>
      </c>
      <c r="C1296" t="s">
        <v>731</v>
      </c>
      <c r="D1296">
        <v>5.29</v>
      </c>
      <c r="E1296">
        <f t="shared" si="114"/>
        <v>1</v>
      </c>
      <c r="F1296">
        <f t="shared" si="115"/>
        <v>2024</v>
      </c>
      <c r="G1296">
        <f t="shared" si="116"/>
        <v>4</v>
      </c>
      <c r="H1296" t="str">
        <f t="shared" si="118"/>
        <v>Thursday</v>
      </c>
      <c r="I1296" t="str">
        <f t="shared" si="119"/>
        <v>Jan</v>
      </c>
      <c r="J1296" t="s">
        <v>81</v>
      </c>
      <c r="K1296" t="s">
        <v>730</v>
      </c>
    </row>
    <row r="1297" spans="1:11" x14ac:dyDescent="0.25">
      <c r="A1297" s="1">
        <v>45302</v>
      </c>
      <c r="B1297" t="s">
        <v>3</v>
      </c>
      <c r="C1297" t="s">
        <v>731</v>
      </c>
      <c r="D1297">
        <v>5.29</v>
      </c>
      <c r="E1297">
        <f t="shared" si="114"/>
        <v>1</v>
      </c>
      <c r="F1297">
        <f t="shared" si="115"/>
        <v>2024</v>
      </c>
      <c r="G1297">
        <f t="shared" si="116"/>
        <v>4</v>
      </c>
      <c r="H1297" t="str">
        <f t="shared" si="118"/>
        <v>Thursday</v>
      </c>
      <c r="I1297" t="str">
        <f t="shared" si="119"/>
        <v>Jan</v>
      </c>
      <c r="J1297" t="s">
        <v>81</v>
      </c>
      <c r="K1297" t="s">
        <v>730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14"/>
        <v>1</v>
      </c>
      <c r="F1298">
        <f t="shared" si="115"/>
        <v>2024</v>
      </c>
      <c r="G1298">
        <f t="shared" si="116"/>
        <v>4</v>
      </c>
      <c r="H1298" t="str">
        <f t="shared" si="118"/>
        <v>Thursday</v>
      </c>
      <c r="I1298" t="str">
        <f t="shared" si="119"/>
        <v>Jan</v>
      </c>
      <c r="J1298" t="s">
        <v>81</v>
      </c>
      <c r="K1298" t="s">
        <v>730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14"/>
        <v>1</v>
      </c>
      <c r="F1299">
        <f t="shared" si="115"/>
        <v>2024</v>
      </c>
      <c r="G1299">
        <f t="shared" si="116"/>
        <v>4</v>
      </c>
      <c r="H1299" t="str">
        <f t="shared" si="118"/>
        <v>Thursday</v>
      </c>
      <c r="I1299" t="str">
        <f t="shared" si="119"/>
        <v>Jan</v>
      </c>
      <c r="J1299" t="s">
        <v>81</v>
      </c>
      <c r="K1299" t="s">
        <v>730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14"/>
        <v>1</v>
      </c>
      <c r="F1300">
        <f t="shared" si="115"/>
        <v>2024</v>
      </c>
      <c r="G1300">
        <f t="shared" si="116"/>
        <v>4</v>
      </c>
      <c r="H1300" t="str">
        <f t="shared" si="118"/>
        <v>Thursday</v>
      </c>
      <c r="I1300" t="str">
        <f t="shared" si="119"/>
        <v>Jan</v>
      </c>
      <c r="J1300" t="s">
        <v>81</v>
      </c>
      <c r="K1300" t="s">
        <v>730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14"/>
        <v>1</v>
      </c>
      <c r="F1301">
        <f t="shared" si="115"/>
        <v>2024</v>
      </c>
      <c r="G1301">
        <f t="shared" si="116"/>
        <v>4</v>
      </c>
      <c r="H1301" t="str">
        <f t="shared" si="118"/>
        <v>Thursday</v>
      </c>
      <c r="I1301" t="str">
        <f t="shared" si="119"/>
        <v>Jan</v>
      </c>
      <c r="J1301" t="s">
        <v>81</v>
      </c>
      <c r="K1301" t="s">
        <v>730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14"/>
        <v>1</v>
      </c>
      <c r="F1302">
        <f t="shared" si="115"/>
        <v>2024</v>
      </c>
      <c r="G1302">
        <f t="shared" si="116"/>
        <v>4</v>
      </c>
      <c r="H1302" t="str">
        <f t="shared" si="118"/>
        <v>Thursday</v>
      </c>
      <c r="I1302" t="str">
        <f t="shared" si="119"/>
        <v>Jan</v>
      </c>
      <c r="J1302" t="s">
        <v>81</v>
      </c>
      <c r="K1302" t="s">
        <v>730</v>
      </c>
    </row>
    <row r="1303" spans="1:11" x14ac:dyDescent="0.25">
      <c r="A1303" s="1">
        <v>45302</v>
      </c>
      <c r="B1303" t="s">
        <v>3</v>
      </c>
      <c r="C1303" t="s">
        <v>732</v>
      </c>
      <c r="D1303">
        <v>2.99</v>
      </c>
      <c r="E1303">
        <f t="shared" si="114"/>
        <v>1</v>
      </c>
      <c r="F1303">
        <f t="shared" si="115"/>
        <v>2024</v>
      </c>
      <c r="G1303">
        <f t="shared" si="116"/>
        <v>4</v>
      </c>
      <c r="H1303" t="str">
        <f t="shared" si="118"/>
        <v>Thursday</v>
      </c>
      <c r="I1303" t="str">
        <f t="shared" si="119"/>
        <v>Jan</v>
      </c>
      <c r="J1303" t="s">
        <v>81</v>
      </c>
      <c r="K1303" t="s">
        <v>730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14"/>
        <v>1</v>
      </c>
      <c r="F1304">
        <f t="shared" si="115"/>
        <v>2024</v>
      </c>
      <c r="G1304">
        <f t="shared" si="116"/>
        <v>4</v>
      </c>
      <c r="H1304" t="str">
        <f t="shared" si="118"/>
        <v>Thursday</v>
      </c>
      <c r="I1304" t="str">
        <f t="shared" si="119"/>
        <v>Jan</v>
      </c>
      <c r="J1304" t="s">
        <v>81</v>
      </c>
      <c r="K1304" t="s">
        <v>730</v>
      </c>
    </row>
    <row r="1305" spans="1:11" x14ac:dyDescent="0.25">
      <c r="A1305" s="1">
        <v>45302</v>
      </c>
      <c r="B1305" t="s">
        <v>3</v>
      </c>
      <c r="C1305" t="s">
        <v>733</v>
      </c>
      <c r="D1305">
        <f>2.49/2</f>
        <v>1.2450000000000001</v>
      </c>
      <c r="E1305">
        <f t="shared" si="114"/>
        <v>1</v>
      </c>
      <c r="F1305">
        <f t="shared" si="115"/>
        <v>2024</v>
      </c>
      <c r="G1305">
        <f t="shared" si="116"/>
        <v>4</v>
      </c>
      <c r="H1305" t="str">
        <f t="shared" si="118"/>
        <v>Thursday</v>
      </c>
      <c r="I1305" t="str">
        <f t="shared" si="119"/>
        <v>Jan</v>
      </c>
      <c r="J1305" t="s">
        <v>81</v>
      </c>
      <c r="K1305" t="s">
        <v>730</v>
      </c>
    </row>
    <row r="1306" spans="1:11" x14ac:dyDescent="0.25">
      <c r="A1306" s="1">
        <v>45302</v>
      </c>
      <c r="B1306" t="s">
        <v>3</v>
      </c>
      <c r="C1306" t="s">
        <v>348</v>
      </c>
      <c r="D1306">
        <v>0.65</v>
      </c>
      <c r="E1306">
        <f t="shared" si="114"/>
        <v>1</v>
      </c>
      <c r="F1306">
        <f t="shared" si="115"/>
        <v>2024</v>
      </c>
      <c r="G1306">
        <f t="shared" si="116"/>
        <v>4</v>
      </c>
      <c r="H1306" t="str">
        <f t="shared" si="118"/>
        <v>Thursday</v>
      </c>
      <c r="I1306" t="str">
        <f t="shared" si="119"/>
        <v>Jan</v>
      </c>
      <c r="J1306" t="s">
        <v>81</v>
      </c>
      <c r="K1306" t="s">
        <v>730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14"/>
        <v>1</v>
      </c>
      <c r="F1307">
        <f t="shared" si="115"/>
        <v>2024</v>
      </c>
      <c r="G1307">
        <f t="shared" si="116"/>
        <v>4</v>
      </c>
      <c r="H1307" t="str">
        <f t="shared" si="118"/>
        <v>Thursday</v>
      </c>
      <c r="I1307" t="str">
        <f t="shared" si="119"/>
        <v>Jan</v>
      </c>
      <c r="J1307" t="s">
        <v>81</v>
      </c>
      <c r="K1307" t="s">
        <v>730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14"/>
        <v>1</v>
      </c>
      <c r="F1308">
        <f t="shared" si="115"/>
        <v>2024</v>
      </c>
      <c r="G1308">
        <f t="shared" si="116"/>
        <v>4</v>
      </c>
      <c r="H1308" t="str">
        <f t="shared" si="118"/>
        <v>Thursday</v>
      </c>
      <c r="I1308" t="str">
        <f t="shared" si="119"/>
        <v>Jan</v>
      </c>
      <c r="J1308" t="s">
        <v>81</v>
      </c>
      <c r="K1308" t="s">
        <v>730</v>
      </c>
    </row>
    <row r="1309" spans="1:11" x14ac:dyDescent="0.25">
      <c r="A1309" s="1">
        <v>45302</v>
      </c>
      <c r="B1309" t="s">
        <v>3</v>
      </c>
      <c r="C1309" t="s">
        <v>352</v>
      </c>
      <c r="D1309">
        <v>2.99</v>
      </c>
      <c r="E1309">
        <f t="shared" si="114"/>
        <v>1</v>
      </c>
      <c r="F1309">
        <f t="shared" si="115"/>
        <v>2024</v>
      </c>
      <c r="G1309">
        <f t="shared" si="116"/>
        <v>4</v>
      </c>
      <c r="H1309" t="str">
        <f t="shared" si="118"/>
        <v>Thursday</v>
      </c>
      <c r="I1309" t="str">
        <f t="shared" si="119"/>
        <v>Jan</v>
      </c>
      <c r="J1309" t="s">
        <v>81</v>
      </c>
      <c r="K1309" t="s">
        <v>730</v>
      </c>
    </row>
    <row r="1310" spans="1:11" x14ac:dyDescent="0.25">
      <c r="A1310" s="1">
        <v>45302</v>
      </c>
      <c r="B1310" t="s">
        <v>3</v>
      </c>
      <c r="C1310" t="s">
        <v>734</v>
      </c>
      <c r="D1310">
        <v>2.89</v>
      </c>
      <c r="E1310">
        <f t="shared" si="114"/>
        <v>1</v>
      </c>
      <c r="F1310">
        <f t="shared" si="115"/>
        <v>2024</v>
      </c>
      <c r="G1310">
        <f t="shared" si="116"/>
        <v>4</v>
      </c>
      <c r="H1310" t="str">
        <f t="shared" si="118"/>
        <v>Thursday</v>
      </c>
      <c r="I1310" t="str">
        <f t="shared" si="119"/>
        <v>Jan</v>
      </c>
      <c r="J1310" t="s">
        <v>81</v>
      </c>
      <c r="K1310" t="s">
        <v>730</v>
      </c>
    </row>
    <row r="1311" spans="1:11" x14ac:dyDescent="0.25">
      <c r="A1311" s="1">
        <v>45302</v>
      </c>
      <c r="B1311" t="s">
        <v>3</v>
      </c>
      <c r="C1311" t="s">
        <v>735</v>
      </c>
      <c r="D1311">
        <v>1.45</v>
      </c>
      <c r="E1311">
        <f t="shared" si="114"/>
        <v>1</v>
      </c>
      <c r="F1311">
        <f t="shared" si="115"/>
        <v>2024</v>
      </c>
      <c r="G1311">
        <f t="shared" si="116"/>
        <v>4</v>
      </c>
      <c r="H1311" t="str">
        <f t="shared" si="118"/>
        <v>Thursday</v>
      </c>
      <c r="I1311" t="str">
        <f t="shared" si="119"/>
        <v>Jan</v>
      </c>
      <c r="J1311" t="s">
        <v>81</v>
      </c>
      <c r="K1311" t="s">
        <v>730</v>
      </c>
    </row>
    <row r="1312" spans="1:11" x14ac:dyDescent="0.25">
      <c r="A1312" s="1">
        <v>45302</v>
      </c>
      <c r="B1312" t="s">
        <v>3</v>
      </c>
      <c r="C1312" t="s">
        <v>736</v>
      </c>
      <c r="D1312">
        <f>1.69-0.4-0.32</f>
        <v>0.97</v>
      </c>
      <c r="E1312">
        <f t="shared" si="114"/>
        <v>1</v>
      </c>
      <c r="F1312">
        <f t="shared" si="115"/>
        <v>2024</v>
      </c>
      <c r="G1312">
        <f t="shared" si="116"/>
        <v>4</v>
      </c>
      <c r="H1312" t="str">
        <f t="shared" si="118"/>
        <v>Thursday</v>
      </c>
      <c r="J1312" t="s">
        <v>47</v>
      </c>
      <c r="K1312" t="s">
        <v>730</v>
      </c>
    </row>
    <row r="1313" spans="1:12" x14ac:dyDescent="0.25">
      <c r="A1313" s="1">
        <v>45302</v>
      </c>
      <c r="B1313" t="s">
        <v>3</v>
      </c>
      <c r="C1313" t="s">
        <v>736</v>
      </c>
      <c r="D1313">
        <f>1.69-0.4-0.32</f>
        <v>0.97</v>
      </c>
      <c r="E1313">
        <f t="shared" si="114"/>
        <v>1</v>
      </c>
      <c r="F1313">
        <f t="shared" si="115"/>
        <v>2024</v>
      </c>
      <c r="G1313">
        <f t="shared" si="116"/>
        <v>4</v>
      </c>
      <c r="H1313" t="str">
        <f t="shared" si="118"/>
        <v>Thursday</v>
      </c>
      <c r="J1313" t="s">
        <v>47</v>
      </c>
      <c r="K1313" t="s">
        <v>730</v>
      </c>
    </row>
    <row r="1314" spans="1:12" x14ac:dyDescent="0.25">
      <c r="A1314" s="1">
        <v>45302</v>
      </c>
      <c r="B1314" t="s">
        <v>3</v>
      </c>
      <c r="C1314" t="s">
        <v>737</v>
      </c>
      <c r="D1314">
        <v>1.0900000000000001</v>
      </c>
      <c r="E1314">
        <f t="shared" si="114"/>
        <v>1</v>
      </c>
      <c r="F1314">
        <f t="shared" si="115"/>
        <v>2024</v>
      </c>
      <c r="G1314">
        <f t="shared" si="116"/>
        <v>4</v>
      </c>
      <c r="H1314" t="str">
        <f t="shared" si="118"/>
        <v>Thursday</v>
      </c>
      <c r="J1314" t="s">
        <v>47</v>
      </c>
      <c r="K1314" t="s">
        <v>730</v>
      </c>
    </row>
    <row r="1315" spans="1:12" x14ac:dyDescent="0.25">
      <c r="A1315" s="1">
        <v>45302</v>
      </c>
      <c r="B1315" t="s">
        <v>3</v>
      </c>
      <c r="C1315" t="s">
        <v>737</v>
      </c>
      <c r="D1315">
        <v>1.0900000000000001</v>
      </c>
      <c r="E1315">
        <f t="shared" si="114"/>
        <v>1</v>
      </c>
      <c r="F1315">
        <f t="shared" si="115"/>
        <v>2024</v>
      </c>
      <c r="G1315">
        <f t="shared" si="116"/>
        <v>4</v>
      </c>
      <c r="H1315" t="str">
        <f t="shared" si="118"/>
        <v>Thursday</v>
      </c>
      <c r="J1315" t="s">
        <v>47</v>
      </c>
      <c r="K1315" t="s">
        <v>730</v>
      </c>
    </row>
    <row r="1316" spans="1:12" x14ac:dyDescent="0.25">
      <c r="A1316" s="1">
        <v>45302</v>
      </c>
      <c r="B1316" t="s">
        <v>3</v>
      </c>
      <c r="C1316" t="s">
        <v>738</v>
      </c>
      <c r="D1316">
        <v>2.79</v>
      </c>
      <c r="E1316">
        <f t="shared" si="114"/>
        <v>1</v>
      </c>
      <c r="F1316">
        <f t="shared" si="115"/>
        <v>2024</v>
      </c>
      <c r="G1316">
        <f t="shared" si="116"/>
        <v>4</v>
      </c>
      <c r="H1316" t="str">
        <f t="shared" si="118"/>
        <v>Thursday</v>
      </c>
      <c r="J1316" t="s">
        <v>47</v>
      </c>
      <c r="K1316" t="s">
        <v>730</v>
      </c>
    </row>
    <row r="1317" spans="1:12" x14ac:dyDescent="0.25">
      <c r="A1317" s="1">
        <v>45302</v>
      </c>
      <c r="B1317" t="s">
        <v>3</v>
      </c>
      <c r="C1317" t="s">
        <v>739</v>
      </c>
      <c r="D1317">
        <v>1.99</v>
      </c>
      <c r="E1317">
        <f t="shared" si="114"/>
        <v>1</v>
      </c>
      <c r="F1317">
        <f t="shared" si="115"/>
        <v>2024</v>
      </c>
      <c r="G1317">
        <f t="shared" si="116"/>
        <v>4</v>
      </c>
      <c r="H1317" t="str">
        <f t="shared" si="118"/>
        <v>Thursday</v>
      </c>
      <c r="J1317" t="s">
        <v>47</v>
      </c>
      <c r="K1317" t="s">
        <v>730</v>
      </c>
    </row>
    <row r="1318" spans="1:12" x14ac:dyDescent="0.25">
      <c r="A1318" s="1">
        <v>45302</v>
      </c>
      <c r="B1318" t="s">
        <v>3</v>
      </c>
      <c r="C1318" t="s">
        <v>739</v>
      </c>
      <c r="D1318">
        <v>1.99</v>
      </c>
      <c r="E1318">
        <f t="shared" si="114"/>
        <v>1</v>
      </c>
      <c r="F1318">
        <f t="shared" si="115"/>
        <v>2024</v>
      </c>
      <c r="G1318">
        <f t="shared" si="116"/>
        <v>4</v>
      </c>
      <c r="H1318" t="str">
        <f t="shared" si="118"/>
        <v>Thursday</v>
      </c>
      <c r="J1318" t="s">
        <v>47</v>
      </c>
      <c r="K1318" t="s">
        <v>730</v>
      </c>
    </row>
    <row r="1319" spans="1:12" x14ac:dyDescent="0.25">
      <c r="A1319" s="1">
        <v>45302</v>
      </c>
      <c r="B1319" t="s">
        <v>3</v>
      </c>
      <c r="C1319" t="s">
        <v>549</v>
      </c>
      <c r="D1319">
        <v>0.99</v>
      </c>
      <c r="E1319">
        <f t="shared" si="114"/>
        <v>1</v>
      </c>
      <c r="F1319">
        <f t="shared" si="115"/>
        <v>2024</v>
      </c>
      <c r="G1319">
        <f t="shared" si="116"/>
        <v>4</v>
      </c>
      <c r="H1319" t="str">
        <f t="shared" si="118"/>
        <v>Thursday</v>
      </c>
      <c r="J1319" t="s">
        <v>47</v>
      </c>
      <c r="K1319" t="s">
        <v>730</v>
      </c>
    </row>
    <row r="1320" spans="1:12" x14ac:dyDescent="0.25">
      <c r="A1320" s="1">
        <v>45302</v>
      </c>
      <c r="B1320" t="s">
        <v>3</v>
      </c>
      <c r="C1320" t="s">
        <v>740</v>
      </c>
      <c r="D1320">
        <v>1.29</v>
      </c>
      <c r="E1320">
        <f t="shared" si="114"/>
        <v>1</v>
      </c>
      <c r="F1320">
        <f t="shared" si="115"/>
        <v>2024</v>
      </c>
      <c r="G1320">
        <f t="shared" si="116"/>
        <v>4</v>
      </c>
      <c r="H1320" t="str">
        <f t="shared" si="118"/>
        <v>Thursday</v>
      </c>
      <c r="J1320" t="s">
        <v>47</v>
      </c>
      <c r="K1320" t="s">
        <v>730</v>
      </c>
    </row>
    <row r="1321" spans="1:12" x14ac:dyDescent="0.25">
      <c r="A1321" s="1">
        <v>45269</v>
      </c>
      <c r="B1321" t="s">
        <v>116</v>
      </c>
      <c r="C1321" t="s">
        <v>930</v>
      </c>
      <c r="D1321">
        <v>1.95</v>
      </c>
      <c r="E1321">
        <f t="shared" si="114"/>
        <v>12</v>
      </c>
      <c r="F1321">
        <f t="shared" si="115"/>
        <v>2023</v>
      </c>
      <c r="G1321">
        <f t="shared" si="116"/>
        <v>6</v>
      </c>
      <c r="H1321" t="str">
        <f t="shared" si="118"/>
        <v>Saturday</v>
      </c>
      <c r="J1321" t="s">
        <v>720</v>
      </c>
      <c r="K1321" t="s">
        <v>744</v>
      </c>
      <c r="L1321" t="s">
        <v>928</v>
      </c>
    </row>
    <row r="1322" spans="1:12" x14ac:dyDescent="0.25">
      <c r="A1322" s="1">
        <v>45302</v>
      </c>
      <c r="B1322" t="s">
        <v>3</v>
      </c>
      <c r="C1322" t="s">
        <v>742</v>
      </c>
      <c r="D1322">
        <v>0.99</v>
      </c>
      <c r="E1322">
        <f t="shared" si="114"/>
        <v>1</v>
      </c>
      <c r="F1322">
        <f t="shared" si="115"/>
        <v>2024</v>
      </c>
      <c r="G1322">
        <f t="shared" si="116"/>
        <v>4</v>
      </c>
      <c r="H1322" t="str">
        <f t="shared" si="118"/>
        <v>Thursday</v>
      </c>
      <c r="J1322" t="s">
        <v>47</v>
      </c>
      <c r="K1322" t="s">
        <v>730</v>
      </c>
    </row>
    <row r="1323" spans="1:12" x14ac:dyDescent="0.25">
      <c r="A1323" s="1">
        <v>45302</v>
      </c>
      <c r="B1323" t="s">
        <v>3</v>
      </c>
      <c r="C1323" t="s">
        <v>743</v>
      </c>
      <c r="D1323">
        <v>1.89</v>
      </c>
      <c r="E1323">
        <f t="shared" si="114"/>
        <v>1</v>
      </c>
      <c r="F1323">
        <f t="shared" si="115"/>
        <v>2024</v>
      </c>
      <c r="G1323">
        <f t="shared" si="116"/>
        <v>4</v>
      </c>
      <c r="H1323" t="str">
        <f t="shared" si="118"/>
        <v>Thursday</v>
      </c>
      <c r="J1323" t="s">
        <v>47</v>
      </c>
      <c r="K1323" t="s">
        <v>730</v>
      </c>
    </row>
    <row r="1324" spans="1:12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14"/>
        <v>1</v>
      </c>
      <c r="F1324">
        <f t="shared" si="115"/>
        <v>2024</v>
      </c>
      <c r="G1324">
        <f t="shared" si="116"/>
        <v>4</v>
      </c>
      <c r="H1324" t="str">
        <f t="shared" si="118"/>
        <v>Thursday</v>
      </c>
      <c r="J1324" t="s">
        <v>46</v>
      </c>
    </row>
    <row r="1325" spans="1:12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14"/>
        <v>1</v>
      </c>
      <c r="F1325">
        <f t="shared" si="115"/>
        <v>2024</v>
      </c>
      <c r="G1325">
        <f t="shared" si="116"/>
        <v>4</v>
      </c>
      <c r="H1325" t="str">
        <f t="shared" si="118"/>
        <v>Thursday</v>
      </c>
      <c r="J1325" t="s">
        <v>46</v>
      </c>
    </row>
    <row r="1326" spans="1:12" x14ac:dyDescent="0.25">
      <c r="A1326" s="1">
        <v>45312</v>
      </c>
      <c r="B1326" t="s">
        <v>3</v>
      </c>
      <c r="C1326" t="s">
        <v>601</v>
      </c>
      <c r="D1326">
        <v>3.9</v>
      </c>
      <c r="E1326">
        <f t="shared" si="114"/>
        <v>1</v>
      </c>
      <c r="F1326">
        <f t="shared" si="115"/>
        <v>2024</v>
      </c>
      <c r="G1326">
        <f t="shared" si="116"/>
        <v>7</v>
      </c>
      <c r="H1326" t="str">
        <f t="shared" si="118"/>
        <v>Sunday</v>
      </c>
      <c r="J1326" t="s">
        <v>51</v>
      </c>
      <c r="K1326" t="s">
        <v>744</v>
      </c>
    </row>
    <row r="1327" spans="1:12" x14ac:dyDescent="0.25">
      <c r="A1327" s="1">
        <v>45312</v>
      </c>
      <c r="B1327" t="s">
        <v>3</v>
      </c>
      <c r="C1327" t="s">
        <v>693</v>
      </c>
      <c r="D1327">
        <v>4.9000000000000004</v>
      </c>
      <c r="E1327">
        <f t="shared" si="114"/>
        <v>1</v>
      </c>
      <c r="F1327">
        <f t="shared" si="115"/>
        <v>2024</v>
      </c>
      <c r="G1327">
        <f t="shared" si="116"/>
        <v>7</v>
      </c>
      <c r="H1327" t="str">
        <f t="shared" si="118"/>
        <v>Sunday</v>
      </c>
      <c r="J1327" t="s">
        <v>51</v>
      </c>
      <c r="K1327" t="s">
        <v>744</v>
      </c>
    </row>
    <row r="1328" spans="1:12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14"/>
        <v>1</v>
      </c>
      <c r="F1328">
        <f t="shared" si="115"/>
        <v>2024</v>
      </c>
      <c r="G1328">
        <f t="shared" si="116"/>
        <v>2</v>
      </c>
      <c r="H1328" t="str">
        <f t="shared" si="118"/>
        <v>Tuesday</v>
      </c>
      <c r="J1328" t="s">
        <v>46</v>
      </c>
    </row>
    <row r="1329" spans="1:12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14"/>
        <v>1</v>
      </c>
      <c r="F1329">
        <f t="shared" si="115"/>
        <v>2024</v>
      </c>
      <c r="G1329">
        <f t="shared" si="116"/>
        <v>2</v>
      </c>
      <c r="H1329" t="str">
        <f t="shared" si="118"/>
        <v>Tuesday</v>
      </c>
      <c r="J1329" t="s">
        <v>46</v>
      </c>
    </row>
    <row r="1330" spans="1:12" x14ac:dyDescent="0.25">
      <c r="A1330" s="1">
        <v>45297</v>
      </c>
      <c r="B1330" t="s">
        <v>3</v>
      </c>
      <c r="C1330" t="s">
        <v>745</v>
      </c>
      <c r="D1330">
        <v>1.3</v>
      </c>
      <c r="E1330">
        <f t="shared" si="114"/>
        <v>1</v>
      </c>
      <c r="F1330">
        <f t="shared" si="115"/>
        <v>2024</v>
      </c>
      <c r="G1330">
        <f t="shared" si="116"/>
        <v>6</v>
      </c>
      <c r="H1330" t="str">
        <f t="shared" si="118"/>
        <v>Saturday</v>
      </c>
      <c r="J1330" t="s">
        <v>307</v>
      </c>
      <c r="K1330" t="s">
        <v>723</v>
      </c>
    </row>
    <row r="1331" spans="1:12" x14ac:dyDescent="0.25">
      <c r="A1331" s="1">
        <v>45297</v>
      </c>
      <c r="B1331" t="s">
        <v>303</v>
      </c>
      <c r="C1331" t="s">
        <v>746</v>
      </c>
      <c r="D1331">
        <v>11.99</v>
      </c>
      <c r="E1331">
        <f t="shared" si="114"/>
        <v>1</v>
      </c>
      <c r="F1331">
        <f t="shared" si="115"/>
        <v>2024</v>
      </c>
      <c r="G1331">
        <f t="shared" si="116"/>
        <v>6</v>
      </c>
      <c r="H1331" t="str">
        <f t="shared" si="118"/>
        <v>Saturday</v>
      </c>
      <c r="J1331" t="s">
        <v>297</v>
      </c>
      <c r="K1331" t="s">
        <v>723</v>
      </c>
    </row>
    <row r="1332" spans="1:12" x14ac:dyDescent="0.25">
      <c r="A1332" s="1">
        <v>45297</v>
      </c>
      <c r="B1332" t="s">
        <v>303</v>
      </c>
      <c r="C1332" t="s">
        <v>747</v>
      </c>
      <c r="D1332">
        <v>27.99</v>
      </c>
      <c r="E1332">
        <f t="shared" ref="E1332:E1395" si="120">MONTH(A1332)</f>
        <v>1</v>
      </c>
      <c r="F1332">
        <f t="shared" ref="F1332:F1395" si="121">YEAR(A1332)</f>
        <v>2024</v>
      </c>
      <c r="G1332">
        <f t="shared" ref="G1332:G1395" si="122">WEEKDAY(A1332, 2)</f>
        <v>6</v>
      </c>
      <c r="H1332" t="str">
        <f t="shared" si="118"/>
        <v>Saturday</v>
      </c>
      <c r="J1332" t="s">
        <v>297</v>
      </c>
      <c r="K1332" t="s">
        <v>723</v>
      </c>
    </row>
    <row r="1333" spans="1:12" x14ac:dyDescent="0.25">
      <c r="A1333" s="1">
        <v>45297</v>
      </c>
      <c r="B1333" t="s">
        <v>303</v>
      </c>
      <c r="C1333" t="s">
        <v>748</v>
      </c>
      <c r="D1333">
        <v>14.99</v>
      </c>
      <c r="E1333">
        <f t="shared" si="120"/>
        <v>1</v>
      </c>
      <c r="F1333">
        <f t="shared" si="121"/>
        <v>2024</v>
      </c>
      <c r="G1333">
        <f t="shared" si="122"/>
        <v>6</v>
      </c>
      <c r="H1333" t="str">
        <f t="shared" si="118"/>
        <v>Saturday</v>
      </c>
      <c r="J1333" t="s">
        <v>297</v>
      </c>
      <c r="K1333" t="s">
        <v>723</v>
      </c>
    </row>
    <row r="1334" spans="1:12" x14ac:dyDescent="0.25">
      <c r="A1334" s="1">
        <v>45297</v>
      </c>
      <c r="B1334" t="s">
        <v>303</v>
      </c>
      <c r="C1334" t="s">
        <v>749</v>
      </c>
      <c r="D1334">
        <v>11.99</v>
      </c>
      <c r="E1334">
        <f t="shared" si="120"/>
        <v>1</v>
      </c>
      <c r="F1334">
        <f t="shared" si="121"/>
        <v>2024</v>
      </c>
      <c r="G1334">
        <f t="shared" si="122"/>
        <v>6</v>
      </c>
      <c r="H1334" t="str">
        <f t="shared" si="118"/>
        <v>Saturday</v>
      </c>
      <c r="J1334" t="s">
        <v>297</v>
      </c>
      <c r="K1334" t="s">
        <v>723</v>
      </c>
    </row>
    <row r="1335" spans="1:12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20"/>
        <v>1</v>
      </c>
      <c r="F1335">
        <f t="shared" si="121"/>
        <v>2024</v>
      </c>
      <c r="G1335">
        <f t="shared" si="122"/>
        <v>6</v>
      </c>
      <c r="H1335" t="str">
        <f t="shared" si="118"/>
        <v>Saturday</v>
      </c>
      <c r="J1335" t="s">
        <v>307</v>
      </c>
      <c r="K1335" t="s">
        <v>723</v>
      </c>
    </row>
    <row r="1336" spans="1:12" x14ac:dyDescent="0.25">
      <c r="A1336" s="1">
        <v>45297</v>
      </c>
      <c r="B1336" t="s">
        <v>3</v>
      </c>
      <c r="C1336" t="s">
        <v>499</v>
      </c>
      <c r="D1336">
        <v>1.4</v>
      </c>
      <c r="E1336">
        <f t="shared" si="120"/>
        <v>1</v>
      </c>
      <c r="F1336">
        <f t="shared" si="121"/>
        <v>2024</v>
      </c>
      <c r="G1336">
        <f t="shared" si="122"/>
        <v>6</v>
      </c>
      <c r="H1336" t="str">
        <f t="shared" si="118"/>
        <v>Saturday</v>
      </c>
      <c r="J1336" t="s">
        <v>307</v>
      </c>
      <c r="K1336" t="s">
        <v>723</v>
      </c>
    </row>
    <row r="1337" spans="1:12" x14ac:dyDescent="0.25">
      <c r="A1337" s="1">
        <v>45297</v>
      </c>
      <c r="B1337" t="s">
        <v>303</v>
      </c>
      <c r="C1337" t="s">
        <v>750</v>
      </c>
      <c r="D1337">
        <v>3.19</v>
      </c>
      <c r="E1337">
        <f t="shared" si="120"/>
        <v>1</v>
      </c>
      <c r="F1337">
        <f t="shared" si="121"/>
        <v>2024</v>
      </c>
      <c r="G1337">
        <f t="shared" si="122"/>
        <v>6</v>
      </c>
      <c r="H1337" t="str">
        <f t="shared" si="118"/>
        <v>Saturday</v>
      </c>
      <c r="J1337" t="s">
        <v>300</v>
      </c>
      <c r="K1337" t="s">
        <v>723</v>
      </c>
    </row>
    <row r="1338" spans="1:12" x14ac:dyDescent="0.25">
      <c r="A1338" s="1">
        <v>45297</v>
      </c>
      <c r="B1338" t="s">
        <v>303</v>
      </c>
      <c r="C1338" t="s">
        <v>750</v>
      </c>
      <c r="D1338">
        <v>3.19</v>
      </c>
      <c r="E1338">
        <f t="shared" si="120"/>
        <v>1</v>
      </c>
      <c r="F1338">
        <f t="shared" si="121"/>
        <v>2024</v>
      </c>
      <c r="G1338">
        <f t="shared" si="122"/>
        <v>6</v>
      </c>
      <c r="H1338" t="str">
        <f t="shared" si="118"/>
        <v>Saturday</v>
      </c>
      <c r="J1338" t="s">
        <v>300</v>
      </c>
      <c r="K1338" t="s">
        <v>723</v>
      </c>
    </row>
    <row r="1339" spans="1:12" x14ac:dyDescent="0.25">
      <c r="A1339" s="1">
        <v>45206</v>
      </c>
      <c r="B1339" t="s">
        <v>116</v>
      </c>
      <c r="C1339" t="s">
        <v>468</v>
      </c>
      <c r="D1339">
        <f>7.58/2</f>
        <v>3.79</v>
      </c>
      <c r="E1339">
        <f t="shared" si="120"/>
        <v>10</v>
      </c>
      <c r="F1339">
        <f t="shared" si="121"/>
        <v>2023</v>
      </c>
      <c r="G1339">
        <f t="shared" si="122"/>
        <v>6</v>
      </c>
      <c r="H1339" t="str">
        <f t="shared" si="118"/>
        <v>Saturday</v>
      </c>
      <c r="J1339" t="s">
        <v>469</v>
      </c>
      <c r="K1339" t="s">
        <v>730</v>
      </c>
      <c r="L1339" t="s">
        <v>931</v>
      </c>
    </row>
    <row r="1340" spans="1:12" x14ac:dyDescent="0.25">
      <c r="A1340" s="1">
        <v>45296</v>
      </c>
      <c r="B1340" t="s">
        <v>3</v>
      </c>
      <c r="C1340" t="s">
        <v>752</v>
      </c>
      <c r="D1340">
        <v>4.29</v>
      </c>
      <c r="E1340">
        <f t="shared" si="120"/>
        <v>1</v>
      </c>
      <c r="F1340">
        <f t="shared" si="121"/>
        <v>2024</v>
      </c>
      <c r="G1340">
        <f t="shared" si="122"/>
        <v>5</v>
      </c>
      <c r="H1340" t="str">
        <f t="shared" si="118"/>
        <v>Friday</v>
      </c>
      <c r="J1340" t="s">
        <v>49</v>
      </c>
      <c r="K1340" t="s">
        <v>744</v>
      </c>
    </row>
    <row r="1341" spans="1:12" x14ac:dyDescent="0.25">
      <c r="A1341" s="1">
        <v>45296</v>
      </c>
      <c r="B1341" t="s">
        <v>3</v>
      </c>
      <c r="C1341" t="s">
        <v>753</v>
      </c>
      <c r="D1341">
        <v>4.2</v>
      </c>
      <c r="E1341">
        <f t="shared" si="120"/>
        <v>1</v>
      </c>
      <c r="F1341">
        <f t="shared" si="121"/>
        <v>2024</v>
      </c>
      <c r="G1341">
        <f t="shared" si="122"/>
        <v>5</v>
      </c>
      <c r="H1341" t="str">
        <f t="shared" si="118"/>
        <v>Friday</v>
      </c>
      <c r="J1341" t="s">
        <v>49</v>
      </c>
      <c r="K1341" t="s">
        <v>744</v>
      </c>
    </row>
    <row r="1342" spans="1:12" x14ac:dyDescent="0.25">
      <c r="A1342" s="1">
        <v>45128</v>
      </c>
      <c r="B1342" t="s">
        <v>116</v>
      </c>
      <c r="C1342" t="s">
        <v>329</v>
      </c>
      <c r="D1342">
        <f>2.49/2</f>
        <v>1.2450000000000001</v>
      </c>
      <c r="E1342">
        <f t="shared" si="120"/>
        <v>7</v>
      </c>
      <c r="F1342">
        <f t="shared" si="121"/>
        <v>2023</v>
      </c>
      <c r="G1342">
        <f t="shared" si="122"/>
        <v>5</v>
      </c>
      <c r="H1342" t="str">
        <f t="shared" si="118"/>
        <v>Friday</v>
      </c>
      <c r="J1342" t="s">
        <v>328</v>
      </c>
      <c r="K1342" t="s">
        <v>730</v>
      </c>
      <c r="L1342" t="s">
        <v>921</v>
      </c>
    </row>
    <row r="1343" spans="1:12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20"/>
        <v>1</v>
      </c>
      <c r="F1343">
        <f t="shared" si="121"/>
        <v>2024</v>
      </c>
      <c r="G1343">
        <f t="shared" si="122"/>
        <v>5</v>
      </c>
      <c r="H1343" t="str">
        <f t="shared" si="118"/>
        <v>Friday</v>
      </c>
      <c r="J1343" t="s">
        <v>46</v>
      </c>
    </row>
    <row r="1344" spans="1:12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20"/>
        <v>1</v>
      </c>
      <c r="F1344">
        <f t="shared" si="121"/>
        <v>2024</v>
      </c>
      <c r="G1344">
        <f t="shared" si="122"/>
        <v>5</v>
      </c>
      <c r="H1344" t="str">
        <f t="shared" si="118"/>
        <v>Friday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20"/>
        <v>1</v>
      </c>
      <c r="F1345">
        <f t="shared" si="121"/>
        <v>2024</v>
      </c>
      <c r="G1345">
        <f t="shared" si="122"/>
        <v>4</v>
      </c>
      <c r="H1345" t="str">
        <f t="shared" si="118"/>
        <v>Thursday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20"/>
        <v>1</v>
      </c>
      <c r="F1346">
        <f t="shared" si="121"/>
        <v>2024</v>
      </c>
      <c r="G1346">
        <f t="shared" si="122"/>
        <v>4</v>
      </c>
      <c r="H1346" t="str">
        <f t="shared" si="118"/>
        <v>Thursday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si="120"/>
        <v>1</v>
      </c>
      <c r="F1347">
        <f t="shared" si="121"/>
        <v>2024</v>
      </c>
      <c r="G1347">
        <f t="shared" si="122"/>
        <v>4</v>
      </c>
      <c r="H1347" t="str">
        <f t="shared" ref="H1347:H1410" si="123">CHOOSE(WEEKDAY(A1347, 2), "Monday", "Tuesday","Wednesday", "Thursday", "Friday", "Saturday","Sunday")</f>
        <v>Thursday</v>
      </c>
      <c r="J1347" t="s">
        <v>49</v>
      </c>
      <c r="K1347" t="s">
        <v>744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20"/>
        <v>1</v>
      </c>
      <c r="F1348">
        <f t="shared" si="121"/>
        <v>2024</v>
      </c>
      <c r="G1348">
        <f t="shared" si="122"/>
        <v>4</v>
      </c>
      <c r="H1348" t="str">
        <f t="shared" si="123"/>
        <v>Thursday</v>
      </c>
      <c r="J1348" t="s">
        <v>49</v>
      </c>
      <c r="K1348" t="s">
        <v>744</v>
      </c>
    </row>
    <row r="1349" spans="1:11" x14ac:dyDescent="0.25">
      <c r="A1349" s="1">
        <v>45295</v>
      </c>
      <c r="B1349" t="s">
        <v>3</v>
      </c>
      <c r="C1349" t="s">
        <v>509</v>
      </c>
      <c r="D1349">
        <v>3.38</v>
      </c>
      <c r="E1349">
        <f t="shared" si="120"/>
        <v>1</v>
      </c>
      <c r="F1349">
        <f t="shared" si="121"/>
        <v>2024</v>
      </c>
      <c r="G1349">
        <f t="shared" si="122"/>
        <v>4</v>
      </c>
      <c r="H1349" t="str">
        <f t="shared" si="123"/>
        <v>Thursday</v>
      </c>
      <c r="J1349" t="s">
        <v>49</v>
      </c>
      <c r="K1349" t="s">
        <v>744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20"/>
        <v>2</v>
      </c>
      <c r="F1350">
        <f t="shared" si="121"/>
        <v>2024</v>
      </c>
      <c r="G1350">
        <f t="shared" si="122"/>
        <v>2</v>
      </c>
      <c r="H1350" t="str">
        <f t="shared" si="123"/>
        <v>Tuesday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640</v>
      </c>
      <c r="D1351">
        <v>0.79</v>
      </c>
      <c r="E1351">
        <f t="shared" si="120"/>
        <v>2</v>
      </c>
      <c r="F1351">
        <f t="shared" si="121"/>
        <v>2024</v>
      </c>
      <c r="G1351">
        <f t="shared" si="122"/>
        <v>2</v>
      </c>
      <c r="H1351" t="str">
        <f t="shared" si="123"/>
        <v>Tuesday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20"/>
        <v>2</v>
      </c>
      <c r="F1352">
        <f t="shared" si="121"/>
        <v>2024</v>
      </c>
      <c r="G1352">
        <f t="shared" si="122"/>
        <v>3</v>
      </c>
      <c r="H1352" t="str">
        <f t="shared" si="123"/>
        <v>Wednesday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20"/>
        <v>2</v>
      </c>
      <c r="F1353">
        <f t="shared" si="121"/>
        <v>2024</v>
      </c>
      <c r="G1353">
        <f t="shared" si="122"/>
        <v>3</v>
      </c>
      <c r="H1353" t="str">
        <f t="shared" si="123"/>
        <v>Wednesday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20"/>
        <v>2</v>
      </c>
      <c r="F1354">
        <f t="shared" si="121"/>
        <v>2024</v>
      </c>
      <c r="G1354">
        <f t="shared" si="122"/>
        <v>4</v>
      </c>
      <c r="H1354" t="str">
        <f t="shared" si="123"/>
        <v>Thursday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20"/>
        <v>2</v>
      </c>
      <c r="F1355">
        <f t="shared" si="121"/>
        <v>2024</v>
      </c>
      <c r="G1355">
        <f t="shared" si="122"/>
        <v>4</v>
      </c>
      <c r="H1355" t="str">
        <f t="shared" si="123"/>
        <v>Thursday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20"/>
        <v>2</v>
      </c>
      <c r="F1356">
        <f t="shared" si="121"/>
        <v>2024</v>
      </c>
      <c r="G1356">
        <f t="shared" si="122"/>
        <v>4</v>
      </c>
      <c r="H1356" t="str">
        <f t="shared" si="123"/>
        <v>Thursday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20"/>
        <v>2</v>
      </c>
      <c r="F1357">
        <f t="shared" si="121"/>
        <v>2024</v>
      </c>
      <c r="G1357">
        <f t="shared" si="122"/>
        <v>5</v>
      </c>
      <c r="H1357" t="str">
        <f t="shared" si="123"/>
        <v>Friday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640</v>
      </c>
      <c r="D1358">
        <v>0.79</v>
      </c>
      <c r="E1358">
        <f t="shared" si="120"/>
        <v>2</v>
      </c>
      <c r="F1358">
        <f t="shared" si="121"/>
        <v>2024</v>
      </c>
      <c r="G1358">
        <f t="shared" si="122"/>
        <v>5</v>
      </c>
      <c r="H1358" t="str">
        <f t="shared" si="123"/>
        <v>Friday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20"/>
        <v>2</v>
      </c>
      <c r="F1359">
        <f t="shared" si="121"/>
        <v>2024</v>
      </c>
      <c r="G1359">
        <f t="shared" si="122"/>
        <v>1</v>
      </c>
      <c r="H1359" t="str">
        <f t="shared" si="123"/>
        <v>Monday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20"/>
        <v>2</v>
      </c>
      <c r="F1360">
        <f t="shared" si="121"/>
        <v>2024</v>
      </c>
      <c r="G1360">
        <f t="shared" si="122"/>
        <v>2</v>
      </c>
      <c r="H1360" t="str">
        <f t="shared" si="123"/>
        <v>Tuesday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20"/>
        <v>2</v>
      </c>
      <c r="F1361">
        <f t="shared" si="121"/>
        <v>2024</v>
      </c>
      <c r="G1361">
        <f t="shared" si="122"/>
        <v>2</v>
      </c>
      <c r="H1361" t="str">
        <f t="shared" si="123"/>
        <v>Tuesday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20"/>
        <v>2</v>
      </c>
      <c r="F1362">
        <f t="shared" si="121"/>
        <v>2024</v>
      </c>
      <c r="G1362">
        <f t="shared" si="122"/>
        <v>4</v>
      </c>
      <c r="H1362" t="str">
        <f t="shared" si="123"/>
        <v>Thursday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640</v>
      </c>
      <c r="D1363">
        <v>0.79</v>
      </c>
      <c r="E1363">
        <f t="shared" si="120"/>
        <v>2</v>
      </c>
      <c r="F1363">
        <f t="shared" si="121"/>
        <v>2024</v>
      </c>
      <c r="G1363">
        <f t="shared" si="122"/>
        <v>4</v>
      </c>
      <c r="H1363" t="str">
        <f t="shared" si="123"/>
        <v>Thursday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20"/>
        <v>2</v>
      </c>
      <c r="F1364">
        <f t="shared" si="121"/>
        <v>2024</v>
      </c>
      <c r="G1364">
        <f t="shared" si="122"/>
        <v>5</v>
      </c>
      <c r="H1364" t="str">
        <f t="shared" si="123"/>
        <v>Friday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20"/>
        <v>2</v>
      </c>
      <c r="F1365">
        <f t="shared" si="121"/>
        <v>2024</v>
      </c>
      <c r="G1365">
        <f t="shared" si="122"/>
        <v>5</v>
      </c>
      <c r="H1365" t="str">
        <f t="shared" si="123"/>
        <v>Friday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757</v>
      </c>
      <c r="D1366">
        <v>3</v>
      </c>
      <c r="E1366">
        <f t="shared" si="120"/>
        <v>2</v>
      </c>
      <c r="F1366">
        <f t="shared" si="121"/>
        <v>2024</v>
      </c>
      <c r="G1366">
        <f t="shared" si="122"/>
        <v>7</v>
      </c>
      <c r="H1366" t="str">
        <f t="shared" si="123"/>
        <v>Sunday</v>
      </c>
      <c r="J1366" t="s">
        <v>755</v>
      </c>
      <c r="K1366" t="s">
        <v>756</v>
      </c>
    </row>
    <row r="1367" spans="1:11" x14ac:dyDescent="0.25">
      <c r="A1367" s="1">
        <v>45340</v>
      </c>
      <c r="B1367" t="s">
        <v>3</v>
      </c>
      <c r="C1367" t="s">
        <v>758</v>
      </c>
      <c r="D1367">
        <v>6</v>
      </c>
      <c r="E1367">
        <f t="shared" si="120"/>
        <v>2</v>
      </c>
      <c r="F1367">
        <f t="shared" si="121"/>
        <v>2024</v>
      </c>
      <c r="G1367">
        <f t="shared" si="122"/>
        <v>7</v>
      </c>
      <c r="H1367" t="str">
        <f t="shared" si="123"/>
        <v>Sunday</v>
      </c>
      <c r="J1367" t="s">
        <v>755</v>
      </c>
      <c r="K1367" t="s">
        <v>756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20"/>
        <v>12</v>
      </c>
      <c r="F1368">
        <f t="shared" si="121"/>
        <v>2023</v>
      </c>
      <c r="G1368">
        <f t="shared" si="122"/>
        <v>4</v>
      </c>
      <c r="H1368" t="str">
        <f t="shared" si="123"/>
        <v>Thursday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20"/>
        <v>12</v>
      </c>
      <c r="F1369">
        <f t="shared" si="121"/>
        <v>2023</v>
      </c>
      <c r="G1369">
        <f t="shared" si="122"/>
        <v>4</v>
      </c>
      <c r="H1369" t="str">
        <f t="shared" si="123"/>
        <v>Thursday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20"/>
        <v>12</v>
      </c>
      <c r="F1370">
        <f t="shared" si="121"/>
        <v>2023</v>
      </c>
      <c r="G1370">
        <f t="shared" si="122"/>
        <v>4</v>
      </c>
      <c r="H1370" t="str">
        <f t="shared" si="123"/>
        <v>Thursday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761</v>
      </c>
      <c r="D1371">
        <v>1.1000000000000001</v>
      </c>
      <c r="E1371">
        <f t="shared" si="120"/>
        <v>12</v>
      </c>
      <c r="F1371">
        <f t="shared" si="121"/>
        <v>2023</v>
      </c>
      <c r="G1371">
        <f t="shared" si="122"/>
        <v>5</v>
      </c>
      <c r="H1371" t="str">
        <f t="shared" si="123"/>
        <v>Friday</v>
      </c>
      <c r="J1371" t="s">
        <v>759</v>
      </c>
      <c r="K1371" t="s">
        <v>760</v>
      </c>
    </row>
    <row r="1372" spans="1:11" x14ac:dyDescent="0.25">
      <c r="A1372" s="1">
        <v>45282</v>
      </c>
      <c r="B1372" t="s">
        <v>3</v>
      </c>
      <c r="C1372" t="s">
        <v>499</v>
      </c>
      <c r="D1372">
        <v>1.1000000000000001</v>
      </c>
      <c r="E1372">
        <f t="shared" si="120"/>
        <v>12</v>
      </c>
      <c r="F1372">
        <f t="shared" si="121"/>
        <v>2023</v>
      </c>
      <c r="G1372">
        <f t="shared" si="122"/>
        <v>5</v>
      </c>
      <c r="H1372" t="str">
        <f t="shared" si="123"/>
        <v>Friday</v>
      </c>
      <c r="J1372" t="s">
        <v>759</v>
      </c>
      <c r="K1372" t="s">
        <v>760</v>
      </c>
    </row>
    <row r="1373" spans="1:11" x14ac:dyDescent="0.25">
      <c r="A1373" s="1">
        <v>45172</v>
      </c>
      <c r="B1373" t="s">
        <v>895</v>
      </c>
      <c r="C1373" t="s">
        <v>128</v>
      </c>
      <c r="D1373">
        <f>1.69/2</f>
        <v>0.84499999999999997</v>
      </c>
      <c r="E1373">
        <f t="shared" si="120"/>
        <v>9</v>
      </c>
      <c r="F1373">
        <f t="shared" si="121"/>
        <v>2023</v>
      </c>
      <c r="G1373">
        <f t="shared" si="122"/>
        <v>7</v>
      </c>
      <c r="H1373" t="str">
        <f t="shared" si="123"/>
        <v>Sunday</v>
      </c>
      <c r="I1373" t="str">
        <f>TEXT(A1373, "MMM")</f>
        <v>Sep</v>
      </c>
      <c r="J1373" t="s">
        <v>81</v>
      </c>
      <c r="K1373" t="s">
        <v>865</v>
      </c>
    </row>
    <row r="1374" spans="1:11" x14ac:dyDescent="0.25">
      <c r="A1374" s="1">
        <v>45282</v>
      </c>
      <c r="B1374" t="s">
        <v>3</v>
      </c>
      <c r="C1374" t="s">
        <v>416</v>
      </c>
      <c r="D1374">
        <v>1.5</v>
      </c>
      <c r="E1374">
        <f t="shared" si="120"/>
        <v>12</v>
      </c>
      <c r="F1374">
        <f t="shared" si="121"/>
        <v>2023</v>
      </c>
      <c r="G1374">
        <f t="shared" si="122"/>
        <v>5</v>
      </c>
      <c r="H1374" t="str">
        <f t="shared" si="123"/>
        <v>Friday</v>
      </c>
      <c r="J1374" t="s">
        <v>763</v>
      </c>
      <c r="K1374" t="s">
        <v>762</v>
      </c>
    </row>
    <row r="1375" spans="1:11" x14ac:dyDescent="0.25">
      <c r="A1375" s="1">
        <v>45282</v>
      </c>
      <c r="B1375" t="s">
        <v>3</v>
      </c>
      <c r="C1375" t="s">
        <v>416</v>
      </c>
      <c r="D1375">
        <v>1.5</v>
      </c>
      <c r="E1375">
        <f t="shared" si="120"/>
        <v>12</v>
      </c>
      <c r="F1375">
        <f t="shared" si="121"/>
        <v>2023</v>
      </c>
      <c r="G1375">
        <f t="shared" si="122"/>
        <v>5</v>
      </c>
      <c r="H1375" t="str">
        <f t="shared" si="123"/>
        <v>Friday</v>
      </c>
      <c r="J1375" t="s">
        <v>763</v>
      </c>
      <c r="K1375" t="s">
        <v>762</v>
      </c>
    </row>
    <row r="1376" spans="1:11" x14ac:dyDescent="0.25">
      <c r="A1376" s="1">
        <v>45282</v>
      </c>
      <c r="B1376" t="s">
        <v>3</v>
      </c>
      <c r="C1376" t="s">
        <v>766</v>
      </c>
      <c r="D1376">
        <v>7.5</v>
      </c>
      <c r="E1376">
        <f t="shared" si="120"/>
        <v>12</v>
      </c>
      <c r="F1376">
        <f t="shared" si="121"/>
        <v>2023</v>
      </c>
      <c r="G1376">
        <f t="shared" si="122"/>
        <v>5</v>
      </c>
      <c r="H1376" t="str">
        <f t="shared" si="123"/>
        <v>Friday</v>
      </c>
      <c r="J1376" t="s">
        <v>763</v>
      </c>
      <c r="K1376" t="s">
        <v>762</v>
      </c>
    </row>
    <row r="1377" spans="1:11" x14ac:dyDescent="0.25">
      <c r="A1377" s="1">
        <v>45282</v>
      </c>
      <c r="B1377" t="s">
        <v>3</v>
      </c>
      <c r="C1377" t="s">
        <v>765</v>
      </c>
      <c r="D1377">
        <v>9.5</v>
      </c>
      <c r="E1377">
        <f t="shared" si="120"/>
        <v>12</v>
      </c>
      <c r="F1377">
        <f t="shared" si="121"/>
        <v>2023</v>
      </c>
      <c r="G1377">
        <f t="shared" si="122"/>
        <v>5</v>
      </c>
      <c r="H1377" t="str">
        <f t="shared" si="123"/>
        <v>Friday</v>
      </c>
      <c r="J1377" t="s">
        <v>763</v>
      </c>
      <c r="K1377" t="s">
        <v>762</v>
      </c>
    </row>
    <row r="1378" spans="1:11" x14ac:dyDescent="0.25">
      <c r="A1378" s="1">
        <v>45282</v>
      </c>
      <c r="B1378" t="s">
        <v>3</v>
      </c>
      <c r="C1378" t="s">
        <v>764</v>
      </c>
      <c r="D1378">
        <v>2</v>
      </c>
      <c r="E1378">
        <f t="shared" si="120"/>
        <v>12</v>
      </c>
      <c r="F1378">
        <f t="shared" si="121"/>
        <v>2023</v>
      </c>
      <c r="G1378">
        <f t="shared" si="122"/>
        <v>5</v>
      </c>
      <c r="H1378" t="str">
        <f t="shared" si="123"/>
        <v>Friday</v>
      </c>
      <c r="J1378" t="s">
        <v>763</v>
      </c>
      <c r="K1378" t="s">
        <v>762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20"/>
        <v>12</v>
      </c>
      <c r="F1379">
        <f t="shared" si="121"/>
        <v>2023</v>
      </c>
      <c r="G1379">
        <f t="shared" si="122"/>
        <v>5</v>
      </c>
      <c r="H1379" t="str">
        <f t="shared" si="123"/>
        <v>Friday</v>
      </c>
      <c r="J1379" t="s">
        <v>763</v>
      </c>
      <c r="K1379" t="s">
        <v>762</v>
      </c>
    </row>
    <row r="1380" spans="1:11" x14ac:dyDescent="0.25">
      <c r="A1380" s="1">
        <v>45284</v>
      </c>
      <c r="B1380" t="s">
        <v>3</v>
      </c>
      <c r="C1380" t="s">
        <v>768</v>
      </c>
      <c r="D1380">
        <v>7</v>
      </c>
      <c r="E1380">
        <f t="shared" si="120"/>
        <v>12</v>
      </c>
      <c r="F1380">
        <f t="shared" si="121"/>
        <v>2023</v>
      </c>
      <c r="G1380">
        <f t="shared" si="122"/>
        <v>7</v>
      </c>
      <c r="H1380" t="str">
        <f t="shared" si="123"/>
        <v>Sunday</v>
      </c>
      <c r="J1380" t="s">
        <v>767</v>
      </c>
      <c r="K1380" t="s">
        <v>762</v>
      </c>
    </row>
    <row r="1381" spans="1:11" x14ac:dyDescent="0.25">
      <c r="A1381" s="1">
        <v>45284</v>
      </c>
      <c r="B1381" t="s">
        <v>3</v>
      </c>
      <c r="C1381" t="s">
        <v>768</v>
      </c>
      <c r="D1381">
        <v>6</v>
      </c>
      <c r="E1381">
        <f t="shared" si="120"/>
        <v>12</v>
      </c>
      <c r="F1381">
        <f t="shared" si="121"/>
        <v>2023</v>
      </c>
      <c r="G1381">
        <f t="shared" si="122"/>
        <v>7</v>
      </c>
      <c r="H1381" t="str">
        <f t="shared" si="123"/>
        <v>Sunday</v>
      </c>
      <c r="J1381" t="s">
        <v>767</v>
      </c>
      <c r="K1381" t="s">
        <v>762</v>
      </c>
    </row>
    <row r="1382" spans="1:11" x14ac:dyDescent="0.25">
      <c r="A1382" s="1">
        <v>45284</v>
      </c>
      <c r="B1382" t="s">
        <v>3</v>
      </c>
      <c r="C1382" t="s">
        <v>768</v>
      </c>
      <c r="D1382">
        <v>6</v>
      </c>
      <c r="E1382">
        <f t="shared" si="120"/>
        <v>12</v>
      </c>
      <c r="F1382">
        <f t="shared" si="121"/>
        <v>2023</v>
      </c>
      <c r="G1382">
        <f t="shared" si="122"/>
        <v>7</v>
      </c>
      <c r="H1382" t="str">
        <f t="shared" si="123"/>
        <v>Sunday</v>
      </c>
      <c r="J1382" t="s">
        <v>767</v>
      </c>
      <c r="K1382" t="s">
        <v>762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20"/>
        <v>12</v>
      </c>
      <c r="F1383">
        <f t="shared" si="121"/>
        <v>2023</v>
      </c>
      <c r="G1383">
        <f t="shared" si="122"/>
        <v>2</v>
      </c>
      <c r="H1383" t="str">
        <f t="shared" si="123"/>
        <v>Tuesday</v>
      </c>
      <c r="J1383" t="s">
        <v>759</v>
      </c>
      <c r="K1383" t="s">
        <v>760</v>
      </c>
    </row>
    <row r="1384" spans="1:11" x14ac:dyDescent="0.25">
      <c r="A1384" s="1">
        <v>45286</v>
      </c>
      <c r="B1384" t="s">
        <v>3</v>
      </c>
      <c r="C1384" t="s">
        <v>499</v>
      </c>
      <c r="D1384">
        <v>1.1000000000000001</v>
      </c>
      <c r="E1384">
        <f t="shared" si="120"/>
        <v>12</v>
      </c>
      <c r="F1384">
        <f t="shared" si="121"/>
        <v>2023</v>
      </c>
      <c r="G1384">
        <f t="shared" si="122"/>
        <v>2</v>
      </c>
      <c r="H1384" t="str">
        <f t="shared" si="123"/>
        <v>Tuesday</v>
      </c>
      <c r="J1384" t="s">
        <v>759</v>
      </c>
      <c r="K1384" t="s">
        <v>760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20"/>
        <v>1</v>
      </c>
      <c r="F1385">
        <f t="shared" si="121"/>
        <v>2024</v>
      </c>
      <c r="G1385">
        <f t="shared" si="122"/>
        <v>2</v>
      </c>
      <c r="H1385" t="str">
        <f t="shared" si="123"/>
        <v>Tuesday</v>
      </c>
      <c r="J1385" t="s">
        <v>49</v>
      </c>
      <c r="K1385" t="s">
        <v>744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20"/>
        <v>1</v>
      </c>
      <c r="F1386">
        <f t="shared" si="121"/>
        <v>2024</v>
      </c>
      <c r="G1386">
        <f t="shared" si="122"/>
        <v>2</v>
      </c>
      <c r="H1386" t="str">
        <f t="shared" si="123"/>
        <v>Tuesday</v>
      </c>
      <c r="J1386" t="s">
        <v>49</v>
      </c>
      <c r="K1386" t="s">
        <v>744</v>
      </c>
    </row>
    <row r="1387" spans="1:11" x14ac:dyDescent="0.25">
      <c r="A1387" s="1">
        <v>45336</v>
      </c>
      <c r="B1387" t="s">
        <v>3</v>
      </c>
      <c r="C1387" t="s">
        <v>769</v>
      </c>
      <c r="D1387">
        <v>2.59</v>
      </c>
      <c r="E1387">
        <f t="shared" si="120"/>
        <v>2</v>
      </c>
      <c r="F1387">
        <f t="shared" si="121"/>
        <v>2024</v>
      </c>
      <c r="G1387">
        <f t="shared" si="122"/>
        <v>3</v>
      </c>
      <c r="H1387" t="str">
        <f t="shared" si="123"/>
        <v>Wednesday</v>
      </c>
      <c r="J1387" t="s">
        <v>49</v>
      </c>
      <c r="K1387" t="s">
        <v>744</v>
      </c>
    </row>
    <row r="1388" spans="1:11" x14ac:dyDescent="0.25">
      <c r="A1388" s="1">
        <v>45336</v>
      </c>
      <c r="B1388" t="s">
        <v>3</v>
      </c>
      <c r="C1388" t="s">
        <v>509</v>
      </c>
      <c r="D1388">
        <v>1.19</v>
      </c>
      <c r="E1388">
        <f t="shared" si="120"/>
        <v>2</v>
      </c>
      <c r="F1388">
        <f t="shared" si="121"/>
        <v>2024</v>
      </c>
      <c r="G1388">
        <f t="shared" si="122"/>
        <v>3</v>
      </c>
      <c r="H1388" t="str">
        <f t="shared" si="123"/>
        <v>Wednesday</v>
      </c>
      <c r="J1388" t="s">
        <v>49</v>
      </c>
      <c r="K1388" t="s">
        <v>744</v>
      </c>
    </row>
    <row r="1389" spans="1:11" x14ac:dyDescent="0.25">
      <c r="A1389" s="1">
        <v>45336</v>
      </c>
      <c r="B1389" t="s">
        <v>3</v>
      </c>
      <c r="C1389" t="s">
        <v>509</v>
      </c>
      <c r="D1389">
        <v>1.19</v>
      </c>
      <c r="E1389">
        <f t="shared" si="120"/>
        <v>2</v>
      </c>
      <c r="F1389">
        <f t="shared" si="121"/>
        <v>2024</v>
      </c>
      <c r="G1389">
        <f t="shared" si="122"/>
        <v>3</v>
      </c>
      <c r="H1389" t="str">
        <f t="shared" si="123"/>
        <v>Wednesday</v>
      </c>
      <c r="J1389" t="s">
        <v>49</v>
      </c>
      <c r="K1389" t="s">
        <v>744</v>
      </c>
    </row>
    <row r="1390" spans="1:11" x14ac:dyDescent="0.25">
      <c r="A1390" s="1">
        <v>45336</v>
      </c>
      <c r="B1390" t="s">
        <v>3</v>
      </c>
      <c r="C1390" t="s">
        <v>770</v>
      </c>
      <c r="D1390">
        <v>2.38</v>
      </c>
      <c r="E1390">
        <f t="shared" si="120"/>
        <v>2</v>
      </c>
      <c r="F1390">
        <f t="shared" si="121"/>
        <v>2024</v>
      </c>
      <c r="G1390">
        <f t="shared" si="122"/>
        <v>3</v>
      </c>
      <c r="H1390" t="str">
        <f t="shared" si="123"/>
        <v>Wednesday</v>
      </c>
      <c r="J1390" t="s">
        <v>49</v>
      </c>
      <c r="K1390" t="s">
        <v>744</v>
      </c>
    </row>
    <row r="1391" spans="1:11" x14ac:dyDescent="0.25">
      <c r="A1391" s="1">
        <v>45336</v>
      </c>
      <c r="B1391" t="s">
        <v>3</v>
      </c>
      <c r="C1391" t="s">
        <v>772</v>
      </c>
      <c r="D1391">
        <v>3.69</v>
      </c>
      <c r="E1391">
        <f t="shared" si="120"/>
        <v>2</v>
      </c>
      <c r="F1391">
        <f t="shared" si="121"/>
        <v>2024</v>
      </c>
      <c r="G1391">
        <f t="shared" si="122"/>
        <v>3</v>
      </c>
      <c r="H1391" t="str">
        <f t="shared" si="123"/>
        <v>Wednesday</v>
      </c>
      <c r="J1391" t="s">
        <v>49</v>
      </c>
      <c r="K1391" t="s">
        <v>744</v>
      </c>
    </row>
    <row r="1392" spans="1:11" x14ac:dyDescent="0.25">
      <c r="A1392" s="1">
        <v>45336</v>
      </c>
      <c r="B1392" t="s">
        <v>3</v>
      </c>
      <c r="C1392" t="s">
        <v>771</v>
      </c>
      <c r="D1392">
        <f>5.79-0.8</f>
        <v>4.99</v>
      </c>
      <c r="E1392">
        <f t="shared" si="120"/>
        <v>2</v>
      </c>
      <c r="F1392">
        <f t="shared" si="121"/>
        <v>2024</v>
      </c>
      <c r="G1392">
        <f t="shared" si="122"/>
        <v>3</v>
      </c>
      <c r="H1392" t="str">
        <f t="shared" si="123"/>
        <v>Wednesday</v>
      </c>
      <c r="J1392" t="s">
        <v>49</v>
      </c>
      <c r="K1392" t="s">
        <v>744</v>
      </c>
    </row>
    <row r="1393" spans="1:11" x14ac:dyDescent="0.25">
      <c r="A1393" s="1">
        <v>45268</v>
      </c>
      <c r="B1393" t="s">
        <v>3</v>
      </c>
      <c r="C1393" t="s">
        <v>773</v>
      </c>
      <c r="D1393">
        <v>1.69</v>
      </c>
      <c r="E1393">
        <f t="shared" si="120"/>
        <v>12</v>
      </c>
      <c r="F1393">
        <f t="shared" si="121"/>
        <v>2023</v>
      </c>
      <c r="G1393">
        <f t="shared" si="122"/>
        <v>5</v>
      </c>
      <c r="H1393" t="str">
        <f t="shared" si="123"/>
        <v>Friday</v>
      </c>
      <c r="J1393" t="s">
        <v>48</v>
      </c>
      <c r="K1393" t="s">
        <v>730</v>
      </c>
    </row>
    <row r="1394" spans="1:11" x14ac:dyDescent="0.25">
      <c r="A1394" s="1">
        <v>45268</v>
      </c>
      <c r="B1394" t="s">
        <v>3</v>
      </c>
      <c r="C1394" t="s">
        <v>774</v>
      </c>
      <c r="D1394">
        <v>1.95</v>
      </c>
      <c r="E1394">
        <f t="shared" si="120"/>
        <v>12</v>
      </c>
      <c r="F1394">
        <f t="shared" si="121"/>
        <v>2023</v>
      </c>
      <c r="G1394">
        <f t="shared" si="122"/>
        <v>5</v>
      </c>
      <c r="H1394" t="str">
        <f t="shared" si="123"/>
        <v>Friday</v>
      </c>
      <c r="J1394" t="s">
        <v>48</v>
      </c>
      <c r="K1394" t="s">
        <v>730</v>
      </c>
    </row>
    <row r="1395" spans="1:11" x14ac:dyDescent="0.25">
      <c r="A1395" s="1">
        <v>45268</v>
      </c>
      <c r="B1395" t="s">
        <v>3</v>
      </c>
      <c r="C1395" t="s">
        <v>775</v>
      </c>
      <c r="D1395">
        <v>1.99</v>
      </c>
      <c r="E1395">
        <f t="shared" si="120"/>
        <v>12</v>
      </c>
      <c r="F1395">
        <f t="shared" si="121"/>
        <v>2023</v>
      </c>
      <c r="G1395">
        <f t="shared" si="122"/>
        <v>5</v>
      </c>
      <c r="H1395" t="str">
        <f t="shared" si="123"/>
        <v>Friday</v>
      </c>
      <c r="J1395" t="s">
        <v>48</v>
      </c>
      <c r="K1395" t="s">
        <v>730</v>
      </c>
    </row>
    <row r="1396" spans="1:11" x14ac:dyDescent="0.25">
      <c r="A1396" s="1">
        <v>45268</v>
      </c>
      <c r="B1396" t="s">
        <v>3</v>
      </c>
      <c r="C1396" t="s">
        <v>776</v>
      </c>
      <c r="D1396">
        <v>3.99</v>
      </c>
      <c r="E1396">
        <f t="shared" ref="E1396:E1406" si="124">MONTH(A1396)</f>
        <v>12</v>
      </c>
      <c r="F1396">
        <f t="shared" ref="F1396:F1406" si="125">YEAR(A1396)</f>
        <v>2023</v>
      </c>
      <c r="G1396">
        <f t="shared" ref="G1396:G1406" si="126">WEEKDAY(A1396, 2)</f>
        <v>5</v>
      </c>
      <c r="H1396" t="str">
        <f t="shared" si="123"/>
        <v>Friday</v>
      </c>
      <c r="J1396" t="s">
        <v>48</v>
      </c>
      <c r="K1396" t="s">
        <v>730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24"/>
        <v>12</v>
      </c>
      <c r="F1397">
        <f t="shared" si="125"/>
        <v>2023</v>
      </c>
      <c r="G1397">
        <f t="shared" si="126"/>
        <v>5</v>
      </c>
      <c r="H1397" t="str">
        <f t="shared" si="123"/>
        <v>Friday</v>
      </c>
      <c r="J1397" t="s">
        <v>48</v>
      </c>
      <c r="K1397" t="s">
        <v>730</v>
      </c>
    </row>
    <row r="1398" spans="1:11" x14ac:dyDescent="0.25">
      <c r="A1398" s="1">
        <v>45268</v>
      </c>
      <c r="B1398" t="s">
        <v>3</v>
      </c>
      <c r="C1398" t="s">
        <v>777</v>
      </c>
      <c r="D1398">
        <f>1.49-0.75</f>
        <v>0.74</v>
      </c>
      <c r="E1398">
        <f t="shared" si="124"/>
        <v>12</v>
      </c>
      <c r="F1398">
        <f t="shared" si="125"/>
        <v>2023</v>
      </c>
      <c r="G1398">
        <f t="shared" si="126"/>
        <v>5</v>
      </c>
      <c r="H1398" t="str">
        <f t="shared" si="123"/>
        <v>Friday</v>
      </c>
      <c r="J1398" t="s">
        <v>48</v>
      </c>
      <c r="K1398" t="s">
        <v>730</v>
      </c>
    </row>
    <row r="1399" spans="1:11" x14ac:dyDescent="0.25">
      <c r="A1399" s="1">
        <v>45268</v>
      </c>
      <c r="B1399" t="s">
        <v>3</v>
      </c>
      <c r="C1399" t="s">
        <v>778</v>
      </c>
      <c r="D1399">
        <v>3.99</v>
      </c>
      <c r="E1399">
        <f t="shared" si="124"/>
        <v>12</v>
      </c>
      <c r="F1399">
        <f t="shared" si="125"/>
        <v>2023</v>
      </c>
      <c r="G1399">
        <f t="shared" si="126"/>
        <v>5</v>
      </c>
      <c r="H1399" t="str">
        <f t="shared" si="123"/>
        <v>Friday</v>
      </c>
      <c r="J1399" t="s">
        <v>48</v>
      </c>
      <c r="K1399" t="s">
        <v>730</v>
      </c>
    </row>
    <row r="1400" spans="1:11" x14ac:dyDescent="0.25">
      <c r="A1400" s="1">
        <v>45268</v>
      </c>
      <c r="B1400" t="s">
        <v>3</v>
      </c>
      <c r="C1400" t="s">
        <v>779</v>
      </c>
      <c r="D1400">
        <v>2.69</v>
      </c>
      <c r="E1400">
        <f t="shared" si="124"/>
        <v>12</v>
      </c>
      <c r="F1400">
        <f t="shared" si="125"/>
        <v>2023</v>
      </c>
      <c r="G1400">
        <f t="shared" si="126"/>
        <v>5</v>
      </c>
      <c r="H1400" t="str">
        <f t="shared" si="123"/>
        <v>Friday</v>
      </c>
      <c r="J1400" t="s">
        <v>48</v>
      </c>
      <c r="K1400" t="s">
        <v>730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24"/>
        <v>12</v>
      </c>
      <c r="F1401">
        <f t="shared" si="125"/>
        <v>2023</v>
      </c>
      <c r="G1401">
        <f t="shared" si="126"/>
        <v>5</v>
      </c>
      <c r="H1401" t="str">
        <f t="shared" si="123"/>
        <v>Friday</v>
      </c>
      <c r="J1401" t="s">
        <v>48</v>
      </c>
      <c r="K1401" t="s">
        <v>730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24"/>
        <v>12</v>
      </c>
      <c r="F1402">
        <f t="shared" si="125"/>
        <v>2023</v>
      </c>
      <c r="G1402">
        <f t="shared" si="126"/>
        <v>5</v>
      </c>
      <c r="H1402" t="str">
        <f t="shared" si="123"/>
        <v>Friday</v>
      </c>
      <c r="J1402" t="s">
        <v>48</v>
      </c>
      <c r="K1402" t="s">
        <v>730</v>
      </c>
    </row>
    <row r="1403" spans="1:11" x14ac:dyDescent="0.25">
      <c r="A1403" s="1">
        <v>45268</v>
      </c>
      <c r="B1403" t="s">
        <v>3</v>
      </c>
      <c r="C1403" t="s">
        <v>780</v>
      </c>
      <c r="D1403">
        <v>2.19</v>
      </c>
      <c r="E1403">
        <f t="shared" si="124"/>
        <v>12</v>
      </c>
      <c r="F1403">
        <f t="shared" si="125"/>
        <v>2023</v>
      </c>
      <c r="G1403">
        <f t="shared" si="126"/>
        <v>5</v>
      </c>
      <c r="H1403" t="str">
        <f t="shared" si="123"/>
        <v>Friday</v>
      </c>
      <c r="J1403" t="s">
        <v>48</v>
      </c>
      <c r="K1403" t="s">
        <v>730</v>
      </c>
    </row>
    <row r="1404" spans="1:11" x14ac:dyDescent="0.25">
      <c r="A1404" s="1">
        <v>45284</v>
      </c>
      <c r="B1404" t="s">
        <v>3</v>
      </c>
      <c r="C1404" t="s">
        <v>782</v>
      </c>
      <c r="D1404">
        <v>6.4</v>
      </c>
      <c r="E1404">
        <f t="shared" si="124"/>
        <v>12</v>
      </c>
      <c r="F1404">
        <f t="shared" si="125"/>
        <v>2023</v>
      </c>
      <c r="G1404">
        <f t="shared" si="126"/>
        <v>7</v>
      </c>
      <c r="H1404" t="str">
        <f t="shared" si="123"/>
        <v>Sunday</v>
      </c>
      <c r="J1404" t="s">
        <v>781</v>
      </c>
      <c r="K1404" t="s">
        <v>762</v>
      </c>
    </row>
    <row r="1405" spans="1:11" x14ac:dyDescent="0.25">
      <c r="A1405" s="1">
        <v>45284</v>
      </c>
      <c r="B1405" t="s">
        <v>3</v>
      </c>
      <c r="C1405" t="s">
        <v>783</v>
      </c>
      <c r="D1405">
        <v>7.49</v>
      </c>
      <c r="E1405">
        <f t="shared" si="124"/>
        <v>12</v>
      </c>
      <c r="F1405">
        <f t="shared" si="125"/>
        <v>2023</v>
      </c>
      <c r="G1405">
        <f t="shared" si="126"/>
        <v>7</v>
      </c>
      <c r="H1405" t="str">
        <f t="shared" si="123"/>
        <v>Sunday</v>
      </c>
      <c r="J1405" t="s">
        <v>781</v>
      </c>
      <c r="K1405" t="s">
        <v>762</v>
      </c>
    </row>
    <row r="1406" spans="1:11" x14ac:dyDescent="0.25">
      <c r="A1406" s="1">
        <v>45297</v>
      </c>
      <c r="B1406" t="s">
        <v>895</v>
      </c>
      <c r="C1406" t="s">
        <v>724</v>
      </c>
      <c r="D1406">
        <v>13.9</v>
      </c>
      <c r="E1406">
        <f t="shared" si="124"/>
        <v>1</v>
      </c>
      <c r="F1406">
        <f t="shared" si="125"/>
        <v>2024</v>
      </c>
      <c r="G1406">
        <f t="shared" si="126"/>
        <v>6</v>
      </c>
      <c r="H1406" t="str">
        <f t="shared" si="123"/>
        <v>Saturday</v>
      </c>
      <c r="J1406" t="s">
        <v>300</v>
      </c>
      <c r="K1406" t="s">
        <v>723</v>
      </c>
    </row>
    <row r="1407" spans="1:11" x14ac:dyDescent="0.25">
      <c r="A1407" s="1">
        <v>45284</v>
      </c>
      <c r="B1407" t="s">
        <v>3</v>
      </c>
      <c r="C1407" t="s">
        <v>785</v>
      </c>
      <c r="D1407">
        <v>1.89</v>
      </c>
      <c r="E1407">
        <f t="shared" ref="E1407:E1410" si="127">MONTH(A1407)</f>
        <v>12</v>
      </c>
      <c r="F1407">
        <f t="shared" ref="F1407:F1410" si="128">YEAR(A1407)</f>
        <v>2023</v>
      </c>
      <c r="G1407">
        <f t="shared" ref="G1407:G1410" si="129">WEEKDAY(A1407, 2)</f>
        <v>7</v>
      </c>
      <c r="H1407" t="str">
        <f t="shared" si="123"/>
        <v>Sunday</v>
      </c>
      <c r="J1407" t="s">
        <v>781</v>
      </c>
      <c r="K1407" t="s">
        <v>762</v>
      </c>
    </row>
    <row r="1408" spans="1:11" x14ac:dyDescent="0.25">
      <c r="A1408" s="1">
        <v>45284</v>
      </c>
      <c r="B1408" t="s">
        <v>3</v>
      </c>
      <c r="C1408" t="s">
        <v>785</v>
      </c>
      <c r="D1408">
        <v>1.89</v>
      </c>
      <c r="E1408">
        <f t="shared" si="127"/>
        <v>12</v>
      </c>
      <c r="F1408">
        <f t="shared" si="128"/>
        <v>2023</v>
      </c>
      <c r="G1408">
        <f t="shared" si="129"/>
        <v>7</v>
      </c>
      <c r="H1408" t="str">
        <f t="shared" si="123"/>
        <v>Sunday</v>
      </c>
      <c r="J1408" t="s">
        <v>781</v>
      </c>
      <c r="K1408" t="s">
        <v>762</v>
      </c>
    </row>
    <row r="1409" spans="1:11" x14ac:dyDescent="0.25">
      <c r="A1409" s="1">
        <v>45284</v>
      </c>
      <c r="B1409" t="s">
        <v>3</v>
      </c>
      <c r="C1409" t="s">
        <v>784</v>
      </c>
      <c r="D1409">
        <v>2.4900000000000002</v>
      </c>
      <c r="E1409">
        <f t="shared" si="127"/>
        <v>12</v>
      </c>
      <c r="F1409">
        <f t="shared" si="128"/>
        <v>2023</v>
      </c>
      <c r="G1409">
        <f t="shared" si="129"/>
        <v>7</v>
      </c>
      <c r="H1409" t="str">
        <f t="shared" si="123"/>
        <v>Sunday</v>
      </c>
      <c r="J1409" t="s">
        <v>781</v>
      </c>
      <c r="K1409" t="s">
        <v>762</v>
      </c>
    </row>
    <row r="1410" spans="1:11" x14ac:dyDescent="0.25">
      <c r="A1410" s="1">
        <v>45284</v>
      </c>
      <c r="B1410" t="s">
        <v>3</v>
      </c>
      <c r="C1410" t="s">
        <v>786</v>
      </c>
      <c r="D1410">
        <v>5.49</v>
      </c>
      <c r="E1410">
        <f t="shared" si="127"/>
        <v>12</v>
      </c>
      <c r="F1410">
        <f t="shared" si="128"/>
        <v>2023</v>
      </c>
      <c r="G1410">
        <f t="shared" si="129"/>
        <v>7</v>
      </c>
      <c r="H1410" t="str">
        <f t="shared" si="123"/>
        <v>Sunday</v>
      </c>
      <c r="J1410" t="s">
        <v>781</v>
      </c>
      <c r="K1410" t="s">
        <v>762</v>
      </c>
    </row>
    <row r="1411" spans="1:11" x14ac:dyDescent="0.25">
      <c r="A1411" s="1">
        <v>45284</v>
      </c>
      <c r="B1411" t="s">
        <v>3</v>
      </c>
      <c r="C1411" t="s">
        <v>787</v>
      </c>
      <c r="D1411">
        <v>14.9</v>
      </c>
      <c r="E1411">
        <f t="shared" ref="E1411:E1474" si="130">MONTH(A1411)</f>
        <v>12</v>
      </c>
      <c r="F1411">
        <f t="shared" ref="F1411:F1474" si="131">YEAR(A1411)</f>
        <v>2023</v>
      </c>
      <c r="G1411">
        <f t="shared" ref="G1411:G1474" si="132">WEEKDAY(A1411, 2)</f>
        <v>7</v>
      </c>
      <c r="H1411" t="str">
        <f t="shared" ref="H1411:H1474" si="133">CHOOSE(WEEKDAY(A1411, 2), "Monday", "Tuesday","Wednesday", "Thursday", "Friday", "Saturday","Sunday")</f>
        <v>Sunday</v>
      </c>
      <c r="J1411" t="s">
        <v>781</v>
      </c>
      <c r="K1411" t="s">
        <v>762</v>
      </c>
    </row>
    <row r="1412" spans="1:11" x14ac:dyDescent="0.25">
      <c r="A1412" s="1">
        <v>45339</v>
      </c>
      <c r="B1412" t="s">
        <v>3</v>
      </c>
      <c r="C1412" t="s">
        <v>788</v>
      </c>
      <c r="D1412">
        <f>3.99-0.8</f>
        <v>3.1900000000000004</v>
      </c>
      <c r="E1412">
        <f t="shared" si="130"/>
        <v>2</v>
      </c>
      <c r="F1412">
        <f t="shared" si="131"/>
        <v>2024</v>
      </c>
      <c r="G1412">
        <f t="shared" si="132"/>
        <v>6</v>
      </c>
      <c r="H1412" t="str">
        <f t="shared" si="133"/>
        <v>Saturday</v>
      </c>
      <c r="J1412" t="s">
        <v>47</v>
      </c>
      <c r="K1412" t="s">
        <v>756</v>
      </c>
    </row>
    <row r="1413" spans="1:11" x14ac:dyDescent="0.25">
      <c r="A1413" s="1">
        <v>45339</v>
      </c>
      <c r="B1413" t="s">
        <v>3</v>
      </c>
      <c r="C1413" t="s">
        <v>789</v>
      </c>
      <c r="D1413">
        <v>1.19</v>
      </c>
      <c r="E1413">
        <f t="shared" si="130"/>
        <v>2</v>
      </c>
      <c r="F1413">
        <f t="shared" si="131"/>
        <v>2024</v>
      </c>
      <c r="G1413">
        <f t="shared" si="132"/>
        <v>6</v>
      </c>
      <c r="H1413" t="str">
        <f t="shared" si="133"/>
        <v>Saturday</v>
      </c>
      <c r="J1413" t="s">
        <v>47</v>
      </c>
      <c r="K1413" t="s">
        <v>756</v>
      </c>
    </row>
    <row r="1414" spans="1:11" x14ac:dyDescent="0.25">
      <c r="A1414" s="1">
        <v>45339</v>
      </c>
      <c r="B1414" t="s">
        <v>3</v>
      </c>
      <c r="C1414" t="s">
        <v>790</v>
      </c>
      <c r="D1414">
        <f>1.99-0.6</f>
        <v>1.3900000000000001</v>
      </c>
      <c r="E1414">
        <f t="shared" si="130"/>
        <v>2</v>
      </c>
      <c r="F1414">
        <f t="shared" si="131"/>
        <v>2024</v>
      </c>
      <c r="G1414">
        <f t="shared" si="132"/>
        <v>6</v>
      </c>
      <c r="H1414" t="str">
        <f t="shared" si="133"/>
        <v>Saturday</v>
      </c>
      <c r="J1414" t="s">
        <v>47</v>
      </c>
      <c r="K1414" t="s">
        <v>756</v>
      </c>
    </row>
    <row r="1415" spans="1:11" x14ac:dyDescent="0.25">
      <c r="A1415" s="1">
        <v>45339</v>
      </c>
      <c r="B1415" t="s">
        <v>3</v>
      </c>
      <c r="C1415" t="s">
        <v>791</v>
      </c>
      <c r="D1415">
        <f>1.9-0.7</f>
        <v>1.2</v>
      </c>
      <c r="E1415">
        <f t="shared" si="130"/>
        <v>2</v>
      </c>
      <c r="F1415">
        <f t="shared" si="131"/>
        <v>2024</v>
      </c>
      <c r="G1415">
        <f t="shared" si="132"/>
        <v>6</v>
      </c>
      <c r="H1415" t="str">
        <f t="shared" si="133"/>
        <v>Saturday</v>
      </c>
      <c r="J1415" t="s">
        <v>47</v>
      </c>
      <c r="K1415" t="s">
        <v>756</v>
      </c>
    </row>
    <row r="1416" spans="1:11" x14ac:dyDescent="0.25">
      <c r="A1416" s="1">
        <v>45338</v>
      </c>
      <c r="B1416" t="s">
        <v>3</v>
      </c>
      <c r="C1416" t="s">
        <v>792</v>
      </c>
      <c r="D1416">
        <v>1.35</v>
      </c>
      <c r="E1416">
        <f t="shared" si="130"/>
        <v>2</v>
      </c>
      <c r="F1416">
        <f t="shared" si="131"/>
        <v>2024</v>
      </c>
      <c r="G1416">
        <f t="shared" si="132"/>
        <v>5</v>
      </c>
      <c r="H1416" t="str">
        <f t="shared" si="133"/>
        <v>Friday</v>
      </c>
      <c r="I1416" t="str">
        <f t="shared" ref="I1416:I1431" si="134">TEXT(A1416, "MMM")</f>
        <v>Feb</v>
      </c>
      <c r="J1416" t="s">
        <v>81</v>
      </c>
      <c r="K1416" t="s">
        <v>730</v>
      </c>
    </row>
    <row r="1417" spans="1:11" x14ac:dyDescent="0.25">
      <c r="A1417" s="1">
        <v>45338</v>
      </c>
      <c r="B1417" t="s">
        <v>3</v>
      </c>
      <c r="C1417" t="s">
        <v>793</v>
      </c>
      <c r="D1417">
        <v>4.29</v>
      </c>
      <c r="E1417">
        <f t="shared" si="130"/>
        <v>2</v>
      </c>
      <c r="F1417">
        <f t="shared" si="131"/>
        <v>2024</v>
      </c>
      <c r="G1417">
        <f t="shared" si="132"/>
        <v>5</v>
      </c>
      <c r="H1417" t="str">
        <f t="shared" si="133"/>
        <v>Friday</v>
      </c>
      <c r="I1417" t="str">
        <f t="shared" si="134"/>
        <v>Feb</v>
      </c>
      <c r="J1417" t="s">
        <v>81</v>
      </c>
      <c r="K1417" t="s">
        <v>730</v>
      </c>
    </row>
    <row r="1418" spans="1:11" x14ac:dyDescent="0.25">
      <c r="A1418" s="1">
        <v>45338</v>
      </c>
      <c r="B1418" t="s">
        <v>3</v>
      </c>
      <c r="C1418" t="s">
        <v>794</v>
      </c>
      <c r="D1418">
        <v>1.35</v>
      </c>
      <c r="E1418">
        <f t="shared" si="130"/>
        <v>2</v>
      </c>
      <c r="F1418">
        <f t="shared" si="131"/>
        <v>2024</v>
      </c>
      <c r="G1418">
        <f t="shared" si="132"/>
        <v>5</v>
      </c>
      <c r="H1418" t="str">
        <f t="shared" si="133"/>
        <v>Friday</v>
      </c>
      <c r="I1418" t="str">
        <f t="shared" si="134"/>
        <v>Feb</v>
      </c>
      <c r="J1418" t="s">
        <v>81</v>
      </c>
      <c r="K1418" t="s">
        <v>730</v>
      </c>
    </row>
    <row r="1419" spans="1:11" x14ac:dyDescent="0.25">
      <c r="A1419" s="1">
        <v>45338</v>
      </c>
      <c r="B1419" t="s">
        <v>3</v>
      </c>
      <c r="C1419" t="s">
        <v>795</v>
      </c>
      <c r="D1419">
        <v>1.35</v>
      </c>
      <c r="E1419">
        <f t="shared" si="130"/>
        <v>2</v>
      </c>
      <c r="F1419">
        <f t="shared" si="131"/>
        <v>2024</v>
      </c>
      <c r="G1419">
        <f t="shared" si="132"/>
        <v>5</v>
      </c>
      <c r="H1419" t="str">
        <f t="shared" si="133"/>
        <v>Friday</v>
      </c>
      <c r="I1419" t="str">
        <f t="shared" si="134"/>
        <v>Feb</v>
      </c>
      <c r="J1419" t="s">
        <v>81</v>
      </c>
      <c r="K1419" t="s">
        <v>730</v>
      </c>
    </row>
    <row r="1420" spans="1:11" x14ac:dyDescent="0.25">
      <c r="A1420" s="1">
        <v>45338</v>
      </c>
      <c r="B1420" t="s">
        <v>3</v>
      </c>
      <c r="C1420" t="s">
        <v>796</v>
      </c>
      <c r="D1420">
        <v>2.99</v>
      </c>
      <c r="E1420">
        <f t="shared" si="130"/>
        <v>2</v>
      </c>
      <c r="F1420">
        <f t="shared" si="131"/>
        <v>2024</v>
      </c>
      <c r="G1420">
        <f t="shared" si="132"/>
        <v>5</v>
      </c>
      <c r="H1420" t="str">
        <f t="shared" si="133"/>
        <v>Friday</v>
      </c>
      <c r="I1420" t="str">
        <f t="shared" si="134"/>
        <v>Feb</v>
      </c>
      <c r="J1420" t="s">
        <v>81</v>
      </c>
      <c r="K1420" t="s">
        <v>730</v>
      </c>
    </row>
    <row r="1421" spans="1:11" x14ac:dyDescent="0.25">
      <c r="A1421" s="1">
        <v>45338</v>
      </c>
      <c r="B1421" t="s">
        <v>3</v>
      </c>
      <c r="C1421" t="s">
        <v>709</v>
      </c>
      <c r="D1421">
        <v>2.99</v>
      </c>
      <c r="E1421">
        <f t="shared" si="130"/>
        <v>2</v>
      </c>
      <c r="F1421">
        <f t="shared" si="131"/>
        <v>2024</v>
      </c>
      <c r="G1421">
        <f t="shared" si="132"/>
        <v>5</v>
      </c>
      <c r="H1421" t="str">
        <f t="shared" si="133"/>
        <v>Friday</v>
      </c>
      <c r="I1421" t="str">
        <f t="shared" si="134"/>
        <v>Feb</v>
      </c>
      <c r="J1421" t="s">
        <v>81</v>
      </c>
      <c r="K1421" t="s">
        <v>730</v>
      </c>
    </row>
    <row r="1422" spans="1:11" x14ac:dyDescent="0.25">
      <c r="A1422" s="1">
        <v>45338</v>
      </c>
      <c r="B1422" t="s">
        <v>3</v>
      </c>
      <c r="C1422" t="s">
        <v>797</v>
      </c>
      <c r="D1422">
        <v>2.99</v>
      </c>
      <c r="E1422">
        <f t="shared" si="130"/>
        <v>2</v>
      </c>
      <c r="F1422">
        <f t="shared" si="131"/>
        <v>2024</v>
      </c>
      <c r="G1422">
        <f t="shared" si="132"/>
        <v>5</v>
      </c>
      <c r="H1422" t="str">
        <f t="shared" si="133"/>
        <v>Friday</v>
      </c>
      <c r="I1422" t="str">
        <f t="shared" si="134"/>
        <v>Feb</v>
      </c>
      <c r="J1422" t="s">
        <v>81</v>
      </c>
      <c r="K1422" t="s">
        <v>730</v>
      </c>
    </row>
    <row r="1423" spans="1:11" x14ac:dyDescent="0.25">
      <c r="A1423" s="1">
        <v>45338</v>
      </c>
      <c r="B1423" t="s">
        <v>3</v>
      </c>
      <c r="C1423" t="s">
        <v>651</v>
      </c>
      <c r="D1423">
        <v>0.75</v>
      </c>
      <c r="E1423">
        <f t="shared" si="130"/>
        <v>2</v>
      </c>
      <c r="F1423">
        <f t="shared" si="131"/>
        <v>2024</v>
      </c>
      <c r="G1423">
        <f t="shared" si="132"/>
        <v>5</v>
      </c>
      <c r="H1423" t="str">
        <f t="shared" si="133"/>
        <v>Friday</v>
      </c>
      <c r="I1423" t="str">
        <f t="shared" si="134"/>
        <v>Feb</v>
      </c>
      <c r="J1423" t="s">
        <v>81</v>
      </c>
      <c r="K1423" t="s">
        <v>730</v>
      </c>
    </row>
    <row r="1424" spans="1:11" x14ac:dyDescent="0.25">
      <c r="A1424" s="1">
        <v>45338</v>
      </c>
      <c r="B1424" t="s">
        <v>3</v>
      </c>
      <c r="C1424" t="s">
        <v>798</v>
      </c>
      <c r="D1424">
        <f>1.89-0.47</f>
        <v>1.42</v>
      </c>
      <c r="E1424">
        <f t="shared" si="130"/>
        <v>2</v>
      </c>
      <c r="F1424">
        <f t="shared" si="131"/>
        <v>2024</v>
      </c>
      <c r="G1424">
        <f t="shared" si="132"/>
        <v>5</v>
      </c>
      <c r="H1424" t="str">
        <f t="shared" si="133"/>
        <v>Friday</v>
      </c>
      <c r="I1424" t="str">
        <f t="shared" si="134"/>
        <v>Feb</v>
      </c>
      <c r="J1424" t="s">
        <v>81</v>
      </c>
      <c r="K1424" t="s">
        <v>730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30"/>
        <v>2</v>
      </c>
      <c r="F1425">
        <f t="shared" si="131"/>
        <v>2024</v>
      </c>
      <c r="G1425">
        <f t="shared" si="132"/>
        <v>5</v>
      </c>
      <c r="H1425" t="str">
        <f t="shared" si="133"/>
        <v>Friday</v>
      </c>
      <c r="I1425" t="str">
        <f t="shared" si="134"/>
        <v>Feb</v>
      </c>
      <c r="J1425" t="s">
        <v>81</v>
      </c>
      <c r="K1425" t="s">
        <v>730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30"/>
        <v>2</v>
      </c>
      <c r="F1426">
        <f t="shared" si="131"/>
        <v>2024</v>
      </c>
      <c r="G1426">
        <f t="shared" si="132"/>
        <v>5</v>
      </c>
      <c r="H1426" t="str">
        <f t="shared" si="133"/>
        <v>Friday</v>
      </c>
      <c r="I1426" t="str">
        <f t="shared" si="134"/>
        <v>Feb</v>
      </c>
      <c r="J1426" t="s">
        <v>81</v>
      </c>
      <c r="K1426" t="s">
        <v>730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30"/>
        <v>2</v>
      </c>
      <c r="F1427">
        <f t="shared" si="131"/>
        <v>2024</v>
      </c>
      <c r="G1427">
        <f t="shared" si="132"/>
        <v>5</v>
      </c>
      <c r="H1427" t="str">
        <f t="shared" si="133"/>
        <v>Friday</v>
      </c>
      <c r="I1427" t="str">
        <f t="shared" si="134"/>
        <v>Feb</v>
      </c>
      <c r="J1427" t="s">
        <v>81</v>
      </c>
      <c r="K1427" t="s">
        <v>730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30"/>
        <v>2</v>
      </c>
      <c r="F1428">
        <f t="shared" si="131"/>
        <v>2024</v>
      </c>
      <c r="G1428">
        <f t="shared" si="132"/>
        <v>5</v>
      </c>
      <c r="H1428" t="str">
        <f t="shared" si="133"/>
        <v>Friday</v>
      </c>
      <c r="I1428" t="str">
        <f t="shared" si="134"/>
        <v>Feb</v>
      </c>
      <c r="J1428" t="s">
        <v>81</v>
      </c>
      <c r="K1428" t="s">
        <v>730</v>
      </c>
    </row>
    <row r="1429" spans="1:11" x14ac:dyDescent="0.25">
      <c r="A1429" s="1">
        <v>45338</v>
      </c>
      <c r="B1429" t="s">
        <v>3</v>
      </c>
      <c r="C1429" t="s">
        <v>799</v>
      </c>
      <c r="D1429">
        <v>2.99</v>
      </c>
      <c r="E1429">
        <f t="shared" si="130"/>
        <v>2</v>
      </c>
      <c r="F1429">
        <f t="shared" si="131"/>
        <v>2024</v>
      </c>
      <c r="G1429">
        <f t="shared" si="132"/>
        <v>5</v>
      </c>
      <c r="H1429" t="str">
        <f t="shared" si="133"/>
        <v>Friday</v>
      </c>
      <c r="I1429" t="str">
        <f t="shared" si="134"/>
        <v>Feb</v>
      </c>
      <c r="J1429" t="s">
        <v>81</v>
      </c>
      <c r="K1429" t="s">
        <v>730</v>
      </c>
    </row>
    <row r="1430" spans="1:11" x14ac:dyDescent="0.25">
      <c r="A1430" s="1">
        <v>45338</v>
      </c>
      <c r="B1430" t="s">
        <v>3</v>
      </c>
      <c r="C1430" t="s">
        <v>399</v>
      </c>
      <c r="D1430">
        <v>1.99</v>
      </c>
      <c r="E1430">
        <f t="shared" si="130"/>
        <v>2</v>
      </c>
      <c r="F1430">
        <f t="shared" si="131"/>
        <v>2024</v>
      </c>
      <c r="G1430">
        <f t="shared" si="132"/>
        <v>5</v>
      </c>
      <c r="H1430" t="str">
        <f t="shared" si="133"/>
        <v>Friday</v>
      </c>
      <c r="I1430" t="str">
        <f t="shared" si="134"/>
        <v>Feb</v>
      </c>
      <c r="J1430" t="s">
        <v>81</v>
      </c>
      <c r="K1430" t="s">
        <v>730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30"/>
        <v>2</v>
      </c>
      <c r="F1431">
        <f t="shared" si="131"/>
        <v>2024</v>
      </c>
      <c r="G1431">
        <f t="shared" si="132"/>
        <v>5</v>
      </c>
      <c r="H1431" t="str">
        <f t="shared" si="133"/>
        <v>Friday</v>
      </c>
      <c r="I1431" t="str">
        <f t="shared" si="134"/>
        <v>Feb</v>
      </c>
      <c r="J1431" t="s">
        <v>81</v>
      </c>
      <c r="K1431" t="s">
        <v>730</v>
      </c>
    </row>
    <row r="1432" spans="1:11" x14ac:dyDescent="0.25">
      <c r="A1432" s="1">
        <v>45338</v>
      </c>
      <c r="B1432" t="s">
        <v>3</v>
      </c>
      <c r="C1432" t="s">
        <v>800</v>
      </c>
      <c r="D1432">
        <v>1.29</v>
      </c>
      <c r="E1432">
        <f t="shared" si="130"/>
        <v>2</v>
      </c>
      <c r="F1432">
        <f t="shared" si="131"/>
        <v>2024</v>
      </c>
      <c r="G1432">
        <f t="shared" si="132"/>
        <v>5</v>
      </c>
      <c r="H1432" t="str">
        <f t="shared" si="133"/>
        <v>Friday</v>
      </c>
      <c r="J1432" t="s">
        <v>48</v>
      </c>
      <c r="K1432" t="s">
        <v>730</v>
      </c>
    </row>
    <row r="1433" spans="1:11" x14ac:dyDescent="0.25">
      <c r="A1433" s="1">
        <v>45338</v>
      </c>
      <c r="B1433" t="s">
        <v>3</v>
      </c>
      <c r="C1433" t="s">
        <v>801</v>
      </c>
      <c r="D1433">
        <v>1.55</v>
      </c>
      <c r="E1433">
        <f t="shared" si="130"/>
        <v>2</v>
      </c>
      <c r="F1433">
        <f t="shared" si="131"/>
        <v>2024</v>
      </c>
      <c r="G1433">
        <f t="shared" si="132"/>
        <v>5</v>
      </c>
      <c r="H1433" t="str">
        <f t="shared" si="133"/>
        <v>Friday</v>
      </c>
      <c r="J1433" t="s">
        <v>48</v>
      </c>
      <c r="K1433" t="s">
        <v>730</v>
      </c>
    </row>
    <row r="1434" spans="1:11" x14ac:dyDescent="0.25">
      <c r="A1434" s="1">
        <v>45338</v>
      </c>
      <c r="B1434" t="s">
        <v>3</v>
      </c>
      <c r="C1434" t="s">
        <v>802</v>
      </c>
      <c r="D1434">
        <v>0.95</v>
      </c>
      <c r="E1434">
        <f t="shared" si="130"/>
        <v>2</v>
      </c>
      <c r="F1434">
        <f t="shared" si="131"/>
        <v>2024</v>
      </c>
      <c r="G1434">
        <f t="shared" si="132"/>
        <v>5</v>
      </c>
      <c r="H1434" t="str">
        <f t="shared" si="133"/>
        <v>Friday</v>
      </c>
      <c r="J1434" t="s">
        <v>48</v>
      </c>
      <c r="K1434" t="s">
        <v>730</v>
      </c>
    </row>
    <row r="1435" spans="1:11" x14ac:dyDescent="0.25">
      <c r="A1435" s="1">
        <v>45338</v>
      </c>
      <c r="B1435" t="s">
        <v>3</v>
      </c>
      <c r="C1435" t="s">
        <v>802</v>
      </c>
      <c r="D1435">
        <v>0.95</v>
      </c>
      <c r="E1435">
        <f t="shared" si="130"/>
        <v>2</v>
      </c>
      <c r="F1435">
        <f t="shared" si="131"/>
        <v>2024</v>
      </c>
      <c r="G1435">
        <f t="shared" si="132"/>
        <v>5</v>
      </c>
      <c r="H1435" t="str">
        <f t="shared" si="133"/>
        <v>Friday</v>
      </c>
      <c r="J1435" t="s">
        <v>48</v>
      </c>
      <c r="K1435" t="s">
        <v>730</v>
      </c>
    </row>
    <row r="1436" spans="1:11" x14ac:dyDescent="0.25">
      <c r="A1436" s="1">
        <v>45338</v>
      </c>
      <c r="B1436" t="s">
        <v>3</v>
      </c>
      <c r="C1436" t="s">
        <v>803</v>
      </c>
      <c r="D1436">
        <v>1.29</v>
      </c>
      <c r="E1436">
        <f t="shared" si="130"/>
        <v>2</v>
      </c>
      <c r="F1436">
        <f t="shared" si="131"/>
        <v>2024</v>
      </c>
      <c r="G1436">
        <f t="shared" si="132"/>
        <v>5</v>
      </c>
      <c r="H1436" t="str">
        <f t="shared" si="133"/>
        <v>Friday</v>
      </c>
      <c r="J1436" t="s">
        <v>48</v>
      </c>
      <c r="K1436" t="s">
        <v>730</v>
      </c>
    </row>
    <row r="1437" spans="1:11" x14ac:dyDescent="0.25">
      <c r="A1437" s="1">
        <v>45338</v>
      </c>
      <c r="B1437" t="s">
        <v>3</v>
      </c>
      <c r="C1437" t="s">
        <v>604</v>
      </c>
      <c r="D1437">
        <v>0.99</v>
      </c>
      <c r="E1437">
        <f t="shared" si="130"/>
        <v>2</v>
      </c>
      <c r="F1437">
        <f t="shared" si="131"/>
        <v>2024</v>
      </c>
      <c r="G1437">
        <f t="shared" si="132"/>
        <v>5</v>
      </c>
      <c r="H1437" t="str">
        <f t="shared" si="133"/>
        <v>Friday</v>
      </c>
      <c r="J1437" t="s">
        <v>48</v>
      </c>
      <c r="K1437" t="s">
        <v>730</v>
      </c>
    </row>
    <row r="1438" spans="1:11" x14ac:dyDescent="0.25">
      <c r="A1438" s="1">
        <v>45338</v>
      </c>
      <c r="B1438" t="s">
        <v>3</v>
      </c>
      <c r="C1438" t="s">
        <v>604</v>
      </c>
      <c r="D1438">
        <v>0.99</v>
      </c>
      <c r="E1438">
        <f t="shared" si="130"/>
        <v>2</v>
      </c>
      <c r="F1438">
        <f t="shared" si="131"/>
        <v>2024</v>
      </c>
      <c r="G1438">
        <f t="shared" si="132"/>
        <v>5</v>
      </c>
      <c r="H1438" t="str">
        <f t="shared" si="133"/>
        <v>Friday</v>
      </c>
      <c r="J1438" t="s">
        <v>48</v>
      </c>
      <c r="K1438" t="s">
        <v>730</v>
      </c>
    </row>
    <row r="1439" spans="1:11" x14ac:dyDescent="0.25">
      <c r="A1439" s="1">
        <v>45338</v>
      </c>
      <c r="B1439" t="s">
        <v>3</v>
      </c>
      <c r="C1439" t="s">
        <v>804</v>
      </c>
      <c r="D1439">
        <v>3.19</v>
      </c>
      <c r="E1439">
        <f t="shared" si="130"/>
        <v>2</v>
      </c>
      <c r="F1439">
        <f t="shared" si="131"/>
        <v>2024</v>
      </c>
      <c r="G1439">
        <f t="shared" si="132"/>
        <v>5</v>
      </c>
      <c r="H1439" t="str">
        <f t="shared" si="133"/>
        <v>Friday</v>
      </c>
      <c r="J1439" t="s">
        <v>48</v>
      </c>
      <c r="K1439" t="s">
        <v>730</v>
      </c>
    </row>
    <row r="1440" spans="1:11" x14ac:dyDescent="0.25">
      <c r="A1440" s="1">
        <v>45332</v>
      </c>
      <c r="B1440" t="s">
        <v>3</v>
      </c>
      <c r="C1440" t="s">
        <v>805</v>
      </c>
      <c r="D1440">
        <v>0.99</v>
      </c>
      <c r="E1440">
        <f t="shared" si="130"/>
        <v>2</v>
      </c>
      <c r="F1440">
        <f t="shared" si="131"/>
        <v>2024</v>
      </c>
      <c r="G1440">
        <f t="shared" si="132"/>
        <v>6</v>
      </c>
      <c r="H1440" t="str">
        <f t="shared" si="133"/>
        <v>Saturday</v>
      </c>
      <c r="J1440" t="s">
        <v>49</v>
      </c>
      <c r="K1440" t="s">
        <v>730</v>
      </c>
    </row>
    <row r="1441" spans="1:11" x14ac:dyDescent="0.25">
      <c r="A1441" s="1">
        <v>45332</v>
      </c>
      <c r="B1441" t="s">
        <v>3</v>
      </c>
      <c r="C1441" t="s">
        <v>806</v>
      </c>
      <c r="D1441">
        <v>1.29</v>
      </c>
      <c r="E1441">
        <f t="shared" si="130"/>
        <v>2</v>
      </c>
      <c r="F1441">
        <f t="shared" si="131"/>
        <v>2024</v>
      </c>
      <c r="G1441">
        <f t="shared" si="132"/>
        <v>6</v>
      </c>
      <c r="H1441" t="str">
        <f t="shared" si="133"/>
        <v>Saturday</v>
      </c>
      <c r="J1441" t="s">
        <v>49</v>
      </c>
      <c r="K1441" t="s">
        <v>730</v>
      </c>
    </row>
    <row r="1442" spans="1:11" x14ac:dyDescent="0.25">
      <c r="A1442" s="1">
        <v>45332</v>
      </c>
      <c r="B1442" t="s">
        <v>3</v>
      </c>
      <c r="C1442" t="s">
        <v>806</v>
      </c>
      <c r="D1442">
        <v>1.29</v>
      </c>
      <c r="E1442">
        <f t="shared" si="130"/>
        <v>2</v>
      </c>
      <c r="F1442">
        <f t="shared" si="131"/>
        <v>2024</v>
      </c>
      <c r="G1442">
        <f t="shared" si="132"/>
        <v>6</v>
      </c>
      <c r="H1442" t="str">
        <f t="shared" si="133"/>
        <v>Saturday</v>
      </c>
      <c r="J1442" t="s">
        <v>49</v>
      </c>
      <c r="K1442" t="s">
        <v>730</v>
      </c>
    </row>
    <row r="1443" spans="1:11" x14ac:dyDescent="0.25">
      <c r="A1443" s="1">
        <v>45332</v>
      </c>
      <c r="B1443" t="s">
        <v>3</v>
      </c>
      <c r="C1443" t="s">
        <v>807</v>
      </c>
      <c r="D1443">
        <f>3.39-1.7</f>
        <v>1.6900000000000002</v>
      </c>
      <c r="E1443">
        <f t="shared" si="130"/>
        <v>2</v>
      </c>
      <c r="F1443">
        <f t="shared" si="131"/>
        <v>2024</v>
      </c>
      <c r="G1443">
        <f t="shared" si="132"/>
        <v>6</v>
      </c>
      <c r="H1443" t="str">
        <f t="shared" si="133"/>
        <v>Saturday</v>
      </c>
      <c r="J1443" t="s">
        <v>49</v>
      </c>
      <c r="K1443" t="s">
        <v>730</v>
      </c>
    </row>
    <row r="1444" spans="1:11" x14ac:dyDescent="0.25">
      <c r="A1444" s="1">
        <v>45332</v>
      </c>
      <c r="B1444" t="s">
        <v>3</v>
      </c>
      <c r="C1444" t="s">
        <v>808</v>
      </c>
      <c r="D1444">
        <f>3.39-1.7</f>
        <v>1.6900000000000002</v>
      </c>
      <c r="E1444">
        <f t="shared" si="130"/>
        <v>2</v>
      </c>
      <c r="F1444">
        <f t="shared" si="131"/>
        <v>2024</v>
      </c>
      <c r="G1444">
        <f t="shared" si="132"/>
        <v>6</v>
      </c>
      <c r="H1444" t="str">
        <f t="shared" si="133"/>
        <v>Saturday</v>
      </c>
      <c r="J1444" t="s">
        <v>49</v>
      </c>
      <c r="K1444" t="s">
        <v>730</v>
      </c>
    </row>
    <row r="1445" spans="1:11" x14ac:dyDescent="0.25">
      <c r="A1445" s="1">
        <v>45332</v>
      </c>
      <c r="B1445" t="s">
        <v>3</v>
      </c>
      <c r="C1445" t="s">
        <v>809</v>
      </c>
      <c r="D1445">
        <f>4.68-2.34</f>
        <v>2.34</v>
      </c>
      <c r="E1445">
        <f t="shared" si="130"/>
        <v>2</v>
      </c>
      <c r="F1445">
        <f t="shared" si="131"/>
        <v>2024</v>
      </c>
      <c r="G1445">
        <f t="shared" si="132"/>
        <v>6</v>
      </c>
      <c r="H1445" t="str">
        <f t="shared" si="133"/>
        <v>Saturday</v>
      </c>
      <c r="J1445" t="s">
        <v>49</v>
      </c>
      <c r="K1445" t="s">
        <v>730</v>
      </c>
    </row>
    <row r="1446" spans="1:11" x14ac:dyDescent="0.25">
      <c r="A1446" s="1">
        <v>45332</v>
      </c>
      <c r="B1446" t="s">
        <v>3</v>
      </c>
      <c r="C1446" t="s">
        <v>810</v>
      </c>
      <c r="D1446">
        <f>4.23-2.12</f>
        <v>2.1100000000000003</v>
      </c>
      <c r="E1446">
        <f t="shared" si="130"/>
        <v>2</v>
      </c>
      <c r="F1446">
        <f t="shared" si="131"/>
        <v>2024</v>
      </c>
      <c r="G1446">
        <f t="shared" si="132"/>
        <v>6</v>
      </c>
      <c r="H1446" t="str">
        <f t="shared" si="133"/>
        <v>Saturday</v>
      </c>
      <c r="J1446" t="s">
        <v>49</v>
      </c>
      <c r="K1446" t="s">
        <v>730</v>
      </c>
    </row>
    <row r="1447" spans="1:11" x14ac:dyDescent="0.25">
      <c r="A1447" s="1">
        <v>45332</v>
      </c>
      <c r="B1447" t="s">
        <v>3</v>
      </c>
      <c r="C1447" t="s">
        <v>812</v>
      </c>
      <c r="D1447">
        <f>3.49-1.75</f>
        <v>1.7400000000000002</v>
      </c>
      <c r="E1447">
        <f t="shared" si="130"/>
        <v>2</v>
      </c>
      <c r="F1447">
        <f t="shared" si="131"/>
        <v>2024</v>
      </c>
      <c r="G1447">
        <f t="shared" si="132"/>
        <v>6</v>
      </c>
      <c r="H1447" t="str">
        <f t="shared" si="133"/>
        <v>Saturday</v>
      </c>
      <c r="J1447" t="s">
        <v>49</v>
      </c>
      <c r="K1447" t="s">
        <v>730</v>
      </c>
    </row>
    <row r="1448" spans="1:11" x14ac:dyDescent="0.25">
      <c r="A1448" s="1">
        <v>45332</v>
      </c>
      <c r="B1448" t="s">
        <v>3</v>
      </c>
      <c r="C1448" t="s">
        <v>811</v>
      </c>
      <c r="D1448">
        <f>2.59-2</f>
        <v>0.58999999999999986</v>
      </c>
      <c r="E1448">
        <f t="shared" si="130"/>
        <v>2</v>
      </c>
      <c r="F1448">
        <f t="shared" si="131"/>
        <v>2024</v>
      </c>
      <c r="G1448">
        <f t="shared" si="132"/>
        <v>6</v>
      </c>
      <c r="H1448" t="str">
        <f t="shared" si="133"/>
        <v>Saturday</v>
      </c>
      <c r="J1448" t="s">
        <v>49</v>
      </c>
      <c r="K1448" t="s">
        <v>730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30"/>
        <v>3</v>
      </c>
      <c r="F1449">
        <f t="shared" si="131"/>
        <v>2024</v>
      </c>
      <c r="G1449">
        <f t="shared" si="132"/>
        <v>6</v>
      </c>
      <c r="H1449" t="str">
        <f t="shared" si="133"/>
        <v>Saturday</v>
      </c>
      <c r="J1449" t="s">
        <v>813</v>
      </c>
      <c r="K1449" t="s">
        <v>814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30"/>
        <v>3</v>
      </c>
      <c r="F1450">
        <f t="shared" si="131"/>
        <v>2024</v>
      </c>
      <c r="G1450">
        <f t="shared" si="132"/>
        <v>6</v>
      </c>
      <c r="H1450" t="str">
        <f t="shared" si="133"/>
        <v>Saturday</v>
      </c>
      <c r="J1450" t="s">
        <v>815</v>
      </c>
      <c r="K1450" t="s">
        <v>744</v>
      </c>
    </row>
    <row r="1451" spans="1:11" x14ac:dyDescent="0.25">
      <c r="A1451" s="1">
        <v>45332</v>
      </c>
      <c r="B1451" t="s">
        <v>303</v>
      </c>
      <c r="C1451" t="s">
        <v>816</v>
      </c>
      <c r="D1451">
        <v>89.99</v>
      </c>
      <c r="E1451">
        <f t="shared" si="130"/>
        <v>2</v>
      </c>
      <c r="F1451">
        <f t="shared" si="131"/>
        <v>2024</v>
      </c>
      <c r="G1451">
        <f t="shared" si="132"/>
        <v>6</v>
      </c>
      <c r="H1451" t="str">
        <f t="shared" si="133"/>
        <v>Saturday</v>
      </c>
      <c r="J1451" t="s">
        <v>297</v>
      </c>
      <c r="K1451" t="s">
        <v>730</v>
      </c>
    </row>
    <row r="1452" spans="1:11" x14ac:dyDescent="0.25">
      <c r="A1452" s="1">
        <v>45332</v>
      </c>
      <c r="B1452" t="s">
        <v>303</v>
      </c>
      <c r="C1452" t="s">
        <v>817</v>
      </c>
      <c r="D1452">
        <v>74.989999999999995</v>
      </c>
      <c r="E1452">
        <f t="shared" si="130"/>
        <v>2</v>
      </c>
      <c r="F1452">
        <f t="shared" si="131"/>
        <v>2024</v>
      </c>
      <c r="G1452">
        <f t="shared" si="132"/>
        <v>6</v>
      </c>
      <c r="H1452" t="str">
        <f t="shared" si="133"/>
        <v>Saturday</v>
      </c>
      <c r="J1452" t="s">
        <v>297</v>
      </c>
      <c r="K1452" t="s">
        <v>730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30"/>
        <v>2</v>
      </c>
      <c r="F1453">
        <f t="shared" si="131"/>
        <v>2024</v>
      </c>
      <c r="G1453">
        <f t="shared" si="132"/>
        <v>4</v>
      </c>
      <c r="H1453" t="str">
        <f t="shared" si="133"/>
        <v>Thursday</v>
      </c>
      <c r="J1453" t="s">
        <v>49</v>
      </c>
      <c r="K1453" t="s">
        <v>744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30"/>
        <v>2</v>
      </c>
      <c r="F1454">
        <f t="shared" si="131"/>
        <v>2024</v>
      </c>
      <c r="G1454">
        <f t="shared" si="132"/>
        <v>4</v>
      </c>
      <c r="H1454" t="str">
        <f t="shared" si="133"/>
        <v>Thursday</v>
      </c>
      <c r="J1454" t="s">
        <v>49</v>
      </c>
      <c r="K1454" t="s">
        <v>744</v>
      </c>
    </row>
    <row r="1455" spans="1:11" x14ac:dyDescent="0.25">
      <c r="A1455" s="1">
        <v>45330</v>
      </c>
      <c r="B1455" t="s">
        <v>3</v>
      </c>
      <c r="C1455" t="s">
        <v>581</v>
      </c>
      <c r="D1455">
        <f>3.19-0.8</f>
        <v>2.3899999999999997</v>
      </c>
      <c r="E1455">
        <f t="shared" si="130"/>
        <v>2</v>
      </c>
      <c r="F1455">
        <f t="shared" si="131"/>
        <v>2024</v>
      </c>
      <c r="G1455">
        <f t="shared" si="132"/>
        <v>4</v>
      </c>
      <c r="H1455" t="str">
        <f t="shared" si="133"/>
        <v>Thursday</v>
      </c>
      <c r="J1455" t="s">
        <v>49</v>
      </c>
      <c r="K1455" t="s">
        <v>744</v>
      </c>
    </row>
    <row r="1456" spans="1:11" x14ac:dyDescent="0.25">
      <c r="A1456" s="1">
        <v>45329</v>
      </c>
      <c r="B1456" t="s">
        <v>3</v>
      </c>
      <c r="C1456" t="s">
        <v>818</v>
      </c>
      <c r="D1456">
        <v>0.99</v>
      </c>
      <c r="E1456">
        <f t="shared" si="130"/>
        <v>2</v>
      </c>
      <c r="F1456">
        <f t="shared" si="131"/>
        <v>2024</v>
      </c>
      <c r="G1456">
        <f t="shared" si="132"/>
        <v>3</v>
      </c>
      <c r="H1456" t="str">
        <f t="shared" si="133"/>
        <v>Wednesday</v>
      </c>
      <c r="J1456" t="s">
        <v>48</v>
      </c>
      <c r="K1456" t="s">
        <v>730</v>
      </c>
    </row>
    <row r="1457" spans="1:11" x14ac:dyDescent="0.25">
      <c r="A1457" s="1">
        <v>45329</v>
      </c>
      <c r="B1457" t="s">
        <v>3</v>
      </c>
      <c r="C1457" t="s">
        <v>819</v>
      </c>
      <c r="D1457">
        <v>3.99</v>
      </c>
      <c r="E1457">
        <f t="shared" si="130"/>
        <v>2</v>
      </c>
      <c r="F1457">
        <f t="shared" si="131"/>
        <v>2024</v>
      </c>
      <c r="G1457">
        <f t="shared" si="132"/>
        <v>3</v>
      </c>
      <c r="H1457" t="str">
        <f t="shared" si="133"/>
        <v>Wednesday</v>
      </c>
      <c r="J1457" t="s">
        <v>48</v>
      </c>
      <c r="K1457" t="s">
        <v>730</v>
      </c>
    </row>
    <row r="1458" spans="1:11" x14ac:dyDescent="0.25">
      <c r="A1458" s="1">
        <v>45329</v>
      </c>
      <c r="B1458" t="s">
        <v>3</v>
      </c>
      <c r="C1458" t="s">
        <v>820</v>
      </c>
      <c r="D1458">
        <v>2.19</v>
      </c>
      <c r="E1458">
        <f t="shared" si="130"/>
        <v>2</v>
      </c>
      <c r="F1458">
        <f t="shared" si="131"/>
        <v>2024</v>
      </c>
      <c r="G1458">
        <f t="shared" si="132"/>
        <v>3</v>
      </c>
      <c r="H1458" t="str">
        <f t="shared" si="133"/>
        <v>Wednesday</v>
      </c>
      <c r="J1458" t="s">
        <v>48</v>
      </c>
      <c r="K1458" t="s">
        <v>730</v>
      </c>
    </row>
    <row r="1459" spans="1:11" x14ac:dyDescent="0.25">
      <c r="A1459" s="1">
        <v>45329</v>
      </c>
      <c r="B1459" t="s">
        <v>3</v>
      </c>
      <c r="C1459" t="s">
        <v>818</v>
      </c>
      <c r="D1459">
        <v>0.99</v>
      </c>
      <c r="E1459">
        <f t="shared" si="130"/>
        <v>2</v>
      </c>
      <c r="F1459">
        <f t="shared" si="131"/>
        <v>2024</v>
      </c>
      <c r="G1459">
        <f t="shared" si="132"/>
        <v>3</v>
      </c>
      <c r="H1459" t="str">
        <f t="shared" si="133"/>
        <v>Wednesday</v>
      </c>
      <c r="J1459" t="s">
        <v>48</v>
      </c>
      <c r="K1459" t="s">
        <v>730</v>
      </c>
    </row>
    <row r="1460" spans="1:11" x14ac:dyDescent="0.25">
      <c r="A1460" s="1">
        <v>45329</v>
      </c>
      <c r="B1460" t="s">
        <v>3</v>
      </c>
      <c r="C1460" t="s">
        <v>629</v>
      </c>
      <c r="D1460">
        <v>2.25</v>
      </c>
      <c r="E1460">
        <f t="shared" si="130"/>
        <v>2</v>
      </c>
      <c r="F1460">
        <f t="shared" si="131"/>
        <v>2024</v>
      </c>
      <c r="G1460">
        <f t="shared" si="132"/>
        <v>3</v>
      </c>
      <c r="H1460" t="str">
        <f t="shared" si="133"/>
        <v>Wednesday</v>
      </c>
      <c r="J1460" t="s">
        <v>48</v>
      </c>
      <c r="K1460" t="s">
        <v>730</v>
      </c>
    </row>
    <row r="1461" spans="1:11" x14ac:dyDescent="0.25">
      <c r="A1461" s="1">
        <v>45329</v>
      </c>
      <c r="B1461" t="s">
        <v>3</v>
      </c>
      <c r="C1461" t="s">
        <v>821</v>
      </c>
      <c r="D1461">
        <v>2.4900000000000002</v>
      </c>
      <c r="E1461">
        <f t="shared" si="130"/>
        <v>2</v>
      </c>
      <c r="F1461">
        <f t="shared" si="131"/>
        <v>2024</v>
      </c>
      <c r="G1461">
        <f t="shared" si="132"/>
        <v>3</v>
      </c>
      <c r="H1461" t="str">
        <f t="shared" si="133"/>
        <v>Wednesday</v>
      </c>
      <c r="J1461" t="s">
        <v>48</v>
      </c>
      <c r="K1461" t="s">
        <v>730</v>
      </c>
    </row>
    <row r="1462" spans="1:11" x14ac:dyDescent="0.25">
      <c r="A1462" s="1">
        <v>45329</v>
      </c>
      <c r="B1462" t="s">
        <v>3</v>
      </c>
      <c r="C1462" t="s">
        <v>822</v>
      </c>
      <c r="D1462">
        <v>1.99</v>
      </c>
      <c r="E1462">
        <f t="shared" si="130"/>
        <v>2</v>
      </c>
      <c r="F1462">
        <f t="shared" si="131"/>
        <v>2024</v>
      </c>
      <c r="G1462">
        <f t="shared" si="132"/>
        <v>3</v>
      </c>
      <c r="H1462" t="str">
        <f t="shared" si="133"/>
        <v>Wednesday</v>
      </c>
      <c r="J1462" t="s">
        <v>48</v>
      </c>
      <c r="K1462" t="s">
        <v>730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30"/>
        <v>2</v>
      </c>
      <c r="F1463">
        <f t="shared" si="131"/>
        <v>2024</v>
      </c>
      <c r="G1463">
        <f t="shared" si="132"/>
        <v>3</v>
      </c>
      <c r="H1463" t="str">
        <f t="shared" si="133"/>
        <v>Wednesday</v>
      </c>
      <c r="I1463" t="str">
        <f t="shared" ref="I1463:I1485" si="135">TEXT(A1463, "MMM")</f>
        <v>Feb</v>
      </c>
      <c r="J1463" t="s">
        <v>81</v>
      </c>
      <c r="K1463" t="s">
        <v>730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30"/>
        <v>2</v>
      </c>
      <c r="F1464">
        <f t="shared" si="131"/>
        <v>2024</v>
      </c>
      <c r="G1464">
        <f t="shared" si="132"/>
        <v>3</v>
      </c>
      <c r="H1464" t="str">
        <f t="shared" si="133"/>
        <v>Wednesday</v>
      </c>
      <c r="I1464" t="str">
        <f t="shared" si="135"/>
        <v>Feb</v>
      </c>
      <c r="J1464" t="s">
        <v>81</v>
      </c>
      <c r="K1464" t="s">
        <v>730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30"/>
        <v>2</v>
      </c>
      <c r="F1465">
        <f t="shared" si="131"/>
        <v>2024</v>
      </c>
      <c r="G1465">
        <f t="shared" si="132"/>
        <v>3</v>
      </c>
      <c r="H1465" t="str">
        <f t="shared" si="133"/>
        <v>Wednesday</v>
      </c>
      <c r="I1465" t="str">
        <f t="shared" si="135"/>
        <v>Feb</v>
      </c>
      <c r="J1465" t="s">
        <v>81</v>
      </c>
      <c r="K1465" t="s">
        <v>730</v>
      </c>
    </row>
    <row r="1466" spans="1:11" x14ac:dyDescent="0.25">
      <c r="A1466" s="1">
        <v>45329</v>
      </c>
      <c r="B1466" t="s">
        <v>3</v>
      </c>
      <c r="C1466" t="s">
        <v>823</v>
      </c>
      <c r="D1466">
        <v>2.99</v>
      </c>
      <c r="E1466">
        <f t="shared" si="130"/>
        <v>2</v>
      </c>
      <c r="F1466">
        <f t="shared" si="131"/>
        <v>2024</v>
      </c>
      <c r="G1466">
        <f t="shared" si="132"/>
        <v>3</v>
      </c>
      <c r="H1466" t="str">
        <f t="shared" si="133"/>
        <v>Wednesday</v>
      </c>
      <c r="I1466" t="str">
        <f t="shared" si="135"/>
        <v>Feb</v>
      </c>
      <c r="J1466" t="s">
        <v>81</v>
      </c>
      <c r="K1466" t="s">
        <v>730</v>
      </c>
    </row>
    <row r="1467" spans="1:11" x14ac:dyDescent="0.25">
      <c r="A1467" s="1">
        <v>45329</v>
      </c>
      <c r="B1467" t="s">
        <v>3</v>
      </c>
      <c r="C1467" t="s">
        <v>823</v>
      </c>
      <c r="D1467">
        <v>2.99</v>
      </c>
      <c r="E1467">
        <f t="shared" si="130"/>
        <v>2</v>
      </c>
      <c r="F1467">
        <f t="shared" si="131"/>
        <v>2024</v>
      </c>
      <c r="G1467">
        <f t="shared" si="132"/>
        <v>3</v>
      </c>
      <c r="H1467" t="str">
        <f t="shared" si="133"/>
        <v>Wednesday</v>
      </c>
      <c r="I1467" t="str">
        <f t="shared" si="135"/>
        <v>Feb</v>
      </c>
      <c r="J1467" t="s">
        <v>81</v>
      </c>
      <c r="K1467" t="s">
        <v>730</v>
      </c>
    </row>
    <row r="1468" spans="1:11" x14ac:dyDescent="0.25">
      <c r="A1468" s="1">
        <v>45329</v>
      </c>
      <c r="B1468" t="s">
        <v>3</v>
      </c>
      <c r="C1468" t="s">
        <v>799</v>
      </c>
      <c r="D1468">
        <v>2.99</v>
      </c>
      <c r="E1468">
        <f t="shared" si="130"/>
        <v>2</v>
      </c>
      <c r="F1468">
        <f t="shared" si="131"/>
        <v>2024</v>
      </c>
      <c r="G1468">
        <f t="shared" si="132"/>
        <v>3</v>
      </c>
      <c r="H1468" t="str">
        <f t="shared" si="133"/>
        <v>Wednesday</v>
      </c>
      <c r="I1468" t="str">
        <f t="shared" si="135"/>
        <v>Feb</v>
      </c>
      <c r="J1468" t="s">
        <v>81</v>
      </c>
      <c r="K1468" t="s">
        <v>730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30"/>
        <v>2</v>
      </c>
      <c r="F1469">
        <f t="shared" si="131"/>
        <v>2024</v>
      </c>
      <c r="G1469">
        <f t="shared" si="132"/>
        <v>3</v>
      </c>
      <c r="H1469" t="str">
        <f t="shared" si="133"/>
        <v>Wednesday</v>
      </c>
      <c r="I1469" t="str">
        <f t="shared" si="135"/>
        <v>Feb</v>
      </c>
      <c r="J1469" t="s">
        <v>81</v>
      </c>
      <c r="K1469" t="s">
        <v>730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30"/>
        <v>2</v>
      </c>
      <c r="F1470">
        <f t="shared" si="131"/>
        <v>2024</v>
      </c>
      <c r="G1470">
        <f t="shared" si="132"/>
        <v>3</v>
      </c>
      <c r="H1470" t="str">
        <f t="shared" si="133"/>
        <v>Wednesday</v>
      </c>
      <c r="I1470" t="str">
        <f t="shared" si="135"/>
        <v>Feb</v>
      </c>
      <c r="J1470" t="s">
        <v>81</v>
      </c>
      <c r="K1470" t="s">
        <v>730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30"/>
        <v>2</v>
      </c>
      <c r="F1471">
        <f t="shared" si="131"/>
        <v>2024</v>
      </c>
      <c r="G1471">
        <f t="shared" si="132"/>
        <v>3</v>
      </c>
      <c r="H1471" t="str">
        <f t="shared" si="133"/>
        <v>Wednesday</v>
      </c>
      <c r="I1471" t="str">
        <f t="shared" si="135"/>
        <v>Feb</v>
      </c>
      <c r="J1471" t="s">
        <v>81</v>
      </c>
      <c r="K1471" t="s">
        <v>730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30"/>
        <v>2</v>
      </c>
      <c r="F1472">
        <f t="shared" si="131"/>
        <v>2024</v>
      </c>
      <c r="G1472">
        <f t="shared" si="132"/>
        <v>3</v>
      </c>
      <c r="H1472" t="str">
        <f t="shared" si="133"/>
        <v>Wednesday</v>
      </c>
      <c r="I1472" t="str">
        <f t="shared" si="135"/>
        <v>Feb</v>
      </c>
      <c r="J1472" t="s">
        <v>81</v>
      </c>
      <c r="K1472" t="s">
        <v>730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30"/>
        <v>2</v>
      </c>
      <c r="F1473">
        <f t="shared" si="131"/>
        <v>2024</v>
      </c>
      <c r="G1473">
        <f t="shared" si="132"/>
        <v>3</v>
      </c>
      <c r="H1473" t="str">
        <f t="shared" si="133"/>
        <v>Wednesday</v>
      </c>
      <c r="I1473" t="str">
        <f t="shared" si="135"/>
        <v>Feb</v>
      </c>
      <c r="J1473" t="s">
        <v>81</v>
      </c>
      <c r="K1473" t="s">
        <v>730</v>
      </c>
    </row>
    <row r="1474" spans="1:11" x14ac:dyDescent="0.25">
      <c r="A1474" s="1">
        <v>45329</v>
      </c>
      <c r="B1474" t="s">
        <v>3</v>
      </c>
      <c r="C1474" t="s">
        <v>445</v>
      </c>
      <c r="D1474">
        <v>2.99</v>
      </c>
      <c r="E1474">
        <f t="shared" si="130"/>
        <v>2</v>
      </c>
      <c r="F1474">
        <f t="shared" si="131"/>
        <v>2024</v>
      </c>
      <c r="G1474">
        <f t="shared" si="132"/>
        <v>3</v>
      </c>
      <c r="H1474" t="str">
        <f t="shared" si="133"/>
        <v>Wednesday</v>
      </c>
      <c r="I1474" t="str">
        <f t="shared" si="135"/>
        <v>Feb</v>
      </c>
      <c r="J1474" t="s">
        <v>81</v>
      </c>
      <c r="K1474" t="s">
        <v>730</v>
      </c>
    </row>
    <row r="1475" spans="1:11" x14ac:dyDescent="0.25">
      <c r="A1475" s="1">
        <v>45329</v>
      </c>
      <c r="B1475" t="s">
        <v>3</v>
      </c>
      <c r="C1475" t="s">
        <v>824</v>
      </c>
      <c r="D1475">
        <f>3.89-0.97</f>
        <v>2.92</v>
      </c>
      <c r="E1475">
        <f t="shared" ref="E1475:E1538" si="136">MONTH(A1475)</f>
        <v>2</v>
      </c>
      <c r="F1475">
        <f t="shared" ref="F1475:F1538" si="137">YEAR(A1475)</f>
        <v>2024</v>
      </c>
      <c r="G1475">
        <f t="shared" ref="G1475:G1538" si="138">WEEKDAY(A1475, 2)</f>
        <v>3</v>
      </c>
      <c r="H1475" t="str">
        <f t="shared" ref="H1475:H1538" si="139">CHOOSE(WEEKDAY(A1475, 2), "Monday", "Tuesday","Wednesday", "Thursday", "Friday", "Saturday","Sunday")</f>
        <v>Wednesday</v>
      </c>
      <c r="I1475" t="str">
        <f t="shared" si="135"/>
        <v>Feb</v>
      </c>
      <c r="J1475" t="s">
        <v>81</v>
      </c>
      <c r="K1475" t="s">
        <v>730</v>
      </c>
    </row>
    <row r="1476" spans="1:11" x14ac:dyDescent="0.25">
      <c r="A1476" s="1">
        <v>45329</v>
      </c>
      <c r="B1476" t="s">
        <v>3</v>
      </c>
      <c r="C1476" t="s">
        <v>825</v>
      </c>
      <c r="D1476">
        <v>3.49</v>
      </c>
      <c r="E1476">
        <f t="shared" si="136"/>
        <v>2</v>
      </c>
      <c r="F1476">
        <f t="shared" si="137"/>
        <v>2024</v>
      </c>
      <c r="G1476">
        <f t="shared" si="138"/>
        <v>3</v>
      </c>
      <c r="H1476" t="str">
        <f t="shared" si="139"/>
        <v>Wednesday</v>
      </c>
      <c r="I1476" t="str">
        <f t="shared" si="135"/>
        <v>Feb</v>
      </c>
      <c r="J1476" t="s">
        <v>81</v>
      </c>
      <c r="K1476" t="s">
        <v>730</v>
      </c>
    </row>
    <row r="1477" spans="1:11" x14ac:dyDescent="0.25">
      <c r="A1477" s="1">
        <v>45329</v>
      </c>
      <c r="B1477" t="s">
        <v>3</v>
      </c>
      <c r="C1477" t="s">
        <v>826</v>
      </c>
      <c r="D1477">
        <v>3.66</v>
      </c>
      <c r="E1477">
        <f t="shared" si="136"/>
        <v>2</v>
      </c>
      <c r="F1477">
        <f t="shared" si="137"/>
        <v>2024</v>
      </c>
      <c r="G1477">
        <f t="shared" si="138"/>
        <v>3</v>
      </c>
      <c r="H1477" t="str">
        <f t="shared" si="139"/>
        <v>Wednesday</v>
      </c>
      <c r="I1477" t="str">
        <f t="shared" si="135"/>
        <v>Feb</v>
      </c>
      <c r="J1477" t="s">
        <v>81</v>
      </c>
      <c r="K1477" t="s">
        <v>730</v>
      </c>
    </row>
    <row r="1478" spans="1:11" x14ac:dyDescent="0.25">
      <c r="A1478" s="1">
        <v>45329</v>
      </c>
      <c r="B1478" t="s">
        <v>3</v>
      </c>
      <c r="C1478" t="s">
        <v>827</v>
      </c>
      <c r="D1478">
        <v>0.89</v>
      </c>
      <c r="E1478">
        <f t="shared" si="136"/>
        <v>2</v>
      </c>
      <c r="F1478">
        <f t="shared" si="137"/>
        <v>2024</v>
      </c>
      <c r="G1478">
        <f t="shared" si="138"/>
        <v>3</v>
      </c>
      <c r="H1478" t="str">
        <f t="shared" si="139"/>
        <v>Wednesday</v>
      </c>
      <c r="I1478" t="str">
        <f t="shared" si="135"/>
        <v>Feb</v>
      </c>
      <c r="J1478" t="s">
        <v>81</v>
      </c>
      <c r="K1478" t="s">
        <v>730</v>
      </c>
    </row>
    <row r="1479" spans="1:11" x14ac:dyDescent="0.25">
      <c r="A1479" s="1">
        <v>45329</v>
      </c>
      <c r="B1479" t="s">
        <v>3</v>
      </c>
      <c r="C1479" t="s">
        <v>828</v>
      </c>
      <c r="D1479">
        <v>0.95</v>
      </c>
      <c r="E1479">
        <f t="shared" si="136"/>
        <v>2</v>
      </c>
      <c r="F1479">
        <f t="shared" si="137"/>
        <v>2024</v>
      </c>
      <c r="G1479">
        <f t="shared" si="138"/>
        <v>3</v>
      </c>
      <c r="H1479" t="str">
        <f t="shared" si="139"/>
        <v>Wednesday</v>
      </c>
      <c r="I1479" t="str">
        <f t="shared" si="135"/>
        <v>Feb</v>
      </c>
      <c r="J1479" t="s">
        <v>81</v>
      </c>
      <c r="K1479" t="s">
        <v>730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36"/>
        <v>2</v>
      </c>
      <c r="F1480">
        <f t="shared" si="137"/>
        <v>2024</v>
      </c>
      <c r="G1480">
        <f t="shared" si="138"/>
        <v>3</v>
      </c>
      <c r="H1480" t="str">
        <f t="shared" si="139"/>
        <v>Wednesday</v>
      </c>
      <c r="I1480" t="str">
        <f t="shared" si="135"/>
        <v>Feb</v>
      </c>
      <c r="J1480" t="s">
        <v>81</v>
      </c>
      <c r="K1480" t="s">
        <v>730</v>
      </c>
    </row>
    <row r="1481" spans="1:11" x14ac:dyDescent="0.25">
      <c r="A1481" s="1">
        <v>45329</v>
      </c>
      <c r="B1481" t="s">
        <v>3</v>
      </c>
      <c r="C1481" t="s">
        <v>332</v>
      </c>
      <c r="D1481">
        <f>5.99-1.5</f>
        <v>4.49</v>
      </c>
      <c r="E1481">
        <f t="shared" si="136"/>
        <v>2</v>
      </c>
      <c r="F1481">
        <f t="shared" si="137"/>
        <v>2024</v>
      </c>
      <c r="G1481">
        <f t="shared" si="138"/>
        <v>3</v>
      </c>
      <c r="H1481" t="str">
        <f t="shared" si="139"/>
        <v>Wednesday</v>
      </c>
      <c r="I1481" t="str">
        <f t="shared" si="135"/>
        <v>Feb</v>
      </c>
      <c r="J1481" t="s">
        <v>81</v>
      </c>
      <c r="K1481" t="s">
        <v>730</v>
      </c>
    </row>
    <row r="1482" spans="1:11" x14ac:dyDescent="0.25">
      <c r="A1482" s="1">
        <v>45329</v>
      </c>
      <c r="B1482" t="s">
        <v>3</v>
      </c>
      <c r="C1482" t="s">
        <v>829</v>
      </c>
      <c r="D1482">
        <v>2.99</v>
      </c>
      <c r="E1482">
        <f t="shared" si="136"/>
        <v>2</v>
      </c>
      <c r="F1482">
        <f t="shared" si="137"/>
        <v>2024</v>
      </c>
      <c r="G1482">
        <f t="shared" si="138"/>
        <v>3</v>
      </c>
      <c r="H1482" t="str">
        <f t="shared" si="139"/>
        <v>Wednesday</v>
      </c>
      <c r="I1482" t="str">
        <f t="shared" si="135"/>
        <v>Feb</v>
      </c>
      <c r="J1482" t="s">
        <v>81</v>
      </c>
      <c r="K1482" t="s">
        <v>730</v>
      </c>
    </row>
    <row r="1483" spans="1:11" x14ac:dyDescent="0.25">
      <c r="A1483" s="1">
        <v>45329</v>
      </c>
      <c r="B1483" t="s">
        <v>3</v>
      </c>
      <c r="C1483" t="s">
        <v>829</v>
      </c>
      <c r="D1483">
        <v>2.99</v>
      </c>
      <c r="E1483">
        <f t="shared" si="136"/>
        <v>2</v>
      </c>
      <c r="F1483">
        <f t="shared" si="137"/>
        <v>2024</v>
      </c>
      <c r="G1483">
        <f t="shared" si="138"/>
        <v>3</v>
      </c>
      <c r="H1483" t="str">
        <f t="shared" si="139"/>
        <v>Wednesday</v>
      </c>
      <c r="I1483" t="str">
        <f t="shared" si="135"/>
        <v>Feb</v>
      </c>
      <c r="J1483" t="s">
        <v>81</v>
      </c>
      <c r="K1483" t="s">
        <v>730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36"/>
        <v>2</v>
      </c>
      <c r="F1484">
        <f t="shared" si="137"/>
        <v>2024</v>
      </c>
      <c r="G1484">
        <f t="shared" si="138"/>
        <v>3</v>
      </c>
      <c r="H1484" t="str">
        <f t="shared" si="139"/>
        <v>Wednesday</v>
      </c>
      <c r="I1484" t="str">
        <f t="shared" si="135"/>
        <v>Feb</v>
      </c>
      <c r="J1484" t="s">
        <v>81</v>
      </c>
      <c r="K1484" t="s">
        <v>730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36"/>
        <v>2</v>
      </c>
      <c r="F1485">
        <f t="shared" si="137"/>
        <v>2024</v>
      </c>
      <c r="G1485">
        <f t="shared" si="138"/>
        <v>3</v>
      </c>
      <c r="H1485" t="str">
        <f t="shared" si="139"/>
        <v>Wednesday</v>
      </c>
      <c r="I1485" t="str">
        <f t="shared" si="135"/>
        <v>Feb</v>
      </c>
      <c r="J1485" t="s">
        <v>81</v>
      </c>
      <c r="K1485" t="s">
        <v>730</v>
      </c>
    </row>
    <row r="1486" spans="1:11" x14ac:dyDescent="0.25">
      <c r="A1486" s="1">
        <v>45360</v>
      </c>
      <c r="B1486" t="s">
        <v>3</v>
      </c>
      <c r="C1486" t="s">
        <v>604</v>
      </c>
      <c r="D1486">
        <v>0.99</v>
      </c>
      <c r="E1486">
        <f t="shared" si="136"/>
        <v>3</v>
      </c>
      <c r="F1486">
        <f t="shared" si="137"/>
        <v>2024</v>
      </c>
      <c r="G1486">
        <f t="shared" si="138"/>
        <v>6</v>
      </c>
      <c r="H1486" t="str">
        <f t="shared" si="139"/>
        <v>Saturday</v>
      </c>
      <c r="J1486" t="s">
        <v>48</v>
      </c>
      <c r="K1486" t="s">
        <v>830</v>
      </c>
    </row>
    <row r="1487" spans="1:11" x14ac:dyDescent="0.25">
      <c r="A1487" s="1">
        <v>45360</v>
      </c>
      <c r="B1487" t="s">
        <v>3</v>
      </c>
      <c r="C1487" t="s">
        <v>571</v>
      </c>
      <c r="D1487">
        <v>1.29</v>
      </c>
      <c r="E1487">
        <f t="shared" si="136"/>
        <v>3</v>
      </c>
      <c r="F1487">
        <f t="shared" si="137"/>
        <v>2024</v>
      </c>
      <c r="G1487">
        <f t="shared" si="138"/>
        <v>6</v>
      </c>
      <c r="H1487" t="str">
        <f t="shared" si="139"/>
        <v>Saturday</v>
      </c>
      <c r="J1487" t="s">
        <v>48</v>
      </c>
      <c r="K1487" t="s">
        <v>830</v>
      </c>
    </row>
    <row r="1488" spans="1:11" x14ac:dyDescent="0.25">
      <c r="A1488" s="1">
        <v>45360</v>
      </c>
      <c r="B1488" t="s">
        <v>3</v>
      </c>
      <c r="C1488" t="s">
        <v>571</v>
      </c>
      <c r="D1488">
        <v>1.29</v>
      </c>
      <c r="E1488">
        <f t="shared" si="136"/>
        <v>3</v>
      </c>
      <c r="F1488">
        <f t="shared" si="137"/>
        <v>2024</v>
      </c>
      <c r="G1488">
        <f t="shared" si="138"/>
        <v>6</v>
      </c>
      <c r="H1488" t="str">
        <f t="shared" si="139"/>
        <v>Saturday</v>
      </c>
      <c r="J1488" t="s">
        <v>48</v>
      </c>
      <c r="K1488" t="s">
        <v>830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36"/>
        <v>3</v>
      </c>
      <c r="F1489">
        <f t="shared" si="137"/>
        <v>2024</v>
      </c>
      <c r="G1489">
        <f t="shared" si="138"/>
        <v>6</v>
      </c>
      <c r="H1489" t="str">
        <f t="shared" si="139"/>
        <v>Saturday</v>
      </c>
      <c r="J1489" t="s">
        <v>269</v>
      </c>
      <c r="K1489" t="s">
        <v>830</v>
      </c>
    </row>
    <row r="1490" spans="1:11" x14ac:dyDescent="0.25">
      <c r="A1490" s="1">
        <v>45360</v>
      </c>
      <c r="B1490" t="s">
        <v>3</v>
      </c>
      <c r="C1490" t="s">
        <v>505</v>
      </c>
      <c r="D1490">
        <v>1.29</v>
      </c>
      <c r="E1490">
        <f t="shared" si="136"/>
        <v>3</v>
      </c>
      <c r="F1490">
        <f t="shared" si="137"/>
        <v>2024</v>
      </c>
      <c r="G1490">
        <f t="shared" si="138"/>
        <v>6</v>
      </c>
      <c r="H1490" t="str">
        <f t="shared" si="139"/>
        <v>Saturday</v>
      </c>
      <c r="J1490" t="s">
        <v>269</v>
      </c>
      <c r="K1490" t="s">
        <v>830</v>
      </c>
    </row>
    <row r="1491" spans="1:11" x14ac:dyDescent="0.25">
      <c r="A1491" s="1">
        <v>45360</v>
      </c>
      <c r="B1491" t="s">
        <v>3</v>
      </c>
      <c r="C1491" t="s">
        <v>505</v>
      </c>
      <c r="D1491">
        <v>1.29</v>
      </c>
      <c r="E1491">
        <f t="shared" si="136"/>
        <v>3</v>
      </c>
      <c r="F1491">
        <f t="shared" si="137"/>
        <v>2024</v>
      </c>
      <c r="G1491">
        <f t="shared" si="138"/>
        <v>6</v>
      </c>
      <c r="H1491" t="str">
        <f t="shared" si="139"/>
        <v>Saturday</v>
      </c>
      <c r="J1491" t="s">
        <v>269</v>
      </c>
      <c r="K1491" t="s">
        <v>830</v>
      </c>
    </row>
    <row r="1492" spans="1:11" x14ac:dyDescent="0.25">
      <c r="A1492" s="1">
        <v>45367</v>
      </c>
      <c r="B1492" t="s">
        <v>3</v>
      </c>
      <c r="C1492" t="s">
        <v>831</v>
      </c>
      <c r="D1492">
        <v>2.39</v>
      </c>
      <c r="E1492">
        <f t="shared" si="136"/>
        <v>3</v>
      </c>
      <c r="F1492">
        <f t="shared" si="137"/>
        <v>2024</v>
      </c>
      <c r="G1492">
        <f t="shared" si="138"/>
        <v>6</v>
      </c>
      <c r="H1492" t="str">
        <f t="shared" si="139"/>
        <v>Saturday</v>
      </c>
      <c r="J1492" t="s">
        <v>47</v>
      </c>
      <c r="K1492" t="s">
        <v>730</v>
      </c>
    </row>
    <row r="1493" spans="1:11" x14ac:dyDescent="0.25">
      <c r="A1493" s="1">
        <v>45367</v>
      </c>
      <c r="B1493" t="s">
        <v>3</v>
      </c>
      <c r="C1493" t="s">
        <v>831</v>
      </c>
      <c r="D1493">
        <v>2.39</v>
      </c>
      <c r="E1493">
        <f t="shared" si="136"/>
        <v>3</v>
      </c>
      <c r="F1493">
        <f t="shared" si="137"/>
        <v>2024</v>
      </c>
      <c r="G1493">
        <f t="shared" si="138"/>
        <v>6</v>
      </c>
      <c r="H1493" t="str">
        <f t="shared" si="139"/>
        <v>Saturday</v>
      </c>
      <c r="J1493" t="s">
        <v>47</v>
      </c>
      <c r="K1493" t="s">
        <v>730</v>
      </c>
    </row>
    <row r="1494" spans="1:11" x14ac:dyDescent="0.25">
      <c r="A1494" s="1">
        <v>45367</v>
      </c>
      <c r="B1494" t="s">
        <v>3</v>
      </c>
      <c r="C1494" t="s">
        <v>832</v>
      </c>
      <c r="D1494">
        <f>3.99-1</f>
        <v>2.99</v>
      </c>
      <c r="E1494">
        <f t="shared" si="136"/>
        <v>3</v>
      </c>
      <c r="F1494">
        <f t="shared" si="137"/>
        <v>2024</v>
      </c>
      <c r="G1494">
        <f t="shared" si="138"/>
        <v>6</v>
      </c>
      <c r="H1494" t="str">
        <f t="shared" si="139"/>
        <v>Saturday</v>
      </c>
      <c r="J1494" t="s">
        <v>47</v>
      </c>
      <c r="K1494" t="s">
        <v>730</v>
      </c>
    </row>
    <row r="1495" spans="1:11" x14ac:dyDescent="0.25">
      <c r="A1495" s="1">
        <v>45367</v>
      </c>
      <c r="B1495" t="s">
        <v>3</v>
      </c>
      <c r="C1495" t="s">
        <v>833</v>
      </c>
      <c r="D1495">
        <v>2.29</v>
      </c>
      <c r="E1495">
        <f t="shared" si="136"/>
        <v>3</v>
      </c>
      <c r="F1495">
        <f t="shared" si="137"/>
        <v>2024</v>
      </c>
      <c r="G1495">
        <f t="shared" si="138"/>
        <v>6</v>
      </c>
      <c r="H1495" t="str">
        <f t="shared" si="139"/>
        <v>Saturday</v>
      </c>
      <c r="J1495" t="s">
        <v>47</v>
      </c>
      <c r="K1495" t="s">
        <v>730</v>
      </c>
    </row>
    <row r="1496" spans="1:11" x14ac:dyDescent="0.25">
      <c r="A1496" s="1">
        <v>45367</v>
      </c>
      <c r="B1496" t="s">
        <v>3</v>
      </c>
      <c r="C1496" t="s">
        <v>834</v>
      </c>
      <c r="D1496">
        <v>2.4900000000000002</v>
      </c>
      <c r="E1496">
        <f t="shared" si="136"/>
        <v>3</v>
      </c>
      <c r="F1496">
        <f t="shared" si="137"/>
        <v>2024</v>
      </c>
      <c r="G1496">
        <f t="shared" si="138"/>
        <v>6</v>
      </c>
      <c r="H1496" t="str">
        <f t="shared" si="139"/>
        <v>Saturday</v>
      </c>
      <c r="J1496" t="s">
        <v>47</v>
      </c>
      <c r="K1496" t="s">
        <v>730</v>
      </c>
    </row>
    <row r="1497" spans="1:11" x14ac:dyDescent="0.25">
      <c r="A1497" s="1">
        <v>45367</v>
      </c>
      <c r="B1497" t="s">
        <v>3</v>
      </c>
      <c r="C1497" t="s">
        <v>835</v>
      </c>
      <c r="D1497">
        <v>2.4900000000000002</v>
      </c>
      <c r="E1497">
        <f t="shared" si="136"/>
        <v>3</v>
      </c>
      <c r="F1497">
        <f t="shared" si="137"/>
        <v>2024</v>
      </c>
      <c r="G1497">
        <f t="shared" si="138"/>
        <v>6</v>
      </c>
      <c r="H1497" t="str">
        <f t="shared" si="139"/>
        <v>Saturday</v>
      </c>
      <c r="J1497" t="s">
        <v>47</v>
      </c>
      <c r="K1497" t="s">
        <v>730</v>
      </c>
    </row>
    <row r="1498" spans="1:11" x14ac:dyDescent="0.25">
      <c r="A1498" s="1">
        <v>45367</v>
      </c>
      <c r="B1498" t="s">
        <v>3</v>
      </c>
      <c r="C1498" t="s">
        <v>836</v>
      </c>
      <c r="D1498">
        <v>2.09</v>
      </c>
      <c r="E1498">
        <f t="shared" si="136"/>
        <v>3</v>
      </c>
      <c r="F1498">
        <f t="shared" si="137"/>
        <v>2024</v>
      </c>
      <c r="G1498">
        <f t="shared" si="138"/>
        <v>6</v>
      </c>
      <c r="H1498" t="str">
        <f t="shared" si="139"/>
        <v>Saturday</v>
      </c>
      <c r="J1498" t="s">
        <v>47</v>
      </c>
      <c r="K1498" t="s">
        <v>730</v>
      </c>
    </row>
    <row r="1499" spans="1:11" x14ac:dyDescent="0.25">
      <c r="A1499" s="1">
        <v>45367</v>
      </c>
      <c r="B1499" t="s">
        <v>3</v>
      </c>
      <c r="C1499" t="s">
        <v>837</v>
      </c>
      <c r="D1499">
        <v>1.99</v>
      </c>
      <c r="E1499">
        <f t="shared" si="136"/>
        <v>3</v>
      </c>
      <c r="F1499">
        <f t="shared" si="137"/>
        <v>2024</v>
      </c>
      <c r="G1499">
        <f t="shared" si="138"/>
        <v>6</v>
      </c>
      <c r="H1499" t="str">
        <f t="shared" si="139"/>
        <v>Saturday</v>
      </c>
      <c r="J1499" t="s">
        <v>47</v>
      </c>
      <c r="K1499" t="s">
        <v>730</v>
      </c>
    </row>
    <row r="1500" spans="1:11" x14ac:dyDescent="0.25">
      <c r="A1500" s="1">
        <v>45367</v>
      </c>
      <c r="B1500" t="s">
        <v>3</v>
      </c>
      <c r="C1500" t="s">
        <v>838</v>
      </c>
      <c r="D1500">
        <v>2.69</v>
      </c>
      <c r="E1500">
        <f t="shared" si="136"/>
        <v>3</v>
      </c>
      <c r="F1500">
        <f t="shared" si="137"/>
        <v>2024</v>
      </c>
      <c r="G1500">
        <f t="shared" si="138"/>
        <v>6</v>
      </c>
      <c r="H1500" t="str">
        <f t="shared" si="139"/>
        <v>Saturday</v>
      </c>
      <c r="J1500" t="s">
        <v>47</v>
      </c>
      <c r="K1500" t="s">
        <v>730</v>
      </c>
    </row>
    <row r="1501" spans="1:11" x14ac:dyDescent="0.25">
      <c r="A1501" s="1">
        <v>45367</v>
      </c>
      <c r="B1501" t="s">
        <v>3</v>
      </c>
      <c r="C1501" t="s">
        <v>571</v>
      </c>
      <c r="D1501">
        <v>1.29</v>
      </c>
      <c r="E1501">
        <f t="shared" si="136"/>
        <v>3</v>
      </c>
      <c r="F1501">
        <f t="shared" si="137"/>
        <v>2024</v>
      </c>
      <c r="G1501">
        <f t="shared" si="138"/>
        <v>6</v>
      </c>
      <c r="H1501" t="str">
        <f t="shared" si="139"/>
        <v>Saturday</v>
      </c>
      <c r="J1501" t="s">
        <v>48</v>
      </c>
      <c r="K1501" t="s">
        <v>730</v>
      </c>
    </row>
    <row r="1502" spans="1:11" x14ac:dyDescent="0.25">
      <c r="A1502" s="1">
        <v>45367</v>
      </c>
      <c r="B1502" t="s">
        <v>3</v>
      </c>
      <c r="C1502" t="s">
        <v>604</v>
      </c>
      <c r="D1502">
        <v>0.99</v>
      </c>
      <c r="E1502">
        <f t="shared" si="136"/>
        <v>3</v>
      </c>
      <c r="F1502">
        <f t="shared" si="137"/>
        <v>2024</v>
      </c>
      <c r="G1502">
        <f t="shared" si="138"/>
        <v>6</v>
      </c>
      <c r="H1502" t="str">
        <f t="shared" si="139"/>
        <v>Saturday</v>
      </c>
      <c r="J1502" t="s">
        <v>48</v>
      </c>
      <c r="K1502" t="s">
        <v>730</v>
      </c>
    </row>
    <row r="1503" spans="1:11" x14ac:dyDescent="0.25">
      <c r="A1503" s="1">
        <v>45367</v>
      </c>
      <c r="B1503" t="s">
        <v>3</v>
      </c>
      <c r="C1503" t="s">
        <v>604</v>
      </c>
      <c r="D1503">
        <v>0.99</v>
      </c>
      <c r="E1503">
        <f t="shared" si="136"/>
        <v>3</v>
      </c>
      <c r="F1503">
        <f t="shared" si="137"/>
        <v>2024</v>
      </c>
      <c r="G1503">
        <f t="shared" si="138"/>
        <v>6</v>
      </c>
      <c r="H1503" t="str">
        <f t="shared" si="139"/>
        <v>Saturday</v>
      </c>
      <c r="J1503" t="s">
        <v>48</v>
      </c>
      <c r="K1503" t="s">
        <v>730</v>
      </c>
    </row>
    <row r="1504" spans="1:11" x14ac:dyDescent="0.25">
      <c r="A1504" s="1">
        <v>45367</v>
      </c>
      <c r="B1504" t="s">
        <v>3</v>
      </c>
      <c r="C1504" t="s">
        <v>571</v>
      </c>
      <c r="D1504">
        <v>1.29</v>
      </c>
      <c r="E1504">
        <f t="shared" si="136"/>
        <v>3</v>
      </c>
      <c r="F1504">
        <f t="shared" si="137"/>
        <v>2024</v>
      </c>
      <c r="G1504">
        <f t="shared" si="138"/>
        <v>6</v>
      </c>
      <c r="H1504" t="str">
        <f t="shared" si="139"/>
        <v>Saturday</v>
      </c>
      <c r="J1504" t="s">
        <v>48</v>
      </c>
      <c r="K1504" t="s">
        <v>730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36"/>
        <v>3</v>
      </c>
      <c r="F1505">
        <f t="shared" si="137"/>
        <v>2024</v>
      </c>
      <c r="G1505">
        <f t="shared" si="138"/>
        <v>6</v>
      </c>
      <c r="H1505" t="str">
        <f t="shared" si="139"/>
        <v>Saturday</v>
      </c>
      <c r="J1505" t="s">
        <v>48</v>
      </c>
      <c r="K1505" t="s">
        <v>730</v>
      </c>
    </row>
    <row r="1506" spans="1:11" x14ac:dyDescent="0.25">
      <c r="A1506" s="1">
        <v>45367</v>
      </c>
      <c r="B1506" t="s">
        <v>3</v>
      </c>
      <c r="C1506" t="s">
        <v>802</v>
      </c>
      <c r="D1506">
        <v>1.19</v>
      </c>
      <c r="E1506">
        <f t="shared" si="136"/>
        <v>3</v>
      </c>
      <c r="F1506">
        <f t="shared" si="137"/>
        <v>2024</v>
      </c>
      <c r="G1506">
        <f t="shared" si="138"/>
        <v>6</v>
      </c>
      <c r="H1506" t="str">
        <f t="shared" si="139"/>
        <v>Saturday</v>
      </c>
      <c r="J1506" t="s">
        <v>48</v>
      </c>
      <c r="K1506" t="s">
        <v>730</v>
      </c>
    </row>
    <row r="1507" spans="1:11" x14ac:dyDescent="0.25">
      <c r="A1507" s="1">
        <v>45367</v>
      </c>
      <c r="B1507" t="s">
        <v>3</v>
      </c>
      <c r="C1507" t="s">
        <v>802</v>
      </c>
      <c r="D1507">
        <v>1.19</v>
      </c>
      <c r="E1507">
        <f t="shared" si="136"/>
        <v>3</v>
      </c>
      <c r="F1507">
        <f t="shared" si="137"/>
        <v>2024</v>
      </c>
      <c r="G1507">
        <f t="shared" si="138"/>
        <v>6</v>
      </c>
      <c r="H1507" t="str">
        <f t="shared" si="139"/>
        <v>Saturday</v>
      </c>
      <c r="J1507" t="s">
        <v>48</v>
      </c>
      <c r="K1507" t="s">
        <v>730</v>
      </c>
    </row>
    <row r="1508" spans="1:11" x14ac:dyDescent="0.25">
      <c r="A1508" s="1">
        <v>45367</v>
      </c>
      <c r="B1508" t="s">
        <v>3</v>
      </c>
      <c r="C1508" t="s">
        <v>802</v>
      </c>
      <c r="D1508">
        <v>1.19</v>
      </c>
      <c r="E1508">
        <f t="shared" si="136"/>
        <v>3</v>
      </c>
      <c r="F1508">
        <f t="shared" si="137"/>
        <v>2024</v>
      </c>
      <c r="G1508">
        <f t="shared" si="138"/>
        <v>6</v>
      </c>
      <c r="H1508" t="str">
        <f t="shared" si="139"/>
        <v>Saturday</v>
      </c>
      <c r="J1508" t="s">
        <v>48</v>
      </c>
      <c r="K1508" t="s">
        <v>730</v>
      </c>
    </row>
    <row r="1509" spans="1:11" x14ac:dyDescent="0.25">
      <c r="A1509" s="1">
        <v>45367</v>
      </c>
      <c r="B1509" t="s">
        <v>3</v>
      </c>
      <c r="C1509" t="s">
        <v>802</v>
      </c>
      <c r="D1509">
        <v>1.19</v>
      </c>
      <c r="E1509">
        <f t="shared" si="136"/>
        <v>3</v>
      </c>
      <c r="F1509">
        <f t="shared" si="137"/>
        <v>2024</v>
      </c>
      <c r="G1509">
        <f t="shared" si="138"/>
        <v>6</v>
      </c>
      <c r="H1509" t="str">
        <f t="shared" si="139"/>
        <v>Saturday</v>
      </c>
      <c r="J1509" t="s">
        <v>48</v>
      </c>
      <c r="K1509" t="s">
        <v>730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36"/>
        <v>3</v>
      </c>
      <c r="F1510">
        <f t="shared" si="137"/>
        <v>2024</v>
      </c>
      <c r="G1510">
        <f t="shared" si="138"/>
        <v>1</v>
      </c>
      <c r="H1510" t="str">
        <f t="shared" si="139"/>
        <v>Monday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36"/>
        <v>3</v>
      </c>
      <c r="F1511">
        <f t="shared" si="137"/>
        <v>2024</v>
      </c>
      <c r="G1511">
        <f t="shared" si="138"/>
        <v>1</v>
      </c>
      <c r="H1511" t="str">
        <f t="shared" si="139"/>
        <v>Monday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36"/>
        <v>3</v>
      </c>
      <c r="F1512">
        <f t="shared" si="137"/>
        <v>2024</v>
      </c>
      <c r="G1512">
        <f t="shared" si="138"/>
        <v>2</v>
      </c>
      <c r="H1512" t="str">
        <f t="shared" si="139"/>
        <v>Tuesday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36"/>
        <v>3</v>
      </c>
      <c r="F1513">
        <f t="shared" si="137"/>
        <v>2024</v>
      </c>
      <c r="G1513">
        <f t="shared" si="138"/>
        <v>2</v>
      </c>
      <c r="H1513" t="str">
        <f t="shared" si="139"/>
        <v>Tuesday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36"/>
        <v>3</v>
      </c>
      <c r="F1514">
        <f t="shared" si="137"/>
        <v>2024</v>
      </c>
      <c r="G1514">
        <f t="shared" si="138"/>
        <v>3</v>
      </c>
      <c r="H1514" t="str">
        <f t="shared" si="139"/>
        <v>Wednesday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36"/>
        <v>3</v>
      </c>
      <c r="F1515">
        <f t="shared" si="137"/>
        <v>2024</v>
      </c>
      <c r="G1515">
        <f t="shared" si="138"/>
        <v>3</v>
      </c>
      <c r="H1515" t="str">
        <f t="shared" si="139"/>
        <v>Wednesday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839</v>
      </c>
      <c r="D1516">
        <f>3.99-1.5</f>
        <v>2.4900000000000002</v>
      </c>
      <c r="E1516">
        <f t="shared" si="136"/>
        <v>3</v>
      </c>
      <c r="F1516">
        <f t="shared" si="137"/>
        <v>2024</v>
      </c>
      <c r="G1516">
        <f t="shared" si="138"/>
        <v>1</v>
      </c>
      <c r="H1516" t="str">
        <f t="shared" si="139"/>
        <v>Monday</v>
      </c>
      <c r="J1516" t="s">
        <v>49</v>
      </c>
      <c r="K1516" t="s">
        <v>744</v>
      </c>
    </row>
    <row r="1517" spans="1:11" x14ac:dyDescent="0.25">
      <c r="A1517" s="1">
        <v>45362</v>
      </c>
      <c r="B1517" t="s">
        <v>3</v>
      </c>
      <c r="C1517" t="s">
        <v>839</v>
      </c>
      <c r="D1517">
        <f>3.99-1.5</f>
        <v>2.4900000000000002</v>
      </c>
      <c r="E1517">
        <f t="shared" si="136"/>
        <v>3</v>
      </c>
      <c r="F1517">
        <f t="shared" si="137"/>
        <v>2024</v>
      </c>
      <c r="G1517">
        <f t="shared" si="138"/>
        <v>1</v>
      </c>
      <c r="H1517" t="str">
        <f t="shared" si="139"/>
        <v>Monday</v>
      </c>
      <c r="J1517" t="s">
        <v>49</v>
      </c>
      <c r="K1517" t="s">
        <v>744</v>
      </c>
    </row>
    <row r="1518" spans="1:11" x14ac:dyDescent="0.25">
      <c r="A1518" s="1">
        <v>45362</v>
      </c>
      <c r="B1518" t="s">
        <v>3</v>
      </c>
      <c r="C1518" t="s">
        <v>840</v>
      </c>
      <c r="D1518">
        <v>2.99</v>
      </c>
      <c r="E1518">
        <f t="shared" si="136"/>
        <v>3</v>
      </c>
      <c r="F1518">
        <f t="shared" si="137"/>
        <v>2024</v>
      </c>
      <c r="G1518">
        <f t="shared" si="138"/>
        <v>1</v>
      </c>
      <c r="H1518" t="str">
        <f t="shared" si="139"/>
        <v>Monday</v>
      </c>
      <c r="J1518" t="s">
        <v>49</v>
      </c>
      <c r="K1518" t="s">
        <v>744</v>
      </c>
    </row>
    <row r="1519" spans="1:11" x14ac:dyDescent="0.25">
      <c r="A1519" s="1">
        <v>45362</v>
      </c>
      <c r="B1519" t="s">
        <v>3</v>
      </c>
      <c r="C1519" t="s">
        <v>687</v>
      </c>
      <c r="D1519">
        <v>1.79</v>
      </c>
      <c r="E1519">
        <f t="shared" si="136"/>
        <v>3</v>
      </c>
      <c r="F1519">
        <f t="shared" si="137"/>
        <v>2024</v>
      </c>
      <c r="G1519">
        <f t="shared" si="138"/>
        <v>1</v>
      </c>
      <c r="H1519" t="str">
        <f t="shared" si="139"/>
        <v>Monday</v>
      </c>
      <c r="J1519" t="s">
        <v>49</v>
      </c>
      <c r="K1519" t="s">
        <v>744</v>
      </c>
    </row>
    <row r="1520" spans="1:11" x14ac:dyDescent="0.25">
      <c r="A1520" s="1">
        <v>45362</v>
      </c>
      <c r="B1520" t="s">
        <v>3</v>
      </c>
      <c r="C1520" t="s">
        <v>509</v>
      </c>
      <c r="D1520">
        <v>1.69</v>
      </c>
      <c r="E1520">
        <f t="shared" si="136"/>
        <v>3</v>
      </c>
      <c r="F1520">
        <f t="shared" si="137"/>
        <v>2024</v>
      </c>
      <c r="G1520">
        <f t="shared" si="138"/>
        <v>1</v>
      </c>
      <c r="H1520" t="str">
        <f t="shared" si="139"/>
        <v>Monday</v>
      </c>
      <c r="J1520" t="s">
        <v>49</v>
      </c>
      <c r="K1520" t="s">
        <v>744</v>
      </c>
    </row>
    <row r="1521" spans="1:11" x14ac:dyDescent="0.25">
      <c r="A1521" s="1">
        <v>45364</v>
      </c>
      <c r="B1521" t="s">
        <v>3</v>
      </c>
      <c r="C1521" t="s">
        <v>839</v>
      </c>
      <c r="D1521">
        <f>3.99-1.5</f>
        <v>2.4900000000000002</v>
      </c>
      <c r="E1521">
        <f t="shared" si="136"/>
        <v>3</v>
      </c>
      <c r="F1521">
        <f t="shared" si="137"/>
        <v>2024</v>
      </c>
      <c r="G1521">
        <f t="shared" si="138"/>
        <v>3</v>
      </c>
      <c r="H1521" t="str">
        <f t="shared" si="139"/>
        <v>Wednesday</v>
      </c>
      <c r="J1521" t="s">
        <v>49</v>
      </c>
      <c r="K1521" t="s">
        <v>744</v>
      </c>
    </row>
    <row r="1522" spans="1:11" x14ac:dyDescent="0.25">
      <c r="A1522" s="1">
        <v>45364</v>
      </c>
      <c r="B1522" t="s">
        <v>3</v>
      </c>
      <c r="C1522" t="s">
        <v>839</v>
      </c>
      <c r="D1522">
        <f>3.99-1.5</f>
        <v>2.4900000000000002</v>
      </c>
      <c r="E1522">
        <f t="shared" si="136"/>
        <v>3</v>
      </c>
      <c r="F1522">
        <f t="shared" si="137"/>
        <v>2024</v>
      </c>
      <c r="G1522">
        <f t="shared" si="138"/>
        <v>3</v>
      </c>
      <c r="H1522" t="str">
        <f t="shared" si="139"/>
        <v>Wednesday</v>
      </c>
      <c r="J1522" t="s">
        <v>49</v>
      </c>
      <c r="K1522" t="s">
        <v>744</v>
      </c>
    </row>
    <row r="1523" spans="1:11" x14ac:dyDescent="0.25">
      <c r="A1523" s="1">
        <v>45364</v>
      </c>
      <c r="B1523" t="s">
        <v>3</v>
      </c>
      <c r="C1523" t="s">
        <v>841</v>
      </c>
      <c r="D1523">
        <v>2.09</v>
      </c>
      <c r="E1523">
        <f t="shared" si="136"/>
        <v>3</v>
      </c>
      <c r="F1523">
        <f t="shared" si="137"/>
        <v>2024</v>
      </c>
      <c r="G1523">
        <f t="shared" si="138"/>
        <v>3</v>
      </c>
      <c r="H1523" t="str">
        <f t="shared" si="139"/>
        <v>Wednesday</v>
      </c>
      <c r="J1523" t="s">
        <v>49</v>
      </c>
      <c r="K1523" t="s">
        <v>744</v>
      </c>
    </row>
    <row r="1524" spans="1:11" x14ac:dyDescent="0.25">
      <c r="A1524" s="1">
        <v>45364</v>
      </c>
      <c r="B1524" t="s">
        <v>3</v>
      </c>
      <c r="C1524" t="s">
        <v>699</v>
      </c>
      <c r="D1524">
        <v>1.99</v>
      </c>
      <c r="E1524">
        <f t="shared" si="136"/>
        <v>3</v>
      </c>
      <c r="F1524">
        <f t="shared" si="137"/>
        <v>2024</v>
      </c>
      <c r="G1524">
        <f t="shared" si="138"/>
        <v>3</v>
      </c>
      <c r="H1524" t="str">
        <f t="shared" si="139"/>
        <v>Wednesday</v>
      </c>
      <c r="J1524" t="s">
        <v>49</v>
      </c>
      <c r="K1524" t="s">
        <v>744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36"/>
        <v>3</v>
      </c>
      <c r="F1525">
        <f t="shared" si="137"/>
        <v>2024</v>
      </c>
      <c r="G1525">
        <f t="shared" si="138"/>
        <v>3</v>
      </c>
      <c r="H1525" t="str">
        <f t="shared" si="139"/>
        <v>Wednesday</v>
      </c>
      <c r="J1525" t="s">
        <v>49</v>
      </c>
      <c r="K1525" t="s">
        <v>744</v>
      </c>
    </row>
    <row r="1526" spans="1:11" x14ac:dyDescent="0.25">
      <c r="A1526" s="1">
        <v>45364</v>
      </c>
      <c r="B1526" t="s">
        <v>3</v>
      </c>
      <c r="C1526" t="s">
        <v>842</v>
      </c>
      <c r="D1526">
        <v>1.99</v>
      </c>
      <c r="E1526">
        <f t="shared" si="136"/>
        <v>3</v>
      </c>
      <c r="F1526">
        <f t="shared" si="137"/>
        <v>2024</v>
      </c>
      <c r="G1526">
        <f t="shared" si="138"/>
        <v>3</v>
      </c>
      <c r="H1526" t="str">
        <f t="shared" si="139"/>
        <v>Wednesday</v>
      </c>
      <c r="J1526" t="s">
        <v>49</v>
      </c>
      <c r="K1526" t="s">
        <v>744</v>
      </c>
    </row>
    <row r="1527" spans="1:11" x14ac:dyDescent="0.25">
      <c r="A1527" s="1">
        <v>45364</v>
      </c>
      <c r="B1527" t="s">
        <v>3</v>
      </c>
      <c r="C1527" t="s">
        <v>843</v>
      </c>
      <c r="D1527">
        <v>1.29</v>
      </c>
      <c r="E1527">
        <f t="shared" si="136"/>
        <v>3</v>
      </c>
      <c r="F1527">
        <f t="shared" si="137"/>
        <v>2024</v>
      </c>
      <c r="G1527">
        <f t="shared" si="138"/>
        <v>3</v>
      </c>
      <c r="H1527" t="str">
        <f t="shared" si="139"/>
        <v>Wednesday</v>
      </c>
      <c r="J1527" t="s">
        <v>49</v>
      </c>
      <c r="K1527" t="s">
        <v>744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36"/>
        <v>3</v>
      </c>
      <c r="F1528">
        <f t="shared" si="137"/>
        <v>2024</v>
      </c>
      <c r="G1528">
        <f t="shared" si="138"/>
        <v>3</v>
      </c>
      <c r="H1528" t="str">
        <f t="shared" si="139"/>
        <v>Wednesday</v>
      </c>
      <c r="J1528" t="s">
        <v>49</v>
      </c>
      <c r="K1528" t="s">
        <v>744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36"/>
        <v>3</v>
      </c>
      <c r="F1529">
        <f t="shared" si="137"/>
        <v>2024</v>
      </c>
      <c r="G1529">
        <f t="shared" si="138"/>
        <v>4</v>
      </c>
      <c r="H1529" t="str">
        <f t="shared" si="139"/>
        <v>Thursday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36"/>
        <v>3</v>
      </c>
      <c r="F1530">
        <f t="shared" si="137"/>
        <v>2024</v>
      </c>
      <c r="G1530">
        <f t="shared" si="138"/>
        <v>4</v>
      </c>
      <c r="H1530" t="str">
        <f t="shared" si="139"/>
        <v>Thursday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36"/>
        <v>3</v>
      </c>
      <c r="F1531">
        <f t="shared" si="137"/>
        <v>2024</v>
      </c>
      <c r="G1531">
        <f t="shared" si="138"/>
        <v>4</v>
      </c>
      <c r="H1531" t="str">
        <f t="shared" si="139"/>
        <v>Thursday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640</v>
      </c>
      <c r="D1532">
        <v>0.79</v>
      </c>
      <c r="E1532">
        <f t="shared" si="136"/>
        <v>3</v>
      </c>
      <c r="F1532">
        <f t="shared" si="137"/>
        <v>2024</v>
      </c>
      <c r="G1532">
        <f t="shared" si="138"/>
        <v>4</v>
      </c>
      <c r="H1532" t="str">
        <f t="shared" si="139"/>
        <v>Thursday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36"/>
        <v>3</v>
      </c>
      <c r="F1533">
        <f t="shared" si="137"/>
        <v>2024</v>
      </c>
      <c r="G1533">
        <f t="shared" si="138"/>
        <v>5</v>
      </c>
      <c r="H1533" t="str">
        <f t="shared" si="139"/>
        <v>Friday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36"/>
        <v>3</v>
      </c>
      <c r="F1534">
        <f t="shared" si="137"/>
        <v>2024</v>
      </c>
      <c r="G1534">
        <f t="shared" si="138"/>
        <v>5</v>
      </c>
      <c r="H1534" t="str">
        <f t="shared" si="139"/>
        <v>Friday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640</v>
      </c>
      <c r="D1535">
        <v>0.79</v>
      </c>
      <c r="E1535">
        <f t="shared" si="136"/>
        <v>3</v>
      </c>
      <c r="F1535">
        <f t="shared" si="137"/>
        <v>2024</v>
      </c>
      <c r="G1535">
        <f t="shared" si="138"/>
        <v>5</v>
      </c>
      <c r="H1535" t="str">
        <f t="shared" si="139"/>
        <v>Friday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639</v>
      </c>
      <c r="D1536">
        <f>3.79-1.3</f>
        <v>2.4900000000000002</v>
      </c>
      <c r="E1536">
        <f t="shared" si="136"/>
        <v>3</v>
      </c>
      <c r="F1536">
        <f t="shared" si="137"/>
        <v>2024</v>
      </c>
      <c r="G1536">
        <f t="shared" si="138"/>
        <v>5</v>
      </c>
      <c r="H1536" t="str">
        <f t="shared" si="139"/>
        <v>Friday</v>
      </c>
      <c r="J1536" t="s">
        <v>49</v>
      </c>
      <c r="K1536" t="s">
        <v>744</v>
      </c>
    </row>
    <row r="1537" spans="1:11" x14ac:dyDescent="0.25">
      <c r="A1537" s="1">
        <v>45366</v>
      </c>
      <c r="B1537" t="s">
        <v>3</v>
      </c>
      <c r="C1537" t="s">
        <v>639</v>
      </c>
      <c r="D1537">
        <f>3.79-1.3</f>
        <v>2.4900000000000002</v>
      </c>
      <c r="E1537">
        <f t="shared" si="136"/>
        <v>3</v>
      </c>
      <c r="F1537">
        <f t="shared" si="137"/>
        <v>2024</v>
      </c>
      <c r="G1537">
        <f t="shared" si="138"/>
        <v>5</v>
      </c>
      <c r="H1537" t="str">
        <f t="shared" si="139"/>
        <v>Friday</v>
      </c>
      <c r="J1537" t="s">
        <v>49</v>
      </c>
      <c r="K1537" t="s">
        <v>744</v>
      </c>
    </row>
    <row r="1538" spans="1:11" x14ac:dyDescent="0.25">
      <c r="A1538" s="1">
        <v>45366</v>
      </c>
      <c r="B1538" t="s">
        <v>3</v>
      </c>
      <c r="C1538" t="s">
        <v>841</v>
      </c>
      <c r="D1538">
        <v>2.09</v>
      </c>
      <c r="E1538">
        <f t="shared" si="136"/>
        <v>3</v>
      </c>
      <c r="F1538">
        <f t="shared" si="137"/>
        <v>2024</v>
      </c>
      <c r="G1538">
        <f t="shared" si="138"/>
        <v>5</v>
      </c>
      <c r="H1538" t="str">
        <f t="shared" si="139"/>
        <v>Friday</v>
      </c>
      <c r="J1538" t="s">
        <v>49</v>
      </c>
      <c r="K1538" t="s">
        <v>744</v>
      </c>
    </row>
    <row r="1539" spans="1:11" x14ac:dyDescent="0.25">
      <c r="A1539" s="1">
        <v>45366</v>
      </c>
      <c r="B1539" t="s">
        <v>3</v>
      </c>
      <c r="C1539" t="s">
        <v>844</v>
      </c>
      <c r="D1539">
        <f>1.99-1</f>
        <v>0.99</v>
      </c>
      <c r="E1539">
        <f t="shared" ref="E1539:E1602" si="140">MONTH(A1539)</f>
        <v>3</v>
      </c>
      <c r="F1539">
        <f t="shared" ref="F1539:F1602" si="141">YEAR(A1539)</f>
        <v>2024</v>
      </c>
      <c r="G1539">
        <f t="shared" ref="G1539:G1602" si="142">WEEKDAY(A1539, 2)</f>
        <v>5</v>
      </c>
      <c r="H1539" t="str">
        <f t="shared" ref="H1539:H1602" si="143">CHOOSE(WEEKDAY(A1539, 2), "Monday", "Tuesday","Wednesday", "Thursday", "Friday", "Saturday","Sunday")</f>
        <v>Friday</v>
      </c>
      <c r="J1539" t="s">
        <v>49</v>
      </c>
      <c r="K1539" t="s">
        <v>744</v>
      </c>
    </row>
    <row r="1540" spans="1:11" x14ac:dyDescent="0.25">
      <c r="A1540" s="1">
        <v>45366</v>
      </c>
      <c r="B1540" t="s">
        <v>3</v>
      </c>
      <c r="C1540" t="s">
        <v>845</v>
      </c>
      <c r="D1540">
        <v>0.59</v>
      </c>
      <c r="E1540">
        <f t="shared" si="140"/>
        <v>3</v>
      </c>
      <c r="F1540">
        <f t="shared" si="141"/>
        <v>2024</v>
      </c>
      <c r="G1540">
        <f t="shared" si="142"/>
        <v>5</v>
      </c>
      <c r="H1540" t="str">
        <f t="shared" si="143"/>
        <v>Friday</v>
      </c>
      <c r="J1540" t="s">
        <v>49</v>
      </c>
      <c r="K1540" t="s">
        <v>744</v>
      </c>
    </row>
    <row r="1541" spans="1:11" x14ac:dyDescent="0.25">
      <c r="A1541" s="1">
        <v>45366</v>
      </c>
      <c r="B1541" t="s">
        <v>3</v>
      </c>
      <c r="C1541" t="s">
        <v>845</v>
      </c>
      <c r="D1541">
        <v>0.59</v>
      </c>
      <c r="E1541">
        <f t="shared" si="140"/>
        <v>3</v>
      </c>
      <c r="F1541">
        <f t="shared" si="141"/>
        <v>2024</v>
      </c>
      <c r="G1541">
        <f t="shared" si="142"/>
        <v>5</v>
      </c>
      <c r="H1541" t="str">
        <f t="shared" si="143"/>
        <v>Friday</v>
      </c>
      <c r="J1541" t="s">
        <v>49</v>
      </c>
      <c r="K1541" t="s">
        <v>744</v>
      </c>
    </row>
    <row r="1542" spans="1:11" x14ac:dyDescent="0.25">
      <c r="A1542" s="1">
        <v>45366</v>
      </c>
      <c r="B1542" t="s">
        <v>3</v>
      </c>
      <c r="C1542" t="s">
        <v>846</v>
      </c>
      <c r="D1542">
        <v>0.99</v>
      </c>
      <c r="E1542">
        <f t="shared" si="140"/>
        <v>3</v>
      </c>
      <c r="F1542">
        <f t="shared" si="141"/>
        <v>2024</v>
      </c>
      <c r="G1542">
        <f t="shared" si="142"/>
        <v>5</v>
      </c>
      <c r="H1542" t="str">
        <f t="shared" si="143"/>
        <v>Friday</v>
      </c>
      <c r="J1542" t="s">
        <v>49</v>
      </c>
      <c r="K1542" t="s">
        <v>744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40"/>
        <v>3</v>
      </c>
      <c r="F1543">
        <f t="shared" si="141"/>
        <v>2024</v>
      </c>
      <c r="G1543">
        <f t="shared" si="142"/>
        <v>5</v>
      </c>
      <c r="H1543" t="str">
        <f t="shared" si="143"/>
        <v>Friday</v>
      </c>
      <c r="J1543" t="s">
        <v>49</v>
      </c>
      <c r="K1543" t="s">
        <v>744</v>
      </c>
    </row>
    <row r="1544" spans="1:11" x14ac:dyDescent="0.25">
      <c r="A1544" s="1">
        <v>45367</v>
      </c>
      <c r="B1544" t="s">
        <v>3</v>
      </c>
      <c r="C1544" t="s">
        <v>847</v>
      </c>
      <c r="D1544">
        <v>4.6900000000000004</v>
      </c>
      <c r="E1544">
        <f t="shared" si="140"/>
        <v>3</v>
      </c>
      <c r="F1544">
        <f t="shared" si="141"/>
        <v>2024</v>
      </c>
      <c r="G1544">
        <f t="shared" si="142"/>
        <v>6</v>
      </c>
      <c r="H1544" t="str">
        <f t="shared" si="143"/>
        <v>Saturday</v>
      </c>
      <c r="J1544" t="s">
        <v>47</v>
      </c>
      <c r="K1544" t="s">
        <v>730</v>
      </c>
    </row>
    <row r="1545" spans="1:11" x14ac:dyDescent="0.25">
      <c r="A1545" s="1">
        <v>45367</v>
      </c>
      <c r="B1545" t="s">
        <v>3</v>
      </c>
      <c r="C1545" t="s">
        <v>847</v>
      </c>
      <c r="D1545">
        <v>4.6900000000000004</v>
      </c>
      <c r="E1545">
        <f t="shared" si="140"/>
        <v>3</v>
      </c>
      <c r="F1545">
        <f t="shared" si="141"/>
        <v>2024</v>
      </c>
      <c r="G1545">
        <f t="shared" si="142"/>
        <v>6</v>
      </c>
      <c r="H1545" t="str">
        <f t="shared" si="143"/>
        <v>Saturday</v>
      </c>
      <c r="J1545" t="s">
        <v>47</v>
      </c>
      <c r="K1545" t="s">
        <v>730</v>
      </c>
    </row>
    <row r="1546" spans="1:11" x14ac:dyDescent="0.25">
      <c r="A1546" s="1">
        <v>45367</v>
      </c>
      <c r="B1546" t="s">
        <v>3</v>
      </c>
      <c r="C1546" t="s">
        <v>848</v>
      </c>
      <c r="D1546">
        <f>3.49-0.5</f>
        <v>2.99</v>
      </c>
      <c r="E1546">
        <f t="shared" si="140"/>
        <v>3</v>
      </c>
      <c r="F1546">
        <f t="shared" si="141"/>
        <v>2024</v>
      </c>
      <c r="G1546">
        <f t="shared" si="142"/>
        <v>6</v>
      </c>
      <c r="H1546" t="str">
        <f t="shared" si="143"/>
        <v>Saturday</v>
      </c>
      <c r="J1546" t="s">
        <v>47</v>
      </c>
      <c r="K1546" t="s">
        <v>730</v>
      </c>
    </row>
    <row r="1547" spans="1:11" x14ac:dyDescent="0.25">
      <c r="A1547" s="1">
        <v>45367</v>
      </c>
      <c r="B1547" t="s">
        <v>3</v>
      </c>
      <c r="C1547" t="s">
        <v>849</v>
      </c>
      <c r="D1547">
        <f>3.49-0.5</f>
        <v>2.99</v>
      </c>
      <c r="E1547">
        <f t="shared" si="140"/>
        <v>3</v>
      </c>
      <c r="F1547">
        <f t="shared" si="141"/>
        <v>2024</v>
      </c>
      <c r="G1547">
        <f t="shared" si="142"/>
        <v>6</v>
      </c>
      <c r="H1547" t="str">
        <f t="shared" si="143"/>
        <v>Saturday</v>
      </c>
      <c r="J1547" t="s">
        <v>47</v>
      </c>
      <c r="K1547" t="s">
        <v>730</v>
      </c>
    </row>
    <row r="1548" spans="1:11" x14ac:dyDescent="0.25">
      <c r="A1548" s="1">
        <v>45367</v>
      </c>
      <c r="B1548" t="s">
        <v>3</v>
      </c>
      <c r="C1548" t="s">
        <v>572</v>
      </c>
      <c r="D1548">
        <v>0.91</v>
      </c>
      <c r="E1548">
        <f t="shared" si="140"/>
        <v>3</v>
      </c>
      <c r="F1548">
        <f t="shared" si="141"/>
        <v>2024</v>
      </c>
      <c r="G1548">
        <f t="shared" si="142"/>
        <v>6</v>
      </c>
      <c r="H1548" t="str">
        <f t="shared" si="143"/>
        <v>Saturday</v>
      </c>
      <c r="J1548" t="s">
        <v>47</v>
      </c>
      <c r="K1548" t="s">
        <v>730</v>
      </c>
    </row>
    <row r="1549" spans="1:11" x14ac:dyDescent="0.25">
      <c r="A1549" s="1">
        <v>45367</v>
      </c>
      <c r="B1549" t="s">
        <v>3</v>
      </c>
      <c r="C1549" t="s">
        <v>850</v>
      </c>
      <c r="D1549">
        <f>4.7-1.18</f>
        <v>3.5200000000000005</v>
      </c>
      <c r="E1549">
        <f t="shared" si="140"/>
        <v>3</v>
      </c>
      <c r="F1549">
        <f t="shared" si="141"/>
        <v>2024</v>
      </c>
      <c r="G1549">
        <f t="shared" si="142"/>
        <v>6</v>
      </c>
      <c r="H1549" t="str">
        <f t="shared" si="143"/>
        <v>Saturday</v>
      </c>
      <c r="J1549" t="s">
        <v>51</v>
      </c>
      <c r="K1549" t="s">
        <v>730</v>
      </c>
    </row>
    <row r="1550" spans="1:11" x14ac:dyDescent="0.25">
      <c r="A1550" s="1">
        <v>45367</v>
      </c>
      <c r="B1550" t="s">
        <v>3</v>
      </c>
      <c r="C1550" t="s">
        <v>851</v>
      </c>
      <c r="D1550">
        <v>3.5</v>
      </c>
      <c r="E1550">
        <f t="shared" si="140"/>
        <v>3</v>
      </c>
      <c r="F1550">
        <f t="shared" si="141"/>
        <v>2024</v>
      </c>
      <c r="G1550">
        <f t="shared" si="142"/>
        <v>6</v>
      </c>
      <c r="H1550" t="str">
        <f t="shared" si="143"/>
        <v>Saturday</v>
      </c>
      <c r="J1550" t="s">
        <v>51</v>
      </c>
      <c r="K1550" t="s">
        <v>730</v>
      </c>
    </row>
    <row r="1551" spans="1:11" x14ac:dyDescent="0.25">
      <c r="A1551" s="1">
        <v>45367</v>
      </c>
      <c r="B1551" t="s">
        <v>3</v>
      </c>
      <c r="C1551" t="s">
        <v>852</v>
      </c>
      <c r="D1551">
        <v>0.6</v>
      </c>
      <c r="E1551">
        <f t="shared" si="140"/>
        <v>3</v>
      </c>
      <c r="F1551">
        <f t="shared" si="141"/>
        <v>2024</v>
      </c>
      <c r="G1551">
        <f t="shared" si="142"/>
        <v>6</v>
      </c>
      <c r="H1551" t="str">
        <f t="shared" si="143"/>
        <v>Saturday</v>
      </c>
      <c r="J1551" t="s">
        <v>51</v>
      </c>
      <c r="K1551" t="s">
        <v>730</v>
      </c>
    </row>
    <row r="1552" spans="1:11" x14ac:dyDescent="0.25">
      <c r="A1552" s="1">
        <v>45367</v>
      </c>
      <c r="B1552" t="s">
        <v>3</v>
      </c>
      <c r="C1552" t="s">
        <v>853</v>
      </c>
      <c r="D1552">
        <v>2.8</v>
      </c>
      <c r="E1552">
        <f t="shared" si="140"/>
        <v>3</v>
      </c>
      <c r="F1552">
        <f t="shared" si="141"/>
        <v>2024</v>
      </c>
      <c r="G1552">
        <f t="shared" si="142"/>
        <v>6</v>
      </c>
      <c r="H1552" t="str">
        <f t="shared" si="143"/>
        <v>Saturday</v>
      </c>
      <c r="J1552" t="s">
        <v>51</v>
      </c>
      <c r="K1552" t="s">
        <v>730</v>
      </c>
    </row>
    <row r="1553" spans="1:11" x14ac:dyDescent="0.25">
      <c r="A1553" s="1">
        <v>45367</v>
      </c>
      <c r="B1553" t="s">
        <v>3</v>
      </c>
      <c r="C1553" t="s">
        <v>854</v>
      </c>
      <c r="D1553">
        <v>17</v>
      </c>
      <c r="E1553">
        <f t="shared" si="140"/>
        <v>3</v>
      </c>
      <c r="F1553">
        <f t="shared" si="141"/>
        <v>2024</v>
      </c>
      <c r="G1553">
        <f t="shared" si="142"/>
        <v>6</v>
      </c>
      <c r="H1553" t="str">
        <f t="shared" si="143"/>
        <v>Saturday</v>
      </c>
      <c r="J1553" t="s">
        <v>855</v>
      </c>
      <c r="K1553" t="s">
        <v>730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40"/>
        <v>3</v>
      </c>
      <c r="F1554">
        <f t="shared" si="141"/>
        <v>2024</v>
      </c>
      <c r="G1554">
        <f t="shared" si="142"/>
        <v>1</v>
      </c>
      <c r="H1554" t="str">
        <f t="shared" si="143"/>
        <v>Monday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40"/>
        <v>3</v>
      </c>
      <c r="F1555">
        <f t="shared" si="141"/>
        <v>2024</v>
      </c>
      <c r="G1555">
        <f t="shared" si="142"/>
        <v>1</v>
      </c>
      <c r="H1555" t="str">
        <f t="shared" si="143"/>
        <v>Monday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640</v>
      </c>
      <c r="D1556">
        <v>0.79</v>
      </c>
      <c r="E1556">
        <f t="shared" si="140"/>
        <v>3</v>
      </c>
      <c r="F1556">
        <f t="shared" si="141"/>
        <v>2024</v>
      </c>
      <c r="G1556">
        <f t="shared" si="142"/>
        <v>1</v>
      </c>
      <c r="H1556" t="str">
        <f t="shared" si="143"/>
        <v>Monday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639</v>
      </c>
      <c r="D1557">
        <f>3.79-1.3</f>
        <v>2.4900000000000002</v>
      </c>
      <c r="E1557">
        <f t="shared" si="140"/>
        <v>3</v>
      </c>
      <c r="F1557">
        <f t="shared" si="141"/>
        <v>2024</v>
      </c>
      <c r="G1557">
        <f t="shared" si="142"/>
        <v>1</v>
      </c>
      <c r="H1557" t="str">
        <f t="shared" si="143"/>
        <v>Monday</v>
      </c>
      <c r="J1557" t="s">
        <v>49</v>
      </c>
      <c r="K1557" t="s">
        <v>744</v>
      </c>
    </row>
    <row r="1558" spans="1:11" x14ac:dyDescent="0.25">
      <c r="A1558" s="1">
        <v>45369</v>
      </c>
      <c r="B1558" t="s">
        <v>3</v>
      </c>
      <c r="C1558" t="s">
        <v>639</v>
      </c>
      <c r="D1558">
        <f>3.79-1.3</f>
        <v>2.4900000000000002</v>
      </c>
      <c r="E1558">
        <f t="shared" si="140"/>
        <v>3</v>
      </c>
      <c r="F1558">
        <f t="shared" si="141"/>
        <v>2024</v>
      </c>
      <c r="G1558">
        <f t="shared" si="142"/>
        <v>1</v>
      </c>
      <c r="H1558" t="str">
        <f t="shared" si="143"/>
        <v>Monday</v>
      </c>
      <c r="J1558" t="s">
        <v>49</v>
      </c>
      <c r="K1558" t="s">
        <v>744</v>
      </c>
    </row>
    <row r="1559" spans="1:11" x14ac:dyDescent="0.25">
      <c r="A1559" s="1">
        <v>45369</v>
      </c>
      <c r="B1559" t="s">
        <v>3</v>
      </c>
      <c r="C1559" t="s">
        <v>592</v>
      </c>
      <c r="D1559">
        <f>3.49-1.75</f>
        <v>1.7400000000000002</v>
      </c>
      <c r="E1559">
        <f t="shared" si="140"/>
        <v>3</v>
      </c>
      <c r="F1559">
        <f t="shared" si="141"/>
        <v>2024</v>
      </c>
      <c r="G1559">
        <f t="shared" si="142"/>
        <v>1</v>
      </c>
      <c r="H1559" t="str">
        <f t="shared" si="143"/>
        <v>Monday</v>
      </c>
      <c r="J1559" t="s">
        <v>49</v>
      </c>
      <c r="K1559" t="s">
        <v>744</v>
      </c>
    </row>
    <row r="1560" spans="1:11" x14ac:dyDescent="0.25">
      <c r="A1560" s="1">
        <v>45369</v>
      </c>
      <c r="B1560" t="s">
        <v>3</v>
      </c>
      <c r="C1560" t="s">
        <v>578</v>
      </c>
      <c r="D1560">
        <f>4.17-2.09</f>
        <v>2.08</v>
      </c>
      <c r="E1560">
        <f t="shared" si="140"/>
        <v>3</v>
      </c>
      <c r="F1560">
        <f t="shared" si="141"/>
        <v>2024</v>
      </c>
      <c r="G1560">
        <f t="shared" si="142"/>
        <v>1</v>
      </c>
      <c r="H1560" t="str">
        <f t="shared" si="143"/>
        <v>Monday</v>
      </c>
      <c r="J1560" t="s">
        <v>49</v>
      </c>
      <c r="K1560" t="s">
        <v>744</v>
      </c>
    </row>
    <row r="1561" spans="1:11" x14ac:dyDescent="0.25">
      <c r="A1561" s="1">
        <v>45369</v>
      </c>
      <c r="B1561" t="s">
        <v>3</v>
      </c>
      <c r="C1561" t="s">
        <v>578</v>
      </c>
      <c r="D1561">
        <f>4.17-2.09</f>
        <v>2.08</v>
      </c>
      <c r="E1561">
        <f t="shared" si="140"/>
        <v>3</v>
      </c>
      <c r="F1561">
        <f t="shared" si="141"/>
        <v>2024</v>
      </c>
      <c r="G1561">
        <f t="shared" si="142"/>
        <v>1</v>
      </c>
      <c r="H1561" t="str">
        <f t="shared" si="143"/>
        <v>Monday</v>
      </c>
      <c r="J1561" t="s">
        <v>49</v>
      </c>
      <c r="K1561" t="s">
        <v>744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40"/>
        <v>3</v>
      </c>
      <c r="F1562">
        <f t="shared" si="141"/>
        <v>2024</v>
      </c>
      <c r="G1562">
        <f t="shared" si="142"/>
        <v>2</v>
      </c>
      <c r="H1562" t="str">
        <f t="shared" si="143"/>
        <v>Tuesday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40"/>
        <v>3</v>
      </c>
      <c r="F1563">
        <f t="shared" si="141"/>
        <v>2024</v>
      </c>
      <c r="G1563">
        <f t="shared" si="142"/>
        <v>2</v>
      </c>
      <c r="H1563" t="str">
        <f t="shared" si="143"/>
        <v>Tuesday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640</v>
      </c>
      <c r="D1564">
        <v>0.79</v>
      </c>
      <c r="E1564">
        <f t="shared" si="140"/>
        <v>3</v>
      </c>
      <c r="F1564">
        <f t="shared" si="141"/>
        <v>2024</v>
      </c>
      <c r="G1564">
        <f t="shared" si="142"/>
        <v>2</v>
      </c>
      <c r="H1564" t="str">
        <f t="shared" si="143"/>
        <v>Tuesday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40"/>
        <v>3</v>
      </c>
      <c r="F1565">
        <f t="shared" si="141"/>
        <v>2024</v>
      </c>
      <c r="G1565">
        <f t="shared" si="142"/>
        <v>3</v>
      </c>
      <c r="H1565" t="str">
        <f t="shared" si="143"/>
        <v>Wednesday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40"/>
        <v>3</v>
      </c>
      <c r="F1566">
        <f t="shared" si="141"/>
        <v>2024</v>
      </c>
      <c r="G1566">
        <f t="shared" si="142"/>
        <v>3</v>
      </c>
      <c r="H1566" t="str">
        <f t="shared" si="143"/>
        <v>Wednesday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40"/>
        <v>3</v>
      </c>
      <c r="F1567">
        <f t="shared" si="141"/>
        <v>2024</v>
      </c>
      <c r="G1567">
        <f t="shared" si="142"/>
        <v>4</v>
      </c>
      <c r="H1567" t="str">
        <f t="shared" si="143"/>
        <v>Thursday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40"/>
        <v>3</v>
      </c>
      <c r="F1568">
        <f t="shared" si="141"/>
        <v>2024</v>
      </c>
      <c r="G1568">
        <f t="shared" si="142"/>
        <v>4</v>
      </c>
      <c r="H1568" t="str">
        <f t="shared" si="143"/>
        <v>Thursday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40"/>
        <v>3</v>
      </c>
      <c r="F1569">
        <f t="shared" si="141"/>
        <v>2024</v>
      </c>
      <c r="G1569">
        <f t="shared" si="142"/>
        <v>5</v>
      </c>
      <c r="H1569" t="str">
        <f t="shared" si="143"/>
        <v>Friday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40"/>
        <v>3</v>
      </c>
      <c r="F1570">
        <f t="shared" si="141"/>
        <v>2024</v>
      </c>
      <c r="G1570">
        <f t="shared" si="142"/>
        <v>5</v>
      </c>
      <c r="H1570" t="str">
        <f t="shared" si="143"/>
        <v>Friday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687</v>
      </c>
      <c r="D1571">
        <f>1.79-0.3</f>
        <v>1.49</v>
      </c>
      <c r="E1571">
        <f t="shared" si="140"/>
        <v>3</v>
      </c>
      <c r="F1571">
        <f t="shared" si="141"/>
        <v>2024</v>
      </c>
      <c r="G1571">
        <f t="shared" si="142"/>
        <v>2</v>
      </c>
      <c r="H1571" t="str">
        <f t="shared" si="143"/>
        <v>Tuesday</v>
      </c>
      <c r="J1571" t="s">
        <v>49</v>
      </c>
      <c r="K1571" t="s">
        <v>730</v>
      </c>
    </row>
    <row r="1572" spans="1:11" x14ac:dyDescent="0.25">
      <c r="A1572" s="1">
        <v>45370</v>
      </c>
      <c r="B1572" t="s">
        <v>3</v>
      </c>
      <c r="C1572" t="s">
        <v>576</v>
      </c>
      <c r="D1572">
        <v>1.0900000000000001</v>
      </c>
      <c r="E1572">
        <f t="shared" si="140"/>
        <v>3</v>
      </c>
      <c r="F1572">
        <f t="shared" si="141"/>
        <v>2024</v>
      </c>
      <c r="G1572">
        <f t="shared" si="142"/>
        <v>2</v>
      </c>
      <c r="H1572" t="str">
        <f t="shared" si="143"/>
        <v>Tuesday</v>
      </c>
      <c r="J1572" t="s">
        <v>49</v>
      </c>
      <c r="K1572" t="s">
        <v>730</v>
      </c>
    </row>
    <row r="1573" spans="1:11" x14ac:dyDescent="0.25">
      <c r="A1573" s="1">
        <v>45370</v>
      </c>
      <c r="B1573" t="s">
        <v>3</v>
      </c>
      <c r="C1573" t="s">
        <v>576</v>
      </c>
      <c r="D1573">
        <v>1.0900000000000001</v>
      </c>
      <c r="E1573">
        <f t="shared" si="140"/>
        <v>3</v>
      </c>
      <c r="F1573">
        <f t="shared" si="141"/>
        <v>2024</v>
      </c>
      <c r="G1573">
        <f t="shared" si="142"/>
        <v>2</v>
      </c>
      <c r="H1573" t="str">
        <f t="shared" si="143"/>
        <v>Tuesday</v>
      </c>
      <c r="J1573" t="s">
        <v>49</v>
      </c>
      <c r="K1573" t="s">
        <v>730</v>
      </c>
    </row>
    <row r="1574" spans="1:11" x14ac:dyDescent="0.25">
      <c r="A1574" s="1">
        <v>45374</v>
      </c>
      <c r="B1574" t="s">
        <v>3</v>
      </c>
      <c r="C1574" t="s">
        <v>878</v>
      </c>
      <c r="D1574">
        <f>2.99-1</f>
        <v>1.9900000000000002</v>
      </c>
      <c r="E1574">
        <f t="shared" si="140"/>
        <v>3</v>
      </c>
      <c r="F1574">
        <f t="shared" si="141"/>
        <v>2024</v>
      </c>
      <c r="G1574">
        <f t="shared" si="142"/>
        <v>6</v>
      </c>
      <c r="H1574" t="str">
        <f t="shared" si="143"/>
        <v>Saturday</v>
      </c>
      <c r="J1574" t="s">
        <v>49</v>
      </c>
      <c r="K1574" t="s">
        <v>730</v>
      </c>
    </row>
    <row r="1575" spans="1:11" x14ac:dyDescent="0.25">
      <c r="A1575" s="1">
        <v>45374</v>
      </c>
      <c r="B1575" t="s">
        <v>3</v>
      </c>
      <c r="C1575" t="s">
        <v>879</v>
      </c>
      <c r="D1575">
        <f>3.29-1</f>
        <v>2.29</v>
      </c>
      <c r="E1575">
        <f t="shared" si="140"/>
        <v>3</v>
      </c>
      <c r="F1575">
        <f t="shared" si="141"/>
        <v>2024</v>
      </c>
      <c r="G1575">
        <f t="shared" si="142"/>
        <v>6</v>
      </c>
      <c r="H1575" t="str">
        <f t="shared" si="143"/>
        <v>Saturday</v>
      </c>
      <c r="J1575" t="s">
        <v>49</v>
      </c>
      <c r="K1575" t="s">
        <v>730</v>
      </c>
    </row>
    <row r="1576" spans="1:11" x14ac:dyDescent="0.25">
      <c r="A1576" s="1">
        <v>45374</v>
      </c>
      <c r="B1576" t="s">
        <v>3</v>
      </c>
      <c r="C1576" t="s">
        <v>880</v>
      </c>
      <c r="D1576">
        <f>1.79-0.9</f>
        <v>0.89</v>
      </c>
      <c r="E1576">
        <f t="shared" si="140"/>
        <v>3</v>
      </c>
      <c r="F1576">
        <f t="shared" si="141"/>
        <v>2024</v>
      </c>
      <c r="G1576">
        <f t="shared" si="142"/>
        <v>6</v>
      </c>
      <c r="H1576" t="str">
        <f t="shared" si="143"/>
        <v>Saturday</v>
      </c>
      <c r="J1576" t="s">
        <v>49</v>
      </c>
      <c r="K1576" t="s">
        <v>730</v>
      </c>
    </row>
    <row r="1577" spans="1:11" x14ac:dyDescent="0.25">
      <c r="A1577" s="1">
        <v>45374</v>
      </c>
      <c r="B1577" t="s">
        <v>3</v>
      </c>
      <c r="C1577" t="s">
        <v>880</v>
      </c>
      <c r="D1577">
        <f>1.79-0.9</f>
        <v>0.89</v>
      </c>
      <c r="E1577">
        <f t="shared" si="140"/>
        <v>3</v>
      </c>
      <c r="F1577">
        <f t="shared" si="141"/>
        <v>2024</v>
      </c>
      <c r="G1577">
        <f t="shared" si="142"/>
        <v>6</v>
      </c>
      <c r="H1577" t="str">
        <f t="shared" si="143"/>
        <v>Saturday</v>
      </c>
      <c r="J1577" t="s">
        <v>49</v>
      </c>
      <c r="K1577" t="s">
        <v>730</v>
      </c>
    </row>
    <row r="1578" spans="1:11" x14ac:dyDescent="0.25">
      <c r="A1578" s="1">
        <v>45374</v>
      </c>
      <c r="B1578" t="s">
        <v>3</v>
      </c>
      <c r="C1578" t="s">
        <v>881</v>
      </c>
      <c r="D1578">
        <v>1.69</v>
      </c>
      <c r="E1578">
        <f t="shared" si="140"/>
        <v>3</v>
      </c>
      <c r="F1578">
        <f t="shared" si="141"/>
        <v>2024</v>
      </c>
      <c r="G1578">
        <f t="shared" si="142"/>
        <v>6</v>
      </c>
      <c r="H1578" t="str">
        <f t="shared" si="143"/>
        <v>Saturday</v>
      </c>
      <c r="J1578" t="s">
        <v>49</v>
      </c>
      <c r="K1578" t="s">
        <v>730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40"/>
        <v>3</v>
      </c>
      <c r="F1579">
        <f t="shared" si="141"/>
        <v>2024</v>
      </c>
      <c r="G1579">
        <f t="shared" si="142"/>
        <v>6</v>
      </c>
      <c r="H1579" t="str">
        <f t="shared" si="143"/>
        <v>Saturday</v>
      </c>
      <c r="J1579" t="s">
        <v>49</v>
      </c>
      <c r="K1579" t="s">
        <v>730</v>
      </c>
    </row>
    <row r="1580" spans="1:11" x14ac:dyDescent="0.25">
      <c r="A1580" s="1">
        <v>45374</v>
      </c>
      <c r="B1580" t="s">
        <v>3</v>
      </c>
      <c r="C1580" t="s">
        <v>839</v>
      </c>
      <c r="D1580">
        <v>2.4900000000000002</v>
      </c>
      <c r="E1580">
        <f t="shared" si="140"/>
        <v>3</v>
      </c>
      <c r="F1580">
        <f t="shared" si="141"/>
        <v>2024</v>
      </c>
      <c r="G1580">
        <f t="shared" si="142"/>
        <v>6</v>
      </c>
      <c r="H1580" t="str">
        <f t="shared" si="143"/>
        <v>Saturday</v>
      </c>
      <c r="J1580" t="s">
        <v>48</v>
      </c>
      <c r="K1580" t="s">
        <v>730</v>
      </c>
    </row>
    <row r="1581" spans="1:11" x14ac:dyDescent="0.25">
      <c r="A1581" s="1">
        <v>45374</v>
      </c>
      <c r="B1581" t="s">
        <v>3</v>
      </c>
      <c r="C1581" t="s">
        <v>839</v>
      </c>
      <c r="D1581">
        <v>2.4900000000000002</v>
      </c>
      <c r="E1581">
        <f t="shared" si="140"/>
        <v>3</v>
      </c>
      <c r="F1581">
        <f t="shared" si="141"/>
        <v>2024</v>
      </c>
      <c r="G1581">
        <f t="shared" si="142"/>
        <v>6</v>
      </c>
      <c r="H1581" t="str">
        <f t="shared" si="143"/>
        <v>Saturday</v>
      </c>
      <c r="J1581" t="s">
        <v>48</v>
      </c>
      <c r="K1581" t="s">
        <v>730</v>
      </c>
    </row>
    <row r="1582" spans="1:11" x14ac:dyDescent="0.25">
      <c r="A1582" s="1">
        <v>45374</v>
      </c>
      <c r="B1582" t="s">
        <v>3</v>
      </c>
      <c r="C1582" t="s">
        <v>882</v>
      </c>
      <c r="D1582">
        <v>1.29</v>
      </c>
      <c r="E1582">
        <f t="shared" si="140"/>
        <v>3</v>
      </c>
      <c r="F1582">
        <f t="shared" si="141"/>
        <v>2024</v>
      </c>
      <c r="G1582">
        <f t="shared" si="142"/>
        <v>6</v>
      </c>
      <c r="H1582" t="str">
        <f t="shared" si="143"/>
        <v>Saturday</v>
      </c>
      <c r="J1582" t="s">
        <v>48</v>
      </c>
      <c r="K1582" t="s">
        <v>730</v>
      </c>
    </row>
    <row r="1583" spans="1:11" x14ac:dyDescent="0.25">
      <c r="A1583" s="1">
        <v>45374</v>
      </c>
      <c r="B1583" t="s">
        <v>3</v>
      </c>
      <c r="C1583" t="s">
        <v>883</v>
      </c>
      <c r="D1583">
        <v>2.25</v>
      </c>
      <c r="E1583">
        <f t="shared" si="140"/>
        <v>3</v>
      </c>
      <c r="F1583">
        <f t="shared" si="141"/>
        <v>2024</v>
      </c>
      <c r="G1583">
        <f t="shared" si="142"/>
        <v>6</v>
      </c>
      <c r="H1583" t="str">
        <f t="shared" si="143"/>
        <v>Saturday</v>
      </c>
      <c r="J1583" t="s">
        <v>48</v>
      </c>
      <c r="K1583" t="s">
        <v>730</v>
      </c>
    </row>
    <row r="1584" spans="1:11" x14ac:dyDescent="0.25">
      <c r="A1584" s="1">
        <v>45374</v>
      </c>
      <c r="B1584" t="s">
        <v>3</v>
      </c>
      <c r="C1584" t="s">
        <v>883</v>
      </c>
      <c r="D1584">
        <v>2.25</v>
      </c>
      <c r="E1584">
        <f t="shared" si="140"/>
        <v>3</v>
      </c>
      <c r="F1584">
        <f t="shared" si="141"/>
        <v>2024</v>
      </c>
      <c r="G1584">
        <f t="shared" si="142"/>
        <v>6</v>
      </c>
      <c r="H1584" t="str">
        <f t="shared" si="143"/>
        <v>Saturday</v>
      </c>
      <c r="J1584" t="s">
        <v>48</v>
      </c>
      <c r="K1584" t="s">
        <v>730</v>
      </c>
    </row>
    <row r="1585" spans="1:11" x14ac:dyDescent="0.25">
      <c r="A1585" s="1">
        <v>45374</v>
      </c>
      <c r="B1585" t="s">
        <v>3</v>
      </c>
      <c r="C1585" t="s">
        <v>884</v>
      </c>
      <c r="D1585">
        <v>2.19</v>
      </c>
      <c r="E1585">
        <f t="shared" si="140"/>
        <v>3</v>
      </c>
      <c r="F1585">
        <f t="shared" si="141"/>
        <v>2024</v>
      </c>
      <c r="G1585">
        <f t="shared" si="142"/>
        <v>6</v>
      </c>
      <c r="H1585" t="str">
        <f t="shared" si="143"/>
        <v>Saturday</v>
      </c>
      <c r="J1585" t="s">
        <v>48</v>
      </c>
      <c r="K1585" t="s">
        <v>730</v>
      </c>
    </row>
    <row r="1586" spans="1:11" x14ac:dyDescent="0.25">
      <c r="A1586" s="1">
        <v>45374</v>
      </c>
      <c r="B1586" t="s">
        <v>3</v>
      </c>
      <c r="C1586" t="s">
        <v>885</v>
      </c>
      <c r="D1586">
        <v>2.38</v>
      </c>
      <c r="E1586">
        <f t="shared" si="140"/>
        <v>3</v>
      </c>
      <c r="F1586">
        <f t="shared" si="141"/>
        <v>2024</v>
      </c>
      <c r="G1586">
        <f t="shared" si="142"/>
        <v>6</v>
      </c>
      <c r="H1586" t="str">
        <f t="shared" si="143"/>
        <v>Saturday</v>
      </c>
      <c r="J1586" t="s">
        <v>48</v>
      </c>
      <c r="K1586" t="s">
        <v>730</v>
      </c>
    </row>
    <row r="1587" spans="1:11" x14ac:dyDescent="0.25">
      <c r="A1587" s="1">
        <v>45374</v>
      </c>
      <c r="B1587" t="s">
        <v>3</v>
      </c>
      <c r="C1587" t="s">
        <v>886</v>
      </c>
      <c r="D1587">
        <v>1.29</v>
      </c>
      <c r="E1587">
        <f t="shared" si="140"/>
        <v>3</v>
      </c>
      <c r="F1587">
        <f t="shared" si="141"/>
        <v>2024</v>
      </c>
      <c r="G1587">
        <f t="shared" si="142"/>
        <v>6</v>
      </c>
      <c r="H1587" t="str">
        <f t="shared" si="143"/>
        <v>Saturday</v>
      </c>
      <c r="J1587" t="s">
        <v>48</v>
      </c>
      <c r="K1587" t="s">
        <v>730</v>
      </c>
    </row>
    <row r="1588" spans="1:11" x14ac:dyDescent="0.25">
      <c r="A1588" s="1">
        <v>45374</v>
      </c>
      <c r="B1588" t="s">
        <v>3</v>
      </c>
      <c r="C1588" t="s">
        <v>887</v>
      </c>
      <c r="D1588">
        <v>1.1499999999999999</v>
      </c>
      <c r="E1588">
        <f t="shared" si="140"/>
        <v>3</v>
      </c>
      <c r="F1588">
        <f t="shared" si="141"/>
        <v>2024</v>
      </c>
      <c r="G1588">
        <f t="shared" si="142"/>
        <v>6</v>
      </c>
      <c r="H1588" t="str">
        <f t="shared" si="143"/>
        <v>Saturday</v>
      </c>
      <c r="J1588" t="s">
        <v>48</v>
      </c>
      <c r="K1588" t="s">
        <v>730</v>
      </c>
    </row>
    <row r="1589" spans="1:11" x14ac:dyDescent="0.25">
      <c r="A1589" s="1">
        <v>45374</v>
      </c>
      <c r="B1589" t="s">
        <v>3</v>
      </c>
      <c r="C1589" t="s">
        <v>888</v>
      </c>
      <c r="D1589">
        <v>1.99</v>
      </c>
      <c r="E1589">
        <f t="shared" si="140"/>
        <v>3</v>
      </c>
      <c r="F1589">
        <f t="shared" si="141"/>
        <v>2024</v>
      </c>
      <c r="G1589">
        <f t="shared" si="142"/>
        <v>6</v>
      </c>
      <c r="H1589" t="str">
        <f t="shared" si="143"/>
        <v>Saturday</v>
      </c>
      <c r="J1589" t="s">
        <v>48</v>
      </c>
      <c r="K1589" t="s">
        <v>730</v>
      </c>
    </row>
    <row r="1590" spans="1:11" x14ac:dyDescent="0.25">
      <c r="A1590" s="1">
        <v>45374</v>
      </c>
      <c r="B1590" t="s">
        <v>3</v>
      </c>
      <c r="C1590" t="s">
        <v>889</v>
      </c>
      <c r="D1590">
        <v>1.49</v>
      </c>
      <c r="E1590">
        <f t="shared" si="140"/>
        <v>3</v>
      </c>
      <c r="F1590">
        <f t="shared" si="141"/>
        <v>2024</v>
      </c>
      <c r="G1590">
        <f t="shared" si="142"/>
        <v>6</v>
      </c>
      <c r="H1590" t="str">
        <f t="shared" si="143"/>
        <v>Saturday</v>
      </c>
      <c r="I1590" t="str">
        <f t="shared" ref="I1590:I1606" si="144">TEXT(A1590, "MMM")</f>
        <v>Mar</v>
      </c>
      <c r="J1590" t="s">
        <v>81</v>
      </c>
      <c r="K1590" t="s">
        <v>730</v>
      </c>
    </row>
    <row r="1591" spans="1:11" x14ac:dyDescent="0.25">
      <c r="A1591" s="1">
        <v>45374</v>
      </c>
      <c r="B1591" t="s">
        <v>3</v>
      </c>
      <c r="C1591" t="s">
        <v>890</v>
      </c>
      <c r="D1591">
        <v>1.79</v>
      </c>
      <c r="E1591">
        <f t="shared" si="140"/>
        <v>3</v>
      </c>
      <c r="F1591">
        <f t="shared" si="141"/>
        <v>2024</v>
      </c>
      <c r="G1591">
        <f t="shared" si="142"/>
        <v>6</v>
      </c>
      <c r="H1591" t="str">
        <f t="shared" si="143"/>
        <v>Saturday</v>
      </c>
      <c r="I1591" t="str">
        <f t="shared" si="144"/>
        <v>Mar</v>
      </c>
      <c r="J1591" t="s">
        <v>81</v>
      </c>
      <c r="K1591" t="s">
        <v>730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40"/>
        <v>3</v>
      </c>
      <c r="F1592">
        <f t="shared" si="141"/>
        <v>2024</v>
      </c>
      <c r="G1592">
        <f t="shared" si="142"/>
        <v>6</v>
      </c>
      <c r="H1592" t="str">
        <f t="shared" si="143"/>
        <v>Saturday</v>
      </c>
      <c r="I1592" t="str">
        <f t="shared" si="144"/>
        <v>Mar</v>
      </c>
      <c r="J1592" t="s">
        <v>81</v>
      </c>
      <c r="K1592" t="s">
        <v>730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40"/>
        <v>3</v>
      </c>
      <c r="F1593">
        <f t="shared" si="141"/>
        <v>2024</v>
      </c>
      <c r="G1593">
        <f t="shared" si="142"/>
        <v>6</v>
      </c>
      <c r="H1593" t="str">
        <f t="shared" si="143"/>
        <v>Saturday</v>
      </c>
      <c r="I1593" t="str">
        <f t="shared" si="144"/>
        <v>Mar</v>
      </c>
      <c r="J1593" t="s">
        <v>81</v>
      </c>
      <c r="K1593" t="s">
        <v>730</v>
      </c>
    </row>
    <row r="1594" spans="1:11" x14ac:dyDescent="0.25">
      <c r="A1594" s="1">
        <v>45374</v>
      </c>
      <c r="B1594" t="s">
        <v>3</v>
      </c>
      <c r="C1594" t="s">
        <v>486</v>
      </c>
      <c r="D1594">
        <v>2.29</v>
      </c>
      <c r="E1594">
        <f t="shared" si="140"/>
        <v>3</v>
      </c>
      <c r="F1594">
        <f t="shared" si="141"/>
        <v>2024</v>
      </c>
      <c r="G1594">
        <f t="shared" si="142"/>
        <v>6</v>
      </c>
      <c r="H1594" t="str">
        <f t="shared" si="143"/>
        <v>Saturday</v>
      </c>
      <c r="I1594" t="str">
        <f t="shared" si="144"/>
        <v>Mar</v>
      </c>
      <c r="J1594" t="s">
        <v>81</v>
      </c>
      <c r="K1594" t="s">
        <v>730</v>
      </c>
    </row>
    <row r="1595" spans="1:11" x14ac:dyDescent="0.25">
      <c r="A1595" s="1">
        <v>45374</v>
      </c>
      <c r="B1595" t="s">
        <v>3</v>
      </c>
      <c r="C1595" t="s">
        <v>891</v>
      </c>
      <c r="D1595">
        <v>3.19</v>
      </c>
      <c r="E1595">
        <f t="shared" si="140"/>
        <v>3</v>
      </c>
      <c r="F1595">
        <f t="shared" si="141"/>
        <v>2024</v>
      </c>
      <c r="G1595">
        <f t="shared" si="142"/>
        <v>6</v>
      </c>
      <c r="H1595" t="str">
        <f t="shared" si="143"/>
        <v>Saturday</v>
      </c>
      <c r="I1595" t="str">
        <f t="shared" si="144"/>
        <v>Mar</v>
      </c>
      <c r="J1595" t="s">
        <v>81</v>
      </c>
      <c r="K1595" t="s">
        <v>730</v>
      </c>
    </row>
    <row r="1596" spans="1:11" x14ac:dyDescent="0.25">
      <c r="A1596" s="1">
        <v>45374</v>
      </c>
      <c r="B1596" t="s">
        <v>3</v>
      </c>
      <c r="C1596" t="s">
        <v>439</v>
      </c>
      <c r="D1596">
        <v>1.39</v>
      </c>
      <c r="E1596">
        <f t="shared" si="140"/>
        <v>3</v>
      </c>
      <c r="F1596">
        <f t="shared" si="141"/>
        <v>2024</v>
      </c>
      <c r="G1596">
        <f t="shared" si="142"/>
        <v>6</v>
      </c>
      <c r="H1596" t="str">
        <f t="shared" si="143"/>
        <v>Saturday</v>
      </c>
      <c r="I1596" t="str">
        <f t="shared" si="144"/>
        <v>Mar</v>
      </c>
      <c r="J1596" t="s">
        <v>81</v>
      </c>
      <c r="K1596" t="s">
        <v>730</v>
      </c>
    </row>
    <row r="1597" spans="1:11" x14ac:dyDescent="0.25">
      <c r="A1597" s="1">
        <v>45374</v>
      </c>
      <c r="B1597" t="s">
        <v>3</v>
      </c>
      <c r="C1597" t="s">
        <v>892</v>
      </c>
      <c r="D1597">
        <v>1.39</v>
      </c>
      <c r="E1597">
        <f t="shared" si="140"/>
        <v>3</v>
      </c>
      <c r="F1597">
        <f t="shared" si="141"/>
        <v>2024</v>
      </c>
      <c r="G1597">
        <f t="shared" si="142"/>
        <v>6</v>
      </c>
      <c r="H1597" t="str">
        <f t="shared" si="143"/>
        <v>Saturday</v>
      </c>
      <c r="I1597" t="str">
        <f t="shared" si="144"/>
        <v>Mar</v>
      </c>
      <c r="J1597" t="s">
        <v>81</v>
      </c>
      <c r="K1597" t="s">
        <v>730</v>
      </c>
    </row>
    <row r="1598" spans="1:11" x14ac:dyDescent="0.25">
      <c r="A1598" s="1">
        <v>45374</v>
      </c>
      <c r="B1598" t="s">
        <v>3</v>
      </c>
      <c r="C1598" t="s">
        <v>348</v>
      </c>
      <c r="D1598">
        <v>1.99</v>
      </c>
      <c r="E1598">
        <f t="shared" si="140"/>
        <v>3</v>
      </c>
      <c r="F1598">
        <f t="shared" si="141"/>
        <v>2024</v>
      </c>
      <c r="G1598">
        <f t="shared" si="142"/>
        <v>6</v>
      </c>
      <c r="H1598" t="str">
        <f t="shared" si="143"/>
        <v>Saturday</v>
      </c>
      <c r="I1598" t="str">
        <f t="shared" si="144"/>
        <v>Mar</v>
      </c>
      <c r="J1598" t="s">
        <v>81</v>
      </c>
      <c r="K1598" t="s">
        <v>730</v>
      </c>
    </row>
    <row r="1599" spans="1:11" x14ac:dyDescent="0.25">
      <c r="A1599" s="1">
        <v>45374</v>
      </c>
      <c r="B1599" t="s">
        <v>3</v>
      </c>
      <c r="C1599" t="s">
        <v>893</v>
      </c>
      <c r="D1599">
        <v>2.99</v>
      </c>
      <c r="E1599">
        <f t="shared" si="140"/>
        <v>3</v>
      </c>
      <c r="F1599">
        <f t="shared" si="141"/>
        <v>2024</v>
      </c>
      <c r="G1599">
        <f t="shared" si="142"/>
        <v>6</v>
      </c>
      <c r="H1599" t="str">
        <f t="shared" si="143"/>
        <v>Saturday</v>
      </c>
      <c r="I1599" t="str">
        <f t="shared" si="144"/>
        <v>Mar</v>
      </c>
      <c r="J1599" t="s">
        <v>81</v>
      </c>
      <c r="K1599" t="s">
        <v>730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40"/>
        <v>3</v>
      </c>
      <c r="F1600">
        <f t="shared" si="141"/>
        <v>2024</v>
      </c>
      <c r="G1600">
        <f t="shared" si="142"/>
        <v>6</v>
      </c>
      <c r="H1600" t="str">
        <f t="shared" si="143"/>
        <v>Saturday</v>
      </c>
      <c r="I1600" t="str">
        <f t="shared" si="144"/>
        <v>Mar</v>
      </c>
      <c r="J1600" t="s">
        <v>81</v>
      </c>
      <c r="K1600" t="s">
        <v>730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40"/>
        <v>3</v>
      </c>
      <c r="F1601">
        <f t="shared" si="141"/>
        <v>2024</v>
      </c>
      <c r="G1601">
        <f t="shared" si="142"/>
        <v>6</v>
      </c>
      <c r="H1601" t="str">
        <f t="shared" si="143"/>
        <v>Saturday</v>
      </c>
      <c r="I1601" t="str">
        <f t="shared" si="144"/>
        <v>Mar</v>
      </c>
      <c r="J1601" t="s">
        <v>81</v>
      </c>
      <c r="K1601" t="s">
        <v>730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40"/>
        <v>3</v>
      </c>
      <c r="F1602">
        <f t="shared" si="141"/>
        <v>2024</v>
      </c>
      <c r="G1602">
        <f t="shared" si="142"/>
        <v>6</v>
      </c>
      <c r="H1602" t="str">
        <f t="shared" si="143"/>
        <v>Saturday</v>
      </c>
      <c r="I1602" t="str">
        <f t="shared" si="144"/>
        <v>Mar</v>
      </c>
      <c r="J1602" t="s">
        <v>81</v>
      </c>
      <c r="K1602" t="s">
        <v>730</v>
      </c>
    </row>
    <row r="1603" spans="1:11" x14ac:dyDescent="0.25">
      <c r="A1603" s="1">
        <v>45374</v>
      </c>
      <c r="B1603" t="s">
        <v>3</v>
      </c>
      <c r="C1603" t="s">
        <v>436</v>
      </c>
      <c r="D1603">
        <v>1.98</v>
      </c>
      <c r="E1603">
        <f t="shared" ref="E1603:E1631" si="145">MONTH(A1603)</f>
        <v>3</v>
      </c>
      <c r="F1603">
        <f t="shared" ref="F1603:F1631" si="146">YEAR(A1603)</f>
        <v>2024</v>
      </c>
      <c r="G1603">
        <f t="shared" ref="G1603:G1631" si="147">WEEKDAY(A1603, 2)</f>
        <v>6</v>
      </c>
      <c r="H1603" t="str">
        <f t="shared" ref="H1603:H1631" si="148">CHOOSE(WEEKDAY(A1603, 2), "Monday", "Tuesday","Wednesday", "Thursday", "Friday", "Saturday","Sunday")</f>
        <v>Saturday</v>
      </c>
      <c r="I1603" t="str">
        <f t="shared" si="144"/>
        <v>Mar</v>
      </c>
      <c r="J1603" t="s">
        <v>81</v>
      </c>
      <c r="K1603" t="s">
        <v>730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45"/>
        <v>3</v>
      </c>
      <c r="F1604">
        <f t="shared" si="146"/>
        <v>2024</v>
      </c>
      <c r="G1604">
        <f t="shared" si="147"/>
        <v>6</v>
      </c>
      <c r="H1604" t="str">
        <f t="shared" si="148"/>
        <v>Saturday</v>
      </c>
      <c r="I1604" t="str">
        <f t="shared" si="144"/>
        <v>Mar</v>
      </c>
      <c r="J1604" t="s">
        <v>81</v>
      </c>
      <c r="K1604" t="s">
        <v>730</v>
      </c>
    </row>
    <row r="1605" spans="1:11" x14ac:dyDescent="0.25">
      <c r="A1605" s="1">
        <v>45374</v>
      </c>
      <c r="B1605" t="s">
        <v>3</v>
      </c>
      <c r="C1605" t="s">
        <v>894</v>
      </c>
      <c r="D1605">
        <f>5.99-0.5</f>
        <v>5.49</v>
      </c>
      <c r="E1605">
        <f t="shared" si="145"/>
        <v>3</v>
      </c>
      <c r="F1605">
        <f t="shared" si="146"/>
        <v>2024</v>
      </c>
      <c r="G1605">
        <f t="shared" si="147"/>
        <v>6</v>
      </c>
      <c r="H1605" t="str">
        <f t="shared" si="148"/>
        <v>Saturday</v>
      </c>
      <c r="I1605" t="str">
        <f t="shared" si="144"/>
        <v>Mar</v>
      </c>
      <c r="J1605" t="s">
        <v>81</v>
      </c>
      <c r="K1605" t="s">
        <v>730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45"/>
        <v>3</v>
      </c>
      <c r="F1606">
        <f t="shared" si="146"/>
        <v>2024</v>
      </c>
      <c r="G1606">
        <f t="shared" si="147"/>
        <v>6</v>
      </c>
      <c r="H1606" t="str">
        <f t="shared" si="148"/>
        <v>Saturday</v>
      </c>
      <c r="I1606" t="str">
        <f t="shared" si="144"/>
        <v>Mar</v>
      </c>
      <c r="J1606" t="s">
        <v>81</v>
      </c>
      <c r="K1606" t="s">
        <v>730</v>
      </c>
    </row>
    <row r="1607" spans="1:11" x14ac:dyDescent="0.25">
      <c r="A1607" s="1">
        <v>45374</v>
      </c>
      <c r="B1607" t="s">
        <v>895</v>
      </c>
      <c r="C1607" t="s">
        <v>896</v>
      </c>
      <c r="D1607">
        <f>5.95/2</f>
        <v>2.9750000000000001</v>
      </c>
      <c r="E1607">
        <f t="shared" si="145"/>
        <v>3</v>
      </c>
      <c r="F1607">
        <f t="shared" si="146"/>
        <v>2024</v>
      </c>
      <c r="G1607">
        <f t="shared" si="147"/>
        <v>6</v>
      </c>
      <c r="H1607" t="str">
        <f t="shared" si="148"/>
        <v>Saturday</v>
      </c>
      <c r="J1607" t="s">
        <v>323</v>
      </c>
      <c r="K1607" t="s">
        <v>730</v>
      </c>
    </row>
    <row r="1608" spans="1:11" x14ac:dyDescent="0.25">
      <c r="A1608" s="1">
        <v>45374</v>
      </c>
      <c r="B1608" t="s">
        <v>895</v>
      </c>
      <c r="C1608" t="s">
        <v>897</v>
      </c>
      <c r="D1608">
        <v>1.1499999999999999</v>
      </c>
      <c r="E1608">
        <f t="shared" si="145"/>
        <v>3</v>
      </c>
      <c r="F1608">
        <f t="shared" si="146"/>
        <v>2024</v>
      </c>
      <c r="G1608">
        <f t="shared" si="147"/>
        <v>6</v>
      </c>
      <c r="H1608" t="str">
        <f t="shared" si="148"/>
        <v>Saturday</v>
      </c>
      <c r="J1608" t="s">
        <v>323</v>
      </c>
      <c r="K1608" t="s">
        <v>730</v>
      </c>
    </row>
    <row r="1609" spans="1:11" x14ac:dyDescent="0.25">
      <c r="A1609" s="1">
        <v>45374</v>
      </c>
      <c r="B1609" t="s">
        <v>895</v>
      </c>
      <c r="C1609" t="s">
        <v>898</v>
      </c>
      <c r="D1609">
        <v>3.35</v>
      </c>
      <c r="E1609">
        <f t="shared" si="145"/>
        <v>3</v>
      </c>
      <c r="F1609">
        <f t="shared" si="146"/>
        <v>2024</v>
      </c>
      <c r="G1609">
        <f t="shared" si="147"/>
        <v>6</v>
      </c>
      <c r="H1609" t="str">
        <f t="shared" si="148"/>
        <v>Saturday</v>
      </c>
      <c r="J1609" t="s">
        <v>323</v>
      </c>
      <c r="K1609" t="s">
        <v>730</v>
      </c>
    </row>
    <row r="1610" spans="1:11" x14ac:dyDescent="0.25">
      <c r="A1610" s="1">
        <v>45374</v>
      </c>
      <c r="B1610" t="s">
        <v>895</v>
      </c>
      <c r="C1610" t="s">
        <v>899</v>
      </c>
      <c r="D1610">
        <v>4.25</v>
      </c>
      <c r="E1610">
        <f t="shared" si="145"/>
        <v>3</v>
      </c>
      <c r="F1610">
        <f t="shared" si="146"/>
        <v>2024</v>
      </c>
      <c r="G1610">
        <f t="shared" si="147"/>
        <v>6</v>
      </c>
      <c r="H1610" t="str">
        <f t="shared" si="148"/>
        <v>Saturday</v>
      </c>
      <c r="J1610" t="s">
        <v>323</v>
      </c>
      <c r="K1610" t="s">
        <v>730</v>
      </c>
    </row>
    <row r="1611" spans="1:11" x14ac:dyDescent="0.25">
      <c r="A1611" s="1">
        <v>45374</v>
      </c>
      <c r="B1611" t="s">
        <v>895</v>
      </c>
      <c r="C1611" t="s">
        <v>900</v>
      </c>
      <c r="D1611">
        <v>1.95</v>
      </c>
      <c r="E1611">
        <f t="shared" si="145"/>
        <v>3</v>
      </c>
      <c r="F1611">
        <f t="shared" si="146"/>
        <v>2024</v>
      </c>
      <c r="G1611">
        <f t="shared" si="147"/>
        <v>6</v>
      </c>
      <c r="H1611" t="str">
        <f t="shared" si="148"/>
        <v>Saturday</v>
      </c>
      <c r="J1611" t="s">
        <v>323</v>
      </c>
      <c r="K1611" t="s">
        <v>730</v>
      </c>
    </row>
    <row r="1612" spans="1:11" x14ac:dyDescent="0.25">
      <c r="A1612" s="1">
        <v>45374</v>
      </c>
      <c r="B1612" t="s">
        <v>895</v>
      </c>
      <c r="C1612" t="s">
        <v>901</v>
      </c>
      <c r="D1612">
        <f>3.25/2</f>
        <v>1.625</v>
      </c>
      <c r="E1612">
        <f t="shared" si="145"/>
        <v>3</v>
      </c>
      <c r="F1612">
        <f t="shared" si="146"/>
        <v>2024</v>
      </c>
      <c r="G1612">
        <f t="shared" si="147"/>
        <v>6</v>
      </c>
      <c r="H1612" t="str">
        <f t="shared" si="148"/>
        <v>Saturday</v>
      </c>
      <c r="J1612" t="s">
        <v>323</v>
      </c>
      <c r="K1612" t="s">
        <v>730</v>
      </c>
    </row>
    <row r="1613" spans="1:11" x14ac:dyDescent="0.25">
      <c r="A1613" s="1">
        <v>45374</v>
      </c>
      <c r="B1613" t="s">
        <v>895</v>
      </c>
      <c r="C1613" t="s">
        <v>902</v>
      </c>
      <c r="D1613">
        <f>3.15/2</f>
        <v>1.575</v>
      </c>
      <c r="E1613">
        <f t="shared" si="145"/>
        <v>3</v>
      </c>
      <c r="F1613">
        <f t="shared" si="146"/>
        <v>2024</v>
      </c>
      <c r="G1613">
        <f t="shared" si="147"/>
        <v>6</v>
      </c>
      <c r="H1613" t="str">
        <f t="shared" si="148"/>
        <v>Saturday</v>
      </c>
      <c r="J1613" t="s">
        <v>323</v>
      </c>
      <c r="K1613" t="s">
        <v>730</v>
      </c>
    </row>
    <row r="1614" spans="1:11" x14ac:dyDescent="0.25">
      <c r="A1614" s="1">
        <v>45374</v>
      </c>
      <c r="B1614" t="s">
        <v>895</v>
      </c>
      <c r="C1614" t="s">
        <v>903</v>
      </c>
      <c r="D1614">
        <f>1.45/2</f>
        <v>0.72499999999999998</v>
      </c>
      <c r="E1614">
        <f t="shared" si="145"/>
        <v>3</v>
      </c>
      <c r="F1614">
        <f t="shared" si="146"/>
        <v>2024</v>
      </c>
      <c r="G1614">
        <f t="shared" si="147"/>
        <v>6</v>
      </c>
      <c r="H1614" t="str">
        <f t="shared" si="148"/>
        <v>Saturday</v>
      </c>
      <c r="J1614" t="s">
        <v>323</v>
      </c>
      <c r="K1614" t="s">
        <v>730</v>
      </c>
    </row>
    <row r="1615" spans="1:11" x14ac:dyDescent="0.25">
      <c r="A1615" s="1">
        <v>45374</v>
      </c>
      <c r="B1615" t="s">
        <v>895</v>
      </c>
      <c r="C1615" t="s">
        <v>904</v>
      </c>
      <c r="D1615">
        <f>2.75/2</f>
        <v>1.375</v>
      </c>
      <c r="E1615">
        <f t="shared" si="145"/>
        <v>3</v>
      </c>
      <c r="F1615">
        <f t="shared" si="146"/>
        <v>2024</v>
      </c>
      <c r="G1615">
        <f t="shared" si="147"/>
        <v>6</v>
      </c>
      <c r="H1615" t="str">
        <f t="shared" si="148"/>
        <v>Saturday</v>
      </c>
      <c r="J1615" t="s">
        <v>323</v>
      </c>
      <c r="K1615" t="s">
        <v>730</v>
      </c>
    </row>
    <row r="1616" spans="1:11" x14ac:dyDescent="0.25">
      <c r="A1616" s="1">
        <v>45374</v>
      </c>
      <c r="B1616" t="s">
        <v>895</v>
      </c>
      <c r="C1616" t="s">
        <v>905</v>
      </c>
      <c r="D1616">
        <v>4.3499999999999996</v>
      </c>
      <c r="E1616">
        <f t="shared" si="145"/>
        <v>3</v>
      </c>
      <c r="F1616">
        <f t="shared" si="146"/>
        <v>2024</v>
      </c>
      <c r="G1616">
        <f t="shared" si="147"/>
        <v>6</v>
      </c>
      <c r="H1616" t="str">
        <f t="shared" si="148"/>
        <v>Saturday</v>
      </c>
      <c r="J1616" t="s">
        <v>323</v>
      </c>
      <c r="K1616" t="s">
        <v>730</v>
      </c>
    </row>
    <row r="1617" spans="1:11" x14ac:dyDescent="0.25">
      <c r="A1617" s="1">
        <v>45374</v>
      </c>
      <c r="B1617" t="s">
        <v>895</v>
      </c>
      <c r="C1617" t="s">
        <v>906</v>
      </c>
      <c r="D1617">
        <v>1.25</v>
      </c>
      <c r="E1617">
        <f t="shared" si="145"/>
        <v>3</v>
      </c>
      <c r="F1617">
        <f t="shared" si="146"/>
        <v>2024</v>
      </c>
      <c r="G1617">
        <f t="shared" si="147"/>
        <v>6</v>
      </c>
      <c r="H1617" t="str">
        <f t="shared" si="148"/>
        <v>Saturday</v>
      </c>
      <c r="J1617" t="s">
        <v>323</v>
      </c>
      <c r="K1617" t="s">
        <v>730</v>
      </c>
    </row>
    <row r="1618" spans="1:11" x14ac:dyDescent="0.25">
      <c r="A1618" s="1">
        <v>45374</v>
      </c>
      <c r="B1618" t="s">
        <v>895</v>
      </c>
      <c r="C1618" t="s">
        <v>907</v>
      </c>
      <c r="D1618">
        <v>1.25</v>
      </c>
      <c r="E1618">
        <f t="shared" si="145"/>
        <v>3</v>
      </c>
      <c r="F1618">
        <f t="shared" si="146"/>
        <v>2024</v>
      </c>
      <c r="G1618">
        <f t="shared" si="147"/>
        <v>6</v>
      </c>
      <c r="H1618" t="str">
        <f t="shared" si="148"/>
        <v>Saturday</v>
      </c>
      <c r="J1618" t="s">
        <v>323</v>
      </c>
      <c r="K1618" t="s">
        <v>730</v>
      </c>
    </row>
    <row r="1619" spans="1:11" x14ac:dyDescent="0.25">
      <c r="A1619" s="1">
        <v>45374</v>
      </c>
      <c r="B1619" t="s">
        <v>3</v>
      </c>
      <c r="C1619" t="s">
        <v>908</v>
      </c>
      <c r="D1619">
        <f>3.99-0.99-0.75</f>
        <v>2.25</v>
      </c>
      <c r="E1619">
        <f t="shared" si="145"/>
        <v>3</v>
      </c>
      <c r="F1619">
        <f t="shared" si="146"/>
        <v>2024</v>
      </c>
      <c r="G1619">
        <f t="shared" si="147"/>
        <v>6</v>
      </c>
      <c r="H1619" t="str">
        <f t="shared" si="148"/>
        <v>Saturday</v>
      </c>
      <c r="J1619" t="s">
        <v>47</v>
      </c>
      <c r="K1619" t="s">
        <v>730</v>
      </c>
    </row>
    <row r="1620" spans="1:11" x14ac:dyDescent="0.25">
      <c r="A1620" s="1">
        <v>45374</v>
      </c>
      <c r="B1620" t="s">
        <v>3</v>
      </c>
      <c r="C1620" t="s">
        <v>909</v>
      </c>
      <c r="D1620">
        <f>3.29-1.65</f>
        <v>1.6400000000000001</v>
      </c>
      <c r="E1620">
        <f t="shared" si="145"/>
        <v>3</v>
      </c>
      <c r="F1620">
        <f t="shared" si="146"/>
        <v>2024</v>
      </c>
      <c r="G1620">
        <f t="shared" si="147"/>
        <v>6</v>
      </c>
      <c r="H1620" t="str">
        <f t="shared" si="148"/>
        <v>Saturday</v>
      </c>
      <c r="J1620" t="s">
        <v>47</v>
      </c>
      <c r="K1620" t="s">
        <v>730</v>
      </c>
    </row>
    <row r="1621" spans="1:11" x14ac:dyDescent="0.25">
      <c r="A1621" s="1">
        <v>45374</v>
      </c>
      <c r="B1621" t="s">
        <v>3</v>
      </c>
      <c r="C1621" t="s">
        <v>848</v>
      </c>
      <c r="D1621">
        <v>3.49</v>
      </c>
      <c r="E1621">
        <f t="shared" si="145"/>
        <v>3</v>
      </c>
      <c r="F1621">
        <f t="shared" si="146"/>
        <v>2024</v>
      </c>
      <c r="G1621">
        <f t="shared" si="147"/>
        <v>6</v>
      </c>
      <c r="H1621" t="str">
        <f t="shared" si="148"/>
        <v>Saturday</v>
      </c>
      <c r="J1621" t="s">
        <v>47</v>
      </c>
      <c r="K1621" t="s">
        <v>730</v>
      </c>
    </row>
    <row r="1622" spans="1:11" x14ac:dyDescent="0.25">
      <c r="A1622" s="1">
        <v>45374</v>
      </c>
      <c r="B1622" t="s">
        <v>3</v>
      </c>
      <c r="C1622" t="s">
        <v>848</v>
      </c>
      <c r="D1622">
        <v>3.49</v>
      </c>
      <c r="E1622">
        <f t="shared" si="145"/>
        <v>3</v>
      </c>
      <c r="F1622">
        <f t="shared" si="146"/>
        <v>2024</v>
      </c>
      <c r="G1622">
        <f t="shared" si="147"/>
        <v>6</v>
      </c>
      <c r="H1622" t="str">
        <f t="shared" si="148"/>
        <v>Saturday</v>
      </c>
      <c r="J1622" t="s">
        <v>47</v>
      </c>
      <c r="K1622" t="s">
        <v>730</v>
      </c>
    </row>
    <row r="1623" spans="1:11" x14ac:dyDescent="0.25">
      <c r="A1623" s="1">
        <v>45374</v>
      </c>
      <c r="B1623" t="s">
        <v>3</v>
      </c>
      <c r="C1623" t="s">
        <v>910</v>
      </c>
      <c r="D1623">
        <v>1.29</v>
      </c>
      <c r="E1623">
        <f t="shared" si="145"/>
        <v>3</v>
      </c>
      <c r="F1623">
        <f t="shared" si="146"/>
        <v>2024</v>
      </c>
      <c r="G1623">
        <f t="shared" si="147"/>
        <v>6</v>
      </c>
      <c r="H1623" t="str">
        <f t="shared" si="148"/>
        <v>Saturday</v>
      </c>
      <c r="J1623" t="s">
        <v>47</v>
      </c>
      <c r="K1623" t="s">
        <v>730</v>
      </c>
    </row>
    <row r="1624" spans="1:11" x14ac:dyDescent="0.25">
      <c r="A1624" s="1">
        <v>45374</v>
      </c>
      <c r="B1624" t="s">
        <v>3</v>
      </c>
      <c r="C1624" t="s">
        <v>911</v>
      </c>
      <c r="D1624">
        <f>2.89-1.05</f>
        <v>1.84</v>
      </c>
      <c r="E1624">
        <f t="shared" si="145"/>
        <v>3</v>
      </c>
      <c r="F1624">
        <f t="shared" si="146"/>
        <v>2024</v>
      </c>
      <c r="G1624">
        <f t="shared" si="147"/>
        <v>6</v>
      </c>
      <c r="H1624" t="str">
        <f t="shared" si="148"/>
        <v>Saturday</v>
      </c>
      <c r="J1624" t="s">
        <v>47</v>
      </c>
      <c r="K1624" t="s">
        <v>730</v>
      </c>
    </row>
    <row r="1625" spans="1:11" x14ac:dyDescent="0.25">
      <c r="A1625" s="1">
        <v>45374</v>
      </c>
      <c r="B1625" t="s">
        <v>3</v>
      </c>
      <c r="C1625" t="s">
        <v>912</v>
      </c>
      <c r="D1625">
        <v>3.99</v>
      </c>
      <c r="E1625">
        <f t="shared" si="145"/>
        <v>3</v>
      </c>
      <c r="F1625">
        <f t="shared" si="146"/>
        <v>2024</v>
      </c>
      <c r="G1625">
        <f t="shared" si="147"/>
        <v>6</v>
      </c>
      <c r="H1625" t="str">
        <f t="shared" si="148"/>
        <v>Saturday</v>
      </c>
      <c r="J1625" t="s">
        <v>47</v>
      </c>
      <c r="K1625" t="s">
        <v>730</v>
      </c>
    </row>
    <row r="1626" spans="1:11" x14ac:dyDescent="0.25">
      <c r="A1626" s="1">
        <v>45374</v>
      </c>
      <c r="B1626" t="s">
        <v>3</v>
      </c>
      <c r="C1626" t="s">
        <v>831</v>
      </c>
      <c r="D1626">
        <v>2.39</v>
      </c>
      <c r="E1626">
        <f t="shared" si="145"/>
        <v>3</v>
      </c>
      <c r="F1626">
        <f t="shared" si="146"/>
        <v>2024</v>
      </c>
      <c r="G1626">
        <f t="shared" si="147"/>
        <v>6</v>
      </c>
      <c r="H1626" t="str">
        <f t="shared" si="148"/>
        <v>Saturday</v>
      </c>
      <c r="J1626" t="s">
        <v>47</v>
      </c>
      <c r="K1626" t="s">
        <v>730</v>
      </c>
    </row>
    <row r="1627" spans="1:11" x14ac:dyDescent="0.25">
      <c r="A1627" s="1">
        <v>45374</v>
      </c>
      <c r="B1627" t="s">
        <v>3</v>
      </c>
      <c r="C1627" t="s">
        <v>831</v>
      </c>
      <c r="D1627">
        <v>2.39</v>
      </c>
      <c r="E1627">
        <f t="shared" si="145"/>
        <v>3</v>
      </c>
      <c r="F1627">
        <f t="shared" si="146"/>
        <v>2024</v>
      </c>
      <c r="G1627">
        <f t="shared" si="147"/>
        <v>6</v>
      </c>
      <c r="H1627" t="str">
        <f t="shared" si="148"/>
        <v>Saturday</v>
      </c>
      <c r="J1627" t="s">
        <v>47</v>
      </c>
      <c r="K1627" t="s">
        <v>730</v>
      </c>
    </row>
    <row r="1628" spans="1:11" x14ac:dyDescent="0.25">
      <c r="A1628" s="1">
        <v>45374</v>
      </c>
      <c r="B1628" t="s">
        <v>3</v>
      </c>
      <c r="C1628" t="s">
        <v>913</v>
      </c>
      <c r="D1628">
        <v>3.99</v>
      </c>
      <c r="E1628">
        <f t="shared" si="145"/>
        <v>3</v>
      </c>
      <c r="F1628">
        <f t="shared" si="146"/>
        <v>2024</v>
      </c>
      <c r="G1628">
        <f t="shared" si="147"/>
        <v>6</v>
      </c>
      <c r="H1628" t="str">
        <f t="shared" si="148"/>
        <v>Saturday</v>
      </c>
      <c r="J1628" t="s">
        <v>47</v>
      </c>
      <c r="K1628" t="s">
        <v>730</v>
      </c>
    </row>
    <row r="1629" spans="1:11" x14ac:dyDescent="0.25">
      <c r="A1629" s="1">
        <v>45374</v>
      </c>
      <c r="B1629" t="s">
        <v>3</v>
      </c>
      <c r="C1629" t="s">
        <v>847</v>
      </c>
      <c r="D1629">
        <f>4.69-1.2</f>
        <v>3.49</v>
      </c>
      <c r="E1629">
        <f t="shared" si="145"/>
        <v>3</v>
      </c>
      <c r="F1629">
        <f t="shared" si="146"/>
        <v>2024</v>
      </c>
      <c r="G1629">
        <f t="shared" si="147"/>
        <v>6</v>
      </c>
      <c r="H1629" t="str">
        <f t="shared" si="148"/>
        <v>Saturday</v>
      </c>
      <c r="J1629" t="s">
        <v>47</v>
      </c>
      <c r="K1629" t="s">
        <v>730</v>
      </c>
    </row>
    <row r="1630" spans="1:11" x14ac:dyDescent="0.25">
      <c r="A1630" s="1">
        <v>45374</v>
      </c>
      <c r="B1630" t="s">
        <v>3</v>
      </c>
      <c r="C1630" t="s">
        <v>847</v>
      </c>
      <c r="D1630">
        <f>4.69-1.2</f>
        <v>3.49</v>
      </c>
      <c r="E1630">
        <f t="shared" si="145"/>
        <v>3</v>
      </c>
      <c r="F1630">
        <f t="shared" si="146"/>
        <v>2024</v>
      </c>
      <c r="G1630">
        <f t="shared" si="147"/>
        <v>6</v>
      </c>
      <c r="H1630" t="str">
        <f t="shared" si="148"/>
        <v>Saturday</v>
      </c>
      <c r="J1630" t="s">
        <v>47</v>
      </c>
      <c r="K1630" t="s">
        <v>730</v>
      </c>
    </row>
    <row r="1631" spans="1:11" x14ac:dyDescent="0.25">
      <c r="A1631" s="1">
        <v>45385</v>
      </c>
      <c r="B1631" t="s">
        <v>3</v>
      </c>
      <c r="C1631" t="s">
        <v>938</v>
      </c>
      <c r="D1631">
        <v>2.4</v>
      </c>
      <c r="E1631">
        <f t="shared" si="145"/>
        <v>4</v>
      </c>
      <c r="F1631">
        <f t="shared" si="146"/>
        <v>2024</v>
      </c>
      <c r="G1631">
        <f t="shared" si="147"/>
        <v>3</v>
      </c>
      <c r="H1631" t="str">
        <f t="shared" si="148"/>
        <v>Wednesday</v>
      </c>
      <c r="I1631" t="str">
        <f t="shared" ref="I1631:I1684" si="149">TEXT(A1631, "MMM")</f>
        <v>Apr</v>
      </c>
      <c r="J1631" t="s">
        <v>46</v>
      </c>
    </row>
    <row r="1632" spans="1:11" x14ac:dyDescent="0.25">
      <c r="A1632" s="1">
        <v>45385</v>
      </c>
      <c r="B1632" t="s">
        <v>3</v>
      </c>
      <c r="C1632" t="s">
        <v>86</v>
      </c>
      <c r="D1632">
        <v>0.79</v>
      </c>
      <c r="E1632">
        <f t="shared" ref="E1632:E1634" si="150">MONTH(A1632)</f>
        <v>4</v>
      </c>
      <c r="F1632">
        <f t="shared" ref="F1632:F1634" si="151">YEAR(A1632)</f>
        <v>2024</v>
      </c>
      <c r="G1632">
        <f t="shared" ref="G1632:G1634" si="152">WEEKDAY(A1632, 2)</f>
        <v>3</v>
      </c>
      <c r="H1632" t="str">
        <f t="shared" ref="H1632:H1634" si="153">CHOOSE(WEEKDAY(A1632, 2), "Monday", "Tuesday","Wednesday", "Thursday", "Friday", "Saturday","Sunday")</f>
        <v>Wednesday</v>
      </c>
      <c r="I1632" t="str">
        <f t="shared" si="149"/>
        <v>Apr</v>
      </c>
      <c r="J1632" t="s">
        <v>46</v>
      </c>
    </row>
    <row r="1633" spans="1:11" x14ac:dyDescent="0.25">
      <c r="A1633" s="1">
        <v>45385</v>
      </c>
      <c r="B1633" t="s">
        <v>3</v>
      </c>
      <c r="C1633" t="s">
        <v>110</v>
      </c>
      <c r="D1633">
        <v>0.88</v>
      </c>
      <c r="E1633">
        <f t="shared" si="150"/>
        <v>4</v>
      </c>
      <c r="F1633">
        <f t="shared" si="151"/>
        <v>2024</v>
      </c>
      <c r="G1633">
        <f t="shared" si="152"/>
        <v>3</v>
      </c>
      <c r="H1633" t="str">
        <f t="shared" si="153"/>
        <v>Wednesday</v>
      </c>
      <c r="I1633" t="str">
        <f t="shared" si="149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50"/>
        <v>3</v>
      </c>
      <c r="F1634">
        <f t="shared" si="151"/>
        <v>2024</v>
      </c>
      <c r="G1634">
        <f t="shared" si="152"/>
        <v>2</v>
      </c>
      <c r="H1634" t="str">
        <f t="shared" si="153"/>
        <v>Tuesday</v>
      </c>
      <c r="I1634" t="str">
        <f t="shared" si="149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ref="E1635:E1636" si="154">MONTH(A1635)</f>
        <v>3</v>
      </c>
      <c r="F1635">
        <f t="shared" ref="F1635:F1636" si="155">YEAR(A1635)</f>
        <v>2024</v>
      </c>
      <c r="G1635">
        <f t="shared" ref="G1635:G1636" si="156">WEEKDAY(A1635, 2)</f>
        <v>2</v>
      </c>
      <c r="H1635" t="str">
        <f t="shared" ref="H1635:H1637" si="157">CHOOSE(WEEKDAY(A1635, 2), "Monday", "Tuesday","Wednesday", "Thursday", "Friday", "Saturday","Sunday")</f>
        <v>Tuesday</v>
      </c>
      <c r="I1635" t="str">
        <f t="shared" si="149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940</v>
      </c>
      <c r="D1636">
        <v>8.49</v>
      </c>
      <c r="E1636">
        <f t="shared" si="154"/>
        <v>3</v>
      </c>
      <c r="F1636">
        <f t="shared" si="155"/>
        <v>2024</v>
      </c>
      <c r="G1636">
        <f t="shared" si="156"/>
        <v>6</v>
      </c>
      <c r="H1636" t="str">
        <f t="shared" si="157"/>
        <v>Saturday</v>
      </c>
      <c r="I1636" t="str">
        <f t="shared" si="149"/>
        <v>Mar</v>
      </c>
      <c r="J1636" t="s">
        <v>939</v>
      </c>
      <c r="K1636" t="s">
        <v>865</v>
      </c>
    </row>
    <row r="1637" spans="1:11" x14ac:dyDescent="0.25">
      <c r="A1637" s="1">
        <v>45381</v>
      </c>
      <c r="B1637" t="s">
        <v>3</v>
      </c>
      <c r="C1637" t="s">
        <v>941</v>
      </c>
      <c r="D1637">
        <v>3.99</v>
      </c>
      <c r="E1637">
        <f t="shared" ref="E1637" si="158">MONTH(A1637)</f>
        <v>3</v>
      </c>
      <c r="F1637">
        <f t="shared" ref="F1637" si="159">YEAR(A1637)</f>
        <v>2024</v>
      </c>
      <c r="G1637">
        <f t="shared" ref="G1637" si="160">WEEKDAY(A1637, 2)</f>
        <v>6</v>
      </c>
      <c r="H1637" t="str">
        <f t="shared" si="157"/>
        <v>Saturday</v>
      </c>
      <c r="I1637" t="str">
        <f t="shared" si="149"/>
        <v>Mar</v>
      </c>
      <c r="J1637" t="s">
        <v>939</v>
      </c>
      <c r="K1637" t="s">
        <v>865</v>
      </c>
    </row>
    <row r="1638" spans="1:11" x14ac:dyDescent="0.25">
      <c r="A1638" s="1">
        <v>45381</v>
      </c>
      <c r="B1638" t="s">
        <v>3</v>
      </c>
      <c r="C1638" t="s">
        <v>942</v>
      </c>
      <c r="D1638">
        <v>0.2</v>
      </c>
      <c r="E1638">
        <f t="shared" ref="E1638:E1647" si="161">MONTH(A1638)</f>
        <v>3</v>
      </c>
      <c r="F1638">
        <f t="shared" ref="F1638:F1647" si="162">YEAR(A1638)</f>
        <v>2024</v>
      </c>
      <c r="G1638">
        <f t="shared" ref="G1638:G1647" si="163">WEEKDAY(A1638, 2)</f>
        <v>6</v>
      </c>
      <c r="H1638" t="str">
        <f t="shared" ref="H1638:H1647" si="164">CHOOSE(WEEKDAY(A1638, 2), "Monday", "Tuesday","Wednesday", "Thursday", "Friday", "Saturday","Sunday")</f>
        <v>Saturday</v>
      </c>
      <c r="I1638" t="str">
        <f t="shared" si="149"/>
        <v>Mar</v>
      </c>
      <c r="J1638" t="s">
        <v>81</v>
      </c>
      <c r="K1638" t="s">
        <v>865</v>
      </c>
    </row>
    <row r="1639" spans="1:11" x14ac:dyDescent="0.25">
      <c r="A1639" s="1">
        <v>45381</v>
      </c>
      <c r="B1639" t="s">
        <v>3</v>
      </c>
      <c r="C1639" t="s">
        <v>943</v>
      </c>
      <c r="D1639">
        <v>2.99</v>
      </c>
      <c r="E1639">
        <f t="shared" si="161"/>
        <v>3</v>
      </c>
      <c r="F1639">
        <f t="shared" si="162"/>
        <v>2024</v>
      </c>
      <c r="G1639">
        <f t="shared" si="163"/>
        <v>6</v>
      </c>
      <c r="H1639" t="str">
        <f t="shared" si="164"/>
        <v>Saturday</v>
      </c>
      <c r="I1639" t="str">
        <f t="shared" si="149"/>
        <v>Mar</v>
      </c>
      <c r="J1639" t="s">
        <v>81</v>
      </c>
      <c r="K1639" t="s">
        <v>865</v>
      </c>
    </row>
    <row r="1640" spans="1:11" x14ac:dyDescent="0.25">
      <c r="A1640" s="1">
        <v>45381</v>
      </c>
      <c r="B1640" t="s">
        <v>3</v>
      </c>
      <c r="C1640" t="s">
        <v>944</v>
      </c>
      <c r="D1640">
        <v>2.0299999999999998</v>
      </c>
      <c r="E1640">
        <f t="shared" si="161"/>
        <v>3</v>
      </c>
      <c r="F1640">
        <f t="shared" si="162"/>
        <v>2024</v>
      </c>
      <c r="G1640">
        <f t="shared" si="163"/>
        <v>6</v>
      </c>
      <c r="H1640" t="str">
        <f t="shared" si="164"/>
        <v>Saturday</v>
      </c>
      <c r="I1640" t="str">
        <f t="shared" si="149"/>
        <v>Mar</v>
      </c>
      <c r="J1640" t="s">
        <v>81</v>
      </c>
      <c r="K1640" t="s">
        <v>865</v>
      </c>
    </row>
    <row r="1641" spans="1:11" x14ac:dyDescent="0.25">
      <c r="A1641" s="1">
        <v>45381</v>
      </c>
      <c r="B1641" t="s">
        <v>3</v>
      </c>
      <c r="C1641" t="s">
        <v>945</v>
      </c>
      <c r="D1641">
        <v>2.99</v>
      </c>
      <c r="E1641">
        <f t="shared" si="161"/>
        <v>3</v>
      </c>
      <c r="F1641">
        <f t="shared" si="162"/>
        <v>2024</v>
      </c>
      <c r="G1641">
        <f t="shared" si="163"/>
        <v>6</v>
      </c>
      <c r="H1641" t="str">
        <f t="shared" si="164"/>
        <v>Saturday</v>
      </c>
      <c r="I1641" t="str">
        <f t="shared" si="149"/>
        <v>Mar</v>
      </c>
      <c r="J1641" t="s">
        <v>81</v>
      </c>
      <c r="K1641" t="s">
        <v>865</v>
      </c>
    </row>
    <row r="1642" spans="1:11" x14ac:dyDescent="0.25">
      <c r="A1642" s="1">
        <v>45381</v>
      </c>
      <c r="B1642" t="s">
        <v>3</v>
      </c>
      <c r="C1642" t="s">
        <v>946</v>
      </c>
      <c r="D1642">
        <v>1.89</v>
      </c>
      <c r="E1642">
        <f t="shared" si="161"/>
        <v>3</v>
      </c>
      <c r="F1642">
        <f t="shared" si="162"/>
        <v>2024</v>
      </c>
      <c r="G1642">
        <f t="shared" si="163"/>
        <v>6</v>
      </c>
      <c r="H1642" t="str">
        <f t="shared" si="164"/>
        <v>Saturday</v>
      </c>
      <c r="I1642" t="str">
        <f t="shared" si="149"/>
        <v>Mar</v>
      </c>
      <c r="J1642" t="s">
        <v>81</v>
      </c>
      <c r="K1642" t="s">
        <v>865</v>
      </c>
    </row>
    <row r="1643" spans="1:11" x14ac:dyDescent="0.25">
      <c r="A1643" s="1">
        <v>45381</v>
      </c>
      <c r="B1643" t="s">
        <v>3</v>
      </c>
      <c r="C1643" t="s">
        <v>947</v>
      </c>
      <c r="D1643">
        <v>0.99</v>
      </c>
      <c r="E1643">
        <f t="shared" si="161"/>
        <v>3</v>
      </c>
      <c r="F1643">
        <f t="shared" si="162"/>
        <v>2024</v>
      </c>
      <c r="G1643">
        <f t="shared" si="163"/>
        <v>6</v>
      </c>
      <c r="H1643" t="str">
        <f t="shared" si="164"/>
        <v>Saturday</v>
      </c>
      <c r="I1643" t="str">
        <f t="shared" si="149"/>
        <v>Mar</v>
      </c>
      <c r="J1643" t="s">
        <v>81</v>
      </c>
      <c r="K1643" t="s">
        <v>865</v>
      </c>
    </row>
    <row r="1644" spans="1:11" x14ac:dyDescent="0.25">
      <c r="A1644" s="1">
        <v>45381</v>
      </c>
      <c r="B1644" t="s">
        <v>3</v>
      </c>
      <c r="C1644" t="s">
        <v>947</v>
      </c>
      <c r="D1644">
        <v>0.99</v>
      </c>
      <c r="E1644">
        <f t="shared" si="161"/>
        <v>3</v>
      </c>
      <c r="F1644">
        <f t="shared" si="162"/>
        <v>2024</v>
      </c>
      <c r="G1644">
        <f t="shared" si="163"/>
        <v>6</v>
      </c>
      <c r="H1644" t="str">
        <f t="shared" si="164"/>
        <v>Saturday</v>
      </c>
      <c r="I1644" t="str">
        <f t="shared" si="149"/>
        <v>Mar</v>
      </c>
      <c r="J1644" t="s">
        <v>81</v>
      </c>
      <c r="K1644" t="s">
        <v>865</v>
      </c>
    </row>
    <row r="1645" spans="1:11" x14ac:dyDescent="0.25">
      <c r="A1645" s="1">
        <v>45381</v>
      </c>
      <c r="B1645" t="s">
        <v>3</v>
      </c>
      <c r="C1645" t="s">
        <v>948</v>
      </c>
      <c r="D1645">
        <v>1.59</v>
      </c>
      <c r="E1645">
        <f t="shared" si="161"/>
        <v>3</v>
      </c>
      <c r="F1645">
        <f t="shared" si="162"/>
        <v>2024</v>
      </c>
      <c r="G1645">
        <f t="shared" si="163"/>
        <v>6</v>
      </c>
      <c r="H1645" t="str">
        <f t="shared" si="164"/>
        <v>Saturday</v>
      </c>
      <c r="I1645" t="str">
        <f t="shared" si="149"/>
        <v>Mar</v>
      </c>
      <c r="J1645" t="s">
        <v>81</v>
      </c>
      <c r="K1645" t="s">
        <v>865</v>
      </c>
    </row>
    <row r="1646" spans="1:11" x14ac:dyDescent="0.25">
      <c r="A1646" s="1">
        <v>45381</v>
      </c>
      <c r="B1646" t="s">
        <v>3</v>
      </c>
      <c r="C1646" t="s">
        <v>949</v>
      </c>
      <c r="D1646">
        <v>0.99</v>
      </c>
      <c r="E1646">
        <f t="shared" si="161"/>
        <v>3</v>
      </c>
      <c r="F1646">
        <f t="shared" si="162"/>
        <v>2024</v>
      </c>
      <c r="G1646">
        <f t="shared" si="163"/>
        <v>6</v>
      </c>
      <c r="H1646" t="str">
        <f t="shared" si="164"/>
        <v>Saturday</v>
      </c>
      <c r="I1646" t="str">
        <f t="shared" si="149"/>
        <v>Mar</v>
      </c>
      <c r="J1646" t="s">
        <v>81</v>
      </c>
      <c r="K1646" t="s">
        <v>865</v>
      </c>
    </row>
    <row r="1647" spans="1:11" x14ac:dyDescent="0.25">
      <c r="A1647" s="1">
        <v>45381</v>
      </c>
      <c r="B1647" t="s">
        <v>3</v>
      </c>
      <c r="C1647" t="s">
        <v>949</v>
      </c>
      <c r="D1647">
        <v>0.99</v>
      </c>
      <c r="E1647">
        <f t="shared" si="161"/>
        <v>3</v>
      </c>
      <c r="F1647">
        <f t="shared" si="162"/>
        <v>2024</v>
      </c>
      <c r="G1647">
        <f t="shared" si="163"/>
        <v>6</v>
      </c>
      <c r="H1647" t="str">
        <f t="shared" si="164"/>
        <v>Saturday</v>
      </c>
      <c r="I1647" t="str">
        <f t="shared" si="149"/>
        <v>Mar</v>
      </c>
      <c r="J1647" t="s">
        <v>81</v>
      </c>
      <c r="K1647" t="s">
        <v>865</v>
      </c>
    </row>
    <row r="1648" spans="1:11" x14ac:dyDescent="0.25">
      <c r="A1648" s="1">
        <v>45381</v>
      </c>
      <c r="B1648" t="s">
        <v>3</v>
      </c>
      <c r="C1648" t="s">
        <v>949</v>
      </c>
      <c r="D1648">
        <v>0.99</v>
      </c>
      <c r="E1648">
        <f t="shared" ref="E1648:E1655" si="165">MONTH(A1648)</f>
        <v>3</v>
      </c>
      <c r="F1648">
        <f t="shared" ref="F1648:F1655" si="166">YEAR(A1648)</f>
        <v>2024</v>
      </c>
      <c r="G1648">
        <f t="shared" ref="G1648:G1655" si="167">WEEKDAY(A1648, 2)</f>
        <v>6</v>
      </c>
      <c r="H1648" t="str">
        <f t="shared" ref="H1648:H1655" si="168">CHOOSE(WEEKDAY(A1648, 2), "Monday", "Tuesday","Wednesday", "Thursday", "Friday", "Saturday","Sunday")</f>
        <v>Saturday</v>
      </c>
      <c r="I1648" t="str">
        <f t="shared" si="149"/>
        <v>Mar</v>
      </c>
      <c r="J1648" t="s">
        <v>81</v>
      </c>
      <c r="K1648" t="s">
        <v>865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65"/>
        <v>3</v>
      </c>
      <c r="F1649">
        <f t="shared" si="166"/>
        <v>2024</v>
      </c>
      <c r="G1649">
        <f t="shared" si="167"/>
        <v>6</v>
      </c>
      <c r="H1649" t="str">
        <f t="shared" si="168"/>
        <v>Saturday</v>
      </c>
      <c r="I1649" t="str">
        <f t="shared" si="149"/>
        <v>Mar</v>
      </c>
      <c r="J1649" t="s">
        <v>81</v>
      </c>
      <c r="K1649" t="s">
        <v>865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65"/>
        <v>3</v>
      </c>
      <c r="F1650">
        <f t="shared" si="166"/>
        <v>2024</v>
      </c>
      <c r="G1650">
        <f t="shared" si="167"/>
        <v>6</v>
      </c>
      <c r="H1650" t="str">
        <f t="shared" si="168"/>
        <v>Saturday</v>
      </c>
      <c r="I1650" t="str">
        <f t="shared" si="149"/>
        <v>Mar</v>
      </c>
      <c r="J1650" t="s">
        <v>81</v>
      </c>
      <c r="K1650" t="s">
        <v>865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65"/>
        <v>3</v>
      </c>
      <c r="F1651">
        <f t="shared" si="166"/>
        <v>2024</v>
      </c>
      <c r="G1651">
        <f t="shared" si="167"/>
        <v>6</v>
      </c>
      <c r="H1651" t="str">
        <f t="shared" si="168"/>
        <v>Saturday</v>
      </c>
      <c r="I1651" t="str">
        <f t="shared" si="149"/>
        <v>Mar</v>
      </c>
      <c r="J1651" t="s">
        <v>81</v>
      </c>
      <c r="K1651" t="s">
        <v>865</v>
      </c>
    </row>
    <row r="1652" spans="1:11" x14ac:dyDescent="0.25">
      <c r="A1652" s="1">
        <v>45381</v>
      </c>
      <c r="B1652" t="s">
        <v>3</v>
      </c>
      <c r="C1652" t="s">
        <v>950</v>
      </c>
      <c r="D1652">
        <v>1.05</v>
      </c>
      <c r="E1652">
        <f t="shared" si="165"/>
        <v>3</v>
      </c>
      <c r="F1652">
        <f t="shared" si="166"/>
        <v>2024</v>
      </c>
      <c r="G1652">
        <f t="shared" si="167"/>
        <v>6</v>
      </c>
      <c r="H1652" t="str">
        <f t="shared" si="168"/>
        <v>Saturday</v>
      </c>
      <c r="I1652" t="str">
        <f t="shared" si="149"/>
        <v>Mar</v>
      </c>
      <c r="J1652" t="s">
        <v>81</v>
      </c>
      <c r="K1652" t="s">
        <v>865</v>
      </c>
    </row>
    <row r="1653" spans="1:11" x14ac:dyDescent="0.25">
      <c r="A1653" s="1">
        <v>45381</v>
      </c>
      <c r="B1653" t="s">
        <v>3</v>
      </c>
      <c r="C1653" t="s">
        <v>951</v>
      </c>
      <c r="D1653">
        <v>1.29</v>
      </c>
      <c r="E1653">
        <f t="shared" si="165"/>
        <v>3</v>
      </c>
      <c r="F1653">
        <f t="shared" si="166"/>
        <v>2024</v>
      </c>
      <c r="G1653">
        <f t="shared" si="167"/>
        <v>6</v>
      </c>
      <c r="H1653" t="str">
        <f t="shared" si="168"/>
        <v>Saturday</v>
      </c>
      <c r="I1653" t="str">
        <f t="shared" si="149"/>
        <v>Mar</v>
      </c>
      <c r="J1653" t="s">
        <v>81</v>
      </c>
      <c r="K1653" t="s">
        <v>865</v>
      </c>
    </row>
    <row r="1654" spans="1:11" x14ac:dyDescent="0.25">
      <c r="A1654" s="1">
        <v>45381</v>
      </c>
      <c r="B1654" t="s">
        <v>3</v>
      </c>
      <c r="C1654" t="s">
        <v>952</v>
      </c>
      <c r="D1654">
        <v>1.79</v>
      </c>
      <c r="E1654">
        <f t="shared" si="165"/>
        <v>3</v>
      </c>
      <c r="F1654">
        <f t="shared" si="166"/>
        <v>2024</v>
      </c>
      <c r="G1654">
        <f t="shared" si="167"/>
        <v>6</v>
      </c>
      <c r="H1654" t="str">
        <f t="shared" si="168"/>
        <v>Saturday</v>
      </c>
      <c r="I1654" t="str">
        <f t="shared" si="149"/>
        <v>Mar</v>
      </c>
      <c r="J1654" t="s">
        <v>81</v>
      </c>
      <c r="K1654" t="s">
        <v>865</v>
      </c>
    </row>
    <row r="1655" spans="1:11" x14ac:dyDescent="0.25">
      <c r="A1655" s="1">
        <v>45381</v>
      </c>
      <c r="B1655" t="s">
        <v>3</v>
      </c>
      <c r="C1655" t="s">
        <v>953</v>
      </c>
      <c r="D1655">
        <v>2.25</v>
      </c>
      <c r="E1655">
        <f t="shared" si="165"/>
        <v>3</v>
      </c>
      <c r="F1655">
        <f t="shared" si="166"/>
        <v>2024</v>
      </c>
      <c r="G1655">
        <f t="shared" si="167"/>
        <v>6</v>
      </c>
      <c r="H1655" t="str">
        <f t="shared" si="168"/>
        <v>Saturday</v>
      </c>
      <c r="I1655" t="str">
        <f t="shared" si="149"/>
        <v>Mar</v>
      </c>
      <c r="J1655" t="s">
        <v>81</v>
      </c>
      <c r="K1655" t="s">
        <v>865</v>
      </c>
    </row>
    <row r="1656" spans="1:11" x14ac:dyDescent="0.25">
      <c r="A1656" s="1">
        <v>45381</v>
      </c>
      <c r="B1656" t="s">
        <v>3</v>
      </c>
      <c r="C1656" t="s">
        <v>954</v>
      </c>
      <c r="D1656">
        <v>3</v>
      </c>
      <c r="E1656">
        <f t="shared" ref="E1656:E1658" si="169">MONTH(A1656)</f>
        <v>3</v>
      </c>
      <c r="F1656">
        <f t="shared" ref="F1656:F1658" si="170">YEAR(A1656)</f>
        <v>2024</v>
      </c>
      <c r="G1656">
        <f t="shared" ref="G1656:G1658" si="171">WEEKDAY(A1656, 2)</f>
        <v>6</v>
      </c>
      <c r="H1656" t="str">
        <f t="shared" ref="H1656:H1658" si="172">CHOOSE(WEEKDAY(A1656, 2), "Monday", "Tuesday","Wednesday", "Thursday", "Friday", "Saturday","Sunday")</f>
        <v>Saturday</v>
      </c>
      <c r="I1656" t="str">
        <f t="shared" si="149"/>
        <v>Mar</v>
      </c>
      <c r="J1656" t="s">
        <v>956</v>
      </c>
      <c r="K1656" t="s">
        <v>865</v>
      </c>
    </row>
    <row r="1657" spans="1:11" x14ac:dyDescent="0.25">
      <c r="A1657" s="1">
        <v>45381</v>
      </c>
      <c r="B1657" t="s">
        <v>3</v>
      </c>
      <c r="C1657" t="s">
        <v>955</v>
      </c>
      <c r="D1657">
        <v>3</v>
      </c>
      <c r="E1657">
        <f t="shared" si="169"/>
        <v>3</v>
      </c>
      <c r="F1657">
        <f t="shared" si="170"/>
        <v>2024</v>
      </c>
      <c r="G1657">
        <f t="shared" si="171"/>
        <v>6</v>
      </c>
      <c r="H1657" t="str">
        <f t="shared" si="172"/>
        <v>Saturday</v>
      </c>
      <c r="I1657" t="str">
        <f t="shared" si="149"/>
        <v>Mar</v>
      </c>
      <c r="J1657" t="s">
        <v>956</v>
      </c>
      <c r="K1657" t="s">
        <v>865</v>
      </c>
    </row>
    <row r="1658" spans="1:11" x14ac:dyDescent="0.25">
      <c r="A1658" s="1">
        <v>45384</v>
      </c>
      <c r="B1658" t="s">
        <v>3</v>
      </c>
      <c r="C1658" t="s">
        <v>938</v>
      </c>
      <c r="D1658">
        <v>2.4</v>
      </c>
      <c r="E1658">
        <f t="shared" si="169"/>
        <v>4</v>
      </c>
      <c r="F1658">
        <f t="shared" si="170"/>
        <v>2024</v>
      </c>
      <c r="G1658">
        <f t="shared" si="171"/>
        <v>2</v>
      </c>
      <c r="H1658" t="str">
        <f t="shared" si="172"/>
        <v>Tuesday</v>
      </c>
      <c r="I1658" t="str">
        <f t="shared" si="149"/>
        <v>Apr</v>
      </c>
      <c r="J1658" t="s">
        <v>46</v>
      </c>
    </row>
    <row r="1659" spans="1:11" x14ac:dyDescent="0.25">
      <c r="A1659" s="1">
        <v>45384</v>
      </c>
      <c r="B1659" t="s">
        <v>3</v>
      </c>
      <c r="C1659" t="s">
        <v>110</v>
      </c>
      <c r="D1659">
        <v>0.88</v>
      </c>
      <c r="E1659">
        <f t="shared" ref="E1659:E1661" si="173">MONTH(A1659)</f>
        <v>4</v>
      </c>
      <c r="F1659">
        <f t="shared" ref="F1659:F1661" si="174">YEAR(A1659)</f>
        <v>2024</v>
      </c>
      <c r="G1659">
        <f t="shared" ref="G1659:G1661" si="175">WEEKDAY(A1659, 2)</f>
        <v>2</v>
      </c>
      <c r="H1659" t="str">
        <f t="shared" ref="H1659:H1661" si="176">CHOOSE(WEEKDAY(A1659, 2), "Monday", "Tuesday","Wednesday", "Thursday", "Friday", "Saturday","Sunday")</f>
        <v>Tuesday</v>
      </c>
      <c r="I1659" t="str">
        <f t="shared" si="149"/>
        <v>Apr</v>
      </c>
      <c r="J1659" t="s">
        <v>46</v>
      </c>
    </row>
    <row r="1660" spans="1:11" x14ac:dyDescent="0.25">
      <c r="A1660" s="1">
        <v>45384</v>
      </c>
      <c r="B1660" t="s">
        <v>3</v>
      </c>
      <c r="C1660" t="s">
        <v>640</v>
      </c>
      <c r="D1660">
        <v>0.79</v>
      </c>
      <c r="E1660">
        <f t="shared" si="173"/>
        <v>4</v>
      </c>
      <c r="F1660">
        <f t="shared" si="174"/>
        <v>2024</v>
      </c>
      <c r="G1660">
        <f t="shared" si="175"/>
        <v>2</v>
      </c>
      <c r="H1660" t="str">
        <f t="shared" si="176"/>
        <v>Tuesday</v>
      </c>
      <c r="I1660" t="str">
        <f t="shared" si="149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957</v>
      </c>
      <c r="D1661">
        <f>3.29-1</f>
        <v>2.29</v>
      </c>
      <c r="E1661">
        <f t="shared" si="173"/>
        <v>3</v>
      </c>
      <c r="F1661">
        <f t="shared" si="174"/>
        <v>2024</v>
      </c>
      <c r="G1661">
        <f t="shared" si="175"/>
        <v>5</v>
      </c>
      <c r="H1661" t="str">
        <f t="shared" si="176"/>
        <v>Friday</v>
      </c>
      <c r="I1661" t="str">
        <f t="shared" si="149"/>
        <v>Mar</v>
      </c>
      <c r="J1661" t="s">
        <v>49</v>
      </c>
      <c r="K1661" t="s">
        <v>744</v>
      </c>
    </row>
    <row r="1662" spans="1:11" x14ac:dyDescent="0.25">
      <c r="A1662" s="1">
        <v>45380</v>
      </c>
      <c r="B1662" t="s">
        <v>3</v>
      </c>
      <c r="C1662" t="s">
        <v>957</v>
      </c>
      <c r="D1662">
        <f>3.29-1</f>
        <v>2.29</v>
      </c>
      <c r="E1662">
        <f t="shared" ref="E1662:E1666" si="177">MONTH(A1662)</f>
        <v>3</v>
      </c>
      <c r="F1662">
        <f t="shared" ref="F1662:F1666" si="178">YEAR(A1662)</f>
        <v>2024</v>
      </c>
      <c r="G1662">
        <f t="shared" ref="G1662:G1666" si="179">WEEKDAY(A1662, 2)</f>
        <v>5</v>
      </c>
      <c r="H1662" t="str">
        <f t="shared" ref="H1662:H1666" si="180">CHOOSE(WEEKDAY(A1662, 2), "Monday", "Tuesday","Wednesday", "Thursday", "Friday", "Saturday","Sunday")</f>
        <v>Friday</v>
      </c>
      <c r="I1662" t="str">
        <f t="shared" si="149"/>
        <v>Mar</v>
      </c>
      <c r="J1662" t="s">
        <v>49</v>
      </c>
      <c r="K1662" t="s">
        <v>744</v>
      </c>
    </row>
    <row r="1663" spans="1:11" x14ac:dyDescent="0.25">
      <c r="A1663" s="1">
        <v>45380</v>
      </c>
      <c r="B1663" t="s">
        <v>3</v>
      </c>
      <c r="C1663" t="s">
        <v>958</v>
      </c>
      <c r="D1663">
        <f>4.6-2.32</f>
        <v>2.2799999999999998</v>
      </c>
      <c r="E1663">
        <f t="shared" si="177"/>
        <v>3</v>
      </c>
      <c r="F1663">
        <f t="shared" si="178"/>
        <v>2024</v>
      </c>
      <c r="G1663">
        <f t="shared" si="179"/>
        <v>5</v>
      </c>
      <c r="H1663" t="str">
        <f t="shared" si="180"/>
        <v>Friday</v>
      </c>
      <c r="I1663" t="str">
        <f t="shared" si="149"/>
        <v>Mar</v>
      </c>
      <c r="J1663" t="s">
        <v>49</v>
      </c>
      <c r="K1663" t="s">
        <v>744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77"/>
        <v>3</v>
      </c>
      <c r="F1664">
        <f t="shared" si="178"/>
        <v>2024</v>
      </c>
      <c r="G1664">
        <f t="shared" si="179"/>
        <v>5</v>
      </c>
      <c r="H1664" t="str">
        <f t="shared" si="180"/>
        <v>Friday</v>
      </c>
      <c r="I1664" t="str">
        <f t="shared" si="149"/>
        <v>Mar</v>
      </c>
      <c r="J1664" t="s">
        <v>49</v>
      </c>
      <c r="K1664" t="s">
        <v>744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77"/>
        <v>3</v>
      </c>
      <c r="F1665">
        <f t="shared" si="178"/>
        <v>2024</v>
      </c>
      <c r="G1665">
        <f t="shared" si="179"/>
        <v>5</v>
      </c>
      <c r="H1665" t="str">
        <f t="shared" si="180"/>
        <v>Friday</v>
      </c>
      <c r="I1665" t="str">
        <f t="shared" si="149"/>
        <v>Mar</v>
      </c>
      <c r="J1665" t="s">
        <v>49</v>
      </c>
      <c r="K1665" t="s">
        <v>744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77"/>
        <v>3</v>
      </c>
      <c r="F1666">
        <f t="shared" si="178"/>
        <v>2024</v>
      </c>
      <c r="G1666">
        <f t="shared" si="179"/>
        <v>1</v>
      </c>
      <c r="H1666" t="str">
        <f t="shared" si="180"/>
        <v>Monday</v>
      </c>
      <c r="I1666" t="str">
        <f t="shared" si="149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ref="E1667:E1668" si="181">MONTH(A1667)</f>
        <v>3</v>
      </c>
      <c r="F1667">
        <f t="shared" ref="F1667:F1668" si="182">YEAR(A1667)</f>
        <v>2024</v>
      </c>
      <c r="G1667">
        <f t="shared" ref="G1667:G1668" si="183">WEEKDAY(A1667, 2)</f>
        <v>1</v>
      </c>
      <c r="H1667" t="str">
        <f t="shared" ref="H1667:H1668" si="184">CHOOSE(WEEKDAY(A1667, 2), "Monday", "Tuesday","Wednesday", "Thursday", "Friday", "Saturday","Sunday")</f>
        <v>Monday</v>
      </c>
      <c r="I1667" t="str">
        <f t="shared" si="149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81"/>
        <v>3</v>
      </c>
      <c r="F1668">
        <f t="shared" si="182"/>
        <v>2024</v>
      </c>
      <c r="G1668">
        <f t="shared" si="183"/>
        <v>4</v>
      </c>
      <c r="H1668" t="str">
        <f t="shared" si="184"/>
        <v>Thursday</v>
      </c>
      <c r="I1668" t="str">
        <f t="shared" si="149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ref="E1669:E1670" si="185">MONTH(A1669)</f>
        <v>3</v>
      </c>
      <c r="F1669">
        <f t="shared" ref="F1669:F1670" si="186">YEAR(A1669)</f>
        <v>2024</v>
      </c>
      <c r="G1669">
        <f t="shared" ref="G1669:G1670" si="187">WEEKDAY(A1669, 2)</f>
        <v>4</v>
      </c>
      <c r="H1669" t="str">
        <f t="shared" ref="H1669:H1670" si="188">CHOOSE(WEEKDAY(A1669, 2), "Monday", "Tuesday","Wednesday", "Thursday", "Friday", "Saturday","Sunday")</f>
        <v>Thursday</v>
      </c>
      <c r="I1669" t="str">
        <f t="shared" si="149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85"/>
        <v>3</v>
      </c>
      <c r="F1670">
        <f t="shared" si="186"/>
        <v>2024</v>
      </c>
      <c r="G1670">
        <f t="shared" si="187"/>
        <v>3</v>
      </c>
      <c r="H1670" t="str">
        <f t="shared" si="188"/>
        <v>Wednesday</v>
      </c>
      <c r="I1670" t="str">
        <f t="shared" si="149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640</v>
      </c>
      <c r="D1671">
        <v>0.79</v>
      </c>
      <c r="E1671">
        <f t="shared" ref="E1671:E1672" si="189">MONTH(A1671)</f>
        <v>3</v>
      </c>
      <c r="F1671">
        <f t="shared" ref="F1671:F1672" si="190">YEAR(A1671)</f>
        <v>2024</v>
      </c>
      <c r="G1671">
        <f t="shared" ref="G1671:G1672" si="191">WEEKDAY(A1671, 2)</f>
        <v>3</v>
      </c>
      <c r="H1671" t="str">
        <f t="shared" ref="H1671:H1672" si="192">CHOOSE(WEEKDAY(A1671, 2), "Monday", "Tuesday","Wednesday", "Thursday", "Friday", "Saturday","Sunday")</f>
        <v>Wednesday</v>
      </c>
      <c r="I1671" t="str">
        <f t="shared" si="149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89"/>
        <v>3</v>
      </c>
      <c r="F1672">
        <f t="shared" si="190"/>
        <v>2024</v>
      </c>
      <c r="G1672">
        <f t="shared" si="191"/>
        <v>5</v>
      </c>
      <c r="H1672" t="str">
        <f t="shared" si="192"/>
        <v>Friday</v>
      </c>
      <c r="I1672" t="str">
        <f t="shared" si="149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ref="E1673:E1674" si="193">MONTH(A1673)</f>
        <v>3</v>
      </c>
      <c r="F1673">
        <f t="shared" ref="F1673:F1674" si="194">YEAR(A1673)</f>
        <v>2024</v>
      </c>
      <c r="G1673">
        <f t="shared" ref="G1673:G1674" si="195">WEEKDAY(A1673, 2)</f>
        <v>5</v>
      </c>
      <c r="H1673" t="str">
        <f t="shared" ref="H1673:H1674" si="196">CHOOSE(WEEKDAY(A1673, 2), "Monday", "Tuesday","Wednesday", "Thursday", "Friday", "Saturday","Sunday")</f>
        <v>Friday</v>
      </c>
      <c r="I1673" t="str">
        <f t="shared" si="149"/>
        <v>Mar</v>
      </c>
      <c r="J1673" t="s">
        <v>46</v>
      </c>
    </row>
    <row r="1674" spans="1:11" x14ac:dyDescent="0.25">
      <c r="A1674" s="1">
        <v>45384</v>
      </c>
      <c r="B1674" t="s">
        <v>3</v>
      </c>
      <c r="C1674" t="s">
        <v>639</v>
      </c>
      <c r="D1674">
        <f>3.99-1.5</f>
        <v>2.4900000000000002</v>
      </c>
      <c r="E1674">
        <f t="shared" si="193"/>
        <v>4</v>
      </c>
      <c r="F1674">
        <f t="shared" si="194"/>
        <v>2024</v>
      </c>
      <c r="G1674">
        <f t="shared" si="195"/>
        <v>2</v>
      </c>
      <c r="H1674" t="str">
        <f t="shared" si="196"/>
        <v>Tuesday</v>
      </c>
      <c r="I1674" t="str">
        <f t="shared" si="149"/>
        <v>Apr</v>
      </c>
      <c r="J1674" t="s">
        <v>49</v>
      </c>
      <c r="K1674" t="s">
        <v>744</v>
      </c>
    </row>
    <row r="1675" spans="1:11" x14ac:dyDescent="0.25">
      <c r="A1675" s="1">
        <v>45384</v>
      </c>
      <c r="B1675" t="s">
        <v>3</v>
      </c>
      <c r="C1675" t="s">
        <v>176</v>
      </c>
      <c r="D1675">
        <v>1.0900000000000001</v>
      </c>
      <c r="E1675">
        <f t="shared" ref="E1675:E1677" si="197">MONTH(A1675)</f>
        <v>4</v>
      </c>
      <c r="F1675">
        <f t="shared" ref="F1675:F1677" si="198">YEAR(A1675)</f>
        <v>2024</v>
      </c>
      <c r="G1675">
        <f t="shared" ref="G1675:G1677" si="199">WEEKDAY(A1675, 2)</f>
        <v>2</v>
      </c>
      <c r="H1675" t="str">
        <f t="shared" ref="H1675:H1677" si="200">CHOOSE(WEEKDAY(A1675, 2), "Monday", "Tuesday","Wednesday", "Thursday", "Friday", "Saturday","Sunday")</f>
        <v>Tuesday</v>
      </c>
      <c r="I1675" t="str">
        <f t="shared" si="149"/>
        <v>Apr</v>
      </c>
      <c r="J1675" t="s">
        <v>49</v>
      </c>
      <c r="K1675" t="s">
        <v>744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97"/>
        <v>4</v>
      </c>
      <c r="F1676">
        <f t="shared" si="198"/>
        <v>2024</v>
      </c>
      <c r="G1676">
        <f t="shared" si="199"/>
        <v>4</v>
      </c>
      <c r="H1676" t="str">
        <f t="shared" si="200"/>
        <v>Thursday</v>
      </c>
      <c r="I1676" t="str">
        <f t="shared" si="149"/>
        <v>Apr</v>
      </c>
      <c r="J1676" t="s">
        <v>46</v>
      </c>
    </row>
    <row r="1677" spans="1:11" x14ac:dyDescent="0.25">
      <c r="A1677" s="1">
        <v>45387</v>
      </c>
      <c r="B1677" t="s">
        <v>3</v>
      </c>
      <c r="C1677" t="s">
        <v>316</v>
      </c>
      <c r="D1677">
        <v>1.1499999999999999</v>
      </c>
      <c r="E1677">
        <f t="shared" si="197"/>
        <v>4</v>
      </c>
      <c r="F1677">
        <f t="shared" si="198"/>
        <v>2024</v>
      </c>
      <c r="G1677">
        <f t="shared" si="199"/>
        <v>5</v>
      </c>
      <c r="H1677" t="str">
        <f t="shared" si="200"/>
        <v>Friday</v>
      </c>
      <c r="I1677" t="str">
        <f t="shared" si="149"/>
        <v>Apr</v>
      </c>
      <c r="J1677" t="s">
        <v>46</v>
      </c>
    </row>
    <row r="1678" spans="1:11" x14ac:dyDescent="0.25">
      <c r="A1678" s="1">
        <v>45387</v>
      </c>
      <c r="B1678" t="s">
        <v>3</v>
      </c>
      <c r="C1678" t="s">
        <v>109</v>
      </c>
      <c r="D1678">
        <v>2.9</v>
      </c>
      <c r="E1678">
        <f t="shared" ref="E1678" si="201">MONTH(A1678)</f>
        <v>4</v>
      </c>
      <c r="F1678">
        <f t="shared" ref="F1678" si="202">YEAR(A1678)</f>
        <v>2024</v>
      </c>
      <c r="G1678">
        <f t="shared" ref="G1678" si="203">WEEKDAY(A1678, 2)</f>
        <v>5</v>
      </c>
      <c r="H1678" t="str">
        <f t="shared" ref="H1678" si="204">CHOOSE(WEEKDAY(A1678, 2), "Monday", "Tuesday","Wednesday", "Thursday", "Friday", "Saturday","Sunday")</f>
        <v>Friday</v>
      </c>
      <c r="I1678" t="str">
        <f t="shared" si="149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639</v>
      </c>
      <c r="D1679">
        <f>3.99-1.5</f>
        <v>2.4900000000000002</v>
      </c>
      <c r="E1679">
        <f t="shared" ref="E1679:E1681" si="205">MONTH(A1679)</f>
        <v>4</v>
      </c>
      <c r="F1679">
        <f t="shared" ref="F1679:F1681" si="206">YEAR(A1679)</f>
        <v>2024</v>
      </c>
      <c r="G1679">
        <f t="shared" ref="G1679:G1681" si="207">WEEKDAY(A1679, 2)</f>
        <v>5</v>
      </c>
      <c r="H1679" t="str">
        <f t="shared" ref="H1679:H1681" si="208">CHOOSE(WEEKDAY(A1679, 2), "Monday", "Tuesday","Wednesday", "Thursday", "Friday", "Saturday","Sunday")</f>
        <v>Friday</v>
      </c>
      <c r="I1679" t="str">
        <f t="shared" si="149"/>
        <v>Apr</v>
      </c>
      <c r="J1679" t="s">
        <v>49</v>
      </c>
      <c r="K1679" t="s">
        <v>744</v>
      </c>
    </row>
    <row r="1680" spans="1:11" x14ac:dyDescent="0.25">
      <c r="A1680" s="1">
        <v>45387</v>
      </c>
      <c r="B1680" t="s">
        <v>3</v>
      </c>
      <c r="C1680" t="s">
        <v>639</v>
      </c>
      <c r="D1680">
        <f>3.99-1.5</f>
        <v>2.4900000000000002</v>
      </c>
      <c r="E1680">
        <f t="shared" si="205"/>
        <v>4</v>
      </c>
      <c r="F1680">
        <f t="shared" si="206"/>
        <v>2024</v>
      </c>
      <c r="G1680">
        <f t="shared" si="207"/>
        <v>5</v>
      </c>
      <c r="H1680" t="str">
        <f t="shared" si="208"/>
        <v>Friday</v>
      </c>
      <c r="I1680" t="str">
        <f t="shared" si="149"/>
        <v>Apr</v>
      </c>
      <c r="J1680" t="s">
        <v>49</v>
      </c>
      <c r="K1680" t="s">
        <v>744</v>
      </c>
    </row>
    <row r="1681" spans="1:11" x14ac:dyDescent="0.25">
      <c r="A1681" s="1">
        <v>45387</v>
      </c>
      <c r="B1681" t="s">
        <v>3</v>
      </c>
      <c r="C1681" t="s">
        <v>641</v>
      </c>
      <c r="D1681">
        <f>2.59-1.3</f>
        <v>1.2899999999999998</v>
      </c>
      <c r="E1681">
        <f t="shared" si="205"/>
        <v>4</v>
      </c>
      <c r="F1681">
        <f t="shared" si="206"/>
        <v>2024</v>
      </c>
      <c r="G1681">
        <f t="shared" si="207"/>
        <v>5</v>
      </c>
      <c r="H1681" t="str">
        <f t="shared" si="208"/>
        <v>Friday</v>
      </c>
      <c r="I1681" t="str">
        <f t="shared" si="149"/>
        <v>Apr</v>
      </c>
      <c r="J1681" t="s">
        <v>49</v>
      </c>
      <c r="K1681" t="s">
        <v>744</v>
      </c>
    </row>
    <row r="1682" spans="1:11" x14ac:dyDescent="0.25">
      <c r="A1682" s="1">
        <v>45386</v>
      </c>
      <c r="B1682" t="s">
        <v>959</v>
      </c>
      <c r="C1682" t="s">
        <v>962</v>
      </c>
      <c r="D1682">
        <v>92</v>
      </c>
      <c r="E1682">
        <f t="shared" ref="E1682:E1684" si="209">MONTH(A1682)</f>
        <v>4</v>
      </c>
      <c r="F1682">
        <f t="shared" ref="F1682:F1684" si="210">YEAR(A1682)</f>
        <v>2024</v>
      </c>
      <c r="G1682">
        <f t="shared" ref="G1682:G1684" si="211">WEEKDAY(A1682, 2)</f>
        <v>4</v>
      </c>
      <c r="H1682" t="str">
        <f t="shared" ref="H1682:H1684" si="212">CHOOSE(WEEKDAY(A1682, 2), "Monday", "Tuesday","Wednesday", "Thursday", "Friday", "Saturday","Sunday")</f>
        <v>Thursday</v>
      </c>
      <c r="I1682" t="str">
        <f t="shared" si="149"/>
        <v>Apr</v>
      </c>
      <c r="J1682" t="s">
        <v>960</v>
      </c>
      <c r="K1682" t="s">
        <v>744</v>
      </c>
    </row>
    <row r="1683" spans="1:11" x14ac:dyDescent="0.25">
      <c r="A1683" s="1">
        <v>45388</v>
      </c>
      <c r="B1683" t="s">
        <v>3</v>
      </c>
      <c r="C1683" t="s">
        <v>881</v>
      </c>
      <c r="D1683">
        <v>1.69</v>
      </c>
      <c r="E1683">
        <f t="shared" si="209"/>
        <v>4</v>
      </c>
      <c r="F1683">
        <f t="shared" si="210"/>
        <v>2024</v>
      </c>
      <c r="G1683">
        <f t="shared" si="211"/>
        <v>6</v>
      </c>
      <c r="H1683" t="str">
        <f t="shared" si="212"/>
        <v>Saturday</v>
      </c>
      <c r="I1683" t="str">
        <f t="shared" si="149"/>
        <v>Apr</v>
      </c>
      <c r="J1683" t="s">
        <v>49</v>
      </c>
      <c r="K1683" t="s">
        <v>744</v>
      </c>
    </row>
    <row r="1684" spans="1:11" x14ac:dyDescent="0.25">
      <c r="A1684" s="1">
        <v>45390</v>
      </c>
      <c r="B1684" t="s">
        <v>3</v>
      </c>
      <c r="C1684" t="s">
        <v>109</v>
      </c>
      <c r="D1684">
        <v>2.9</v>
      </c>
      <c r="E1684">
        <f t="shared" si="209"/>
        <v>4</v>
      </c>
      <c r="F1684">
        <f t="shared" si="210"/>
        <v>2024</v>
      </c>
      <c r="G1684">
        <f t="shared" si="211"/>
        <v>1</v>
      </c>
      <c r="H1684" t="str">
        <f t="shared" si="212"/>
        <v>Monday</v>
      </c>
      <c r="I1684" t="str">
        <f t="shared" si="149"/>
        <v>Apr</v>
      </c>
      <c r="J1684" t="s">
        <v>46</v>
      </c>
    </row>
    <row r="1685" spans="1:11" x14ac:dyDescent="0.25">
      <c r="A1685" s="1">
        <v>45390</v>
      </c>
      <c r="B1685" t="s">
        <v>3</v>
      </c>
      <c r="C1685" t="s">
        <v>316</v>
      </c>
      <c r="D1685">
        <v>1.1499999999999999</v>
      </c>
      <c r="E1685">
        <f t="shared" ref="E1685:E1695" si="213">MONTH(A1685)</f>
        <v>4</v>
      </c>
      <c r="F1685">
        <f t="shared" ref="F1685:F1695" si="214">YEAR(A1685)</f>
        <v>2024</v>
      </c>
      <c r="G1685">
        <f t="shared" ref="G1685:G1695" si="215">WEEKDAY(A1685, 2)</f>
        <v>1</v>
      </c>
      <c r="H1685" t="str">
        <f t="shared" ref="H1685:H1695" si="216">CHOOSE(WEEKDAY(A1685, 2), "Monday", "Tuesday","Wednesday", "Thursday", "Friday", "Saturday","Sunday")</f>
        <v>Monday</v>
      </c>
      <c r="I1685" t="str">
        <f t="shared" ref="I1685:I1695" si="217">TEXT(A1685, "MMM")</f>
        <v>Apr</v>
      </c>
      <c r="J1685" t="s">
        <v>46</v>
      </c>
    </row>
    <row r="1686" spans="1:11" x14ac:dyDescent="0.25">
      <c r="A1686" s="1">
        <v>45391</v>
      </c>
      <c r="B1686" t="s">
        <v>3</v>
      </c>
      <c r="C1686" t="s">
        <v>938</v>
      </c>
      <c r="D1686">
        <v>2.4</v>
      </c>
      <c r="E1686">
        <f t="shared" si="213"/>
        <v>4</v>
      </c>
      <c r="F1686">
        <f t="shared" si="214"/>
        <v>2024</v>
      </c>
      <c r="G1686">
        <f t="shared" si="215"/>
        <v>2</v>
      </c>
      <c r="H1686" t="str">
        <f t="shared" si="216"/>
        <v>Tuesday</v>
      </c>
      <c r="I1686" t="str">
        <f t="shared" si="217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963</v>
      </c>
      <c r="D1687">
        <f>2.13-0.54</f>
        <v>1.5899999999999999</v>
      </c>
      <c r="E1687">
        <f t="shared" si="213"/>
        <v>4</v>
      </c>
      <c r="F1687">
        <f t="shared" si="214"/>
        <v>2024</v>
      </c>
      <c r="G1687">
        <f t="shared" si="215"/>
        <v>2</v>
      </c>
      <c r="H1687" t="str">
        <f t="shared" si="216"/>
        <v>Tuesday</v>
      </c>
      <c r="I1687" t="str">
        <f t="shared" si="217"/>
        <v>Apr</v>
      </c>
      <c r="J1687" t="s">
        <v>49</v>
      </c>
      <c r="K1687" t="s">
        <v>744</v>
      </c>
    </row>
    <row r="1688" spans="1:11" x14ac:dyDescent="0.25">
      <c r="A1688" s="1">
        <v>45392</v>
      </c>
      <c r="B1688" t="s">
        <v>3</v>
      </c>
      <c r="C1688" t="s">
        <v>109</v>
      </c>
      <c r="D1688">
        <v>2.9</v>
      </c>
      <c r="E1688">
        <f t="shared" si="213"/>
        <v>4</v>
      </c>
      <c r="F1688">
        <f t="shared" si="214"/>
        <v>2024</v>
      </c>
      <c r="G1688">
        <f t="shared" si="215"/>
        <v>3</v>
      </c>
      <c r="H1688" t="str">
        <f t="shared" si="216"/>
        <v>Wednesday</v>
      </c>
      <c r="I1688" t="str">
        <f t="shared" si="217"/>
        <v>Apr</v>
      </c>
      <c r="J1688" t="s">
        <v>46</v>
      </c>
    </row>
    <row r="1689" spans="1:11" x14ac:dyDescent="0.25">
      <c r="A1689" s="1">
        <v>45393</v>
      </c>
      <c r="B1689" t="s">
        <v>3</v>
      </c>
      <c r="C1689" t="s">
        <v>109</v>
      </c>
      <c r="D1689">
        <v>2.9</v>
      </c>
      <c r="E1689">
        <f t="shared" si="213"/>
        <v>4</v>
      </c>
      <c r="F1689">
        <f t="shared" si="214"/>
        <v>2024</v>
      </c>
      <c r="G1689">
        <f t="shared" si="215"/>
        <v>4</v>
      </c>
      <c r="H1689" t="str">
        <f t="shared" si="216"/>
        <v>Thursday</v>
      </c>
      <c r="I1689" t="str">
        <f t="shared" si="217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964</v>
      </c>
      <c r="D1690">
        <v>1.69</v>
      </c>
      <c r="E1690">
        <f t="shared" si="213"/>
        <v>4</v>
      </c>
      <c r="F1690">
        <f t="shared" si="214"/>
        <v>2024</v>
      </c>
      <c r="G1690">
        <f t="shared" si="215"/>
        <v>4</v>
      </c>
      <c r="H1690" t="str">
        <f t="shared" si="216"/>
        <v>Thursday</v>
      </c>
      <c r="I1690" t="str">
        <f t="shared" si="217"/>
        <v>Apr</v>
      </c>
      <c r="J1690" t="s">
        <v>49</v>
      </c>
      <c r="K1690" t="s">
        <v>744</v>
      </c>
    </row>
    <row r="1691" spans="1:11" x14ac:dyDescent="0.25">
      <c r="A1691" s="1">
        <v>45393</v>
      </c>
      <c r="B1691" t="s">
        <v>3</v>
      </c>
      <c r="C1691" t="s">
        <v>965</v>
      </c>
      <c r="D1691">
        <v>1.29</v>
      </c>
      <c r="E1691">
        <f t="shared" si="213"/>
        <v>4</v>
      </c>
      <c r="F1691">
        <f t="shared" si="214"/>
        <v>2024</v>
      </c>
      <c r="G1691">
        <f t="shared" si="215"/>
        <v>4</v>
      </c>
      <c r="H1691" t="str">
        <f t="shared" si="216"/>
        <v>Thursday</v>
      </c>
      <c r="I1691" t="str">
        <f t="shared" si="217"/>
        <v>Apr</v>
      </c>
      <c r="J1691" t="s">
        <v>49</v>
      </c>
      <c r="K1691" t="s">
        <v>744</v>
      </c>
    </row>
    <row r="1692" spans="1:11" x14ac:dyDescent="0.25">
      <c r="A1692" s="1">
        <v>45393</v>
      </c>
      <c r="B1692" t="s">
        <v>3</v>
      </c>
      <c r="C1692" t="s">
        <v>592</v>
      </c>
      <c r="D1692">
        <f>3.49-1.75</f>
        <v>1.7400000000000002</v>
      </c>
      <c r="E1692">
        <f t="shared" si="213"/>
        <v>4</v>
      </c>
      <c r="F1692">
        <f t="shared" si="214"/>
        <v>2024</v>
      </c>
      <c r="G1692">
        <f t="shared" si="215"/>
        <v>4</v>
      </c>
      <c r="H1692" t="str">
        <f t="shared" si="216"/>
        <v>Thursday</v>
      </c>
      <c r="I1692" t="str">
        <f t="shared" si="217"/>
        <v>Apr</v>
      </c>
      <c r="J1692" t="s">
        <v>49</v>
      </c>
      <c r="K1692" t="s">
        <v>744</v>
      </c>
    </row>
    <row r="1693" spans="1:11" x14ac:dyDescent="0.25">
      <c r="A1693" s="1">
        <v>45393</v>
      </c>
      <c r="B1693" t="s">
        <v>3</v>
      </c>
      <c r="C1693" t="s">
        <v>966</v>
      </c>
      <c r="D1693">
        <v>1.99</v>
      </c>
      <c r="E1693">
        <f t="shared" si="213"/>
        <v>4</v>
      </c>
      <c r="F1693">
        <f t="shared" si="214"/>
        <v>2024</v>
      </c>
      <c r="G1693">
        <f t="shared" si="215"/>
        <v>4</v>
      </c>
      <c r="H1693" t="str">
        <f t="shared" si="216"/>
        <v>Thursday</v>
      </c>
      <c r="I1693" t="str">
        <f t="shared" si="217"/>
        <v>Apr</v>
      </c>
      <c r="J1693" t="s">
        <v>49</v>
      </c>
      <c r="K1693" t="s">
        <v>744</v>
      </c>
    </row>
    <row r="1694" spans="1:11" x14ac:dyDescent="0.25">
      <c r="A1694" s="1">
        <v>45394</v>
      </c>
      <c r="B1694" t="s">
        <v>3</v>
      </c>
      <c r="C1694" t="s">
        <v>938</v>
      </c>
      <c r="D1694">
        <v>2.4</v>
      </c>
      <c r="E1694">
        <f t="shared" si="213"/>
        <v>4</v>
      </c>
      <c r="F1694">
        <f t="shared" si="214"/>
        <v>2024</v>
      </c>
      <c r="G1694">
        <f t="shared" si="215"/>
        <v>5</v>
      </c>
      <c r="H1694" t="str">
        <f t="shared" si="216"/>
        <v>Friday</v>
      </c>
      <c r="I1694" t="str">
        <f t="shared" si="217"/>
        <v>Apr</v>
      </c>
      <c r="J1694" t="s">
        <v>46</v>
      </c>
    </row>
    <row r="1695" spans="1:11" x14ac:dyDescent="0.25">
      <c r="A1695" s="1">
        <v>45395</v>
      </c>
      <c r="B1695" t="s">
        <v>3</v>
      </c>
      <c r="C1695" t="s">
        <v>967</v>
      </c>
      <c r="D1695">
        <v>0.79</v>
      </c>
      <c r="E1695">
        <f t="shared" si="213"/>
        <v>4</v>
      </c>
      <c r="F1695">
        <f t="shared" si="214"/>
        <v>2024</v>
      </c>
      <c r="G1695">
        <f t="shared" si="215"/>
        <v>6</v>
      </c>
      <c r="H1695" t="str">
        <f t="shared" si="216"/>
        <v>Saturday</v>
      </c>
      <c r="I1695" t="str">
        <f t="shared" si="217"/>
        <v>Apr</v>
      </c>
      <c r="J1695" t="s">
        <v>81</v>
      </c>
      <c r="K1695" t="s">
        <v>730</v>
      </c>
    </row>
    <row r="1696" spans="1:11" x14ac:dyDescent="0.25">
      <c r="A1696" s="1">
        <v>45395</v>
      </c>
      <c r="B1696" t="s">
        <v>3</v>
      </c>
      <c r="C1696" t="s">
        <v>967</v>
      </c>
      <c r="D1696">
        <v>0.79</v>
      </c>
      <c r="E1696">
        <f t="shared" ref="E1696" si="218">MONTH(A1696)</f>
        <v>4</v>
      </c>
      <c r="F1696">
        <f t="shared" ref="F1696" si="219">YEAR(A1696)</f>
        <v>2024</v>
      </c>
      <c r="G1696">
        <f t="shared" ref="G1696" si="220">WEEKDAY(A1696, 2)</f>
        <v>6</v>
      </c>
      <c r="H1696" t="str">
        <f t="shared" ref="H1696" si="221">CHOOSE(WEEKDAY(A1696, 2), "Monday", "Tuesday","Wednesday", "Thursday", "Friday", "Saturday","Sunday")</f>
        <v>Saturday</v>
      </c>
      <c r="I1696" t="str">
        <f t="shared" ref="I1696" si="222">TEXT(A1696, "MMM")</f>
        <v>Apr</v>
      </c>
      <c r="J1696" t="s">
        <v>81</v>
      </c>
      <c r="K1696" t="s">
        <v>730</v>
      </c>
    </row>
    <row r="1697" spans="1:11" x14ac:dyDescent="0.25">
      <c r="A1697" s="1">
        <v>45395</v>
      </c>
      <c r="B1697" t="s">
        <v>3</v>
      </c>
      <c r="C1697" t="s">
        <v>560</v>
      </c>
      <c r="D1697">
        <v>2.99</v>
      </c>
      <c r="E1697">
        <f t="shared" ref="E1697:E1700" si="223">MONTH(A1697)</f>
        <v>4</v>
      </c>
      <c r="F1697">
        <f t="shared" ref="F1697:F1700" si="224">YEAR(A1697)</f>
        <v>2024</v>
      </c>
      <c r="G1697">
        <f t="shared" ref="G1697:G1700" si="225">WEEKDAY(A1697, 2)</f>
        <v>6</v>
      </c>
      <c r="H1697" t="str">
        <f t="shared" ref="H1697:H1700" si="226">CHOOSE(WEEKDAY(A1697, 2), "Monday", "Tuesday","Wednesday", "Thursday", "Friday", "Saturday","Sunday")</f>
        <v>Saturday</v>
      </c>
      <c r="I1697" t="str">
        <f t="shared" ref="I1697:I1700" si="227">TEXT(A1697, "MMM")</f>
        <v>Apr</v>
      </c>
      <c r="J1697" t="s">
        <v>81</v>
      </c>
      <c r="K1697" t="s">
        <v>730</v>
      </c>
    </row>
    <row r="1698" spans="1:11" x14ac:dyDescent="0.25">
      <c r="A1698" s="1">
        <v>45395</v>
      </c>
      <c r="B1698" t="s">
        <v>3</v>
      </c>
      <c r="C1698" t="s">
        <v>968</v>
      </c>
      <c r="D1698">
        <v>1.29</v>
      </c>
      <c r="E1698">
        <f t="shared" si="223"/>
        <v>4</v>
      </c>
      <c r="F1698">
        <f t="shared" si="224"/>
        <v>2024</v>
      </c>
      <c r="G1698">
        <f t="shared" si="225"/>
        <v>6</v>
      </c>
      <c r="H1698" t="str">
        <f t="shared" si="226"/>
        <v>Saturday</v>
      </c>
      <c r="I1698" t="str">
        <f t="shared" si="227"/>
        <v>Apr</v>
      </c>
      <c r="J1698" t="s">
        <v>81</v>
      </c>
      <c r="K1698" t="s">
        <v>730</v>
      </c>
    </row>
    <row r="1699" spans="1:11" x14ac:dyDescent="0.25">
      <c r="A1699" s="1">
        <v>45395</v>
      </c>
      <c r="B1699" t="s">
        <v>3</v>
      </c>
      <c r="C1699" t="s">
        <v>969</v>
      </c>
      <c r="D1699">
        <v>2.99</v>
      </c>
      <c r="E1699">
        <f t="shared" si="223"/>
        <v>4</v>
      </c>
      <c r="F1699">
        <f t="shared" si="224"/>
        <v>2024</v>
      </c>
      <c r="G1699">
        <f t="shared" si="225"/>
        <v>6</v>
      </c>
      <c r="H1699" t="str">
        <f t="shared" si="226"/>
        <v>Saturday</v>
      </c>
      <c r="I1699" t="str">
        <f t="shared" si="227"/>
        <v>Apr</v>
      </c>
      <c r="J1699" t="s">
        <v>81</v>
      </c>
      <c r="K1699" t="s">
        <v>730</v>
      </c>
    </row>
    <row r="1700" spans="1:11" x14ac:dyDescent="0.25">
      <c r="A1700" s="1">
        <v>45395</v>
      </c>
      <c r="B1700" t="s">
        <v>3</v>
      </c>
      <c r="C1700" t="s">
        <v>332</v>
      </c>
      <c r="D1700">
        <v>5.99</v>
      </c>
      <c r="E1700">
        <f t="shared" si="223"/>
        <v>4</v>
      </c>
      <c r="F1700">
        <f t="shared" si="224"/>
        <v>2024</v>
      </c>
      <c r="G1700">
        <f t="shared" si="225"/>
        <v>6</v>
      </c>
      <c r="H1700" t="str">
        <f t="shared" si="226"/>
        <v>Saturday</v>
      </c>
      <c r="I1700" t="str">
        <f t="shared" si="227"/>
        <v>Apr</v>
      </c>
      <c r="J1700" t="s">
        <v>81</v>
      </c>
      <c r="K1700" t="s">
        <v>730</v>
      </c>
    </row>
    <row r="1701" spans="1:11" x14ac:dyDescent="0.25">
      <c r="A1701" s="1">
        <v>45395</v>
      </c>
      <c r="B1701" t="s">
        <v>3</v>
      </c>
      <c r="C1701" t="s">
        <v>970</v>
      </c>
      <c r="D1701">
        <f>2.29-0.58</f>
        <v>1.71</v>
      </c>
      <c r="E1701">
        <f t="shared" ref="E1701:E1703" si="228">MONTH(A1701)</f>
        <v>4</v>
      </c>
      <c r="F1701">
        <f t="shared" ref="F1701:F1703" si="229">YEAR(A1701)</f>
        <v>2024</v>
      </c>
      <c r="G1701">
        <f t="shared" ref="G1701:G1703" si="230">WEEKDAY(A1701, 2)</f>
        <v>6</v>
      </c>
      <c r="H1701" t="str">
        <f t="shared" ref="H1701:H1703" si="231">CHOOSE(WEEKDAY(A1701, 2), "Monday", "Tuesday","Wednesday", "Thursday", "Friday", "Saturday","Sunday")</f>
        <v>Saturday</v>
      </c>
      <c r="I1701" t="str">
        <f t="shared" ref="I1701:I1703" si="232">TEXT(A1701, "MMM")</f>
        <v>Apr</v>
      </c>
      <c r="J1701" t="s">
        <v>269</v>
      </c>
      <c r="K1701" t="s">
        <v>756</v>
      </c>
    </row>
    <row r="1702" spans="1:11" x14ac:dyDescent="0.25">
      <c r="A1702" s="1">
        <v>45395</v>
      </c>
      <c r="B1702" t="s">
        <v>3</v>
      </c>
      <c r="C1702" t="s">
        <v>971</v>
      </c>
      <c r="D1702">
        <v>1.69</v>
      </c>
      <c r="E1702">
        <f t="shared" si="228"/>
        <v>4</v>
      </c>
      <c r="F1702">
        <f t="shared" si="229"/>
        <v>2024</v>
      </c>
      <c r="G1702">
        <f t="shared" si="230"/>
        <v>6</v>
      </c>
      <c r="H1702" t="str">
        <f t="shared" si="231"/>
        <v>Saturday</v>
      </c>
      <c r="I1702" t="str">
        <f t="shared" si="232"/>
        <v>Apr</v>
      </c>
      <c r="J1702" t="s">
        <v>269</v>
      </c>
      <c r="K1702" t="s">
        <v>756</v>
      </c>
    </row>
    <row r="1703" spans="1:11" x14ac:dyDescent="0.25">
      <c r="A1703" s="1">
        <v>45395</v>
      </c>
      <c r="B1703" t="s">
        <v>3</v>
      </c>
      <c r="C1703" t="s">
        <v>972</v>
      </c>
      <c r="D1703">
        <v>1.99</v>
      </c>
      <c r="E1703">
        <f t="shared" si="228"/>
        <v>4</v>
      </c>
      <c r="F1703">
        <f t="shared" si="229"/>
        <v>2024</v>
      </c>
      <c r="G1703">
        <f t="shared" si="230"/>
        <v>6</v>
      </c>
      <c r="H1703" t="str">
        <f t="shared" si="231"/>
        <v>Saturday</v>
      </c>
      <c r="I1703" t="str">
        <f t="shared" si="232"/>
        <v>Apr</v>
      </c>
      <c r="J1703" t="s">
        <v>269</v>
      </c>
      <c r="K1703" t="s">
        <v>756</v>
      </c>
    </row>
    <row r="1704" spans="1:11" x14ac:dyDescent="0.25">
      <c r="A1704" s="1">
        <v>45395</v>
      </c>
      <c r="B1704" t="s">
        <v>3</v>
      </c>
      <c r="C1704" t="s">
        <v>974</v>
      </c>
      <c r="D1704">
        <v>1.79</v>
      </c>
      <c r="E1704">
        <f t="shared" ref="E1704:E1705" si="233">MONTH(A1704)</f>
        <v>4</v>
      </c>
      <c r="F1704">
        <f t="shared" ref="F1704:F1705" si="234">YEAR(A1704)</f>
        <v>2024</v>
      </c>
      <c r="G1704">
        <f t="shared" ref="G1704:G1705" si="235">WEEKDAY(A1704, 2)</f>
        <v>6</v>
      </c>
      <c r="H1704" t="str">
        <f t="shared" ref="H1704:H1705" si="236">CHOOSE(WEEKDAY(A1704, 2), "Monday", "Tuesday","Wednesday", "Thursday", "Friday", "Saturday","Sunday")</f>
        <v>Saturday</v>
      </c>
      <c r="I1704" t="str">
        <f t="shared" ref="I1704:I1705" si="237">TEXT(A1704, "MMM")</f>
        <v>Apr</v>
      </c>
      <c r="J1704" t="s">
        <v>973</v>
      </c>
      <c r="K1704" t="s">
        <v>756</v>
      </c>
    </row>
    <row r="1705" spans="1:11" x14ac:dyDescent="0.25">
      <c r="A1705" s="1">
        <v>45397</v>
      </c>
      <c r="B1705" t="s">
        <v>3</v>
      </c>
      <c r="C1705" t="s">
        <v>938</v>
      </c>
      <c r="D1705">
        <v>2.4</v>
      </c>
      <c r="E1705">
        <f t="shared" si="233"/>
        <v>4</v>
      </c>
      <c r="F1705">
        <f t="shared" si="234"/>
        <v>2024</v>
      </c>
      <c r="G1705">
        <f t="shared" si="235"/>
        <v>1</v>
      </c>
      <c r="H1705" t="str">
        <f t="shared" si="236"/>
        <v>Monday</v>
      </c>
      <c r="I1705" t="str">
        <f t="shared" si="237"/>
        <v>Apr</v>
      </c>
      <c r="J1705" t="s">
        <v>46</v>
      </c>
    </row>
    <row r="1706" spans="1:11" x14ac:dyDescent="0.25">
      <c r="A1706" s="1">
        <v>45397</v>
      </c>
      <c r="B1706" t="s">
        <v>3</v>
      </c>
      <c r="C1706" t="s">
        <v>975</v>
      </c>
      <c r="D1706">
        <v>2.06</v>
      </c>
      <c r="E1706">
        <f t="shared" ref="E1706:E1707" si="238">MONTH(A1706)</f>
        <v>4</v>
      </c>
      <c r="F1706">
        <f t="shared" ref="F1706:F1707" si="239">YEAR(A1706)</f>
        <v>2024</v>
      </c>
      <c r="G1706">
        <f t="shared" ref="G1706:G1707" si="240">WEEKDAY(A1706, 2)</f>
        <v>1</v>
      </c>
      <c r="H1706" t="str">
        <f t="shared" ref="H1706:H1707" si="241">CHOOSE(WEEKDAY(A1706, 2), "Monday", "Tuesday","Wednesday", "Thursday", "Friday", "Saturday","Sunday")</f>
        <v>Monday</v>
      </c>
      <c r="I1706" t="str">
        <f t="shared" ref="I1706:I1707" si="242">TEXT(A1706, "MMM")</f>
        <v>Apr</v>
      </c>
      <c r="J1706" t="s">
        <v>49</v>
      </c>
      <c r="K1706" t="s">
        <v>744</v>
      </c>
    </row>
    <row r="1707" spans="1:11" x14ac:dyDescent="0.25">
      <c r="A1707" s="1">
        <v>45398</v>
      </c>
      <c r="B1707" t="s">
        <v>3</v>
      </c>
      <c r="C1707" t="s">
        <v>938</v>
      </c>
      <c r="D1707">
        <v>2.4</v>
      </c>
      <c r="E1707">
        <f t="shared" si="238"/>
        <v>4</v>
      </c>
      <c r="F1707">
        <f t="shared" si="239"/>
        <v>2024</v>
      </c>
      <c r="G1707">
        <f t="shared" si="240"/>
        <v>2</v>
      </c>
      <c r="H1707" t="str">
        <f t="shared" si="241"/>
        <v>Tuesday</v>
      </c>
      <c r="I1707" t="str">
        <f t="shared" si="242"/>
        <v>Apr</v>
      </c>
      <c r="J1707" t="s">
        <v>46</v>
      </c>
    </row>
    <row r="1708" spans="1:11" x14ac:dyDescent="0.25">
      <c r="A1708" s="1">
        <v>45398</v>
      </c>
      <c r="B1708" t="s">
        <v>3</v>
      </c>
      <c r="C1708" t="s">
        <v>976</v>
      </c>
      <c r="D1708">
        <v>2.09</v>
      </c>
      <c r="E1708">
        <f t="shared" ref="E1708:E1713" si="243">MONTH(A1708)</f>
        <v>4</v>
      </c>
      <c r="F1708">
        <f t="shared" ref="F1708:F1713" si="244">YEAR(A1708)</f>
        <v>2024</v>
      </c>
      <c r="G1708">
        <f t="shared" ref="G1708:G1713" si="245">WEEKDAY(A1708, 2)</f>
        <v>2</v>
      </c>
      <c r="H1708" t="str">
        <f t="shared" ref="H1708:H1713" si="246">CHOOSE(WEEKDAY(A1708, 2), "Monday", "Tuesday","Wednesday", "Thursday", "Friday", "Saturday","Sunday")</f>
        <v>Tuesday</v>
      </c>
      <c r="I1708" t="str">
        <f t="shared" ref="I1708:I1713" si="247">TEXT(A1708, "MMM")</f>
        <v>Apr</v>
      </c>
      <c r="J1708" t="s">
        <v>49</v>
      </c>
      <c r="K1708" t="s">
        <v>744</v>
      </c>
    </row>
    <row r="1709" spans="1:11" x14ac:dyDescent="0.25">
      <c r="A1709" s="1">
        <v>45398</v>
      </c>
      <c r="B1709" t="s">
        <v>3</v>
      </c>
      <c r="C1709" t="s">
        <v>845</v>
      </c>
      <c r="D1709">
        <v>0.59</v>
      </c>
      <c r="E1709">
        <f t="shared" si="243"/>
        <v>4</v>
      </c>
      <c r="F1709">
        <f t="shared" si="244"/>
        <v>2024</v>
      </c>
      <c r="G1709">
        <f t="shared" si="245"/>
        <v>2</v>
      </c>
      <c r="H1709" t="str">
        <f t="shared" si="246"/>
        <v>Tuesday</v>
      </c>
      <c r="I1709" t="str">
        <f t="shared" si="247"/>
        <v>Apr</v>
      </c>
      <c r="J1709" t="s">
        <v>49</v>
      </c>
      <c r="K1709" t="s">
        <v>744</v>
      </c>
    </row>
    <row r="1710" spans="1:11" x14ac:dyDescent="0.25">
      <c r="A1710" s="1">
        <v>45398</v>
      </c>
      <c r="B1710" t="s">
        <v>3</v>
      </c>
      <c r="C1710" t="s">
        <v>845</v>
      </c>
      <c r="D1710">
        <v>0.59</v>
      </c>
      <c r="E1710">
        <f t="shared" si="243"/>
        <v>4</v>
      </c>
      <c r="F1710">
        <f t="shared" si="244"/>
        <v>2024</v>
      </c>
      <c r="G1710">
        <f t="shared" si="245"/>
        <v>2</v>
      </c>
      <c r="H1710" t="str">
        <f t="shared" si="246"/>
        <v>Tuesday</v>
      </c>
      <c r="I1710" t="str">
        <f t="shared" si="247"/>
        <v>Apr</v>
      </c>
      <c r="J1710" t="s">
        <v>49</v>
      </c>
      <c r="K1710" t="s">
        <v>744</v>
      </c>
    </row>
    <row r="1711" spans="1:11" x14ac:dyDescent="0.25">
      <c r="A1711" s="1">
        <v>45399</v>
      </c>
      <c r="B1711" t="s">
        <v>3</v>
      </c>
      <c r="C1711" t="s">
        <v>109</v>
      </c>
      <c r="D1711">
        <v>2.9</v>
      </c>
      <c r="E1711">
        <f t="shared" si="243"/>
        <v>4</v>
      </c>
      <c r="F1711">
        <f t="shared" si="244"/>
        <v>2024</v>
      </c>
      <c r="G1711">
        <f t="shared" si="245"/>
        <v>3</v>
      </c>
      <c r="H1711" t="str">
        <f t="shared" si="246"/>
        <v>Wednesday</v>
      </c>
      <c r="I1711" t="str">
        <f t="shared" si="247"/>
        <v>Apr</v>
      </c>
      <c r="J1711" t="s">
        <v>46</v>
      </c>
    </row>
    <row r="1712" spans="1:11" x14ac:dyDescent="0.25">
      <c r="A1712" s="1">
        <v>45400</v>
      </c>
      <c r="B1712" t="s">
        <v>3</v>
      </c>
      <c r="C1712" t="s">
        <v>938</v>
      </c>
      <c r="D1712">
        <v>2.4</v>
      </c>
      <c r="E1712">
        <f t="shared" si="243"/>
        <v>4</v>
      </c>
      <c r="F1712">
        <f t="shared" si="244"/>
        <v>2024</v>
      </c>
      <c r="G1712">
        <f t="shared" si="245"/>
        <v>4</v>
      </c>
      <c r="H1712" t="str">
        <f t="shared" si="246"/>
        <v>Thursday</v>
      </c>
      <c r="I1712" t="str">
        <f t="shared" si="247"/>
        <v>Apr</v>
      </c>
      <c r="J1712" t="s">
        <v>46</v>
      </c>
    </row>
    <row r="1713" spans="1:11" x14ac:dyDescent="0.25">
      <c r="A1713" s="1">
        <v>45401</v>
      </c>
      <c r="B1713" t="s">
        <v>3</v>
      </c>
      <c r="C1713" t="s">
        <v>109</v>
      </c>
      <c r="D1713">
        <v>2.9</v>
      </c>
      <c r="E1713">
        <f t="shared" si="243"/>
        <v>4</v>
      </c>
      <c r="F1713">
        <f t="shared" si="244"/>
        <v>2024</v>
      </c>
      <c r="G1713">
        <f t="shared" si="245"/>
        <v>5</v>
      </c>
      <c r="H1713" t="str">
        <f t="shared" si="246"/>
        <v>Friday</v>
      </c>
      <c r="I1713" t="str">
        <f t="shared" si="247"/>
        <v>Apr</v>
      </c>
      <c r="J1713" t="s">
        <v>46</v>
      </c>
    </row>
    <row r="1714" spans="1:11" x14ac:dyDescent="0.25">
      <c r="A1714" s="1">
        <v>45401</v>
      </c>
      <c r="B1714" t="s">
        <v>3</v>
      </c>
      <c r="C1714" t="s">
        <v>86</v>
      </c>
      <c r="D1714">
        <v>0.79</v>
      </c>
      <c r="E1714">
        <f t="shared" ref="E1714" si="248">MONTH(A1714)</f>
        <v>4</v>
      </c>
      <c r="F1714">
        <f t="shared" ref="F1714" si="249">YEAR(A1714)</f>
        <v>2024</v>
      </c>
      <c r="G1714">
        <f t="shared" ref="G1714" si="250">WEEKDAY(A1714, 2)</f>
        <v>5</v>
      </c>
      <c r="H1714" t="str">
        <f t="shared" ref="H1714" si="251">CHOOSE(WEEKDAY(A1714, 2), "Monday", "Tuesday","Wednesday", "Thursday", "Friday", "Saturday","Sunday")</f>
        <v>Friday</v>
      </c>
      <c r="I1714" t="str">
        <f t="shared" ref="I1714" si="252">TEXT(A1714, "MMM")</f>
        <v>Apr</v>
      </c>
      <c r="J1714" t="s">
        <v>46</v>
      </c>
    </row>
    <row r="1715" spans="1:11" x14ac:dyDescent="0.25">
      <c r="A1715" s="1">
        <v>45395</v>
      </c>
      <c r="B1715" t="s">
        <v>3</v>
      </c>
      <c r="C1715" t="s">
        <v>31</v>
      </c>
      <c r="D1715">
        <v>0.99</v>
      </c>
      <c r="E1715">
        <f t="shared" ref="E1715:E1735" si="253">MONTH(A1715)</f>
        <v>4</v>
      </c>
      <c r="F1715">
        <f t="shared" ref="F1715:F1735" si="254">YEAR(A1715)</f>
        <v>2024</v>
      </c>
      <c r="G1715">
        <f t="shared" ref="G1715:G1735" si="255">WEEKDAY(A1715, 2)</f>
        <v>6</v>
      </c>
      <c r="H1715" t="str">
        <f t="shared" ref="H1715:H1735" si="256">CHOOSE(WEEKDAY(A1715, 2), "Monday", "Tuesday","Wednesday", "Thursday", "Friday", "Saturday","Sunday")</f>
        <v>Saturday</v>
      </c>
      <c r="I1715" t="str">
        <f t="shared" ref="I1715:I1735" si="257">TEXT(A1715, "MMM")</f>
        <v>Apr</v>
      </c>
      <c r="J1715" t="s">
        <v>48</v>
      </c>
      <c r="K1715" t="s">
        <v>730</v>
      </c>
    </row>
    <row r="1716" spans="1:11" x14ac:dyDescent="0.25">
      <c r="A1716" s="1">
        <v>45395</v>
      </c>
      <c r="B1716" t="s">
        <v>3</v>
      </c>
      <c r="C1716" t="s">
        <v>31</v>
      </c>
      <c r="D1716">
        <v>0.99</v>
      </c>
      <c r="E1716">
        <f t="shared" si="253"/>
        <v>4</v>
      </c>
      <c r="F1716">
        <f t="shared" si="254"/>
        <v>2024</v>
      </c>
      <c r="G1716">
        <f t="shared" si="255"/>
        <v>6</v>
      </c>
      <c r="H1716" t="str">
        <f t="shared" si="256"/>
        <v>Saturday</v>
      </c>
      <c r="I1716" t="str">
        <f t="shared" si="257"/>
        <v>Apr</v>
      </c>
      <c r="J1716" t="s">
        <v>48</v>
      </c>
      <c r="K1716" t="s">
        <v>730</v>
      </c>
    </row>
    <row r="1717" spans="1:11" x14ac:dyDescent="0.25">
      <c r="A1717" s="1">
        <v>45395</v>
      </c>
      <c r="B1717" t="s">
        <v>3</v>
      </c>
      <c r="C1717" t="s">
        <v>31</v>
      </c>
      <c r="D1717">
        <v>0.99</v>
      </c>
      <c r="E1717">
        <f t="shared" si="253"/>
        <v>4</v>
      </c>
      <c r="F1717">
        <f t="shared" si="254"/>
        <v>2024</v>
      </c>
      <c r="G1717">
        <f t="shared" si="255"/>
        <v>6</v>
      </c>
      <c r="H1717" t="str">
        <f t="shared" si="256"/>
        <v>Saturday</v>
      </c>
      <c r="I1717" t="str">
        <f t="shared" si="257"/>
        <v>Apr</v>
      </c>
      <c r="J1717" t="s">
        <v>48</v>
      </c>
      <c r="K1717" t="s">
        <v>730</v>
      </c>
    </row>
    <row r="1718" spans="1:11" x14ac:dyDescent="0.25">
      <c r="A1718" s="1">
        <v>45395</v>
      </c>
      <c r="B1718" t="s">
        <v>3</v>
      </c>
      <c r="C1718" t="s">
        <v>604</v>
      </c>
      <c r="D1718">
        <f>0.99-0.25</f>
        <v>0.74</v>
      </c>
      <c r="E1718">
        <f t="shared" si="253"/>
        <v>4</v>
      </c>
      <c r="F1718">
        <f t="shared" si="254"/>
        <v>2024</v>
      </c>
      <c r="G1718">
        <f t="shared" si="255"/>
        <v>6</v>
      </c>
      <c r="H1718" t="str">
        <f t="shared" si="256"/>
        <v>Saturday</v>
      </c>
      <c r="I1718" t="str">
        <f t="shared" si="257"/>
        <v>Apr</v>
      </c>
      <c r="J1718" t="s">
        <v>48</v>
      </c>
      <c r="K1718" t="s">
        <v>730</v>
      </c>
    </row>
    <row r="1719" spans="1:11" x14ac:dyDescent="0.25">
      <c r="A1719" s="1">
        <v>45395</v>
      </c>
      <c r="B1719" t="s">
        <v>3</v>
      </c>
      <c r="C1719" t="s">
        <v>977</v>
      </c>
      <c r="D1719">
        <v>2.69</v>
      </c>
      <c r="E1719">
        <f t="shared" si="253"/>
        <v>4</v>
      </c>
      <c r="F1719">
        <f t="shared" si="254"/>
        <v>2024</v>
      </c>
      <c r="G1719">
        <f t="shared" si="255"/>
        <v>6</v>
      </c>
      <c r="H1719" t="str">
        <f t="shared" si="256"/>
        <v>Saturday</v>
      </c>
      <c r="I1719" t="str">
        <f t="shared" si="257"/>
        <v>Apr</v>
      </c>
      <c r="J1719" t="s">
        <v>48</v>
      </c>
      <c r="K1719" t="s">
        <v>730</v>
      </c>
    </row>
    <row r="1720" spans="1:11" x14ac:dyDescent="0.25">
      <c r="A1720" s="1">
        <v>45395</v>
      </c>
      <c r="B1720" t="s">
        <v>3</v>
      </c>
      <c r="C1720" t="s">
        <v>978</v>
      </c>
      <c r="D1720">
        <f>2.49-1.25</f>
        <v>1.2400000000000002</v>
      </c>
      <c r="E1720">
        <f t="shared" si="253"/>
        <v>4</v>
      </c>
      <c r="F1720">
        <f t="shared" si="254"/>
        <v>2024</v>
      </c>
      <c r="G1720">
        <f t="shared" si="255"/>
        <v>6</v>
      </c>
      <c r="H1720" t="str">
        <f t="shared" si="256"/>
        <v>Saturday</v>
      </c>
      <c r="I1720" t="str">
        <f t="shared" si="257"/>
        <v>Apr</v>
      </c>
      <c r="J1720" t="s">
        <v>48</v>
      </c>
      <c r="K1720" t="s">
        <v>730</v>
      </c>
    </row>
    <row r="1721" spans="1:11" x14ac:dyDescent="0.25">
      <c r="A1721" s="1">
        <v>45395</v>
      </c>
      <c r="B1721" t="s">
        <v>3</v>
      </c>
      <c r="C1721" t="s">
        <v>979</v>
      </c>
      <c r="D1721">
        <v>1.79</v>
      </c>
      <c r="E1721">
        <f t="shared" si="253"/>
        <v>4</v>
      </c>
      <c r="F1721">
        <f t="shared" si="254"/>
        <v>2024</v>
      </c>
      <c r="G1721">
        <f t="shared" si="255"/>
        <v>6</v>
      </c>
      <c r="H1721" t="str">
        <f t="shared" si="256"/>
        <v>Saturday</v>
      </c>
      <c r="I1721" t="str">
        <f t="shared" si="257"/>
        <v>Apr</v>
      </c>
      <c r="J1721" t="s">
        <v>48</v>
      </c>
      <c r="K1721" t="s">
        <v>730</v>
      </c>
    </row>
    <row r="1722" spans="1:11" x14ac:dyDescent="0.25">
      <c r="A1722" s="1">
        <v>45395</v>
      </c>
      <c r="B1722" t="s">
        <v>3</v>
      </c>
      <c r="C1722" t="s">
        <v>980</v>
      </c>
      <c r="D1722">
        <v>1.99</v>
      </c>
      <c r="E1722">
        <f t="shared" si="253"/>
        <v>4</v>
      </c>
      <c r="F1722">
        <f t="shared" si="254"/>
        <v>2024</v>
      </c>
      <c r="G1722">
        <f t="shared" si="255"/>
        <v>6</v>
      </c>
      <c r="H1722" t="str">
        <f t="shared" si="256"/>
        <v>Saturday</v>
      </c>
      <c r="I1722" t="str">
        <f t="shared" si="257"/>
        <v>Apr</v>
      </c>
      <c r="J1722" t="s">
        <v>48</v>
      </c>
      <c r="K1722" t="s">
        <v>730</v>
      </c>
    </row>
    <row r="1723" spans="1:11" x14ac:dyDescent="0.25">
      <c r="A1723" s="1">
        <v>45395</v>
      </c>
      <c r="B1723" t="s">
        <v>3</v>
      </c>
      <c r="C1723" t="s">
        <v>981</v>
      </c>
      <c r="D1723">
        <v>1.29</v>
      </c>
      <c r="E1723">
        <f t="shared" si="253"/>
        <v>4</v>
      </c>
      <c r="F1723">
        <f t="shared" si="254"/>
        <v>2024</v>
      </c>
      <c r="G1723">
        <f t="shared" si="255"/>
        <v>6</v>
      </c>
      <c r="H1723" t="str">
        <f t="shared" si="256"/>
        <v>Saturday</v>
      </c>
      <c r="I1723" t="str">
        <f t="shared" si="257"/>
        <v>Apr</v>
      </c>
      <c r="J1723" t="s">
        <v>48</v>
      </c>
      <c r="K1723" t="s">
        <v>730</v>
      </c>
    </row>
    <row r="1724" spans="1:11" x14ac:dyDescent="0.25">
      <c r="A1724" s="1">
        <v>45395</v>
      </c>
      <c r="B1724" t="s">
        <v>3</v>
      </c>
      <c r="C1724" t="s">
        <v>981</v>
      </c>
      <c r="D1724">
        <v>1.29</v>
      </c>
      <c r="E1724">
        <f t="shared" si="253"/>
        <v>4</v>
      </c>
      <c r="F1724">
        <f t="shared" si="254"/>
        <v>2024</v>
      </c>
      <c r="G1724">
        <f t="shared" si="255"/>
        <v>6</v>
      </c>
      <c r="H1724" t="str">
        <f t="shared" si="256"/>
        <v>Saturday</v>
      </c>
      <c r="I1724" t="str">
        <f t="shared" si="257"/>
        <v>Apr</v>
      </c>
      <c r="J1724" t="s">
        <v>48</v>
      </c>
      <c r="K1724" t="s">
        <v>730</v>
      </c>
    </row>
    <row r="1725" spans="1:11" x14ac:dyDescent="0.25">
      <c r="A1725" s="1">
        <v>45092</v>
      </c>
      <c r="B1725" t="s">
        <v>134</v>
      </c>
      <c r="C1725" t="s">
        <v>983</v>
      </c>
      <c r="D1725">
        <v>5.99</v>
      </c>
      <c r="E1725">
        <f t="shared" si="253"/>
        <v>6</v>
      </c>
      <c r="F1725">
        <f t="shared" si="254"/>
        <v>2023</v>
      </c>
      <c r="G1725">
        <f t="shared" si="255"/>
        <v>4</v>
      </c>
      <c r="H1725" t="str">
        <f t="shared" si="256"/>
        <v>Thursday</v>
      </c>
      <c r="I1725" t="str">
        <f t="shared" si="257"/>
        <v>Jun</v>
      </c>
      <c r="J1725" t="s">
        <v>982</v>
      </c>
    </row>
    <row r="1726" spans="1:11" x14ac:dyDescent="0.25">
      <c r="A1726" s="1">
        <v>45122</v>
      </c>
      <c r="B1726" t="s">
        <v>134</v>
      </c>
      <c r="C1726" t="s">
        <v>983</v>
      </c>
      <c r="D1726">
        <v>5.99</v>
      </c>
      <c r="E1726">
        <f t="shared" si="253"/>
        <v>7</v>
      </c>
      <c r="F1726">
        <f t="shared" si="254"/>
        <v>2023</v>
      </c>
      <c r="G1726">
        <f t="shared" si="255"/>
        <v>6</v>
      </c>
      <c r="H1726" t="str">
        <f t="shared" si="256"/>
        <v>Saturday</v>
      </c>
      <c r="I1726" t="str">
        <f t="shared" si="257"/>
        <v>Jul</v>
      </c>
      <c r="J1726" t="s">
        <v>982</v>
      </c>
    </row>
    <row r="1727" spans="1:11" x14ac:dyDescent="0.25">
      <c r="A1727" s="1">
        <v>45153</v>
      </c>
      <c r="B1727" t="s">
        <v>134</v>
      </c>
      <c r="C1727" t="s">
        <v>983</v>
      </c>
      <c r="D1727">
        <v>5.99</v>
      </c>
      <c r="E1727">
        <f t="shared" si="253"/>
        <v>8</v>
      </c>
      <c r="F1727">
        <f t="shared" si="254"/>
        <v>2023</v>
      </c>
      <c r="G1727">
        <f t="shared" si="255"/>
        <v>2</v>
      </c>
      <c r="H1727" t="str">
        <f t="shared" si="256"/>
        <v>Tuesday</v>
      </c>
      <c r="I1727" t="str">
        <f t="shared" si="257"/>
        <v>Aug</v>
      </c>
      <c r="J1727" t="s">
        <v>982</v>
      </c>
    </row>
    <row r="1728" spans="1:11" x14ac:dyDescent="0.25">
      <c r="A1728" s="1">
        <v>45184</v>
      </c>
      <c r="B1728" t="s">
        <v>134</v>
      </c>
      <c r="C1728" t="s">
        <v>983</v>
      </c>
      <c r="D1728">
        <v>5.99</v>
      </c>
      <c r="E1728">
        <f t="shared" si="253"/>
        <v>9</v>
      </c>
      <c r="F1728">
        <f t="shared" si="254"/>
        <v>2023</v>
      </c>
      <c r="G1728">
        <f t="shared" si="255"/>
        <v>5</v>
      </c>
      <c r="H1728" t="str">
        <f t="shared" si="256"/>
        <v>Friday</v>
      </c>
      <c r="I1728" t="str">
        <f t="shared" si="257"/>
        <v>Sep</v>
      </c>
      <c r="J1728" t="s">
        <v>982</v>
      </c>
    </row>
    <row r="1729" spans="1:10" x14ac:dyDescent="0.25">
      <c r="A1729" s="1">
        <v>45214</v>
      </c>
      <c r="B1729" t="s">
        <v>134</v>
      </c>
      <c r="C1729" t="s">
        <v>983</v>
      </c>
      <c r="D1729">
        <v>5.99</v>
      </c>
      <c r="E1729">
        <f t="shared" si="253"/>
        <v>10</v>
      </c>
      <c r="F1729">
        <f t="shared" si="254"/>
        <v>2023</v>
      </c>
      <c r="G1729">
        <f t="shared" si="255"/>
        <v>7</v>
      </c>
      <c r="H1729" t="str">
        <f t="shared" si="256"/>
        <v>Sunday</v>
      </c>
      <c r="I1729" t="str">
        <f t="shared" si="257"/>
        <v>Oct</v>
      </c>
      <c r="J1729" t="s">
        <v>982</v>
      </c>
    </row>
    <row r="1730" spans="1:10" x14ac:dyDescent="0.25">
      <c r="A1730" s="1">
        <v>45245</v>
      </c>
      <c r="B1730" t="s">
        <v>134</v>
      </c>
      <c r="C1730" t="s">
        <v>983</v>
      </c>
      <c r="D1730">
        <v>5.99</v>
      </c>
      <c r="E1730">
        <f t="shared" si="253"/>
        <v>11</v>
      </c>
      <c r="F1730">
        <f t="shared" si="254"/>
        <v>2023</v>
      </c>
      <c r="G1730">
        <f t="shared" si="255"/>
        <v>3</v>
      </c>
      <c r="H1730" t="str">
        <f t="shared" si="256"/>
        <v>Wednesday</v>
      </c>
      <c r="I1730" t="str">
        <f t="shared" si="257"/>
        <v>Nov</v>
      </c>
      <c r="J1730" t="s">
        <v>982</v>
      </c>
    </row>
    <row r="1731" spans="1:10" x14ac:dyDescent="0.25">
      <c r="A1731" s="1">
        <v>45275</v>
      </c>
      <c r="B1731" t="s">
        <v>134</v>
      </c>
      <c r="C1731" t="s">
        <v>983</v>
      </c>
      <c r="D1731">
        <v>5.99</v>
      </c>
      <c r="E1731">
        <f t="shared" si="253"/>
        <v>12</v>
      </c>
      <c r="F1731">
        <f t="shared" si="254"/>
        <v>2023</v>
      </c>
      <c r="G1731">
        <f t="shared" si="255"/>
        <v>5</v>
      </c>
      <c r="H1731" t="str">
        <f t="shared" si="256"/>
        <v>Friday</v>
      </c>
      <c r="I1731" t="str">
        <f t="shared" si="257"/>
        <v>Dec</v>
      </c>
      <c r="J1731" t="s">
        <v>982</v>
      </c>
    </row>
    <row r="1732" spans="1:10" x14ac:dyDescent="0.25">
      <c r="A1732" s="1">
        <v>45306</v>
      </c>
      <c r="B1732" t="s">
        <v>134</v>
      </c>
      <c r="C1732" t="s">
        <v>983</v>
      </c>
      <c r="D1732">
        <v>5.99</v>
      </c>
      <c r="E1732">
        <f t="shared" si="253"/>
        <v>1</v>
      </c>
      <c r="F1732">
        <f t="shared" si="254"/>
        <v>2024</v>
      </c>
      <c r="G1732">
        <f t="shared" si="255"/>
        <v>1</v>
      </c>
      <c r="H1732" t="str">
        <f t="shared" si="256"/>
        <v>Monday</v>
      </c>
      <c r="I1732" t="str">
        <f t="shared" si="257"/>
        <v>Jan</v>
      </c>
      <c r="J1732" t="s">
        <v>982</v>
      </c>
    </row>
    <row r="1733" spans="1:10" x14ac:dyDescent="0.25">
      <c r="A1733" s="1">
        <v>45337</v>
      </c>
      <c r="B1733" t="s">
        <v>134</v>
      </c>
      <c r="C1733" t="s">
        <v>983</v>
      </c>
      <c r="D1733">
        <v>5.99</v>
      </c>
      <c r="E1733">
        <f t="shared" si="253"/>
        <v>2</v>
      </c>
      <c r="F1733">
        <f t="shared" si="254"/>
        <v>2024</v>
      </c>
      <c r="G1733">
        <f t="shared" si="255"/>
        <v>4</v>
      </c>
      <c r="H1733" t="str">
        <f t="shared" si="256"/>
        <v>Thursday</v>
      </c>
      <c r="I1733" t="str">
        <f t="shared" si="257"/>
        <v>Feb</v>
      </c>
      <c r="J1733" t="s">
        <v>982</v>
      </c>
    </row>
    <row r="1734" spans="1:10" x14ac:dyDescent="0.25">
      <c r="A1734" s="1">
        <v>45366</v>
      </c>
      <c r="B1734" t="s">
        <v>134</v>
      </c>
      <c r="C1734" t="s">
        <v>983</v>
      </c>
      <c r="D1734">
        <v>5.99</v>
      </c>
      <c r="E1734">
        <f t="shared" si="253"/>
        <v>3</v>
      </c>
      <c r="F1734">
        <f t="shared" si="254"/>
        <v>2024</v>
      </c>
      <c r="G1734">
        <f t="shared" si="255"/>
        <v>5</v>
      </c>
      <c r="H1734" t="str">
        <f t="shared" si="256"/>
        <v>Friday</v>
      </c>
      <c r="I1734" t="str">
        <f t="shared" si="257"/>
        <v>Mar</v>
      </c>
      <c r="J1734" t="s">
        <v>982</v>
      </c>
    </row>
    <row r="1735" spans="1:10" x14ac:dyDescent="0.25">
      <c r="A1735" s="1">
        <v>45397</v>
      </c>
      <c r="B1735" t="s">
        <v>134</v>
      </c>
      <c r="C1735" t="s">
        <v>983</v>
      </c>
      <c r="D1735">
        <v>5.99</v>
      </c>
      <c r="E1735">
        <f t="shared" si="253"/>
        <v>4</v>
      </c>
      <c r="F1735">
        <f t="shared" si="254"/>
        <v>2024</v>
      </c>
      <c r="G1735">
        <f t="shared" si="255"/>
        <v>1</v>
      </c>
      <c r="H1735" t="str">
        <f t="shared" si="256"/>
        <v>Monday</v>
      </c>
      <c r="I1735" t="str">
        <f t="shared" si="257"/>
        <v>Apr</v>
      </c>
      <c r="J1735" t="s">
        <v>982</v>
      </c>
    </row>
    <row r="1736" spans="1:10" x14ac:dyDescent="0.25">
      <c r="A1736" s="1">
        <v>45082</v>
      </c>
      <c r="B1736" t="s">
        <v>134</v>
      </c>
      <c r="C1736" t="s">
        <v>984</v>
      </c>
      <c r="D1736">
        <v>7.99</v>
      </c>
      <c r="E1736">
        <f t="shared" ref="E1736:E1746" si="258">MONTH(A1736)</f>
        <v>6</v>
      </c>
      <c r="F1736">
        <f t="shared" ref="F1736:F1746" si="259">YEAR(A1736)</f>
        <v>2023</v>
      </c>
      <c r="G1736">
        <f t="shared" ref="G1736:G1746" si="260">WEEKDAY(A1736, 2)</f>
        <v>1</v>
      </c>
      <c r="H1736" t="str">
        <f t="shared" ref="H1736:H1746" si="261">CHOOSE(WEEKDAY(A1736, 2), "Monday", "Tuesday","Wednesday", "Thursday", "Friday", "Saturday","Sunday")</f>
        <v>Monday</v>
      </c>
      <c r="I1736" t="str">
        <f t="shared" ref="I1736:I1746" si="262">TEXT(A1736, "MMM")</f>
        <v>Jun</v>
      </c>
      <c r="J1736" t="s">
        <v>985</v>
      </c>
    </row>
    <row r="1737" spans="1:10" x14ac:dyDescent="0.25">
      <c r="A1737" s="1">
        <v>45112</v>
      </c>
      <c r="B1737" t="s">
        <v>134</v>
      </c>
      <c r="C1737" t="s">
        <v>984</v>
      </c>
      <c r="D1737">
        <v>7.99</v>
      </c>
      <c r="E1737">
        <f t="shared" si="258"/>
        <v>7</v>
      </c>
      <c r="F1737">
        <f t="shared" si="259"/>
        <v>2023</v>
      </c>
      <c r="G1737">
        <f t="shared" si="260"/>
        <v>3</v>
      </c>
      <c r="H1737" t="str">
        <f t="shared" si="261"/>
        <v>Wednesday</v>
      </c>
      <c r="I1737" t="str">
        <f t="shared" si="262"/>
        <v>Jul</v>
      </c>
      <c r="J1737" t="s">
        <v>985</v>
      </c>
    </row>
    <row r="1738" spans="1:10" x14ac:dyDescent="0.25">
      <c r="A1738" s="1">
        <v>45143</v>
      </c>
      <c r="B1738" t="s">
        <v>134</v>
      </c>
      <c r="C1738" t="s">
        <v>984</v>
      </c>
      <c r="D1738">
        <v>7.99</v>
      </c>
      <c r="E1738">
        <f t="shared" si="258"/>
        <v>8</v>
      </c>
      <c r="F1738">
        <f t="shared" si="259"/>
        <v>2023</v>
      </c>
      <c r="G1738">
        <f t="shared" si="260"/>
        <v>6</v>
      </c>
      <c r="H1738" t="str">
        <f t="shared" si="261"/>
        <v>Saturday</v>
      </c>
      <c r="I1738" t="str">
        <f t="shared" si="262"/>
        <v>Aug</v>
      </c>
      <c r="J1738" t="s">
        <v>985</v>
      </c>
    </row>
    <row r="1739" spans="1:10" x14ac:dyDescent="0.25">
      <c r="A1739" s="1">
        <v>45174</v>
      </c>
      <c r="B1739" t="s">
        <v>134</v>
      </c>
      <c r="C1739" t="s">
        <v>984</v>
      </c>
      <c r="D1739">
        <v>7.99</v>
      </c>
      <c r="E1739">
        <f t="shared" si="258"/>
        <v>9</v>
      </c>
      <c r="F1739">
        <f t="shared" si="259"/>
        <v>2023</v>
      </c>
      <c r="G1739">
        <f t="shared" si="260"/>
        <v>2</v>
      </c>
      <c r="H1739" t="str">
        <f t="shared" si="261"/>
        <v>Tuesday</v>
      </c>
      <c r="I1739" t="str">
        <f t="shared" si="262"/>
        <v>Sep</v>
      </c>
      <c r="J1739" t="s">
        <v>985</v>
      </c>
    </row>
    <row r="1740" spans="1:10" x14ac:dyDescent="0.25">
      <c r="A1740" s="1">
        <v>45204</v>
      </c>
      <c r="B1740" t="s">
        <v>134</v>
      </c>
      <c r="C1740" t="s">
        <v>984</v>
      </c>
      <c r="D1740">
        <v>7.99</v>
      </c>
      <c r="E1740">
        <f t="shared" si="258"/>
        <v>10</v>
      </c>
      <c r="F1740">
        <f t="shared" si="259"/>
        <v>2023</v>
      </c>
      <c r="G1740">
        <f t="shared" si="260"/>
        <v>4</v>
      </c>
      <c r="H1740" t="str">
        <f t="shared" si="261"/>
        <v>Thursday</v>
      </c>
      <c r="I1740" t="str">
        <f t="shared" si="262"/>
        <v>Oct</v>
      </c>
      <c r="J1740" t="s">
        <v>985</v>
      </c>
    </row>
    <row r="1741" spans="1:10" x14ac:dyDescent="0.25">
      <c r="A1741" s="1">
        <v>45235</v>
      </c>
      <c r="B1741" t="s">
        <v>134</v>
      </c>
      <c r="C1741" t="s">
        <v>984</v>
      </c>
      <c r="D1741">
        <v>7.99</v>
      </c>
      <c r="E1741">
        <f t="shared" si="258"/>
        <v>11</v>
      </c>
      <c r="F1741">
        <f t="shared" si="259"/>
        <v>2023</v>
      </c>
      <c r="G1741">
        <f t="shared" si="260"/>
        <v>7</v>
      </c>
      <c r="H1741" t="str">
        <f t="shared" si="261"/>
        <v>Sunday</v>
      </c>
      <c r="I1741" t="str">
        <f t="shared" si="262"/>
        <v>Nov</v>
      </c>
      <c r="J1741" t="s">
        <v>985</v>
      </c>
    </row>
    <row r="1742" spans="1:10" x14ac:dyDescent="0.25">
      <c r="A1742" s="1">
        <v>45265</v>
      </c>
      <c r="B1742" t="s">
        <v>134</v>
      </c>
      <c r="C1742" t="s">
        <v>984</v>
      </c>
      <c r="D1742">
        <v>7.99</v>
      </c>
      <c r="E1742">
        <f t="shared" si="258"/>
        <v>12</v>
      </c>
      <c r="F1742">
        <f t="shared" si="259"/>
        <v>2023</v>
      </c>
      <c r="G1742">
        <f t="shared" si="260"/>
        <v>2</v>
      </c>
      <c r="H1742" t="str">
        <f t="shared" si="261"/>
        <v>Tuesday</v>
      </c>
      <c r="I1742" t="str">
        <f t="shared" si="262"/>
        <v>Dec</v>
      </c>
      <c r="J1742" t="s">
        <v>985</v>
      </c>
    </row>
    <row r="1743" spans="1:10" x14ac:dyDescent="0.25">
      <c r="A1743" s="1">
        <v>45296</v>
      </c>
      <c r="B1743" t="s">
        <v>134</v>
      </c>
      <c r="C1743" t="s">
        <v>984</v>
      </c>
      <c r="D1743">
        <v>7.99</v>
      </c>
      <c r="E1743">
        <f t="shared" si="258"/>
        <v>1</v>
      </c>
      <c r="F1743">
        <f t="shared" si="259"/>
        <v>2024</v>
      </c>
      <c r="G1743">
        <f t="shared" si="260"/>
        <v>5</v>
      </c>
      <c r="H1743" t="str">
        <f t="shared" si="261"/>
        <v>Friday</v>
      </c>
      <c r="I1743" t="str">
        <f t="shared" si="262"/>
        <v>Jan</v>
      </c>
      <c r="J1743" t="s">
        <v>985</v>
      </c>
    </row>
    <row r="1744" spans="1:10" x14ac:dyDescent="0.25">
      <c r="A1744" s="1">
        <v>45327</v>
      </c>
      <c r="B1744" t="s">
        <v>134</v>
      </c>
      <c r="C1744" t="s">
        <v>984</v>
      </c>
      <c r="D1744">
        <v>7.99</v>
      </c>
      <c r="E1744">
        <f t="shared" si="258"/>
        <v>2</v>
      </c>
      <c r="F1744">
        <f t="shared" si="259"/>
        <v>2024</v>
      </c>
      <c r="G1744">
        <f t="shared" si="260"/>
        <v>1</v>
      </c>
      <c r="H1744" t="str">
        <f t="shared" si="261"/>
        <v>Monday</v>
      </c>
      <c r="I1744" t="str">
        <f t="shared" si="262"/>
        <v>Feb</v>
      </c>
      <c r="J1744" t="s">
        <v>985</v>
      </c>
    </row>
    <row r="1745" spans="1:10" x14ac:dyDescent="0.25">
      <c r="A1745" s="1">
        <v>45356</v>
      </c>
      <c r="B1745" t="s">
        <v>134</v>
      </c>
      <c r="C1745" t="s">
        <v>984</v>
      </c>
      <c r="D1745">
        <v>7.99</v>
      </c>
      <c r="E1745">
        <f t="shared" si="258"/>
        <v>3</v>
      </c>
      <c r="F1745">
        <f t="shared" si="259"/>
        <v>2024</v>
      </c>
      <c r="G1745">
        <f t="shared" si="260"/>
        <v>2</v>
      </c>
      <c r="H1745" t="str">
        <f t="shared" si="261"/>
        <v>Tuesday</v>
      </c>
      <c r="I1745" t="str">
        <f t="shared" si="262"/>
        <v>Mar</v>
      </c>
      <c r="J1745" t="s">
        <v>985</v>
      </c>
    </row>
    <row r="1746" spans="1:10" x14ac:dyDescent="0.25">
      <c r="A1746" s="1">
        <v>45387</v>
      </c>
      <c r="B1746" t="s">
        <v>134</v>
      </c>
      <c r="C1746" t="s">
        <v>984</v>
      </c>
      <c r="D1746">
        <v>7.99</v>
      </c>
      <c r="E1746">
        <f t="shared" si="258"/>
        <v>4</v>
      </c>
      <c r="F1746">
        <f t="shared" si="259"/>
        <v>2024</v>
      </c>
      <c r="G1746">
        <f t="shared" si="260"/>
        <v>5</v>
      </c>
      <c r="H1746" t="str">
        <f t="shared" si="261"/>
        <v>Friday</v>
      </c>
      <c r="I1746" t="str">
        <f t="shared" si="262"/>
        <v>Apr</v>
      </c>
      <c r="J1746" t="s">
        <v>985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58F-8477-4C7B-BE20-B0E92E6153E8}">
  <dimension ref="A1:C22"/>
  <sheetViews>
    <sheetView zoomScale="85" zoomScaleNormal="85" workbookViewId="0">
      <selection activeCell="C22" sqref="A1:C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4</v>
      </c>
      <c r="C1" t="s">
        <v>1</v>
      </c>
    </row>
    <row r="2" spans="1:3" x14ac:dyDescent="0.25">
      <c r="A2" s="1">
        <v>45078</v>
      </c>
      <c r="B2" t="s">
        <v>3</v>
      </c>
      <c r="C2">
        <v>0.48</v>
      </c>
    </row>
    <row r="3" spans="1:3" x14ac:dyDescent="0.25">
      <c r="A3" s="1">
        <v>45078</v>
      </c>
      <c r="B3" t="s">
        <v>3</v>
      </c>
      <c r="C3">
        <v>3.3</v>
      </c>
    </row>
    <row r="4" spans="1:3" x14ac:dyDescent="0.25">
      <c r="A4" s="1">
        <v>45078</v>
      </c>
      <c r="B4" t="s">
        <v>3</v>
      </c>
      <c r="C4">
        <v>0.79</v>
      </c>
    </row>
    <row r="5" spans="1:3" x14ac:dyDescent="0.25">
      <c r="A5" s="1">
        <v>45079</v>
      </c>
      <c r="B5" t="s">
        <v>3</v>
      </c>
      <c r="C5">
        <v>5.43</v>
      </c>
    </row>
    <row r="6" spans="1:3" x14ac:dyDescent="0.25">
      <c r="A6" s="1">
        <v>45081</v>
      </c>
      <c r="B6" t="s">
        <v>3</v>
      </c>
      <c r="C6">
        <v>1.7</v>
      </c>
    </row>
    <row r="7" spans="1:3" x14ac:dyDescent="0.25">
      <c r="A7" s="1">
        <v>45081</v>
      </c>
      <c r="B7" t="s">
        <v>3</v>
      </c>
      <c r="C7">
        <v>1.7</v>
      </c>
    </row>
    <row r="8" spans="1:3" x14ac:dyDescent="0.25">
      <c r="A8" s="1">
        <v>45081</v>
      </c>
      <c r="B8" t="s">
        <v>3</v>
      </c>
      <c r="C8">
        <f>3.2/2</f>
        <v>1.6</v>
      </c>
    </row>
    <row r="9" spans="1:3" x14ac:dyDescent="0.25">
      <c r="A9" s="1">
        <v>45081</v>
      </c>
      <c r="B9" t="s">
        <v>3</v>
      </c>
      <c r="C9">
        <v>2</v>
      </c>
    </row>
    <row r="10" spans="1:3" x14ac:dyDescent="0.25">
      <c r="A10" s="1">
        <v>45082</v>
      </c>
      <c r="B10" t="s">
        <v>3</v>
      </c>
      <c r="C10">
        <v>3.3</v>
      </c>
    </row>
    <row r="11" spans="1:3" x14ac:dyDescent="0.25">
      <c r="A11" s="1">
        <v>45083</v>
      </c>
      <c r="B11" t="s">
        <v>3</v>
      </c>
      <c r="C11">
        <v>4.16</v>
      </c>
    </row>
    <row r="12" spans="1:3" x14ac:dyDescent="0.25">
      <c r="A12" s="1">
        <v>45083</v>
      </c>
      <c r="B12" t="s">
        <v>3</v>
      </c>
      <c r="C12">
        <v>0.79</v>
      </c>
    </row>
    <row r="13" spans="1:3" x14ac:dyDescent="0.25">
      <c r="A13" s="1">
        <v>45084</v>
      </c>
      <c r="B13" t="s">
        <v>3</v>
      </c>
      <c r="C13">
        <v>1.89</v>
      </c>
    </row>
    <row r="14" spans="1:3" x14ac:dyDescent="0.25">
      <c r="A14" s="1">
        <v>45084</v>
      </c>
      <c r="B14" t="s">
        <v>3</v>
      </c>
      <c r="C14">
        <v>1.89</v>
      </c>
    </row>
    <row r="15" spans="1:3" x14ac:dyDescent="0.25">
      <c r="A15" s="1">
        <v>45084</v>
      </c>
      <c r="B15" t="s">
        <v>3</v>
      </c>
      <c r="C15">
        <v>1.59</v>
      </c>
    </row>
    <row r="16" spans="1:3" x14ac:dyDescent="0.25">
      <c r="A16" s="1">
        <v>45084</v>
      </c>
      <c r="B16" t="s">
        <v>3</v>
      </c>
      <c r="C16">
        <v>1.59</v>
      </c>
    </row>
    <row r="17" spans="1:3" x14ac:dyDescent="0.25">
      <c r="A17" s="1">
        <v>45084</v>
      </c>
      <c r="B17" t="s">
        <v>3</v>
      </c>
      <c r="C17">
        <v>2.69</v>
      </c>
    </row>
    <row r="18" spans="1:3" x14ac:dyDescent="0.25">
      <c r="A18" s="1">
        <v>45084</v>
      </c>
      <c r="B18" t="s">
        <v>3</v>
      </c>
      <c r="C18">
        <v>1.39</v>
      </c>
    </row>
    <row r="19" spans="1:3" x14ac:dyDescent="0.25">
      <c r="A19" s="1">
        <v>45084</v>
      </c>
      <c r="B19" t="s">
        <v>3</v>
      </c>
      <c r="C19">
        <v>0.99</v>
      </c>
    </row>
    <row r="20" spans="1:3" x14ac:dyDescent="0.25">
      <c r="A20" s="1">
        <v>45084</v>
      </c>
      <c r="B20" t="s">
        <v>3</v>
      </c>
      <c r="C20">
        <v>4.49</v>
      </c>
    </row>
    <row r="21" spans="1:3" x14ac:dyDescent="0.25">
      <c r="A21" s="1">
        <v>45084</v>
      </c>
      <c r="B21" t="s">
        <v>3</v>
      </c>
      <c r="C21">
        <v>0.79</v>
      </c>
    </row>
    <row r="22" spans="1:3" x14ac:dyDescent="0.25">
      <c r="A22" s="1">
        <v>45084</v>
      </c>
      <c r="B22" t="s">
        <v>3</v>
      </c>
      <c r="C2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2024-04-20T16:44:55Z</dcterms:modified>
</cp:coreProperties>
</file>