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lutions\learning_python\expense_tracker\data\"/>
    </mc:Choice>
  </mc:AlternateContent>
  <xr:revisionPtr revIDLastSave="0" documentId="13_ncr:1_{629261F1-A282-4394-BBB4-2D783E41640D}" xr6:coauthVersionLast="47" xr6:coauthVersionMax="47" xr10:uidLastSave="{00000000-0000-0000-0000-000000000000}"/>
  <bookViews>
    <workbookView xWindow="-120" yWindow="-120" windowWidth="20730" windowHeight="11160" tabRatio="859" xr2:uid="{7A62D1F9-0105-4F41-8BB8-21CA3D721AF6}"/>
  </bookViews>
  <sheets>
    <sheet name="total" sheetId="8" r:id="rId1"/>
  </sheets>
  <definedNames>
    <definedName name="_xlnm._FilterDatabase" localSheetId="0" hidden="1">total!$A$1:$K$1848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57" i="8" l="1"/>
  <c r="E2158" i="8"/>
  <c r="E2159" i="8"/>
  <c r="E2160" i="8"/>
  <c r="E2161" i="8"/>
  <c r="E2162" i="8"/>
  <c r="E2163" i="8"/>
  <c r="E2164" i="8"/>
  <c r="E2165" i="8"/>
  <c r="E2166" i="8"/>
  <c r="E2167" i="8"/>
  <c r="E2168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H2157" i="8"/>
  <c r="H2158" i="8"/>
  <c r="H2159" i="8"/>
  <c r="H2160" i="8"/>
  <c r="H2161" i="8"/>
  <c r="H2162" i="8"/>
  <c r="H2163" i="8"/>
  <c r="H2164" i="8"/>
  <c r="H2165" i="8"/>
  <c r="H2166" i="8"/>
  <c r="H2167" i="8"/>
  <c r="H2168" i="8"/>
  <c r="I2157" i="8"/>
  <c r="I2158" i="8"/>
  <c r="I2159" i="8"/>
  <c r="I2160" i="8"/>
  <c r="I2161" i="8"/>
  <c r="I2162" i="8"/>
  <c r="I2163" i="8"/>
  <c r="I2164" i="8"/>
  <c r="I2165" i="8"/>
  <c r="I2166" i="8"/>
  <c r="I2167" i="8"/>
  <c r="I2168" i="8"/>
  <c r="E2156" i="8"/>
  <c r="F2156" i="8"/>
  <c r="G2156" i="8"/>
  <c r="H2156" i="8"/>
  <c r="I2156" i="8"/>
  <c r="E2143" i="8"/>
  <c r="F2143" i="8"/>
  <c r="G2143" i="8"/>
  <c r="H2143" i="8"/>
  <c r="I2143" i="8"/>
  <c r="E2145" i="8"/>
  <c r="E2146" i="8"/>
  <c r="E2147" i="8"/>
  <c r="E2148" i="8"/>
  <c r="E2149" i="8"/>
  <c r="E2150" i="8"/>
  <c r="E2151" i="8"/>
  <c r="E2152" i="8"/>
  <c r="E2153" i="8"/>
  <c r="E2154" i="8"/>
  <c r="E2155" i="8"/>
  <c r="F2145" i="8"/>
  <c r="F2146" i="8"/>
  <c r="F2147" i="8"/>
  <c r="F2148" i="8"/>
  <c r="F2149" i="8"/>
  <c r="F2150" i="8"/>
  <c r="F2151" i="8"/>
  <c r="F2152" i="8"/>
  <c r="F2153" i="8"/>
  <c r="F2154" i="8"/>
  <c r="F2155" i="8"/>
  <c r="G2145" i="8"/>
  <c r="G2146" i="8"/>
  <c r="G2147" i="8"/>
  <c r="G2148" i="8"/>
  <c r="G2149" i="8"/>
  <c r="G2150" i="8"/>
  <c r="G2151" i="8"/>
  <c r="G2152" i="8"/>
  <c r="G2153" i="8"/>
  <c r="G2154" i="8"/>
  <c r="G2155" i="8"/>
  <c r="H2145" i="8"/>
  <c r="H2146" i="8"/>
  <c r="H2147" i="8"/>
  <c r="H2148" i="8"/>
  <c r="H2149" i="8"/>
  <c r="H2150" i="8"/>
  <c r="H2151" i="8"/>
  <c r="H2152" i="8"/>
  <c r="H2153" i="8"/>
  <c r="H2154" i="8"/>
  <c r="H2155" i="8"/>
  <c r="I2145" i="8"/>
  <c r="I2146" i="8"/>
  <c r="I2147" i="8"/>
  <c r="I2148" i="8"/>
  <c r="I2149" i="8"/>
  <c r="I2150" i="8"/>
  <c r="I2151" i="8"/>
  <c r="I2152" i="8"/>
  <c r="I2153" i="8"/>
  <c r="I2154" i="8"/>
  <c r="I2155" i="8"/>
  <c r="E2144" i="8"/>
  <c r="F2144" i="8"/>
  <c r="G2144" i="8"/>
  <c r="H2144" i="8"/>
  <c r="I2144" i="8"/>
  <c r="D2142" i="8"/>
  <c r="E2142" i="8"/>
  <c r="F2142" i="8"/>
  <c r="G2142" i="8"/>
  <c r="H2142" i="8"/>
  <c r="I2142" i="8"/>
  <c r="D2141" i="8"/>
  <c r="E2141" i="8"/>
  <c r="F2141" i="8"/>
  <c r="G2141" i="8"/>
  <c r="H2141" i="8"/>
  <c r="I2141" i="8"/>
  <c r="E2140" i="8"/>
  <c r="F2140" i="8"/>
  <c r="G2140" i="8"/>
  <c r="H2140" i="8"/>
  <c r="I2140" i="8"/>
  <c r="E2139" i="8"/>
  <c r="F2139" i="8"/>
  <c r="G2139" i="8"/>
  <c r="H2139" i="8"/>
  <c r="I2139" i="8"/>
  <c r="E2138" i="8"/>
  <c r="F2138" i="8"/>
  <c r="G2138" i="8"/>
  <c r="H2138" i="8"/>
  <c r="I2138" i="8"/>
  <c r="E2137" i="8"/>
  <c r="F2137" i="8"/>
  <c r="G2137" i="8"/>
  <c r="H2137" i="8"/>
  <c r="I2137" i="8"/>
  <c r="E2136" i="8"/>
  <c r="F2136" i="8"/>
  <c r="G2136" i="8"/>
  <c r="H2136" i="8"/>
  <c r="I2136" i="8"/>
  <c r="E2135" i="8"/>
  <c r="F2135" i="8"/>
  <c r="G2135" i="8"/>
  <c r="H2135" i="8"/>
  <c r="I2135" i="8"/>
  <c r="E2134" i="8"/>
  <c r="F2134" i="8"/>
  <c r="G2134" i="8"/>
  <c r="H2134" i="8"/>
  <c r="I2134" i="8"/>
  <c r="E2133" i="8"/>
  <c r="F2133" i="8"/>
  <c r="G2133" i="8"/>
  <c r="H2133" i="8"/>
  <c r="I2133" i="8"/>
  <c r="D2131" i="8"/>
  <c r="D2122" i="8"/>
  <c r="D2121" i="8"/>
  <c r="D2120" i="8"/>
  <c r="D2119" i="8"/>
  <c r="D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H2119" i="8"/>
  <c r="H2120" i="8"/>
  <c r="H2121" i="8"/>
  <c r="H2122" i="8"/>
  <c r="H2123" i="8"/>
  <c r="H2124" i="8"/>
  <c r="H2125" i="8"/>
  <c r="H2126" i="8"/>
  <c r="H2127" i="8"/>
  <c r="H2128" i="8"/>
  <c r="H2129" i="8"/>
  <c r="H2130" i="8"/>
  <c r="H2131" i="8"/>
  <c r="H2132" i="8"/>
  <c r="I2119" i="8"/>
  <c r="I2120" i="8"/>
  <c r="I2121" i="8"/>
  <c r="I2122" i="8"/>
  <c r="I2123" i="8"/>
  <c r="I2124" i="8"/>
  <c r="I2125" i="8"/>
  <c r="I2126" i="8"/>
  <c r="I2127" i="8"/>
  <c r="I2128" i="8"/>
  <c r="I2129" i="8"/>
  <c r="I2130" i="8"/>
  <c r="I2131" i="8"/>
  <c r="I2132" i="8"/>
  <c r="E2118" i="8"/>
  <c r="F2118" i="8"/>
  <c r="G2118" i="8"/>
  <c r="H2118" i="8"/>
  <c r="I2118" i="8"/>
  <c r="E2117" i="8"/>
  <c r="F2117" i="8"/>
  <c r="G2117" i="8"/>
  <c r="H2117" i="8"/>
  <c r="I2117" i="8"/>
  <c r="E2116" i="8"/>
  <c r="F2116" i="8"/>
  <c r="G2116" i="8"/>
  <c r="H2116" i="8"/>
  <c r="I2116" i="8"/>
  <c r="E2115" i="8"/>
  <c r="F2115" i="8"/>
  <c r="G2115" i="8"/>
  <c r="H2115" i="8"/>
  <c r="I2115" i="8"/>
  <c r="E2114" i="8"/>
  <c r="F2114" i="8"/>
  <c r="G2114" i="8"/>
  <c r="H2114" i="8"/>
  <c r="I2114" i="8"/>
  <c r="I2113" i="8"/>
  <c r="H2113" i="8"/>
  <c r="G2113" i="8"/>
  <c r="F2113" i="8"/>
  <c r="E2113" i="8"/>
  <c r="E2112" i="8"/>
  <c r="F2112" i="8"/>
  <c r="G2112" i="8"/>
  <c r="H2112" i="8"/>
  <c r="I2112" i="8"/>
  <c r="E2111" i="8"/>
  <c r="F2111" i="8"/>
  <c r="G2111" i="8"/>
  <c r="H2111" i="8"/>
  <c r="I2111" i="8"/>
  <c r="E2110" i="8"/>
  <c r="F2110" i="8"/>
  <c r="G2110" i="8"/>
  <c r="H2110" i="8"/>
  <c r="I2110" i="8"/>
  <c r="E2109" i="8"/>
  <c r="F2109" i="8"/>
  <c r="G2109" i="8"/>
  <c r="H2109" i="8"/>
  <c r="I2109" i="8"/>
  <c r="E2108" i="8"/>
  <c r="F2108" i="8"/>
  <c r="G2108" i="8"/>
  <c r="H2108" i="8"/>
  <c r="I2108" i="8"/>
  <c r="E2107" i="8"/>
  <c r="F2107" i="8"/>
  <c r="G2107" i="8"/>
  <c r="H2107" i="8"/>
  <c r="I2107" i="8"/>
  <c r="E2106" i="8"/>
  <c r="F2106" i="8"/>
  <c r="G2106" i="8"/>
  <c r="H2106" i="8"/>
  <c r="I2106" i="8"/>
  <c r="E2099" i="8"/>
  <c r="E2100" i="8"/>
  <c r="E2101" i="8"/>
  <c r="E2102" i="8"/>
  <c r="E2103" i="8"/>
  <c r="E2104" i="8"/>
  <c r="E2105" i="8"/>
  <c r="F2099" i="8"/>
  <c r="F2100" i="8"/>
  <c r="F2101" i="8"/>
  <c r="F2102" i="8"/>
  <c r="F2103" i="8"/>
  <c r="F2104" i="8"/>
  <c r="F2105" i="8"/>
  <c r="G2099" i="8"/>
  <c r="G2100" i="8"/>
  <c r="G2101" i="8"/>
  <c r="G2102" i="8"/>
  <c r="G2103" i="8"/>
  <c r="G2104" i="8"/>
  <c r="G2105" i="8"/>
  <c r="H2099" i="8"/>
  <c r="H2100" i="8"/>
  <c r="H2101" i="8"/>
  <c r="H2102" i="8"/>
  <c r="H2103" i="8"/>
  <c r="H2104" i="8"/>
  <c r="H2105" i="8"/>
  <c r="I2099" i="8"/>
  <c r="I2100" i="8"/>
  <c r="I2101" i="8"/>
  <c r="I2102" i="8"/>
  <c r="I2103" i="8"/>
  <c r="I2104" i="8"/>
  <c r="I2105" i="8"/>
  <c r="E2098" i="8"/>
  <c r="F2098" i="8"/>
  <c r="G2098" i="8"/>
  <c r="H2098" i="8"/>
  <c r="I2098" i="8"/>
  <c r="D2097" i="8"/>
  <c r="E2097" i="8"/>
  <c r="F2097" i="8"/>
  <c r="G2097" i="8"/>
  <c r="H2097" i="8"/>
  <c r="I2097" i="8"/>
  <c r="D2096" i="8"/>
  <c r="E2096" i="8"/>
  <c r="F2096" i="8"/>
  <c r="G2096" i="8"/>
  <c r="H2096" i="8"/>
  <c r="I2096" i="8"/>
  <c r="D2095" i="8"/>
  <c r="E2095" i="8"/>
  <c r="F2095" i="8"/>
  <c r="G2095" i="8"/>
  <c r="H2095" i="8"/>
  <c r="I2095" i="8"/>
  <c r="D2094" i="8"/>
  <c r="D2092" i="8"/>
  <c r="D2093" i="8"/>
  <c r="E2094" i="8"/>
  <c r="F2094" i="8"/>
  <c r="G2094" i="8"/>
  <c r="H2094" i="8"/>
  <c r="I2094" i="8"/>
  <c r="E2093" i="8"/>
  <c r="F2093" i="8"/>
  <c r="G2093" i="8"/>
  <c r="H2093" i="8"/>
  <c r="I2093" i="8"/>
  <c r="E2092" i="8"/>
  <c r="F2092" i="8"/>
  <c r="G2092" i="8"/>
  <c r="H2092" i="8"/>
  <c r="I2092" i="8"/>
  <c r="D2091" i="8"/>
  <c r="E2091" i="8"/>
  <c r="F2091" i="8"/>
  <c r="G2091" i="8"/>
  <c r="H2091" i="8"/>
  <c r="I2091" i="8"/>
  <c r="E2090" i="8"/>
  <c r="F2090" i="8"/>
  <c r="G2090" i="8"/>
  <c r="H2090" i="8"/>
  <c r="I2090" i="8"/>
  <c r="E2089" i="8"/>
  <c r="F2089" i="8"/>
  <c r="G2089" i="8"/>
  <c r="H2089" i="8"/>
  <c r="I2089" i="8"/>
  <c r="E2088" i="8"/>
  <c r="F2088" i="8"/>
  <c r="G2088" i="8"/>
  <c r="H2088" i="8"/>
  <c r="I2088" i="8"/>
  <c r="E2087" i="8"/>
  <c r="F2087" i="8"/>
  <c r="G2087" i="8"/>
  <c r="H2087" i="8"/>
  <c r="I2087" i="8"/>
  <c r="D2086" i="8"/>
  <c r="E2086" i="8"/>
  <c r="F2086" i="8"/>
  <c r="G2086" i="8"/>
  <c r="H2086" i="8"/>
  <c r="I2086" i="8"/>
  <c r="E2085" i="8"/>
  <c r="F2085" i="8"/>
  <c r="G2085" i="8"/>
  <c r="H2085" i="8"/>
  <c r="I2085" i="8"/>
  <c r="I2084" i="8"/>
  <c r="H2084" i="8"/>
  <c r="G2084" i="8"/>
  <c r="F2084" i="8"/>
  <c r="E2084" i="8"/>
  <c r="E2083" i="8"/>
  <c r="F2083" i="8"/>
  <c r="G2083" i="8"/>
  <c r="H2083" i="8"/>
  <c r="I2083" i="8"/>
  <c r="E2082" i="8"/>
  <c r="F2082" i="8"/>
  <c r="G2082" i="8"/>
  <c r="H2082" i="8"/>
  <c r="I2082" i="8"/>
  <c r="E2081" i="8"/>
  <c r="F2081" i="8"/>
  <c r="G2081" i="8"/>
  <c r="H2081" i="8"/>
  <c r="I2081" i="8"/>
  <c r="E2080" i="8"/>
  <c r="F2080" i="8"/>
  <c r="G2080" i="8"/>
  <c r="H2080" i="8"/>
  <c r="I2080" i="8"/>
  <c r="E2079" i="8"/>
  <c r="F2079" i="8"/>
  <c r="G2079" i="8"/>
  <c r="H2079" i="8"/>
  <c r="I2079" i="8"/>
  <c r="E2078" i="8"/>
  <c r="F2078" i="8"/>
  <c r="G2078" i="8"/>
  <c r="H2078" i="8"/>
  <c r="I2078" i="8"/>
  <c r="E2077" i="8"/>
  <c r="F2077" i="8"/>
  <c r="G2077" i="8"/>
  <c r="H2077" i="8"/>
  <c r="I2077" i="8"/>
  <c r="E2076" i="8"/>
  <c r="F2076" i="8"/>
  <c r="G2076" i="8"/>
  <c r="H2076" i="8"/>
  <c r="I2076" i="8"/>
  <c r="E2075" i="8"/>
  <c r="F2075" i="8"/>
  <c r="G2075" i="8"/>
  <c r="H2075" i="8"/>
  <c r="I2075" i="8"/>
  <c r="E2074" i="8"/>
  <c r="F2074" i="8"/>
  <c r="G2074" i="8"/>
  <c r="H2074" i="8"/>
  <c r="I2074" i="8"/>
  <c r="E2073" i="8"/>
  <c r="F2073" i="8"/>
  <c r="G2073" i="8"/>
  <c r="H2073" i="8"/>
  <c r="I2073" i="8"/>
  <c r="E2072" i="8"/>
  <c r="F2072" i="8"/>
  <c r="G2072" i="8"/>
  <c r="H2072" i="8"/>
  <c r="I2072" i="8"/>
  <c r="D2066" i="8"/>
  <c r="D2071" i="8"/>
  <c r="E2071" i="8"/>
  <c r="F2071" i="8"/>
  <c r="G2071" i="8"/>
  <c r="H2071" i="8"/>
  <c r="I2071" i="8"/>
  <c r="E2070" i="8"/>
  <c r="F2070" i="8"/>
  <c r="G2070" i="8"/>
  <c r="H2070" i="8"/>
  <c r="I2070" i="8"/>
  <c r="E2069" i="8"/>
  <c r="F2069" i="8"/>
  <c r="G2069" i="8"/>
  <c r="H2069" i="8"/>
  <c r="I2069" i="8"/>
  <c r="E2068" i="8"/>
  <c r="F2068" i="8"/>
  <c r="G2068" i="8"/>
  <c r="H2068" i="8"/>
  <c r="I2068" i="8"/>
  <c r="E2067" i="8"/>
  <c r="F2067" i="8"/>
  <c r="G2067" i="8"/>
  <c r="H2067" i="8"/>
  <c r="I2067" i="8"/>
  <c r="E2066" i="8"/>
  <c r="F2066" i="8"/>
  <c r="G2066" i="8"/>
  <c r="H2066" i="8"/>
  <c r="I2066" i="8"/>
  <c r="E2061" i="8"/>
  <c r="E2062" i="8"/>
  <c r="E2063" i="8"/>
  <c r="E2064" i="8"/>
  <c r="E2065" i="8"/>
  <c r="F2061" i="8"/>
  <c r="F2062" i="8"/>
  <c r="F2063" i="8"/>
  <c r="F2064" i="8"/>
  <c r="F2065" i="8"/>
  <c r="G2061" i="8"/>
  <c r="G2062" i="8"/>
  <c r="G2063" i="8"/>
  <c r="G2064" i="8"/>
  <c r="G2065" i="8"/>
  <c r="H2061" i="8"/>
  <c r="H2062" i="8"/>
  <c r="H2063" i="8"/>
  <c r="H2064" i="8"/>
  <c r="H2065" i="8"/>
  <c r="I2061" i="8"/>
  <c r="I2062" i="8"/>
  <c r="I2063" i="8"/>
  <c r="I2064" i="8"/>
  <c r="I2065" i="8"/>
  <c r="E2060" i="8"/>
  <c r="F2060" i="8"/>
  <c r="G2060" i="8"/>
  <c r="H2060" i="8"/>
  <c r="I2060" i="8"/>
  <c r="E2059" i="8"/>
  <c r="F2059" i="8"/>
  <c r="G2059" i="8"/>
  <c r="H2059" i="8"/>
  <c r="I2059" i="8"/>
  <c r="E2058" i="8"/>
  <c r="F2058" i="8"/>
  <c r="G2058" i="8"/>
  <c r="H2058" i="8"/>
  <c r="I2058" i="8"/>
  <c r="E2057" i="8"/>
  <c r="F2057" i="8"/>
  <c r="G2057" i="8"/>
  <c r="H2057" i="8"/>
  <c r="I2057" i="8"/>
  <c r="E2056" i="8"/>
  <c r="F2056" i="8"/>
  <c r="G2056" i="8"/>
  <c r="H2056" i="8"/>
  <c r="I2056" i="8"/>
  <c r="E2055" i="8"/>
  <c r="F2055" i="8"/>
  <c r="G2055" i="8"/>
  <c r="H2055" i="8"/>
  <c r="I2055" i="8"/>
  <c r="E2054" i="8"/>
  <c r="F2054" i="8"/>
  <c r="G2054" i="8"/>
  <c r="H2054" i="8"/>
  <c r="I2054" i="8"/>
  <c r="E2053" i="8"/>
  <c r="F2053" i="8"/>
  <c r="G2053" i="8"/>
  <c r="H2053" i="8"/>
  <c r="I2053" i="8"/>
  <c r="E2052" i="8"/>
  <c r="F2052" i="8"/>
  <c r="G2052" i="8"/>
  <c r="H2052" i="8"/>
  <c r="I2052" i="8"/>
  <c r="E2051" i="8"/>
  <c r="F2051" i="8"/>
  <c r="G2051" i="8"/>
  <c r="H2051" i="8"/>
  <c r="I2051" i="8"/>
  <c r="E2050" i="8"/>
  <c r="F2050" i="8"/>
  <c r="G2050" i="8"/>
  <c r="H2050" i="8"/>
  <c r="I2050" i="8"/>
  <c r="D2049" i="8"/>
  <c r="D2048" i="8"/>
  <c r="D2047" i="8"/>
  <c r="E2049" i="8"/>
  <c r="F2049" i="8"/>
  <c r="G2049" i="8"/>
  <c r="H2049" i="8"/>
  <c r="I2049" i="8"/>
  <c r="E2048" i="8"/>
  <c r="F2048" i="8"/>
  <c r="G2048" i="8"/>
  <c r="H2048" i="8"/>
  <c r="I2048" i="8"/>
  <c r="E2047" i="8"/>
  <c r="F2047" i="8"/>
  <c r="G2047" i="8"/>
  <c r="H2047" i="8"/>
  <c r="I2047" i="8"/>
  <c r="E2046" i="8"/>
  <c r="F2046" i="8"/>
  <c r="G2046" i="8"/>
  <c r="H2046" i="8"/>
  <c r="I2046" i="8"/>
  <c r="E2045" i="8"/>
  <c r="F2045" i="8"/>
  <c r="G2045" i="8"/>
  <c r="H2045" i="8"/>
  <c r="I2045" i="8"/>
  <c r="E2044" i="8"/>
  <c r="F2044" i="8"/>
  <c r="G2044" i="8"/>
  <c r="H2044" i="8"/>
  <c r="I2044" i="8"/>
  <c r="E2043" i="8"/>
  <c r="F2043" i="8"/>
  <c r="G2043" i="8"/>
  <c r="H2043" i="8"/>
  <c r="I2043" i="8"/>
  <c r="D2041" i="8"/>
  <c r="D2040" i="8"/>
  <c r="E2042" i="8"/>
  <c r="F2042" i="8"/>
  <c r="G2042" i="8"/>
  <c r="H2042" i="8"/>
  <c r="I2042" i="8"/>
  <c r="E2041" i="8"/>
  <c r="F2041" i="8"/>
  <c r="G2041" i="8"/>
  <c r="H2041" i="8"/>
  <c r="I2041" i="8"/>
  <c r="E2040" i="8"/>
  <c r="F2040" i="8"/>
  <c r="G2040" i="8"/>
  <c r="H2040" i="8"/>
  <c r="I2040" i="8"/>
  <c r="D2039" i="8"/>
  <c r="E2039" i="8"/>
  <c r="F2039" i="8"/>
  <c r="G2039" i="8"/>
  <c r="H2039" i="8"/>
  <c r="I2039" i="8"/>
  <c r="D2038" i="8"/>
  <c r="D2037" i="8"/>
  <c r="E2038" i="8"/>
  <c r="F2038" i="8"/>
  <c r="G2038" i="8"/>
  <c r="H2038" i="8"/>
  <c r="I2038" i="8"/>
  <c r="E2037" i="8"/>
  <c r="F2037" i="8"/>
  <c r="G2037" i="8"/>
  <c r="H2037" i="8"/>
  <c r="I2037" i="8"/>
  <c r="E2036" i="8"/>
  <c r="F2036" i="8"/>
  <c r="G2036" i="8"/>
  <c r="H2036" i="8"/>
  <c r="I2036" i="8"/>
  <c r="E2035" i="8"/>
  <c r="F2035" i="8"/>
  <c r="G2035" i="8"/>
  <c r="H2035" i="8"/>
  <c r="I2035" i="8"/>
  <c r="E2034" i="8"/>
  <c r="F2034" i="8"/>
  <c r="G2034" i="8"/>
  <c r="H2034" i="8"/>
  <c r="I2034" i="8"/>
  <c r="E2033" i="8"/>
  <c r="F2033" i="8"/>
  <c r="G2033" i="8"/>
  <c r="H2033" i="8"/>
  <c r="I2033" i="8"/>
  <c r="E2032" i="8"/>
  <c r="F2032" i="8"/>
  <c r="G2032" i="8"/>
  <c r="H2032" i="8"/>
  <c r="I2032" i="8"/>
  <c r="E2031" i="8"/>
  <c r="F2031" i="8"/>
  <c r="G2031" i="8"/>
  <c r="H2031" i="8"/>
  <c r="I2031" i="8"/>
  <c r="E2030" i="8"/>
  <c r="F2030" i="8"/>
  <c r="G2030" i="8"/>
  <c r="H2030" i="8"/>
  <c r="I2030" i="8"/>
  <c r="E2029" i="8"/>
  <c r="F2029" i="8"/>
  <c r="G2029" i="8"/>
  <c r="H2029" i="8"/>
  <c r="I2029" i="8"/>
  <c r="E2028" i="8"/>
  <c r="F2028" i="8"/>
  <c r="G2028" i="8"/>
  <c r="H2028" i="8"/>
  <c r="I2028" i="8"/>
  <c r="E2027" i="8"/>
  <c r="F2027" i="8"/>
  <c r="G2027" i="8"/>
  <c r="H2027" i="8"/>
  <c r="I2027" i="8"/>
  <c r="E2026" i="8"/>
  <c r="F2026" i="8"/>
  <c r="G2026" i="8"/>
  <c r="H2026" i="8"/>
  <c r="I2026" i="8"/>
  <c r="E2025" i="8"/>
  <c r="F2025" i="8"/>
  <c r="G2025" i="8"/>
  <c r="H2025" i="8"/>
  <c r="I2025" i="8"/>
  <c r="E2024" i="8"/>
  <c r="F2024" i="8"/>
  <c r="G2024" i="8"/>
  <c r="H2024" i="8"/>
  <c r="I2024" i="8"/>
  <c r="E2023" i="8"/>
  <c r="F2023" i="8"/>
  <c r="G2023" i="8"/>
  <c r="H2023" i="8"/>
  <c r="I2023" i="8"/>
  <c r="E2022" i="8"/>
  <c r="F2022" i="8"/>
  <c r="G2022" i="8"/>
  <c r="H2022" i="8"/>
  <c r="I2022" i="8"/>
  <c r="E2021" i="8"/>
  <c r="F2021" i="8"/>
  <c r="G2021" i="8"/>
  <c r="H2021" i="8"/>
  <c r="I2021" i="8"/>
  <c r="E2020" i="8"/>
  <c r="F2020" i="8"/>
  <c r="G2020" i="8"/>
  <c r="H2020" i="8"/>
  <c r="I2020" i="8"/>
  <c r="D2019" i="8"/>
  <c r="E2019" i="8"/>
  <c r="F2019" i="8"/>
  <c r="G2019" i="8"/>
  <c r="H2019" i="8"/>
  <c r="I2019" i="8"/>
  <c r="D2018" i="8"/>
  <c r="E2018" i="8"/>
  <c r="F2018" i="8"/>
  <c r="G2018" i="8"/>
  <c r="H2018" i="8"/>
  <c r="I2018" i="8"/>
  <c r="E2017" i="8"/>
  <c r="F2017" i="8"/>
  <c r="G2017" i="8"/>
  <c r="H2017" i="8"/>
  <c r="I2017" i="8"/>
  <c r="E2016" i="8"/>
  <c r="F2016" i="8"/>
  <c r="G2016" i="8"/>
  <c r="H2016" i="8"/>
  <c r="I2016" i="8"/>
  <c r="E2015" i="8"/>
  <c r="F2015" i="8"/>
  <c r="G2015" i="8"/>
  <c r="H2015" i="8"/>
  <c r="I2015" i="8"/>
  <c r="D2014" i="8"/>
  <c r="E2014" i="8"/>
  <c r="F2014" i="8"/>
  <c r="G2014" i="8"/>
  <c r="H2014" i="8"/>
  <c r="I2014" i="8"/>
  <c r="E2013" i="8"/>
  <c r="F2013" i="8"/>
  <c r="G2013" i="8"/>
  <c r="H2013" i="8"/>
  <c r="I2013" i="8"/>
  <c r="D2012" i="8"/>
  <c r="D2011" i="8"/>
  <c r="D2010" i="8"/>
  <c r="D2008" i="8"/>
  <c r="D2007" i="8"/>
  <c r="D2006" i="8"/>
  <c r="E2006" i="8"/>
  <c r="E2007" i="8"/>
  <c r="E2008" i="8"/>
  <c r="E2009" i="8"/>
  <c r="E2010" i="8"/>
  <c r="E2011" i="8"/>
  <c r="E2012" i="8"/>
  <c r="F2006" i="8"/>
  <c r="F2007" i="8"/>
  <c r="F2008" i="8"/>
  <c r="F2009" i="8"/>
  <c r="F2010" i="8"/>
  <c r="F2011" i="8"/>
  <c r="F2012" i="8"/>
  <c r="G2006" i="8"/>
  <c r="G2007" i="8"/>
  <c r="G2008" i="8"/>
  <c r="G2009" i="8"/>
  <c r="G2010" i="8"/>
  <c r="G2011" i="8"/>
  <c r="G2012" i="8"/>
  <c r="H2006" i="8"/>
  <c r="H2007" i="8"/>
  <c r="H2008" i="8"/>
  <c r="H2009" i="8"/>
  <c r="H2010" i="8"/>
  <c r="H2011" i="8"/>
  <c r="H2012" i="8"/>
  <c r="I2006" i="8"/>
  <c r="I2007" i="8"/>
  <c r="I2008" i="8"/>
  <c r="I2009" i="8"/>
  <c r="I2010" i="8"/>
  <c r="I2011" i="8"/>
  <c r="I2012" i="8"/>
  <c r="E2005" i="8"/>
  <c r="F2005" i="8"/>
  <c r="G2005" i="8"/>
  <c r="H2005" i="8"/>
  <c r="I2005" i="8"/>
  <c r="E2004" i="8"/>
  <c r="F2004" i="8"/>
  <c r="G2004" i="8"/>
  <c r="H2004" i="8"/>
  <c r="I2004" i="8"/>
  <c r="E2003" i="8"/>
  <c r="F2003" i="8"/>
  <c r="G2003" i="8"/>
  <c r="H2003" i="8"/>
  <c r="I2003" i="8"/>
  <c r="E2002" i="8"/>
  <c r="F2002" i="8"/>
  <c r="G2002" i="8"/>
  <c r="H2002" i="8"/>
  <c r="I2002" i="8"/>
  <c r="E2001" i="8"/>
  <c r="F2001" i="8"/>
  <c r="G2001" i="8"/>
  <c r="H2001" i="8"/>
  <c r="I2001" i="8"/>
  <c r="E2000" i="8"/>
  <c r="F2000" i="8"/>
  <c r="G2000" i="8"/>
  <c r="H2000" i="8"/>
  <c r="I2000" i="8"/>
  <c r="E1999" i="8"/>
  <c r="F1999" i="8"/>
  <c r="G1999" i="8"/>
  <c r="H1999" i="8"/>
  <c r="I1999" i="8"/>
  <c r="E1998" i="8"/>
  <c r="F1998" i="8"/>
  <c r="G1998" i="8"/>
  <c r="H1998" i="8"/>
  <c r="I1998" i="8"/>
  <c r="E1997" i="8"/>
  <c r="F1997" i="8"/>
  <c r="G1997" i="8"/>
  <c r="H1997" i="8"/>
  <c r="I1997" i="8"/>
  <c r="E1996" i="8"/>
  <c r="F1996" i="8"/>
  <c r="G1996" i="8"/>
  <c r="H1996" i="8"/>
  <c r="I1996" i="8"/>
  <c r="E1995" i="8"/>
  <c r="F1995" i="8"/>
  <c r="G1995" i="8"/>
  <c r="H1995" i="8"/>
  <c r="I1995" i="8"/>
  <c r="E1994" i="8"/>
  <c r="F1994" i="8"/>
  <c r="G1994" i="8"/>
  <c r="H1994" i="8"/>
  <c r="I1994" i="8"/>
  <c r="E1993" i="8"/>
  <c r="F1993" i="8"/>
  <c r="G1993" i="8"/>
  <c r="H1993" i="8"/>
  <c r="I1993" i="8"/>
  <c r="E1992" i="8"/>
  <c r="F1992" i="8"/>
  <c r="G1992" i="8"/>
  <c r="H1992" i="8"/>
  <c r="I1992" i="8"/>
  <c r="E1991" i="8"/>
  <c r="F1991" i="8"/>
  <c r="G1991" i="8"/>
  <c r="H1991" i="8"/>
  <c r="I1991" i="8"/>
  <c r="D1984" i="8"/>
  <c r="D1983" i="8"/>
  <c r="E1983" i="8"/>
  <c r="E1984" i="8"/>
  <c r="E1985" i="8"/>
  <c r="E1986" i="8"/>
  <c r="E1987" i="8"/>
  <c r="E1988" i="8"/>
  <c r="E1989" i="8"/>
  <c r="E1990" i="8"/>
  <c r="F1983" i="8"/>
  <c r="F1984" i="8"/>
  <c r="F1985" i="8"/>
  <c r="F1986" i="8"/>
  <c r="F1987" i="8"/>
  <c r="F1988" i="8"/>
  <c r="F1989" i="8"/>
  <c r="F1990" i="8"/>
  <c r="G1983" i="8"/>
  <c r="G1984" i="8"/>
  <c r="G1985" i="8"/>
  <c r="G1986" i="8"/>
  <c r="G1987" i="8"/>
  <c r="G1988" i="8"/>
  <c r="G1989" i="8"/>
  <c r="G1990" i="8"/>
  <c r="H1983" i="8"/>
  <c r="H1984" i="8"/>
  <c r="H1985" i="8"/>
  <c r="H1986" i="8"/>
  <c r="H1987" i="8"/>
  <c r="H1988" i="8"/>
  <c r="H1989" i="8"/>
  <c r="H1990" i="8"/>
  <c r="I1983" i="8"/>
  <c r="I1984" i="8"/>
  <c r="I1985" i="8"/>
  <c r="I1986" i="8"/>
  <c r="I1987" i="8"/>
  <c r="I1988" i="8"/>
  <c r="I1989" i="8"/>
  <c r="I1990" i="8"/>
  <c r="E1982" i="8"/>
  <c r="F1982" i="8"/>
  <c r="G1982" i="8"/>
  <c r="H1982" i="8"/>
  <c r="I1982" i="8"/>
  <c r="E1981" i="8"/>
  <c r="F1981" i="8"/>
  <c r="G1981" i="8"/>
  <c r="H1981" i="8"/>
  <c r="I1981" i="8"/>
  <c r="E1980" i="8"/>
  <c r="F1980" i="8"/>
  <c r="G1980" i="8"/>
  <c r="H1980" i="8"/>
  <c r="I1980" i="8"/>
  <c r="E1979" i="8"/>
  <c r="F1979" i="8"/>
  <c r="G1979" i="8"/>
  <c r="H1979" i="8"/>
  <c r="I1979" i="8"/>
  <c r="E1978" i="8"/>
  <c r="F1978" i="8"/>
  <c r="G1978" i="8"/>
  <c r="H1978" i="8"/>
  <c r="I1978" i="8"/>
  <c r="E1977" i="8"/>
  <c r="F1977" i="8"/>
  <c r="G1977" i="8"/>
  <c r="H1977" i="8"/>
  <c r="I1977" i="8"/>
  <c r="E1976" i="8"/>
  <c r="F1976" i="8"/>
  <c r="G1976" i="8"/>
  <c r="H1976" i="8"/>
  <c r="I1976" i="8"/>
  <c r="E1975" i="8"/>
  <c r="F1975" i="8"/>
  <c r="G1975" i="8"/>
  <c r="H1975" i="8"/>
  <c r="I1975" i="8"/>
  <c r="E1974" i="8"/>
  <c r="F1974" i="8"/>
  <c r="G1974" i="8"/>
  <c r="H1974" i="8"/>
  <c r="I1974" i="8"/>
  <c r="D1973" i="8"/>
  <c r="E1973" i="8"/>
  <c r="F1973" i="8"/>
  <c r="G1973" i="8"/>
  <c r="H1973" i="8"/>
  <c r="I1973" i="8"/>
  <c r="D1972" i="8"/>
  <c r="E1972" i="8"/>
  <c r="F1972" i="8"/>
  <c r="G1972" i="8"/>
  <c r="H1972" i="8"/>
  <c r="I1972" i="8"/>
  <c r="E1971" i="8"/>
  <c r="F1971" i="8"/>
  <c r="G1971" i="8"/>
  <c r="H1971" i="8"/>
  <c r="I1971" i="8"/>
  <c r="E1970" i="8"/>
  <c r="F1970" i="8"/>
  <c r="G1970" i="8"/>
  <c r="H1970" i="8"/>
  <c r="I1970" i="8"/>
  <c r="E1969" i="8"/>
  <c r="F1969" i="8"/>
  <c r="G1969" i="8"/>
  <c r="H1969" i="8"/>
  <c r="I1969" i="8"/>
  <c r="E1968" i="8"/>
  <c r="F1968" i="8"/>
  <c r="G1968" i="8"/>
  <c r="H1968" i="8"/>
  <c r="I1968" i="8"/>
  <c r="D1966" i="8"/>
  <c r="D1963" i="8"/>
  <c r="E1963" i="8"/>
  <c r="E1964" i="8"/>
  <c r="E1965" i="8"/>
  <c r="E1966" i="8"/>
  <c r="E1967" i="8"/>
  <c r="F1963" i="8"/>
  <c r="F1964" i="8"/>
  <c r="F1965" i="8"/>
  <c r="F1966" i="8"/>
  <c r="F1967" i="8"/>
  <c r="G1963" i="8"/>
  <c r="G1964" i="8"/>
  <c r="G1965" i="8"/>
  <c r="G1966" i="8"/>
  <c r="G1967" i="8"/>
  <c r="H1963" i="8"/>
  <c r="H1964" i="8"/>
  <c r="H1965" i="8"/>
  <c r="H1966" i="8"/>
  <c r="H1967" i="8"/>
  <c r="I1963" i="8"/>
  <c r="I1964" i="8"/>
  <c r="I1965" i="8"/>
  <c r="I1966" i="8"/>
  <c r="I1967" i="8"/>
  <c r="E1962" i="8"/>
  <c r="F1962" i="8"/>
  <c r="G1962" i="8"/>
  <c r="H1962" i="8"/>
  <c r="I1962" i="8"/>
  <c r="E1961" i="8"/>
  <c r="F1961" i="8"/>
  <c r="G1961" i="8"/>
  <c r="H1961" i="8"/>
  <c r="I1961" i="8"/>
  <c r="E1960" i="8"/>
  <c r="F1960" i="8"/>
  <c r="G1960" i="8"/>
  <c r="H1960" i="8"/>
  <c r="I1960" i="8"/>
  <c r="D1957" i="8"/>
  <c r="D1956" i="8"/>
  <c r="D1954" i="8"/>
  <c r="E1953" i="8"/>
  <c r="E1954" i="8"/>
  <c r="E1955" i="8"/>
  <c r="E1956" i="8"/>
  <c r="E1957" i="8"/>
  <c r="E1958" i="8"/>
  <c r="E1959" i="8"/>
  <c r="F1953" i="8"/>
  <c r="F1954" i="8"/>
  <c r="F1955" i="8"/>
  <c r="F1956" i="8"/>
  <c r="F1957" i="8"/>
  <c r="F1958" i="8"/>
  <c r="F1959" i="8"/>
  <c r="G1953" i="8"/>
  <c r="G1954" i="8"/>
  <c r="G1955" i="8"/>
  <c r="G1956" i="8"/>
  <c r="G1957" i="8"/>
  <c r="G1958" i="8"/>
  <c r="G1959" i="8"/>
  <c r="H1953" i="8"/>
  <c r="H1954" i="8"/>
  <c r="H1955" i="8"/>
  <c r="H1956" i="8"/>
  <c r="H1957" i="8"/>
  <c r="H1958" i="8"/>
  <c r="H1959" i="8"/>
  <c r="I1953" i="8"/>
  <c r="I1954" i="8"/>
  <c r="I1955" i="8"/>
  <c r="I1956" i="8"/>
  <c r="I1957" i="8"/>
  <c r="I1958" i="8"/>
  <c r="I1959" i="8"/>
  <c r="E1952" i="8"/>
  <c r="F1952" i="8"/>
  <c r="G1952" i="8"/>
  <c r="H1952" i="8"/>
  <c r="I1952" i="8"/>
  <c r="E1951" i="8"/>
  <c r="F1951" i="8"/>
  <c r="G1951" i="8"/>
  <c r="H1951" i="8"/>
  <c r="I1951" i="8"/>
  <c r="E1950" i="8"/>
  <c r="F1950" i="8"/>
  <c r="G1950" i="8"/>
  <c r="H1950" i="8"/>
  <c r="I1950" i="8"/>
  <c r="E1949" i="8"/>
  <c r="F1949" i="8"/>
  <c r="G1949" i="8"/>
  <c r="H1949" i="8"/>
  <c r="I1949" i="8"/>
  <c r="E1948" i="8"/>
  <c r="F1948" i="8"/>
  <c r="G1948" i="8"/>
  <c r="H1948" i="8"/>
  <c r="I1948" i="8"/>
  <c r="E1947" i="8"/>
  <c r="F1947" i="8"/>
  <c r="G1947" i="8"/>
  <c r="H1947" i="8"/>
  <c r="I1947" i="8"/>
  <c r="D1946" i="8"/>
  <c r="E1946" i="8"/>
  <c r="F1946" i="8"/>
  <c r="G1946" i="8"/>
  <c r="H1946" i="8"/>
  <c r="I1946" i="8"/>
  <c r="E1945" i="8"/>
  <c r="F1945" i="8"/>
  <c r="G1945" i="8"/>
  <c r="H1945" i="8"/>
  <c r="I1945" i="8"/>
  <c r="E1944" i="8"/>
  <c r="F1944" i="8"/>
  <c r="G1944" i="8"/>
  <c r="H1944" i="8"/>
  <c r="I1944" i="8"/>
  <c r="E1942" i="8"/>
  <c r="E1943" i="8"/>
  <c r="F1942" i="8"/>
  <c r="F1943" i="8"/>
  <c r="G1942" i="8"/>
  <c r="G1943" i="8"/>
  <c r="H1942" i="8"/>
  <c r="H1943" i="8"/>
  <c r="I1942" i="8"/>
  <c r="I1943" i="8"/>
  <c r="E1941" i="8"/>
  <c r="F1941" i="8"/>
  <c r="G1941" i="8"/>
  <c r="H1941" i="8"/>
  <c r="I1941" i="8"/>
  <c r="E1940" i="8"/>
  <c r="F1940" i="8"/>
  <c r="G1940" i="8"/>
  <c r="H1940" i="8"/>
  <c r="I1940" i="8"/>
  <c r="I1939" i="8"/>
  <c r="H1939" i="8"/>
  <c r="G1939" i="8"/>
  <c r="F1939" i="8"/>
  <c r="E1939" i="8"/>
  <c r="E1938" i="8"/>
  <c r="F1938" i="8"/>
  <c r="G1938" i="8"/>
  <c r="H1938" i="8"/>
  <c r="I1938" i="8"/>
  <c r="E1937" i="8"/>
  <c r="F1937" i="8"/>
  <c r="G1937" i="8"/>
  <c r="H1937" i="8"/>
  <c r="I1937" i="8"/>
  <c r="E1936" i="8"/>
  <c r="F1936" i="8"/>
  <c r="G1936" i="8"/>
  <c r="H1936" i="8"/>
  <c r="I1936" i="8"/>
  <c r="E1935" i="8"/>
  <c r="F1935" i="8"/>
  <c r="G1935" i="8"/>
  <c r="H1935" i="8"/>
  <c r="I1935" i="8"/>
  <c r="E1934" i="8"/>
  <c r="F1934" i="8"/>
  <c r="G1934" i="8"/>
  <c r="H1934" i="8"/>
  <c r="I1934" i="8"/>
  <c r="E1933" i="8"/>
  <c r="F1933" i="8"/>
  <c r="G1933" i="8"/>
  <c r="H1933" i="8"/>
  <c r="I1933" i="8"/>
  <c r="E1932" i="8"/>
  <c r="F1932" i="8"/>
  <c r="G1932" i="8"/>
  <c r="H1932" i="8"/>
  <c r="I1932" i="8"/>
  <c r="D1930" i="8"/>
  <c r="E1931" i="8"/>
  <c r="F1931" i="8"/>
  <c r="G1931" i="8"/>
  <c r="H1931" i="8"/>
  <c r="I1931" i="8"/>
  <c r="E1930" i="8"/>
  <c r="F1930" i="8"/>
  <c r="G1930" i="8"/>
  <c r="H1930" i="8"/>
  <c r="I1930" i="8"/>
  <c r="E1929" i="8"/>
  <c r="F1929" i="8"/>
  <c r="G1929" i="8"/>
  <c r="H1929" i="8"/>
  <c r="I1929" i="8"/>
  <c r="E1928" i="8"/>
  <c r="F1928" i="8"/>
  <c r="G1928" i="8"/>
  <c r="H1928" i="8"/>
  <c r="I1928" i="8"/>
  <c r="E1927" i="8"/>
  <c r="F1927" i="8"/>
  <c r="G1927" i="8"/>
  <c r="H1927" i="8"/>
  <c r="I1927" i="8"/>
  <c r="E1926" i="8"/>
  <c r="F1926" i="8"/>
  <c r="G1926" i="8"/>
  <c r="H1926" i="8"/>
  <c r="I1926" i="8"/>
  <c r="E1925" i="8"/>
  <c r="F1925" i="8"/>
  <c r="G1925" i="8"/>
  <c r="H1925" i="8"/>
  <c r="I1925" i="8"/>
  <c r="E1924" i="8"/>
  <c r="F1924" i="8"/>
  <c r="G1924" i="8"/>
  <c r="H1924" i="8"/>
  <c r="I1924" i="8"/>
  <c r="D1923" i="8"/>
  <c r="E1923" i="8"/>
  <c r="F1923" i="8"/>
  <c r="G1923" i="8"/>
  <c r="H1923" i="8"/>
  <c r="I1923" i="8"/>
  <c r="E1922" i="8"/>
  <c r="F1922" i="8"/>
  <c r="G1922" i="8"/>
  <c r="H1922" i="8"/>
  <c r="I1922" i="8"/>
  <c r="D1921" i="8"/>
  <c r="D1919" i="8"/>
  <c r="D1918" i="8"/>
  <c r="D1916" i="8"/>
  <c r="E1917" i="8"/>
  <c r="E1918" i="8"/>
  <c r="E1919" i="8"/>
  <c r="E1920" i="8"/>
  <c r="E1921" i="8"/>
  <c r="F1917" i="8"/>
  <c r="F1918" i="8"/>
  <c r="F1919" i="8"/>
  <c r="F1920" i="8"/>
  <c r="F1921" i="8"/>
  <c r="G1917" i="8"/>
  <c r="G1918" i="8"/>
  <c r="G1919" i="8"/>
  <c r="G1920" i="8"/>
  <c r="G1921" i="8"/>
  <c r="H1917" i="8"/>
  <c r="H1918" i="8"/>
  <c r="H1919" i="8"/>
  <c r="H1920" i="8"/>
  <c r="H1921" i="8"/>
  <c r="I1917" i="8"/>
  <c r="I1918" i="8"/>
  <c r="I1919" i="8"/>
  <c r="I1920" i="8"/>
  <c r="I1921" i="8"/>
  <c r="E1916" i="8"/>
  <c r="F1916" i="8"/>
  <c r="G1916" i="8"/>
  <c r="H1916" i="8"/>
  <c r="I1916" i="8"/>
  <c r="E1915" i="8"/>
  <c r="F1915" i="8"/>
  <c r="G1915" i="8"/>
  <c r="H1915" i="8"/>
  <c r="I1915" i="8"/>
  <c r="E1914" i="8"/>
  <c r="F1914" i="8"/>
  <c r="G1914" i="8"/>
  <c r="H1914" i="8"/>
  <c r="I1914" i="8"/>
  <c r="E1913" i="8"/>
  <c r="F1913" i="8"/>
  <c r="G1913" i="8"/>
  <c r="H1913" i="8"/>
  <c r="I1913" i="8"/>
  <c r="E1912" i="8"/>
  <c r="F1912" i="8"/>
  <c r="G1912" i="8"/>
  <c r="H1912" i="8"/>
  <c r="I1912" i="8"/>
  <c r="E1911" i="8"/>
  <c r="F1911" i="8"/>
  <c r="G1911" i="8"/>
  <c r="H1911" i="8"/>
  <c r="I1911" i="8"/>
  <c r="E1910" i="8"/>
  <c r="F1910" i="8"/>
  <c r="G1910" i="8"/>
  <c r="H1910" i="8"/>
  <c r="I1910" i="8"/>
  <c r="E1909" i="8"/>
  <c r="F1909" i="8"/>
  <c r="G1909" i="8"/>
  <c r="H1909" i="8"/>
  <c r="I1909" i="8"/>
  <c r="E1908" i="8"/>
  <c r="F1908" i="8"/>
  <c r="G1908" i="8"/>
  <c r="H1908" i="8"/>
  <c r="I1908" i="8"/>
  <c r="E1907" i="8"/>
  <c r="F1907" i="8"/>
  <c r="G1907" i="8"/>
  <c r="H1907" i="8"/>
  <c r="I1907" i="8"/>
  <c r="E1906" i="8"/>
  <c r="F1906" i="8"/>
  <c r="G1906" i="8"/>
  <c r="H1906" i="8"/>
  <c r="I1906" i="8"/>
  <c r="E1905" i="8"/>
  <c r="F1905" i="8"/>
  <c r="G1905" i="8"/>
  <c r="H1905" i="8"/>
  <c r="I1905" i="8"/>
  <c r="E1904" i="8"/>
  <c r="F1904" i="8"/>
  <c r="G1904" i="8"/>
  <c r="H1904" i="8"/>
  <c r="I1904" i="8"/>
  <c r="E1903" i="8"/>
  <c r="F1903" i="8"/>
  <c r="G1903" i="8"/>
  <c r="H1903" i="8"/>
  <c r="I1903" i="8"/>
  <c r="E1902" i="8"/>
  <c r="F1902" i="8"/>
  <c r="G1902" i="8"/>
  <c r="H1902" i="8"/>
  <c r="I1902" i="8"/>
  <c r="D1893" i="8"/>
  <c r="E1894" i="8"/>
  <c r="E1895" i="8"/>
  <c r="E1896" i="8"/>
  <c r="E1897" i="8"/>
  <c r="E1898" i="8"/>
  <c r="E1899" i="8"/>
  <c r="E1900" i="8"/>
  <c r="E1901" i="8"/>
  <c r="F1894" i="8"/>
  <c r="F1895" i="8"/>
  <c r="F1896" i="8"/>
  <c r="F1897" i="8"/>
  <c r="F1898" i="8"/>
  <c r="F1899" i="8"/>
  <c r="F1900" i="8"/>
  <c r="F1901" i="8"/>
  <c r="G1894" i="8"/>
  <c r="G1895" i="8"/>
  <c r="G1896" i="8"/>
  <c r="G1897" i="8"/>
  <c r="G1898" i="8"/>
  <c r="G1899" i="8"/>
  <c r="G1900" i="8"/>
  <c r="G1901" i="8"/>
  <c r="H1894" i="8"/>
  <c r="H1895" i="8"/>
  <c r="H1896" i="8"/>
  <c r="H1897" i="8"/>
  <c r="H1898" i="8"/>
  <c r="H1899" i="8"/>
  <c r="H1900" i="8"/>
  <c r="H1901" i="8"/>
  <c r="I1894" i="8"/>
  <c r="I1895" i="8"/>
  <c r="I1896" i="8"/>
  <c r="I1897" i="8"/>
  <c r="I1898" i="8"/>
  <c r="I1899" i="8"/>
  <c r="I1900" i="8"/>
  <c r="I1901" i="8"/>
  <c r="E1893" i="8"/>
  <c r="F1893" i="8"/>
  <c r="G1893" i="8"/>
  <c r="H1893" i="8"/>
  <c r="I1893" i="8"/>
  <c r="E1892" i="8"/>
  <c r="F1892" i="8"/>
  <c r="G1892" i="8"/>
  <c r="H1892" i="8"/>
  <c r="I1892" i="8"/>
  <c r="E1891" i="8"/>
  <c r="F1891" i="8"/>
  <c r="G1891" i="8"/>
  <c r="H1891" i="8"/>
  <c r="I1891" i="8"/>
  <c r="E1890" i="8"/>
  <c r="F1890" i="8"/>
  <c r="G1890" i="8"/>
  <c r="H1890" i="8"/>
  <c r="I1890" i="8"/>
  <c r="D1883" i="8"/>
  <c r="D1884" i="8"/>
  <c r="E1889" i="8"/>
  <c r="F1889" i="8"/>
  <c r="G1889" i="8"/>
  <c r="H1889" i="8"/>
  <c r="I1889" i="8"/>
  <c r="E1888" i="8"/>
  <c r="F1888" i="8"/>
  <c r="G1888" i="8"/>
  <c r="H1888" i="8"/>
  <c r="I1888" i="8"/>
  <c r="E1887" i="8"/>
  <c r="F1887" i="8"/>
  <c r="G1887" i="8"/>
  <c r="H1887" i="8"/>
  <c r="I1887" i="8"/>
  <c r="E1886" i="8"/>
  <c r="F1886" i="8"/>
  <c r="G1886" i="8"/>
  <c r="H1886" i="8"/>
  <c r="I1886" i="8"/>
  <c r="E1885" i="8"/>
  <c r="F1885" i="8"/>
  <c r="G1885" i="8"/>
  <c r="H1885" i="8"/>
  <c r="I1885" i="8"/>
  <c r="E1884" i="8"/>
  <c r="F1884" i="8"/>
  <c r="G1884" i="8"/>
  <c r="H1884" i="8"/>
  <c r="I1884" i="8"/>
  <c r="E1883" i="8"/>
  <c r="F1883" i="8"/>
  <c r="G1883" i="8"/>
  <c r="H1883" i="8"/>
  <c r="I1883" i="8"/>
  <c r="D1882" i="8"/>
  <c r="E1882" i="8"/>
  <c r="F1882" i="8"/>
  <c r="G1882" i="8"/>
  <c r="H1882" i="8"/>
  <c r="I1882" i="8"/>
  <c r="E1881" i="8"/>
  <c r="F1881" i="8"/>
  <c r="G1881" i="8"/>
  <c r="H1881" i="8"/>
  <c r="I1881" i="8"/>
  <c r="E1880" i="8"/>
  <c r="F1880" i="8"/>
  <c r="G1880" i="8"/>
  <c r="H1880" i="8"/>
  <c r="I1880" i="8"/>
  <c r="E1879" i="8"/>
  <c r="F1879" i="8"/>
  <c r="G1879" i="8"/>
  <c r="H1879" i="8"/>
  <c r="I1879" i="8"/>
  <c r="D1878" i="8"/>
  <c r="E1878" i="8"/>
  <c r="F1878" i="8"/>
  <c r="G1878" i="8"/>
  <c r="H1878" i="8"/>
  <c r="I1878" i="8"/>
  <c r="D1877" i="8"/>
  <c r="E1877" i="8"/>
  <c r="F1877" i="8"/>
  <c r="G1877" i="8"/>
  <c r="H1877" i="8"/>
  <c r="I1877" i="8"/>
  <c r="E1876" i="8"/>
  <c r="F1876" i="8"/>
  <c r="G1876" i="8"/>
  <c r="H1876" i="8"/>
  <c r="I1876" i="8"/>
  <c r="I1875" i="8"/>
  <c r="H1875" i="8"/>
  <c r="G1875" i="8"/>
  <c r="F1875" i="8"/>
  <c r="E1875" i="8"/>
  <c r="I1874" i="8"/>
  <c r="H1874" i="8"/>
  <c r="G1874" i="8"/>
  <c r="F1874" i="8"/>
  <c r="E1874" i="8"/>
  <c r="I1873" i="8"/>
  <c r="H1873" i="8"/>
  <c r="G1873" i="8"/>
  <c r="F1873" i="8"/>
  <c r="E1873" i="8"/>
  <c r="D1874" i="8"/>
  <c r="D1873" i="8"/>
  <c r="I1872" i="8"/>
  <c r="H1872" i="8"/>
  <c r="G1872" i="8"/>
  <c r="F1872" i="8"/>
  <c r="E1872" i="8"/>
  <c r="E1871" i="8"/>
  <c r="F1871" i="8"/>
  <c r="G1871" i="8"/>
  <c r="H1871" i="8"/>
  <c r="I1871" i="8"/>
  <c r="I1870" i="8"/>
  <c r="H1870" i="8"/>
  <c r="G1870" i="8"/>
  <c r="F1870" i="8"/>
  <c r="E1870" i="8"/>
  <c r="E1869" i="8"/>
  <c r="F1869" i="8"/>
  <c r="G1869" i="8"/>
  <c r="H1869" i="8"/>
  <c r="I1869" i="8"/>
  <c r="E1868" i="8"/>
  <c r="F1868" i="8"/>
  <c r="G1868" i="8"/>
  <c r="H1868" i="8"/>
  <c r="I1868" i="8"/>
  <c r="I1867" i="8"/>
  <c r="H1867" i="8"/>
  <c r="G1867" i="8"/>
  <c r="F1867" i="8"/>
  <c r="E1867" i="8"/>
  <c r="E1866" i="8"/>
  <c r="F1866" i="8"/>
  <c r="G1866" i="8"/>
  <c r="H1866" i="8"/>
  <c r="I1866" i="8"/>
  <c r="I1865" i="8"/>
  <c r="H1865" i="8"/>
  <c r="G1865" i="8"/>
  <c r="F1865" i="8"/>
  <c r="E1865" i="8"/>
  <c r="I1864" i="8"/>
  <c r="H1864" i="8"/>
  <c r="G1864" i="8"/>
  <c r="F1864" i="8"/>
  <c r="E1864" i="8"/>
  <c r="E1863" i="8"/>
  <c r="F1863" i="8"/>
  <c r="G1863" i="8"/>
  <c r="H1863" i="8"/>
  <c r="I1863" i="8"/>
  <c r="E1850" i="8"/>
  <c r="F1850" i="8"/>
  <c r="G1850" i="8"/>
  <c r="H1850" i="8"/>
  <c r="I1850" i="8"/>
  <c r="E1851" i="8"/>
  <c r="F1851" i="8"/>
  <c r="G1851" i="8"/>
  <c r="H1851" i="8"/>
  <c r="I1851" i="8"/>
  <c r="E1852" i="8"/>
  <c r="F1852" i="8"/>
  <c r="G1852" i="8"/>
  <c r="H1852" i="8"/>
  <c r="I1852" i="8"/>
  <c r="E1853" i="8"/>
  <c r="F1853" i="8"/>
  <c r="G1853" i="8"/>
  <c r="H1853" i="8"/>
  <c r="I1853" i="8"/>
  <c r="E1854" i="8"/>
  <c r="F1854" i="8"/>
  <c r="G1854" i="8"/>
  <c r="H1854" i="8"/>
  <c r="I1854" i="8"/>
  <c r="E1855" i="8"/>
  <c r="F1855" i="8"/>
  <c r="G1855" i="8"/>
  <c r="H1855" i="8"/>
  <c r="I1855" i="8"/>
  <c r="E1856" i="8"/>
  <c r="F1856" i="8"/>
  <c r="G1856" i="8"/>
  <c r="H1856" i="8"/>
  <c r="I1856" i="8"/>
  <c r="E1857" i="8"/>
  <c r="F1857" i="8"/>
  <c r="G1857" i="8"/>
  <c r="H1857" i="8"/>
  <c r="I1857" i="8"/>
  <c r="E1858" i="8"/>
  <c r="F1858" i="8"/>
  <c r="G1858" i="8"/>
  <c r="H1858" i="8"/>
  <c r="I1858" i="8"/>
  <c r="E1859" i="8"/>
  <c r="F1859" i="8"/>
  <c r="G1859" i="8"/>
  <c r="H1859" i="8"/>
  <c r="I1859" i="8"/>
  <c r="E1860" i="8"/>
  <c r="F1860" i="8"/>
  <c r="G1860" i="8"/>
  <c r="H1860" i="8"/>
  <c r="I1860" i="8"/>
  <c r="E1861" i="8"/>
  <c r="F1861" i="8"/>
  <c r="G1861" i="8"/>
  <c r="H1861" i="8"/>
  <c r="I1861" i="8"/>
  <c r="E1862" i="8"/>
  <c r="F1862" i="8"/>
  <c r="G1862" i="8"/>
  <c r="H1862" i="8"/>
  <c r="I1862" i="8"/>
  <c r="D1858" i="8"/>
  <c r="D1861" i="8"/>
  <c r="E1849" i="8"/>
  <c r="F1849" i="8"/>
  <c r="G1849" i="8"/>
  <c r="H1849" i="8"/>
  <c r="I1849" i="8"/>
  <c r="E3" i="8"/>
  <c r="F3" i="8"/>
  <c r="G3" i="8"/>
  <c r="H3" i="8"/>
  <c r="I3" i="8"/>
  <c r="E4" i="8"/>
  <c r="F4" i="8"/>
  <c r="G4" i="8"/>
  <c r="H4" i="8"/>
  <c r="I4" i="8"/>
  <c r="E5" i="8"/>
  <c r="F5" i="8"/>
  <c r="G5" i="8"/>
  <c r="H5" i="8"/>
  <c r="I5" i="8"/>
  <c r="E6" i="8"/>
  <c r="F6" i="8"/>
  <c r="G6" i="8"/>
  <c r="H6" i="8"/>
  <c r="I6" i="8"/>
  <c r="E7" i="8"/>
  <c r="F7" i="8"/>
  <c r="G7" i="8"/>
  <c r="H7" i="8"/>
  <c r="I7" i="8"/>
  <c r="E8" i="8"/>
  <c r="F8" i="8"/>
  <c r="G8" i="8"/>
  <c r="H8" i="8"/>
  <c r="I8" i="8"/>
  <c r="E9" i="8"/>
  <c r="F9" i="8"/>
  <c r="G9" i="8"/>
  <c r="H9" i="8"/>
  <c r="I9" i="8"/>
  <c r="E10" i="8"/>
  <c r="F10" i="8"/>
  <c r="G10" i="8"/>
  <c r="H10" i="8"/>
  <c r="I10" i="8"/>
  <c r="E11" i="8"/>
  <c r="F11" i="8"/>
  <c r="G11" i="8"/>
  <c r="H11" i="8"/>
  <c r="I11" i="8"/>
  <c r="E12" i="8"/>
  <c r="F12" i="8"/>
  <c r="G12" i="8"/>
  <c r="H12" i="8"/>
  <c r="I12" i="8"/>
  <c r="E13" i="8"/>
  <c r="F13" i="8"/>
  <c r="G13" i="8"/>
  <c r="H13" i="8"/>
  <c r="I13" i="8"/>
  <c r="E14" i="8"/>
  <c r="F14" i="8"/>
  <c r="G14" i="8"/>
  <c r="H14" i="8"/>
  <c r="I14" i="8"/>
  <c r="E15" i="8"/>
  <c r="F15" i="8"/>
  <c r="G15" i="8"/>
  <c r="H15" i="8"/>
  <c r="I15" i="8"/>
  <c r="E16" i="8"/>
  <c r="F16" i="8"/>
  <c r="G16" i="8"/>
  <c r="H16" i="8"/>
  <c r="I16" i="8"/>
  <c r="E17" i="8"/>
  <c r="F17" i="8"/>
  <c r="G17" i="8"/>
  <c r="H17" i="8"/>
  <c r="I17" i="8"/>
  <c r="E18" i="8"/>
  <c r="F18" i="8"/>
  <c r="G18" i="8"/>
  <c r="H18" i="8"/>
  <c r="I18" i="8"/>
  <c r="E19" i="8"/>
  <c r="F19" i="8"/>
  <c r="G19" i="8"/>
  <c r="H19" i="8"/>
  <c r="I19" i="8"/>
  <c r="E20" i="8"/>
  <c r="F20" i="8"/>
  <c r="G20" i="8"/>
  <c r="H20" i="8"/>
  <c r="I20" i="8"/>
  <c r="E21" i="8"/>
  <c r="F21" i="8"/>
  <c r="G21" i="8"/>
  <c r="H21" i="8"/>
  <c r="I21" i="8"/>
  <c r="E22" i="8"/>
  <c r="F22" i="8"/>
  <c r="G22" i="8"/>
  <c r="H22" i="8"/>
  <c r="I22" i="8"/>
  <c r="E23" i="8"/>
  <c r="F23" i="8"/>
  <c r="G23" i="8"/>
  <c r="H23" i="8"/>
  <c r="I23" i="8"/>
  <c r="E24" i="8"/>
  <c r="F24" i="8"/>
  <c r="G24" i="8"/>
  <c r="H24" i="8"/>
  <c r="I24" i="8"/>
  <c r="E25" i="8"/>
  <c r="F25" i="8"/>
  <c r="G25" i="8"/>
  <c r="H25" i="8"/>
  <c r="I25" i="8"/>
  <c r="E26" i="8"/>
  <c r="F26" i="8"/>
  <c r="G26" i="8"/>
  <c r="H26" i="8"/>
  <c r="I26" i="8"/>
  <c r="E27" i="8"/>
  <c r="F27" i="8"/>
  <c r="G27" i="8"/>
  <c r="H27" i="8"/>
  <c r="I27" i="8"/>
  <c r="E28" i="8"/>
  <c r="F28" i="8"/>
  <c r="G28" i="8"/>
  <c r="H28" i="8"/>
  <c r="I28" i="8"/>
  <c r="E29" i="8"/>
  <c r="F29" i="8"/>
  <c r="G29" i="8"/>
  <c r="H29" i="8"/>
  <c r="I29" i="8"/>
  <c r="E30" i="8"/>
  <c r="F30" i="8"/>
  <c r="G30" i="8"/>
  <c r="H30" i="8"/>
  <c r="I30" i="8"/>
  <c r="E31" i="8"/>
  <c r="F31" i="8"/>
  <c r="G31" i="8"/>
  <c r="H31" i="8"/>
  <c r="I31" i="8"/>
  <c r="E32" i="8"/>
  <c r="F32" i="8"/>
  <c r="G32" i="8"/>
  <c r="H32" i="8"/>
  <c r="I32" i="8"/>
  <c r="E33" i="8"/>
  <c r="F33" i="8"/>
  <c r="G33" i="8"/>
  <c r="H33" i="8"/>
  <c r="I33" i="8"/>
  <c r="E34" i="8"/>
  <c r="F34" i="8"/>
  <c r="G34" i="8"/>
  <c r="H34" i="8"/>
  <c r="I34" i="8"/>
  <c r="E35" i="8"/>
  <c r="F35" i="8"/>
  <c r="G35" i="8"/>
  <c r="H35" i="8"/>
  <c r="I35" i="8"/>
  <c r="E36" i="8"/>
  <c r="F36" i="8"/>
  <c r="G36" i="8"/>
  <c r="H36" i="8"/>
  <c r="I36" i="8"/>
  <c r="E37" i="8"/>
  <c r="F37" i="8"/>
  <c r="G37" i="8"/>
  <c r="H37" i="8"/>
  <c r="I37" i="8"/>
  <c r="E38" i="8"/>
  <c r="F38" i="8"/>
  <c r="G38" i="8"/>
  <c r="H38" i="8"/>
  <c r="I38" i="8"/>
  <c r="E39" i="8"/>
  <c r="F39" i="8"/>
  <c r="G39" i="8"/>
  <c r="H39" i="8"/>
  <c r="I39" i="8"/>
  <c r="E40" i="8"/>
  <c r="F40" i="8"/>
  <c r="G40" i="8"/>
  <c r="H40" i="8"/>
  <c r="I40" i="8"/>
  <c r="E41" i="8"/>
  <c r="F41" i="8"/>
  <c r="G41" i="8"/>
  <c r="H41" i="8"/>
  <c r="I41" i="8"/>
  <c r="E42" i="8"/>
  <c r="F42" i="8"/>
  <c r="G42" i="8"/>
  <c r="H42" i="8"/>
  <c r="I42" i="8"/>
  <c r="E43" i="8"/>
  <c r="F43" i="8"/>
  <c r="G43" i="8"/>
  <c r="H43" i="8"/>
  <c r="I43" i="8"/>
  <c r="E44" i="8"/>
  <c r="F44" i="8"/>
  <c r="G44" i="8"/>
  <c r="H44" i="8"/>
  <c r="I44" i="8"/>
  <c r="E45" i="8"/>
  <c r="F45" i="8"/>
  <c r="G45" i="8"/>
  <c r="H45" i="8"/>
  <c r="I45" i="8"/>
  <c r="E46" i="8"/>
  <c r="F46" i="8"/>
  <c r="G46" i="8"/>
  <c r="H46" i="8"/>
  <c r="I46" i="8"/>
  <c r="E47" i="8"/>
  <c r="F47" i="8"/>
  <c r="G47" i="8"/>
  <c r="H47" i="8"/>
  <c r="I47" i="8"/>
  <c r="E48" i="8"/>
  <c r="F48" i="8"/>
  <c r="G48" i="8"/>
  <c r="H48" i="8"/>
  <c r="I48" i="8"/>
  <c r="E49" i="8"/>
  <c r="F49" i="8"/>
  <c r="G49" i="8"/>
  <c r="H49" i="8"/>
  <c r="I49" i="8"/>
  <c r="E50" i="8"/>
  <c r="F50" i="8"/>
  <c r="G50" i="8"/>
  <c r="H50" i="8"/>
  <c r="I50" i="8"/>
  <c r="E51" i="8"/>
  <c r="F51" i="8"/>
  <c r="G51" i="8"/>
  <c r="H51" i="8"/>
  <c r="I51" i="8"/>
  <c r="E52" i="8"/>
  <c r="F52" i="8"/>
  <c r="G52" i="8"/>
  <c r="H52" i="8"/>
  <c r="I52" i="8"/>
  <c r="E53" i="8"/>
  <c r="F53" i="8"/>
  <c r="G53" i="8"/>
  <c r="H53" i="8"/>
  <c r="I53" i="8"/>
  <c r="E54" i="8"/>
  <c r="F54" i="8"/>
  <c r="G54" i="8"/>
  <c r="H54" i="8"/>
  <c r="I54" i="8"/>
  <c r="E55" i="8"/>
  <c r="F55" i="8"/>
  <c r="G55" i="8"/>
  <c r="H55" i="8"/>
  <c r="I55" i="8"/>
  <c r="E56" i="8"/>
  <c r="F56" i="8"/>
  <c r="G56" i="8"/>
  <c r="H56" i="8"/>
  <c r="I56" i="8"/>
  <c r="E57" i="8"/>
  <c r="F57" i="8"/>
  <c r="G57" i="8"/>
  <c r="H57" i="8"/>
  <c r="I57" i="8"/>
  <c r="E58" i="8"/>
  <c r="F58" i="8"/>
  <c r="G58" i="8"/>
  <c r="H58" i="8"/>
  <c r="I58" i="8"/>
  <c r="E59" i="8"/>
  <c r="F59" i="8"/>
  <c r="G59" i="8"/>
  <c r="H59" i="8"/>
  <c r="I59" i="8"/>
  <c r="E60" i="8"/>
  <c r="F60" i="8"/>
  <c r="G60" i="8"/>
  <c r="H60" i="8"/>
  <c r="I60" i="8"/>
  <c r="E61" i="8"/>
  <c r="F61" i="8"/>
  <c r="G61" i="8"/>
  <c r="H61" i="8"/>
  <c r="I61" i="8"/>
  <c r="E62" i="8"/>
  <c r="F62" i="8"/>
  <c r="G62" i="8"/>
  <c r="H62" i="8"/>
  <c r="I62" i="8"/>
  <c r="E63" i="8"/>
  <c r="F63" i="8"/>
  <c r="G63" i="8"/>
  <c r="H63" i="8"/>
  <c r="I63" i="8"/>
  <c r="E64" i="8"/>
  <c r="F64" i="8"/>
  <c r="G64" i="8"/>
  <c r="H64" i="8"/>
  <c r="I64" i="8"/>
  <c r="E65" i="8"/>
  <c r="F65" i="8"/>
  <c r="G65" i="8"/>
  <c r="H65" i="8"/>
  <c r="I65" i="8"/>
  <c r="E66" i="8"/>
  <c r="F66" i="8"/>
  <c r="G66" i="8"/>
  <c r="H66" i="8"/>
  <c r="I66" i="8"/>
  <c r="E67" i="8"/>
  <c r="F67" i="8"/>
  <c r="G67" i="8"/>
  <c r="H67" i="8"/>
  <c r="I67" i="8"/>
  <c r="E68" i="8"/>
  <c r="F68" i="8"/>
  <c r="G68" i="8"/>
  <c r="H68" i="8"/>
  <c r="I68" i="8"/>
  <c r="E69" i="8"/>
  <c r="F69" i="8"/>
  <c r="G69" i="8"/>
  <c r="H69" i="8"/>
  <c r="I69" i="8"/>
  <c r="E70" i="8"/>
  <c r="F70" i="8"/>
  <c r="G70" i="8"/>
  <c r="H70" i="8"/>
  <c r="I70" i="8"/>
  <c r="E71" i="8"/>
  <c r="F71" i="8"/>
  <c r="G71" i="8"/>
  <c r="H71" i="8"/>
  <c r="I71" i="8"/>
  <c r="E72" i="8"/>
  <c r="F72" i="8"/>
  <c r="G72" i="8"/>
  <c r="H72" i="8"/>
  <c r="I72" i="8"/>
  <c r="E73" i="8"/>
  <c r="F73" i="8"/>
  <c r="G73" i="8"/>
  <c r="H73" i="8"/>
  <c r="I73" i="8"/>
  <c r="E74" i="8"/>
  <c r="F74" i="8"/>
  <c r="G74" i="8"/>
  <c r="H74" i="8"/>
  <c r="I74" i="8"/>
  <c r="E75" i="8"/>
  <c r="F75" i="8"/>
  <c r="G75" i="8"/>
  <c r="H75" i="8"/>
  <c r="I75" i="8"/>
  <c r="E76" i="8"/>
  <c r="F76" i="8"/>
  <c r="G76" i="8"/>
  <c r="H76" i="8"/>
  <c r="I76" i="8"/>
  <c r="E77" i="8"/>
  <c r="F77" i="8"/>
  <c r="G77" i="8"/>
  <c r="H77" i="8"/>
  <c r="I77" i="8"/>
  <c r="E78" i="8"/>
  <c r="F78" i="8"/>
  <c r="G78" i="8"/>
  <c r="H78" i="8"/>
  <c r="I78" i="8"/>
  <c r="E79" i="8"/>
  <c r="F79" i="8"/>
  <c r="G79" i="8"/>
  <c r="H79" i="8"/>
  <c r="I79" i="8"/>
  <c r="E80" i="8"/>
  <c r="F80" i="8"/>
  <c r="G80" i="8"/>
  <c r="H80" i="8"/>
  <c r="I80" i="8"/>
  <c r="E81" i="8"/>
  <c r="F81" i="8"/>
  <c r="G81" i="8"/>
  <c r="H81" i="8"/>
  <c r="I81" i="8"/>
  <c r="E82" i="8"/>
  <c r="F82" i="8"/>
  <c r="G82" i="8"/>
  <c r="H82" i="8"/>
  <c r="I82" i="8"/>
  <c r="E83" i="8"/>
  <c r="F83" i="8"/>
  <c r="G83" i="8"/>
  <c r="H83" i="8"/>
  <c r="I83" i="8"/>
  <c r="E84" i="8"/>
  <c r="F84" i="8"/>
  <c r="G84" i="8"/>
  <c r="H84" i="8"/>
  <c r="I84" i="8"/>
  <c r="E85" i="8"/>
  <c r="F85" i="8"/>
  <c r="G85" i="8"/>
  <c r="H85" i="8"/>
  <c r="I85" i="8"/>
  <c r="E86" i="8"/>
  <c r="F86" i="8"/>
  <c r="G86" i="8"/>
  <c r="H86" i="8"/>
  <c r="I86" i="8"/>
  <c r="E87" i="8"/>
  <c r="F87" i="8"/>
  <c r="G87" i="8"/>
  <c r="H87" i="8"/>
  <c r="I87" i="8"/>
  <c r="E88" i="8"/>
  <c r="F88" i="8"/>
  <c r="G88" i="8"/>
  <c r="H88" i="8"/>
  <c r="I88" i="8"/>
  <c r="E89" i="8"/>
  <c r="F89" i="8"/>
  <c r="G89" i="8"/>
  <c r="H89" i="8"/>
  <c r="I89" i="8"/>
  <c r="E90" i="8"/>
  <c r="F90" i="8"/>
  <c r="G90" i="8"/>
  <c r="H90" i="8"/>
  <c r="I90" i="8"/>
  <c r="E91" i="8"/>
  <c r="F91" i="8"/>
  <c r="G91" i="8"/>
  <c r="H91" i="8"/>
  <c r="I91" i="8"/>
  <c r="E92" i="8"/>
  <c r="F92" i="8"/>
  <c r="G92" i="8"/>
  <c r="H92" i="8"/>
  <c r="I92" i="8"/>
  <c r="E93" i="8"/>
  <c r="F93" i="8"/>
  <c r="G93" i="8"/>
  <c r="H93" i="8"/>
  <c r="I93" i="8"/>
  <c r="E94" i="8"/>
  <c r="F94" i="8"/>
  <c r="G94" i="8"/>
  <c r="H94" i="8"/>
  <c r="I94" i="8"/>
  <c r="E95" i="8"/>
  <c r="F95" i="8"/>
  <c r="G95" i="8"/>
  <c r="H95" i="8"/>
  <c r="I95" i="8"/>
  <c r="E96" i="8"/>
  <c r="F96" i="8"/>
  <c r="G96" i="8"/>
  <c r="H96" i="8"/>
  <c r="I96" i="8"/>
  <c r="E97" i="8"/>
  <c r="F97" i="8"/>
  <c r="G97" i="8"/>
  <c r="H97" i="8"/>
  <c r="I97" i="8"/>
  <c r="E98" i="8"/>
  <c r="F98" i="8"/>
  <c r="G98" i="8"/>
  <c r="H98" i="8"/>
  <c r="I98" i="8"/>
  <c r="E99" i="8"/>
  <c r="F99" i="8"/>
  <c r="G99" i="8"/>
  <c r="H99" i="8"/>
  <c r="I99" i="8"/>
  <c r="E100" i="8"/>
  <c r="F100" i="8"/>
  <c r="G100" i="8"/>
  <c r="H100" i="8"/>
  <c r="I100" i="8"/>
  <c r="E101" i="8"/>
  <c r="F101" i="8"/>
  <c r="G101" i="8"/>
  <c r="H101" i="8"/>
  <c r="I101" i="8"/>
  <c r="E102" i="8"/>
  <c r="F102" i="8"/>
  <c r="G102" i="8"/>
  <c r="H102" i="8"/>
  <c r="I102" i="8"/>
  <c r="E103" i="8"/>
  <c r="F103" i="8"/>
  <c r="G103" i="8"/>
  <c r="H103" i="8"/>
  <c r="I103" i="8"/>
  <c r="E104" i="8"/>
  <c r="F104" i="8"/>
  <c r="G104" i="8"/>
  <c r="H104" i="8"/>
  <c r="I104" i="8"/>
  <c r="E105" i="8"/>
  <c r="F105" i="8"/>
  <c r="G105" i="8"/>
  <c r="H105" i="8"/>
  <c r="I105" i="8"/>
  <c r="E106" i="8"/>
  <c r="F106" i="8"/>
  <c r="G106" i="8"/>
  <c r="H106" i="8"/>
  <c r="I106" i="8"/>
  <c r="E107" i="8"/>
  <c r="F107" i="8"/>
  <c r="G107" i="8"/>
  <c r="H107" i="8"/>
  <c r="I107" i="8"/>
  <c r="E108" i="8"/>
  <c r="F108" i="8"/>
  <c r="G108" i="8"/>
  <c r="H108" i="8"/>
  <c r="I108" i="8"/>
  <c r="E109" i="8"/>
  <c r="F109" i="8"/>
  <c r="G109" i="8"/>
  <c r="H109" i="8"/>
  <c r="I109" i="8"/>
  <c r="E110" i="8"/>
  <c r="F110" i="8"/>
  <c r="G110" i="8"/>
  <c r="H110" i="8"/>
  <c r="I110" i="8"/>
  <c r="E111" i="8"/>
  <c r="F111" i="8"/>
  <c r="G111" i="8"/>
  <c r="H111" i="8"/>
  <c r="I111" i="8"/>
  <c r="E112" i="8"/>
  <c r="F112" i="8"/>
  <c r="G112" i="8"/>
  <c r="H112" i="8"/>
  <c r="I112" i="8"/>
  <c r="E113" i="8"/>
  <c r="F113" i="8"/>
  <c r="G113" i="8"/>
  <c r="H113" i="8"/>
  <c r="I113" i="8"/>
  <c r="E114" i="8"/>
  <c r="F114" i="8"/>
  <c r="G114" i="8"/>
  <c r="H114" i="8"/>
  <c r="I114" i="8"/>
  <c r="E115" i="8"/>
  <c r="F115" i="8"/>
  <c r="G115" i="8"/>
  <c r="H115" i="8"/>
  <c r="I115" i="8"/>
  <c r="E116" i="8"/>
  <c r="F116" i="8"/>
  <c r="G116" i="8"/>
  <c r="H116" i="8"/>
  <c r="I116" i="8"/>
  <c r="E117" i="8"/>
  <c r="F117" i="8"/>
  <c r="G117" i="8"/>
  <c r="H117" i="8"/>
  <c r="I117" i="8"/>
  <c r="E118" i="8"/>
  <c r="F118" i="8"/>
  <c r="G118" i="8"/>
  <c r="H118" i="8"/>
  <c r="I118" i="8"/>
  <c r="E119" i="8"/>
  <c r="F119" i="8"/>
  <c r="G119" i="8"/>
  <c r="H119" i="8"/>
  <c r="I119" i="8"/>
  <c r="E120" i="8"/>
  <c r="F120" i="8"/>
  <c r="G120" i="8"/>
  <c r="H120" i="8"/>
  <c r="I120" i="8"/>
  <c r="E121" i="8"/>
  <c r="F121" i="8"/>
  <c r="G121" i="8"/>
  <c r="H121" i="8"/>
  <c r="I121" i="8"/>
  <c r="E122" i="8"/>
  <c r="F122" i="8"/>
  <c r="G122" i="8"/>
  <c r="H122" i="8"/>
  <c r="I122" i="8"/>
  <c r="E123" i="8"/>
  <c r="F123" i="8"/>
  <c r="G123" i="8"/>
  <c r="H123" i="8"/>
  <c r="I123" i="8"/>
  <c r="E124" i="8"/>
  <c r="F124" i="8"/>
  <c r="G124" i="8"/>
  <c r="H124" i="8"/>
  <c r="I124" i="8"/>
  <c r="E125" i="8"/>
  <c r="F125" i="8"/>
  <c r="G125" i="8"/>
  <c r="H125" i="8"/>
  <c r="I125" i="8"/>
  <c r="E126" i="8"/>
  <c r="F126" i="8"/>
  <c r="G126" i="8"/>
  <c r="H126" i="8"/>
  <c r="I126" i="8"/>
  <c r="E127" i="8"/>
  <c r="F127" i="8"/>
  <c r="G127" i="8"/>
  <c r="H127" i="8"/>
  <c r="I127" i="8"/>
  <c r="E128" i="8"/>
  <c r="F128" i="8"/>
  <c r="G128" i="8"/>
  <c r="H128" i="8"/>
  <c r="I128" i="8"/>
  <c r="E129" i="8"/>
  <c r="F129" i="8"/>
  <c r="G129" i="8"/>
  <c r="H129" i="8"/>
  <c r="I129" i="8"/>
  <c r="E130" i="8"/>
  <c r="F130" i="8"/>
  <c r="G130" i="8"/>
  <c r="H130" i="8"/>
  <c r="I130" i="8"/>
  <c r="E131" i="8"/>
  <c r="F131" i="8"/>
  <c r="G131" i="8"/>
  <c r="H131" i="8"/>
  <c r="I131" i="8"/>
  <c r="E132" i="8"/>
  <c r="F132" i="8"/>
  <c r="G132" i="8"/>
  <c r="H132" i="8"/>
  <c r="I132" i="8"/>
  <c r="E133" i="8"/>
  <c r="F133" i="8"/>
  <c r="G133" i="8"/>
  <c r="H133" i="8"/>
  <c r="I133" i="8"/>
  <c r="E134" i="8"/>
  <c r="F134" i="8"/>
  <c r="G134" i="8"/>
  <c r="H134" i="8"/>
  <c r="I134" i="8"/>
  <c r="E135" i="8"/>
  <c r="F135" i="8"/>
  <c r="G135" i="8"/>
  <c r="H135" i="8"/>
  <c r="I135" i="8"/>
  <c r="E136" i="8"/>
  <c r="F136" i="8"/>
  <c r="G136" i="8"/>
  <c r="H136" i="8"/>
  <c r="I136" i="8"/>
  <c r="E137" i="8"/>
  <c r="F137" i="8"/>
  <c r="G137" i="8"/>
  <c r="H137" i="8"/>
  <c r="I137" i="8"/>
  <c r="E138" i="8"/>
  <c r="F138" i="8"/>
  <c r="G138" i="8"/>
  <c r="H138" i="8"/>
  <c r="I138" i="8"/>
  <c r="E139" i="8"/>
  <c r="F139" i="8"/>
  <c r="G139" i="8"/>
  <c r="H139" i="8"/>
  <c r="I139" i="8"/>
  <c r="E140" i="8"/>
  <c r="F140" i="8"/>
  <c r="G140" i="8"/>
  <c r="H140" i="8"/>
  <c r="I140" i="8"/>
  <c r="E141" i="8"/>
  <c r="F141" i="8"/>
  <c r="G141" i="8"/>
  <c r="H141" i="8"/>
  <c r="I141" i="8"/>
  <c r="E142" i="8"/>
  <c r="F142" i="8"/>
  <c r="G142" i="8"/>
  <c r="H142" i="8"/>
  <c r="I142" i="8"/>
  <c r="E143" i="8"/>
  <c r="F143" i="8"/>
  <c r="G143" i="8"/>
  <c r="H143" i="8"/>
  <c r="I143" i="8"/>
  <c r="E144" i="8"/>
  <c r="F144" i="8"/>
  <c r="G144" i="8"/>
  <c r="H144" i="8"/>
  <c r="I144" i="8"/>
  <c r="E145" i="8"/>
  <c r="F145" i="8"/>
  <c r="G145" i="8"/>
  <c r="H145" i="8"/>
  <c r="I145" i="8"/>
  <c r="E146" i="8"/>
  <c r="F146" i="8"/>
  <c r="G146" i="8"/>
  <c r="H146" i="8"/>
  <c r="I146" i="8"/>
  <c r="E147" i="8"/>
  <c r="F147" i="8"/>
  <c r="G147" i="8"/>
  <c r="H147" i="8"/>
  <c r="I147" i="8"/>
  <c r="E148" i="8"/>
  <c r="F148" i="8"/>
  <c r="G148" i="8"/>
  <c r="H148" i="8"/>
  <c r="I148" i="8"/>
  <c r="E149" i="8"/>
  <c r="F149" i="8"/>
  <c r="G149" i="8"/>
  <c r="H149" i="8"/>
  <c r="I149" i="8"/>
  <c r="E150" i="8"/>
  <c r="F150" i="8"/>
  <c r="G150" i="8"/>
  <c r="H150" i="8"/>
  <c r="I150" i="8"/>
  <c r="E151" i="8"/>
  <c r="F151" i="8"/>
  <c r="G151" i="8"/>
  <c r="H151" i="8"/>
  <c r="I151" i="8"/>
  <c r="E152" i="8"/>
  <c r="F152" i="8"/>
  <c r="G152" i="8"/>
  <c r="H152" i="8"/>
  <c r="I152" i="8"/>
  <c r="E153" i="8"/>
  <c r="F153" i="8"/>
  <c r="G153" i="8"/>
  <c r="H153" i="8"/>
  <c r="I153" i="8"/>
  <c r="E154" i="8"/>
  <c r="F154" i="8"/>
  <c r="G154" i="8"/>
  <c r="H154" i="8"/>
  <c r="I154" i="8"/>
  <c r="E155" i="8"/>
  <c r="F155" i="8"/>
  <c r="G155" i="8"/>
  <c r="H155" i="8"/>
  <c r="I155" i="8"/>
  <c r="E156" i="8"/>
  <c r="F156" i="8"/>
  <c r="G156" i="8"/>
  <c r="H156" i="8"/>
  <c r="I156" i="8"/>
  <c r="E157" i="8"/>
  <c r="F157" i="8"/>
  <c r="G157" i="8"/>
  <c r="H157" i="8"/>
  <c r="I157" i="8"/>
  <c r="E158" i="8"/>
  <c r="F158" i="8"/>
  <c r="G158" i="8"/>
  <c r="H158" i="8"/>
  <c r="I158" i="8"/>
  <c r="E159" i="8"/>
  <c r="F159" i="8"/>
  <c r="G159" i="8"/>
  <c r="H159" i="8"/>
  <c r="I159" i="8"/>
  <c r="E160" i="8"/>
  <c r="F160" i="8"/>
  <c r="G160" i="8"/>
  <c r="H160" i="8"/>
  <c r="I160" i="8"/>
  <c r="E161" i="8"/>
  <c r="F161" i="8"/>
  <c r="G161" i="8"/>
  <c r="H161" i="8"/>
  <c r="I161" i="8"/>
  <c r="E162" i="8"/>
  <c r="F162" i="8"/>
  <c r="G162" i="8"/>
  <c r="H162" i="8"/>
  <c r="I162" i="8"/>
  <c r="E163" i="8"/>
  <c r="F163" i="8"/>
  <c r="G163" i="8"/>
  <c r="H163" i="8"/>
  <c r="I163" i="8"/>
  <c r="E164" i="8"/>
  <c r="F164" i="8"/>
  <c r="G164" i="8"/>
  <c r="H164" i="8"/>
  <c r="I164" i="8"/>
  <c r="E165" i="8"/>
  <c r="F165" i="8"/>
  <c r="G165" i="8"/>
  <c r="H165" i="8"/>
  <c r="I165" i="8"/>
  <c r="E166" i="8"/>
  <c r="F166" i="8"/>
  <c r="G166" i="8"/>
  <c r="H166" i="8"/>
  <c r="I166" i="8"/>
  <c r="E167" i="8"/>
  <c r="F167" i="8"/>
  <c r="G167" i="8"/>
  <c r="H167" i="8"/>
  <c r="I167" i="8"/>
  <c r="E168" i="8"/>
  <c r="F168" i="8"/>
  <c r="G168" i="8"/>
  <c r="H168" i="8"/>
  <c r="I168" i="8"/>
  <c r="E169" i="8"/>
  <c r="F169" i="8"/>
  <c r="G169" i="8"/>
  <c r="H169" i="8"/>
  <c r="I169" i="8"/>
  <c r="E170" i="8"/>
  <c r="F170" i="8"/>
  <c r="G170" i="8"/>
  <c r="H170" i="8"/>
  <c r="I170" i="8"/>
  <c r="E171" i="8"/>
  <c r="F171" i="8"/>
  <c r="G171" i="8"/>
  <c r="H171" i="8"/>
  <c r="I171" i="8"/>
  <c r="E172" i="8"/>
  <c r="F172" i="8"/>
  <c r="G172" i="8"/>
  <c r="H172" i="8"/>
  <c r="I172" i="8"/>
  <c r="E173" i="8"/>
  <c r="F173" i="8"/>
  <c r="G173" i="8"/>
  <c r="H173" i="8"/>
  <c r="I173" i="8"/>
  <c r="E174" i="8"/>
  <c r="F174" i="8"/>
  <c r="G174" i="8"/>
  <c r="H174" i="8"/>
  <c r="I174" i="8"/>
  <c r="E175" i="8"/>
  <c r="F175" i="8"/>
  <c r="G175" i="8"/>
  <c r="H175" i="8"/>
  <c r="I175" i="8"/>
  <c r="E176" i="8"/>
  <c r="F176" i="8"/>
  <c r="G176" i="8"/>
  <c r="H176" i="8"/>
  <c r="I176" i="8"/>
  <c r="E177" i="8"/>
  <c r="F177" i="8"/>
  <c r="G177" i="8"/>
  <c r="H177" i="8"/>
  <c r="I177" i="8"/>
  <c r="E178" i="8"/>
  <c r="F178" i="8"/>
  <c r="G178" i="8"/>
  <c r="H178" i="8"/>
  <c r="I178" i="8"/>
  <c r="E179" i="8"/>
  <c r="F179" i="8"/>
  <c r="G179" i="8"/>
  <c r="H179" i="8"/>
  <c r="I179" i="8"/>
  <c r="E180" i="8"/>
  <c r="F180" i="8"/>
  <c r="G180" i="8"/>
  <c r="H180" i="8"/>
  <c r="I180" i="8"/>
  <c r="E181" i="8"/>
  <c r="F181" i="8"/>
  <c r="G181" i="8"/>
  <c r="H181" i="8"/>
  <c r="I181" i="8"/>
  <c r="E182" i="8"/>
  <c r="F182" i="8"/>
  <c r="G182" i="8"/>
  <c r="H182" i="8"/>
  <c r="I182" i="8"/>
  <c r="E183" i="8"/>
  <c r="F183" i="8"/>
  <c r="G183" i="8"/>
  <c r="H183" i="8"/>
  <c r="I183" i="8"/>
  <c r="E184" i="8"/>
  <c r="F184" i="8"/>
  <c r="G184" i="8"/>
  <c r="H184" i="8"/>
  <c r="I184" i="8"/>
  <c r="E185" i="8"/>
  <c r="F185" i="8"/>
  <c r="G185" i="8"/>
  <c r="H185" i="8"/>
  <c r="I185" i="8"/>
  <c r="E186" i="8"/>
  <c r="F186" i="8"/>
  <c r="G186" i="8"/>
  <c r="H186" i="8"/>
  <c r="I186" i="8"/>
  <c r="E187" i="8"/>
  <c r="F187" i="8"/>
  <c r="G187" i="8"/>
  <c r="H187" i="8"/>
  <c r="I187" i="8"/>
  <c r="E188" i="8"/>
  <c r="F188" i="8"/>
  <c r="G188" i="8"/>
  <c r="H188" i="8"/>
  <c r="I188" i="8"/>
  <c r="E189" i="8"/>
  <c r="F189" i="8"/>
  <c r="G189" i="8"/>
  <c r="H189" i="8"/>
  <c r="I189" i="8"/>
  <c r="E190" i="8"/>
  <c r="F190" i="8"/>
  <c r="G190" i="8"/>
  <c r="H190" i="8"/>
  <c r="I190" i="8"/>
  <c r="E191" i="8"/>
  <c r="F191" i="8"/>
  <c r="G191" i="8"/>
  <c r="H191" i="8"/>
  <c r="I191" i="8"/>
  <c r="E192" i="8"/>
  <c r="F192" i="8"/>
  <c r="G192" i="8"/>
  <c r="H192" i="8"/>
  <c r="I192" i="8"/>
  <c r="E193" i="8"/>
  <c r="F193" i="8"/>
  <c r="G193" i="8"/>
  <c r="H193" i="8"/>
  <c r="I193" i="8"/>
  <c r="E194" i="8"/>
  <c r="F194" i="8"/>
  <c r="G194" i="8"/>
  <c r="H194" i="8"/>
  <c r="I194" i="8"/>
  <c r="E195" i="8"/>
  <c r="F195" i="8"/>
  <c r="G195" i="8"/>
  <c r="H195" i="8"/>
  <c r="I195" i="8"/>
  <c r="E196" i="8"/>
  <c r="F196" i="8"/>
  <c r="G196" i="8"/>
  <c r="H196" i="8"/>
  <c r="I196" i="8"/>
  <c r="E197" i="8"/>
  <c r="F197" i="8"/>
  <c r="G197" i="8"/>
  <c r="H197" i="8"/>
  <c r="I197" i="8"/>
  <c r="E198" i="8"/>
  <c r="F198" i="8"/>
  <c r="G198" i="8"/>
  <c r="H198" i="8"/>
  <c r="I198" i="8"/>
  <c r="E199" i="8"/>
  <c r="F199" i="8"/>
  <c r="G199" i="8"/>
  <c r="H199" i="8"/>
  <c r="I199" i="8"/>
  <c r="E200" i="8"/>
  <c r="F200" i="8"/>
  <c r="G200" i="8"/>
  <c r="H200" i="8"/>
  <c r="I200" i="8"/>
  <c r="E201" i="8"/>
  <c r="F201" i="8"/>
  <c r="G201" i="8"/>
  <c r="H201" i="8"/>
  <c r="I201" i="8"/>
  <c r="E202" i="8"/>
  <c r="F202" i="8"/>
  <c r="G202" i="8"/>
  <c r="H202" i="8"/>
  <c r="I202" i="8"/>
  <c r="E203" i="8"/>
  <c r="F203" i="8"/>
  <c r="G203" i="8"/>
  <c r="H203" i="8"/>
  <c r="I203" i="8"/>
  <c r="E204" i="8"/>
  <c r="F204" i="8"/>
  <c r="G204" i="8"/>
  <c r="H204" i="8"/>
  <c r="I204" i="8"/>
  <c r="E205" i="8"/>
  <c r="F205" i="8"/>
  <c r="G205" i="8"/>
  <c r="H205" i="8"/>
  <c r="I205" i="8"/>
  <c r="E206" i="8"/>
  <c r="F206" i="8"/>
  <c r="G206" i="8"/>
  <c r="H206" i="8"/>
  <c r="I206" i="8"/>
  <c r="E207" i="8"/>
  <c r="F207" i="8"/>
  <c r="G207" i="8"/>
  <c r="H207" i="8"/>
  <c r="I207" i="8"/>
  <c r="E208" i="8"/>
  <c r="F208" i="8"/>
  <c r="G208" i="8"/>
  <c r="H208" i="8"/>
  <c r="I208" i="8"/>
  <c r="E209" i="8"/>
  <c r="F209" i="8"/>
  <c r="G209" i="8"/>
  <c r="H209" i="8"/>
  <c r="I209" i="8"/>
  <c r="E210" i="8"/>
  <c r="F210" i="8"/>
  <c r="G210" i="8"/>
  <c r="H210" i="8"/>
  <c r="I210" i="8"/>
  <c r="E211" i="8"/>
  <c r="F211" i="8"/>
  <c r="G211" i="8"/>
  <c r="H211" i="8"/>
  <c r="I211" i="8"/>
  <c r="E212" i="8"/>
  <c r="F212" i="8"/>
  <c r="G212" i="8"/>
  <c r="H212" i="8"/>
  <c r="I212" i="8"/>
  <c r="E213" i="8"/>
  <c r="F213" i="8"/>
  <c r="G213" i="8"/>
  <c r="H213" i="8"/>
  <c r="I213" i="8"/>
  <c r="E214" i="8"/>
  <c r="F214" i="8"/>
  <c r="G214" i="8"/>
  <c r="H214" i="8"/>
  <c r="I214" i="8"/>
  <c r="E215" i="8"/>
  <c r="F215" i="8"/>
  <c r="G215" i="8"/>
  <c r="H215" i="8"/>
  <c r="I215" i="8"/>
  <c r="E216" i="8"/>
  <c r="F216" i="8"/>
  <c r="G216" i="8"/>
  <c r="H216" i="8"/>
  <c r="I216" i="8"/>
  <c r="E217" i="8"/>
  <c r="F217" i="8"/>
  <c r="G217" i="8"/>
  <c r="H217" i="8"/>
  <c r="I217" i="8"/>
  <c r="E218" i="8"/>
  <c r="F218" i="8"/>
  <c r="G218" i="8"/>
  <c r="H218" i="8"/>
  <c r="I218" i="8"/>
  <c r="E219" i="8"/>
  <c r="F219" i="8"/>
  <c r="G219" i="8"/>
  <c r="H219" i="8"/>
  <c r="I219" i="8"/>
  <c r="E220" i="8"/>
  <c r="F220" i="8"/>
  <c r="G220" i="8"/>
  <c r="H220" i="8"/>
  <c r="I220" i="8"/>
  <c r="E221" i="8"/>
  <c r="F221" i="8"/>
  <c r="G221" i="8"/>
  <c r="H221" i="8"/>
  <c r="I221" i="8"/>
  <c r="E222" i="8"/>
  <c r="F222" i="8"/>
  <c r="G222" i="8"/>
  <c r="H222" i="8"/>
  <c r="I222" i="8"/>
  <c r="E223" i="8"/>
  <c r="F223" i="8"/>
  <c r="G223" i="8"/>
  <c r="H223" i="8"/>
  <c r="I223" i="8"/>
  <c r="E224" i="8"/>
  <c r="F224" i="8"/>
  <c r="G224" i="8"/>
  <c r="H224" i="8"/>
  <c r="I224" i="8"/>
  <c r="E225" i="8"/>
  <c r="F225" i="8"/>
  <c r="G225" i="8"/>
  <c r="H225" i="8"/>
  <c r="I225" i="8"/>
  <c r="E226" i="8"/>
  <c r="F226" i="8"/>
  <c r="G226" i="8"/>
  <c r="H226" i="8"/>
  <c r="I226" i="8"/>
  <c r="E227" i="8"/>
  <c r="F227" i="8"/>
  <c r="G227" i="8"/>
  <c r="H227" i="8"/>
  <c r="I227" i="8"/>
  <c r="E228" i="8"/>
  <c r="F228" i="8"/>
  <c r="G228" i="8"/>
  <c r="H228" i="8"/>
  <c r="I228" i="8"/>
  <c r="E229" i="8"/>
  <c r="F229" i="8"/>
  <c r="G229" i="8"/>
  <c r="H229" i="8"/>
  <c r="I229" i="8"/>
  <c r="E230" i="8"/>
  <c r="F230" i="8"/>
  <c r="G230" i="8"/>
  <c r="H230" i="8"/>
  <c r="I230" i="8"/>
  <c r="E231" i="8"/>
  <c r="F231" i="8"/>
  <c r="G231" i="8"/>
  <c r="H231" i="8"/>
  <c r="I231" i="8"/>
  <c r="E232" i="8"/>
  <c r="F232" i="8"/>
  <c r="G232" i="8"/>
  <c r="H232" i="8"/>
  <c r="I232" i="8"/>
  <c r="E233" i="8"/>
  <c r="F233" i="8"/>
  <c r="G233" i="8"/>
  <c r="H233" i="8"/>
  <c r="I233" i="8"/>
  <c r="E234" i="8"/>
  <c r="F234" i="8"/>
  <c r="G234" i="8"/>
  <c r="H234" i="8"/>
  <c r="I234" i="8"/>
  <c r="E235" i="8"/>
  <c r="F235" i="8"/>
  <c r="G235" i="8"/>
  <c r="H235" i="8"/>
  <c r="I235" i="8"/>
  <c r="E236" i="8"/>
  <c r="F236" i="8"/>
  <c r="G236" i="8"/>
  <c r="H236" i="8"/>
  <c r="I236" i="8"/>
  <c r="E237" i="8"/>
  <c r="F237" i="8"/>
  <c r="G237" i="8"/>
  <c r="H237" i="8"/>
  <c r="I237" i="8"/>
  <c r="E238" i="8"/>
  <c r="F238" i="8"/>
  <c r="G238" i="8"/>
  <c r="H238" i="8"/>
  <c r="I238" i="8"/>
  <c r="E239" i="8"/>
  <c r="F239" i="8"/>
  <c r="G239" i="8"/>
  <c r="H239" i="8"/>
  <c r="I239" i="8"/>
  <c r="E240" i="8"/>
  <c r="F240" i="8"/>
  <c r="G240" i="8"/>
  <c r="H240" i="8"/>
  <c r="I240" i="8"/>
  <c r="E241" i="8"/>
  <c r="F241" i="8"/>
  <c r="G241" i="8"/>
  <c r="H241" i="8"/>
  <c r="I241" i="8"/>
  <c r="E242" i="8"/>
  <c r="F242" i="8"/>
  <c r="G242" i="8"/>
  <c r="H242" i="8"/>
  <c r="I242" i="8"/>
  <c r="E243" i="8"/>
  <c r="F243" i="8"/>
  <c r="G243" i="8"/>
  <c r="H243" i="8"/>
  <c r="I243" i="8"/>
  <c r="E244" i="8"/>
  <c r="F244" i="8"/>
  <c r="G244" i="8"/>
  <c r="H244" i="8"/>
  <c r="I244" i="8"/>
  <c r="E245" i="8"/>
  <c r="F245" i="8"/>
  <c r="G245" i="8"/>
  <c r="H245" i="8"/>
  <c r="I245" i="8"/>
  <c r="E246" i="8"/>
  <c r="F246" i="8"/>
  <c r="G246" i="8"/>
  <c r="H246" i="8"/>
  <c r="I246" i="8"/>
  <c r="E247" i="8"/>
  <c r="F247" i="8"/>
  <c r="G247" i="8"/>
  <c r="H247" i="8"/>
  <c r="I247" i="8"/>
  <c r="E248" i="8"/>
  <c r="F248" i="8"/>
  <c r="G248" i="8"/>
  <c r="H248" i="8"/>
  <c r="I248" i="8"/>
  <c r="E249" i="8"/>
  <c r="F249" i="8"/>
  <c r="G249" i="8"/>
  <c r="H249" i="8"/>
  <c r="I249" i="8"/>
  <c r="E250" i="8"/>
  <c r="F250" i="8"/>
  <c r="G250" i="8"/>
  <c r="H250" i="8"/>
  <c r="I250" i="8"/>
  <c r="E251" i="8"/>
  <c r="F251" i="8"/>
  <c r="G251" i="8"/>
  <c r="H251" i="8"/>
  <c r="I251" i="8"/>
  <c r="E252" i="8"/>
  <c r="F252" i="8"/>
  <c r="G252" i="8"/>
  <c r="H252" i="8"/>
  <c r="I252" i="8"/>
  <c r="E253" i="8"/>
  <c r="F253" i="8"/>
  <c r="G253" i="8"/>
  <c r="H253" i="8"/>
  <c r="I253" i="8"/>
  <c r="E254" i="8"/>
  <c r="F254" i="8"/>
  <c r="G254" i="8"/>
  <c r="H254" i="8"/>
  <c r="I254" i="8"/>
  <c r="E255" i="8"/>
  <c r="F255" i="8"/>
  <c r="G255" i="8"/>
  <c r="H255" i="8"/>
  <c r="I255" i="8"/>
  <c r="E256" i="8"/>
  <c r="F256" i="8"/>
  <c r="G256" i="8"/>
  <c r="H256" i="8"/>
  <c r="I256" i="8"/>
  <c r="E257" i="8"/>
  <c r="F257" i="8"/>
  <c r="G257" i="8"/>
  <c r="H257" i="8"/>
  <c r="I257" i="8"/>
  <c r="E258" i="8"/>
  <c r="F258" i="8"/>
  <c r="G258" i="8"/>
  <c r="H258" i="8"/>
  <c r="I258" i="8"/>
  <c r="E259" i="8"/>
  <c r="F259" i="8"/>
  <c r="G259" i="8"/>
  <c r="H259" i="8"/>
  <c r="I259" i="8"/>
  <c r="E260" i="8"/>
  <c r="F260" i="8"/>
  <c r="G260" i="8"/>
  <c r="H260" i="8"/>
  <c r="I260" i="8"/>
  <c r="E261" i="8"/>
  <c r="F261" i="8"/>
  <c r="G261" i="8"/>
  <c r="H261" i="8"/>
  <c r="I261" i="8"/>
  <c r="E262" i="8"/>
  <c r="F262" i="8"/>
  <c r="G262" i="8"/>
  <c r="H262" i="8"/>
  <c r="I262" i="8"/>
  <c r="E263" i="8"/>
  <c r="F263" i="8"/>
  <c r="G263" i="8"/>
  <c r="H263" i="8"/>
  <c r="I263" i="8"/>
  <c r="E264" i="8"/>
  <c r="F264" i="8"/>
  <c r="G264" i="8"/>
  <c r="H264" i="8"/>
  <c r="I264" i="8"/>
  <c r="E265" i="8"/>
  <c r="F265" i="8"/>
  <c r="G265" i="8"/>
  <c r="H265" i="8"/>
  <c r="I265" i="8"/>
  <c r="E266" i="8"/>
  <c r="F266" i="8"/>
  <c r="G266" i="8"/>
  <c r="H266" i="8"/>
  <c r="I266" i="8"/>
  <c r="E267" i="8"/>
  <c r="F267" i="8"/>
  <c r="G267" i="8"/>
  <c r="H267" i="8"/>
  <c r="I267" i="8"/>
  <c r="E268" i="8"/>
  <c r="F268" i="8"/>
  <c r="G268" i="8"/>
  <c r="H268" i="8"/>
  <c r="I268" i="8"/>
  <c r="E269" i="8"/>
  <c r="F269" i="8"/>
  <c r="G269" i="8"/>
  <c r="H269" i="8"/>
  <c r="I269" i="8"/>
  <c r="E270" i="8"/>
  <c r="F270" i="8"/>
  <c r="G270" i="8"/>
  <c r="H270" i="8"/>
  <c r="I270" i="8"/>
  <c r="E271" i="8"/>
  <c r="F271" i="8"/>
  <c r="G271" i="8"/>
  <c r="H271" i="8"/>
  <c r="I271" i="8"/>
  <c r="E272" i="8"/>
  <c r="F272" i="8"/>
  <c r="G272" i="8"/>
  <c r="H272" i="8"/>
  <c r="I272" i="8"/>
  <c r="E273" i="8"/>
  <c r="F273" i="8"/>
  <c r="G273" i="8"/>
  <c r="H273" i="8"/>
  <c r="I273" i="8"/>
  <c r="E274" i="8"/>
  <c r="F274" i="8"/>
  <c r="G274" i="8"/>
  <c r="H274" i="8"/>
  <c r="I274" i="8"/>
  <c r="E275" i="8"/>
  <c r="F275" i="8"/>
  <c r="G275" i="8"/>
  <c r="H275" i="8"/>
  <c r="I275" i="8"/>
  <c r="E276" i="8"/>
  <c r="F276" i="8"/>
  <c r="G276" i="8"/>
  <c r="H276" i="8"/>
  <c r="I276" i="8"/>
  <c r="E277" i="8"/>
  <c r="F277" i="8"/>
  <c r="G277" i="8"/>
  <c r="H277" i="8"/>
  <c r="I277" i="8"/>
  <c r="E278" i="8"/>
  <c r="F278" i="8"/>
  <c r="G278" i="8"/>
  <c r="H278" i="8"/>
  <c r="I278" i="8"/>
  <c r="E279" i="8"/>
  <c r="F279" i="8"/>
  <c r="G279" i="8"/>
  <c r="H279" i="8"/>
  <c r="I279" i="8"/>
  <c r="E280" i="8"/>
  <c r="F280" i="8"/>
  <c r="G280" i="8"/>
  <c r="H280" i="8"/>
  <c r="I280" i="8"/>
  <c r="E281" i="8"/>
  <c r="F281" i="8"/>
  <c r="G281" i="8"/>
  <c r="H281" i="8"/>
  <c r="I281" i="8"/>
  <c r="E282" i="8"/>
  <c r="F282" i="8"/>
  <c r="G282" i="8"/>
  <c r="H282" i="8"/>
  <c r="I282" i="8"/>
  <c r="E283" i="8"/>
  <c r="F283" i="8"/>
  <c r="G283" i="8"/>
  <c r="H283" i="8"/>
  <c r="I283" i="8"/>
  <c r="E284" i="8"/>
  <c r="F284" i="8"/>
  <c r="G284" i="8"/>
  <c r="H284" i="8"/>
  <c r="I284" i="8"/>
  <c r="E285" i="8"/>
  <c r="F285" i="8"/>
  <c r="G285" i="8"/>
  <c r="H285" i="8"/>
  <c r="I285" i="8"/>
  <c r="E286" i="8"/>
  <c r="F286" i="8"/>
  <c r="G286" i="8"/>
  <c r="H286" i="8"/>
  <c r="I286" i="8"/>
  <c r="E287" i="8"/>
  <c r="F287" i="8"/>
  <c r="G287" i="8"/>
  <c r="H287" i="8"/>
  <c r="I287" i="8"/>
  <c r="E288" i="8"/>
  <c r="F288" i="8"/>
  <c r="G288" i="8"/>
  <c r="H288" i="8"/>
  <c r="I288" i="8"/>
  <c r="E289" i="8"/>
  <c r="F289" i="8"/>
  <c r="G289" i="8"/>
  <c r="H289" i="8"/>
  <c r="I289" i="8"/>
  <c r="E290" i="8"/>
  <c r="F290" i="8"/>
  <c r="G290" i="8"/>
  <c r="H290" i="8"/>
  <c r="I290" i="8"/>
  <c r="E291" i="8"/>
  <c r="F291" i="8"/>
  <c r="G291" i="8"/>
  <c r="H291" i="8"/>
  <c r="I291" i="8"/>
  <c r="E292" i="8"/>
  <c r="F292" i="8"/>
  <c r="G292" i="8"/>
  <c r="H292" i="8"/>
  <c r="I292" i="8"/>
  <c r="E293" i="8"/>
  <c r="F293" i="8"/>
  <c r="G293" i="8"/>
  <c r="H293" i="8"/>
  <c r="I293" i="8"/>
  <c r="E294" i="8"/>
  <c r="F294" i="8"/>
  <c r="G294" i="8"/>
  <c r="H294" i="8"/>
  <c r="I294" i="8"/>
  <c r="E295" i="8"/>
  <c r="F295" i="8"/>
  <c r="G295" i="8"/>
  <c r="H295" i="8"/>
  <c r="I295" i="8"/>
  <c r="E296" i="8"/>
  <c r="F296" i="8"/>
  <c r="G296" i="8"/>
  <c r="H296" i="8"/>
  <c r="I296" i="8"/>
  <c r="E297" i="8"/>
  <c r="F297" i="8"/>
  <c r="G297" i="8"/>
  <c r="H297" i="8"/>
  <c r="I297" i="8"/>
  <c r="E298" i="8"/>
  <c r="F298" i="8"/>
  <c r="G298" i="8"/>
  <c r="H298" i="8"/>
  <c r="I298" i="8"/>
  <c r="E299" i="8"/>
  <c r="F299" i="8"/>
  <c r="G299" i="8"/>
  <c r="H299" i="8"/>
  <c r="I299" i="8"/>
  <c r="E300" i="8"/>
  <c r="F300" i="8"/>
  <c r="G300" i="8"/>
  <c r="H300" i="8"/>
  <c r="I300" i="8"/>
  <c r="E301" i="8"/>
  <c r="F301" i="8"/>
  <c r="G301" i="8"/>
  <c r="H301" i="8"/>
  <c r="I301" i="8"/>
  <c r="E302" i="8"/>
  <c r="F302" i="8"/>
  <c r="G302" i="8"/>
  <c r="H302" i="8"/>
  <c r="I302" i="8"/>
  <c r="E303" i="8"/>
  <c r="F303" i="8"/>
  <c r="G303" i="8"/>
  <c r="H303" i="8"/>
  <c r="I303" i="8"/>
  <c r="E304" i="8"/>
  <c r="F304" i="8"/>
  <c r="G304" i="8"/>
  <c r="H304" i="8"/>
  <c r="I304" i="8"/>
  <c r="E305" i="8"/>
  <c r="F305" i="8"/>
  <c r="G305" i="8"/>
  <c r="H305" i="8"/>
  <c r="I305" i="8"/>
  <c r="E306" i="8"/>
  <c r="F306" i="8"/>
  <c r="G306" i="8"/>
  <c r="H306" i="8"/>
  <c r="I306" i="8"/>
  <c r="E307" i="8"/>
  <c r="F307" i="8"/>
  <c r="G307" i="8"/>
  <c r="H307" i="8"/>
  <c r="I307" i="8"/>
  <c r="E308" i="8"/>
  <c r="F308" i="8"/>
  <c r="G308" i="8"/>
  <c r="H308" i="8"/>
  <c r="I308" i="8"/>
  <c r="E309" i="8"/>
  <c r="F309" i="8"/>
  <c r="G309" i="8"/>
  <c r="H309" i="8"/>
  <c r="I309" i="8"/>
  <c r="E310" i="8"/>
  <c r="F310" i="8"/>
  <c r="G310" i="8"/>
  <c r="H310" i="8"/>
  <c r="I310" i="8"/>
  <c r="E311" i="8"/>
  <c r="F311" i="8"/>
  <c r="G311" i="8"/>
  <c r="H311" i="8"/>
  <c r="I311" i="8"/>
  <c r="E312" i="8"/>
  <c r="F312" i="8"/>
  <c r="G312" i="8"/>
  <c r="H312" i="8"/>
  <c r="I312" i="8"/>
  <c r="E313" i="8"/>
  <c r="F313" i="8"/>
  <c r="G313" i="8"/>
  <c r="H313" i="8"/>
  <c r="I313" i="8"/>
  <c r="E314" i="8"/>
  <c r="F314" i="8"/>
  <c r="G314" i="8"/>
  <c r="H314" i="8"/>
  <c r="I314" i="8"/>
  <c r="E315" i="8"/>
  <c r="F315" i="8"/>
  <c r="G315" i="8"/>
  <c r="H315" i="8"/>
  <c r="I315" i="8"/>
  <c r="E316" i="8"/>
  <c r="F316" i="8"/>
  <c r="G316" i="8"/>
  <c r="H316" i="8"/>
  <c r="I316" i="8"/>
  <c r="E317" i="8"/>
  <c r="F317" i="8"/>
  <c r="G317" i="8"/>
  <c r="H317" i="8"/>
  <c r="I317" i="8"/>
  <c r="E318" i="8"/>
  <c r="F318" i="8"/>
  <c r="G318" i="8"/>
  <c r="H318" i="8"/>
  <c r="I318" i="8"/>
  <c r="E319" i="8"/>
  <c r="F319" i="8"/>
  <c r="G319" i="8"/>
  <c r="H319" i="8"/>
  <c r="I319" i="8"/>
  <c r="E320" i="8"/>
  <c r="F320" i="8"/>
  <c r="G320" i="8"/>
  <c r="H320" i="8"/>
  <c r="I320" i="8"/>
  <c r="E321" i="8"/>
  <c r="F321" i="8"/>
  <c r="G321" i="8"/>
  <c r="H321" i="8"/>
  <c r="I321" i="8"/>
  <c r="E322" i="8"/>
  <c r="F322" i="8"/>
  <c r="G322" i="8"/>
  <c r="H322" i="8"/>
  <c r="I322" i="8"/>
  <c r="E323" i="8"/>
  <c r="F323" i="8"/>
  <c r="G323" i="8"/>
  <c r="H323" i="8"/>
  <c r="I323" i="8"/>
  <c r="E324" i="8"/>
  <c r="F324" i="8"/>
  <c r="G324" i="8"/>
  <c r="H324" i="8"/>
  <c r="I324" i="8"/>
  <c r="E325" i="8"/>
  <c r="F325" i="8"/>
  <c r="G325" i="8"/>
  <c r="H325" i="8"/>
  <c r="I325" i="8"/>
  <c r="E326" i="8"/>
  <c r="F326" i="8"/>
  <c r="G326" i="8"/>
  <c r="H326" i="8"/>
  <c r="I326" i="8"/>
  <c r="E327" i="8"/>
  <c r="F327" i="8"/>
  <c r="G327" i="8"/>
  <c r="H327" i="8"/>
  <c r="I327" i="8"/>
  <c r="E328" i="8"/>
  <c r="F328" i="8"/>
  <c r="G328" i="8"/>
  <c r="H328" i="8"/>
  <c r="I328" i="8"/>
  <c r="E329" i="8"/>
  <c r="F329" i="8"/>
  <c r="G329" i="8"/>
  <c r="H329" i="8"/>
  <c r="I329" i="8"/>
  <c r="E330" i="8"/>
  <c r="F330" i="8"/>
  <c r="G330" i="8"/>
  <c r="H330" i="8"/>
  <c r="I330" i="8"/>
  <c r="E331" i="8"/>
  <c r="F331" i="8"/>
  <c r="G331" i="8"/>
  <c r="H331" i="8"/>
  <c r="I331" i="8"/>
  <c r="E332" i="8"/>
  <c r="F332" i="8"/>
  <c r="G332" i="8"/>
  <c r="H332" i="8"/>
  <c r="I332" i="8"/>
  <c r="E333" i="8"/>
  <c r="F333" i="8"/>
  <c r="G333" i="8"/>
  <c r="H333" i="8"/>
  <c r="I333" i="8"/>
  <c r="E334" i="8"/>
  <c r="F334" i="8"/>
  <c r="G334" i="8"/>
  <c r="H334" i="8"/>
  <c r="I334" i="8"/>
  <c r="E335" i="8"/>
  <c r="F335" i="8"/>
  <c r="G335" i="8"/>
  <c r="H335" i="8"/>
  <c r="I335" i="8"/>
  <c r="E336" i="8"/>
  <c r="F336" i="8"/>
  <c r="G336" i="8"/>
  <c r="H336" i="8"/>
  <c r="I336" i="8"/>
  <c r="E337" i="8"/>
  <c r="F337" i="8"/>
  <c r="G337" i="8"/>
  <c r="H337" i="8"/>
  <c r="I337" i="8"/>
  <c r="E338" i="8"/>
  <c r="F338" i="8"/>
  <c r="G338" i="8"/>
  <c r="H338" i="8"/>
  <c r="I338" i="8"/>
  <c r="E339" i="8"/>
  <c r="F339" i="8"/>
  <c r="G339" i="8"/>
  <c r="H339" i="8"/>
  <c r="I339" i="8"/>
  <c r="E340" i="8"/>
  <c r="F340" i="8"/>
  <c r="G340" i="8"/>
  <c r="H340" i="8"/>
  <c r="I340" i="8"/>
  <c r="E341" i="8"/>
  <c r="F341" i="8"/>
  <c r="G341" i="8"/>
  <c r="H341" i="8"/>
  <c r="I341" i="8"/>
  <c r="E342" i="8"/>
  <c r="F342" i="8"/>
  <c r="G342" i="8"/>
  <c r="H342" i="8"/>
  <c r="I342" i="8"/>
  <c r="E343" i="8"/>
  <c r="F343" i="8"/>
  <c r="G343" i="8"/>
  <c r="H343" i="8"/>
  <c r="I343" i="8"/>
  <c r="E344" i="8"/>
  <c r="F344" i="8"/>
  <c r="G344" i="8"/>
  <c r="H344" i="8"/>
  <c r="I344" i="8"/>
  <c r="E345" i="8"/>
  <c r="F345" i="8"/>
  <c r="G345" i="8"/>
  <c r="H345" i="8"/>
  <c r="I345" i="8"/>
  <c r="E346" i="8"/>
  <c r="F346" i="8"/>
  <c r="G346" i="8"/>
  <c r="H346" i="8"/>
  <c r="I346" i="8"/>
  <c r="E347" i="8"/>
  <c r="F347" i="8"/>
  <c r="G347" i="8"/>
  <c r="H347" i="8"/>
  <c r="I347" i="8"/>
  <c r="E348" i="8"/>
  <c r="F348" i="8"/>
  <c r="G348" i="8"/>
  <c r="H348" i="8"/>
  <c r="I348" i="8"/>
  <c r="E349" i="8"/>
  <c r="F349" i="8"/>
  <c r="G349" i="8"/>
  <c r="H349" i="8"/>
  <c r="I349" i="8"/>
  <c r="E350" i="8"/>
  <c r="F350" i="8"/>
  <c r="G350" i="8"/>
  <c r="H350" i="8"/>
  <c r="I350" i="8"/>
  <c r="E351" i="8"/>
  <c r="F351" i="8"/>
  <c r="G351" i="8"/>
  <c r="H351" i="8"/>
  <c r="I351" i="8"/>
  <c r="E352" i="8"/>
  <c r="F352" i="8"/>
  <c r="G352" i="8"/>
  <c r="H352" i="8"/>
  <c r="I352" i="8"/>
  <c r="E353" i="8"/>
  <c r="F353" i="8"/>
  <c r="G353" i="8"/>
  <c r="H353" i="8"/>
  <c r="I353" i="8"/>
  <c r="E354" i="8"/>
  <c r="F354" i="8"/>
  <c r="G354" i="8"/>
  <c r="H354" i="8"/>
  <c r="I354" i="8"/>
  <c r="E355" i="8"/>
  <c r="F355" i="8"/>
  <c r="G355" i="8"/>
  <c r="H355" i="8"/>
  <c r="I355" i="8"/>
  <c r="E356" i="8"/>
  <c r="F356" i="8"/>
  <c r="G356" i="8"/>
  <c r="H356" i="8"/>
  <c r="I356" i="8"/>
  <c r="E357" i="8"/>
  <c r="F357" i="8"/>
  <c r="G357" i="8"/>
  <c r="H357" i="8"/>
  <c r="I357" i="8"/>
  <c r="E358" i="8"/>
  <c r="F358" i="8"/>
  <c r="G358" i="8"/>
  <c r="H358" i="8"/>
  <c r="I358" i="8"/>
  <c r="E359" i="8"/>
  <c r="F359" i="8"/>
  <c r="G359" i="8"/>
  <c r="H359" i="8"/>
  <c r="I359" i="8"/>
  <c r="E360" i="8"/>
  <c r="F360" i="8"/>
  <c r="G360" i="8"/>
  <c r="H360" i="8"/>
  <c r="I360" i="8"/>
  <c r="E361" i="8"/>
  <c r="F361" i="8"/>
  <c r="G361" i="8"/>
  <c r="H361" i="8"/>
  <c r="I361" i="8"/>
  <c r="E362" i="8"/>
  <c r="F362" i="8"/>
  <c r="G362" i="8"/>
  <c r="H362" i="8"/>
  <c r="I362" i="8"/>
  <c r="E363" i="8"/>
  <c r="F363" i="8"/>
  <c r="G363" i="8"/>
  <c r="H363" i="8"/>
  <c r="I363" i="8"/>
  <c r="E364" i="8"/>
  <c r="F364" i="8"/>
  <c r="G364" i="8"/>
  <c r="H364" i="8"/>
  <c r="I364" i="8"/>
  <c r="E365" i="8"/>
  <c r="F365" i="8"/>
  <c r="G365" i="8"/>
  <c r="H365" i="8"/>
  <c r="I365" i="8"/>
  <c r="E366" i="8"/>
  <c r="F366" i="8"/>
  <c r="G366" i="8"/>
  <c r="H366" i="8"/>
  <c r="I366" i="8"/>
  <c r="E367" i="8"/>
  <c r="F367" i="8"/>
  <c r="G367" i="8"/>
  <c r="H367" i="8"/>
  <c r="I367" i="8"/>
  <c r="E368" i="8"/>
  <c r="F368" i="8"/>
  <c r="G368" i="8"/>
  <c r="H368" i="8"/>
  <c r="I368" i="8"/>
  <c r="E369" i="8"/>
  <c r="F369" i="8"/>
  <c r="G369" i="8"/>
  <c r="H369" i="8"/>
  <c r="I369" i="8"/>
  <c r="E370" i="8"/>
  <c r="F370" i="8"/>
  <c r="G370" i="8"/>
  <c r="H370" i="8"/>
  <c r="I370" i="8"/>
  <c r="E371" i="8"/>
  <c r="F371" i="8"/>
  <c r="G371" i="8"/>
  <c r="H371" i="8"/>
  <c r="I371" i="8"/>
  <c r="E372" i="8"/>
  <c r="F372" i="8"/>
  <c r="G372" i="8"/>
  <c r="H372" i="8"/>
  <c r="I372" i="8"/>
  <c r="E373" i="8"/>
  <c r="F373" i="8"/>
  <c r="G373" i="8"/>
  <c r="H373" i="8"/>
  <c r="I373" i="8"/>
  <c r="E374" i="8"/>
  <c r="F374" i="8"/>
  <c r="G374" i="8"/>
  <c r="H374" i="8"/>
  <c r="I374" i="8"/>
  <c r="E375" i="8"/>
  <c r="F375" i="8"/>
  <c r="G375" i="8"/>
  <c r="H375" i="8"/>
  <c r="I375" i="8"/>
  <c r="E376" i="8"/>
  <c r="F376" i="8"/>
  <c r="G376" i="8"/>
  <c r="H376" i="8"/>
  <c r="I376" i="8"/>
  <c r="E377" i="8"/>
  <c r="F377" i="8"/>
  <c r="G377" i="8"/>
  <c r="H377" i="8"/>
  <c r="I377" i="8"/>
  <c r="E378" i="8"/>
  <c r="F378" i="8"/>
  <c r="G378" i="8"/>
  <c r="H378" i="8"/>
  <c r="I378" i="8"/>
  <c r="E379" i="8"/>
  <c r="F379" i="8"/>
  <c r="G379" i="8"/>
  <c r="H379" i="8"/>
  <c r="I379" i="8"/>
  <c r="E380" i="8"/>
  <c r="F380" i="8"/>
  <c r="G380" i="8"/>
  <c r="H380" i="8"/>
  <c r="I380" i="8"/>
  <c r="E381" i="8"/>
  <c r="F381" i="8"/>
  <c r="G381" i="8"/>
  <c r="H381" i="8"/>
  <c r="I381" i="8"/>
  <c r="E382" i="8"/>
  <c r="F382" i="8"/>
  <c r="G382" i="8"/>
  <c r="H382" i="8"/>
  <c r="I382" i="8"/>
  <c r="E383" i="8"/>
  <c r="F383" i="8"/>
  <c r="G383" i="8"/>
  <c r="H383" i="8"/>
  <c r="I383" i="8"/>
  <c r="E384" i="8"/>
  <c r="F384" i="8"/>
  <c r="G384" i="8"/>
  <c r="H384" i="8"/>
  <c r="I384" i="8"/>
  <c r="E385" i="8"/>
  <c r="F385" i="8"/>
  <c r="G385" i="8"/>
  <c r="H385" i="8"/>
  <c r="I385" i="8"/>
  <c r="E386" i="8"/>
  <c r="F386" i="8"/>
  <c r="G386" i="8"/>
  <c r="H386" i="8"/>
  <c r="I386" i="8"/>
  <c r="E387" i="8"/>
  <c r="F387" i="8"/>
  <c r="G387" i="8"/>
  <c r="H387" i="8"/>
  <c r="I387" i="8"/>
  <c r="E388" i="8"/>
  <c r="F388" i="8"/>
  <c r="G388" i="8"/>
  <c r="H388" i="8"/>
  <c r="I388" i="8"/>
  <c r="E389" i="8"/>
  <c r="F389" i="8"/>
  <c r="G389" i="8"/>
  <c r="H389" i="8"/>
  <c r="I389" i="8"/>
  <c r="E390" i="8"/>
  <c r="F390" i="8"/>
  <c r="G390" i="8"/>
  <c r="H390" i="8"/>
  <c r="I390" i="8"/>
  <c r="E391" i="8"/>
  <c r="F391" i="8"/>
  <c r="G391" i="8"/>
  <c r="H391" i="8"/>
  <c r="I391" i="8"/>
  <c r="E392" i="8"/>
  <c r="F392" i="8"/>
  <c r="G392" i="8"/>
  <c r="H392" i="8"/>
  <c r="I392" i="8"/>
  <c r="E393" i="8"/>
  <c r="F393" i="8"/>
  <c r="G393" i="8"/>
  <c r="H393" i="8"/>
  <c r="I393" i="8"/>
  <c r="E394" i="8"/>
  <c r="F394" i="8"/>
  <c r="G394" i="8"/>
  <c r="H394" i="8"/>
  <c r="I394" i="8"/>
  <c r="E395" i="8"/>
  <c r="F395" i="8"/>
  <c r="G395" i="8"/>
  <c r="H395" i="8"/>
  <c r="I395" i="8"/>
  <c r="E396" i="8"/>
  <c r="F396" i="8"/>
  <c r="G396" i="8"/>
  <c r="H396" i="8"/>
  <c r="I396" i="8"/>
  <c r="E397" i="8"/>
  <c r="F397" i="8"/>
  <c r="G397" i="8"/>
  <c r="H397" i="8"/>
  <c r="I397" i="8"/>
  <c r="E398" i="8"/>
  <c r="F398" i="8"/>
  <c r="G398" i="8"/>
  <c r="H398" i="8"/>
  <c r="I398" i="8"/>
  <c r="E399" i="8"/>
  <c r="F399" i="8"/>
  <c r="G399" i="8"/>
  <c r="H399" i="8"/>
  <c r="I399" i="8"/>
  <c r="E400" i="8"/>
  <c r="F400" i="8"/>
  <c r="G400" i="8"/>
  <c r="H400" i="8"/>
  <c r="I400" i="8"/>
  <c r="E401" i="8"/>
  <c r="F401" i="8"/>
  <c r="G401" i="8"/>
  <c r="H401" i="8"/>
  <c r="I401" i="8"/>
  <c r="E402" i="8"/>
  <c r="F402" i="8"/>
  <c r="G402" i="8"/>
  <c r="H402" i="8"/>
  <c r="I402" i="8"/>
  <c r="E403" i="8"/>
  <c r="F403" i="8"/>
  <c r="G403" i="8"/>
  <c r="H403" i="8"/>
  <c r="I403" i="8"/>
  <c r="E404" i="8"/>
  <c r="F404" i="8"/>
  <c r="G404" i="8"/>
  <c r="H404" i="8"/>
  <c r="I404" i="8"/>
  <c r="E405" i="8"/>
  <c r="F405" i="8"/>
  <c r="G405" i="8"/>
  <c r="H405" i="8"/>
  <c r="I405" i="8"/>
  <c r="E406" i="8"/>
  <c r="F406" i="8"/>
  <c r="G406" i="8"/>
  <c r="H406" i="8"/>
  <c r="I406" i="8"/>
  <c r="E407" i="8"/>
  <c r="F407" i="8"/>
  <c r="G407" i="8"/>
  <c r="H407" i="8"/>
  <c r="I407" i="8"/>
  <c r="E408" i="8"/>
  <c r="F408" i="8"/>
  <c r="G408" i="8"/>
  <c r="H408" i="8"/>
  <c r="I408" i="8"/>
  <c r="E409" i="8"/>
  <c r="F409" i="8"/>
  <c r="G409" i="8"/>
  <c r="H409" i="8"/>
  <c r="I409" i="8"/>
  <c r="E410" i="8"/>
  <c r="F410" i="8"/>
  <c r="G410" i="8"/>
  <c r="H410" i="8"/>
  <c r="I410" i="8"/>
  <c r="E411" i="8"/>
  <c r="F411" i="8"/>
  <c r="G411" i="8"/>
  <c r="H411" i="8"/>
  <c r="I411" i="8"/>
  <c r="E412" i="8"/>
  <c r="F412" i="8"/>
  <c r="G412" i="8"/>
  <c r="H412" i="8"/>
  <c r="I412" i="8"/>
  <c r="E413" i="8"/>
  <c r="F413" i="8"/>
  <c r="G413" i="8"/>
  <c r="H413" i="8"/>
  <c r="I413" i="8"/>
  <c r="E414" i="8"/>
  <c r="F414" i="8"/>
  <c r="G414" i="8"/>
  <c r="H414" i="8"/>
  <c r="I414" i="8"/>
  <c r="E415" i="8"/>
  <c r="F415" i="8"/>
  <c r="G415" i="8"/>
  <c r="H415" i="8"/>
  <c r="I415" i="8"/>
  <c r="E416" i="8"/>
  <c r="F416" i="8"/>
  <c r="G416" i="8"/>
  <c r="H416" i="8"/>
  <c r="I416" i="8"/>
  <c r="E417" i="8"/>
  <c r="F417" i="8"/>
  <c r="G417" i="8"/>
  <c r="H417" i="8"/>
  <c r="I417" i="8"/>
  <c r="E418" i="8"/>
  <c r="F418" i="8"/>
  <c r="G418" i="8"/>
  <c r="H418" i="8"/>
  <c r="I418" i="8"/>
  <c r="E419" i="8"/>
  <c r="F419" i="8"/>
  <c r="G419" i="8"/>
  <c r="H419" i="8"/>
  <c r="I419" i="8"/>
  <c r="E420" i="8"/>
  <c r="F420" i="8"/>
  <c r="G420" i="8"/>
  <c r="H420" i="8"/>
  <c r="I420" i="8"/>
  <c r="E421" i="8"/>
  <c r="F421" i="8"/>
  <c r="G421" i="8"/>
  <c r="H421" i="8"/>
  <c r="I421" i="8"/>
  <c r="E422" i="8"/>
  <c r="F422" i="8"/>
  <c r="G422" i="8"/>
  <c r="H422" i="8"/>
  <c r="I422" i="8"/>
  <c r="E423" i="8"/>
  <c r="F423" i="8"/>
  <c r="G423" i="8"/>
  <c r="H423" i="8"/>
  <c r="I423" i="8"/>
  <c r="E424" i="8"/>
  <c r="F424" i="8"/>
  <c r="G424" i="8"/>
  <c r="H424" i="8"/>
  <c r="I424" i="8"/>
  <c r="E425" i="8"/>
  <c r="F425" i="8"/>
  <c r="G425" i="8"/>
  <c r="H425" i="8"/>
  <c r="I425" i="8"/>
  <c r="E426" i="8"/>
  <c r="F426" i="8"/>
  <c r="G426" i="8"/>
  <c r="H426" i="8"/>
  <c r="I426" i="8"/>
  <c r="E427" i="8"/>
  <c r="F427" i="8"/>
  <c r="G427" i="8"/>
  <c r="H427" i="8"/>
  <c r="I427" i="8"/>
  <c r="E428" i="8"/>
  <c r="F428" i="8"/>
  <c r="G428" i="8"/>
  <c r="H428" i="8"/>
  <c r="I428" i="8"/>
  <c r="E429" i="8"/>
  <c r="F429" i="8"/>
  <c r="G429" i="8"/>
  <c r="H429" i="8"/>
  <c r="I429" i="8"/>
  <c r="E430" i="8"/>
  <c r="F430" i="8"/>
  <c r="G430" i="8"/>
  <c r="H430" i="8"/>
  <c r="I430" i="8"/>
  <c r="E431" i="8"/>
  <c r="F431" i="8"/>
  <c r="G431" i="8"/>
  <c r="H431" i="8"/>
  <c r="I431" i="8"/>
  <c r="E432" i="8"/>
  <c r="F432" i="8"/>
  <c r="G432" i="8"/>
  <c r="H432" i="8"/>
  <c r="I432" i="8"/>
  <c r="E433" i="8"/>
  <c r="F433" i="8"/>
  <c r="G433" i="8"/>
  <c r="H433" i="8"/>
  <c r="I433" i="8"/>
  <c r="E434" i="8"/>
  <c r="F434" i="8"/>
  <c r="G434" i="8"/>
  <c r="H434" i="8"/>
  <c r="I434" i="8"/>
  <c r="E435" i="8"/>
  <c r="F435" i="8"/>
  <c r="G435" i="8"/>
  <c r="H435" i="8"/>
  <c r="I435" i="8"/>
  <c r="E436" i="8"/>
  <c r="F436" i="8"/>
  <c r="G436" i="8"/>
  <c r="H436" i="8"/>
  <c r="I436" i="8"/>
  <c r="E437" i="8"/>
  <c r="F437" i="8"/>
  <c r="G437" i="8"/>
  <c r="H437" i="8"/>
  <c r="I437" i="8"/>
  <c r="E438" i="8"/>
  <c r="F438" i="8"/>
  <c r="G438" i="8"/>
  <c r="H438" i="8"/>
  <c r="I438" i="8"/>
  <c r="E439" i="8"/>
  <c r="F439" i="8"/>
  <c r="G439" i="8"/>
  <c r="H439" i="8"/>
  <c r="I439" i="8"/>
  <c r="E440" i="8"/>
  <c r="F440" i="8"/>
  <c r="G440" i="8"/>
  <c r="H440" i="8"/>
  <c r="I440" i="8"/>
  <c r="E441" i="8"/>
  <c r="F441" i="8"/>
  <c r="G441" i="8"/>
  <c r="H441" i="8"/>
  <c r="I441" i="8"/>
  <c r="E442" i="8"/>
  <c r="F442" i="8"/>
  <c r="G442" i="8"/>
  <c r="H442" i="8"/>
  <c r="I442" i="8"/>
  <c r="E443" i="8"/>
  <c r="F443" i="8"/>
  <c r="G443" i="8"/>
  <c r="H443" i="8"/>
  <c r="I443" i="8"/>
  <c r="E444" i="8"/>
  <c r="F444" i="8"/>
  <c r="G444" i="8"/>
  <c r="H444" i="8"/>
  <c r="I444" i="8"/>
  <c r="E445" i="8"/>
  <c r="F445" i="8"/>
  <c r="G445" i="8"/>
  <c r="H445" i="8"/>
  <c r="I445" i="8"/>
  <c r="E446" i="8"/>
  <c r="F446" i="8"/>
  <c r="G446" i="8"/>
  <c r="H446" i="8"/>
  <c r="I446" i="8"/>
  <c r="E447" i="8"/>
  <c r="F447" i="8"/>
  <c r="G447" i="8"/>
  <c r="H447" i="8"/>
  <c r="I447" i="8"/>
  <c r="E448" i="8"/>
  <c r="F448" i="8"/>
  <c r="G448" i="8"/>
  <c r="H448" i="8"/>
  <c r="I448" i="8"/>
  <c r="E449" i="8"/>
  <c r="F449" i="8"/>
  <c r="G449" i="8"/>
  <c r="H449" i="8"/>
  <c r="I449" i="8"/>
  <c r="E450" i="8"/>
  <c r="F450" i="8"/>
  <c r="G450" i="8"/>
  <c r="H450" i="8"/>
  <c r="I450" i="8"/>
  <c r="E451" i="8"/>
  <c r="F451" i="8"/>
  <c r="G451" i="8"/>
  <c r="H451" i="8"/>
  <c r="I451" i="8"/>
  <c r="E452" i="8"/>
  <c r="F452" i="8"/>
  <c r="G452" i="8"/>
  <c r="H452" i="8"/>
  <c r="I452" i="8"/>
  <c r="E453" i="8"/>
  <c r="F453" i="8"/>
  <c r="G453" i="8"/>
  <c r="H453" i="8"/>
  <c r="I453" i="8"/>
  <c r="E454" i="8"/>
  <c r="F454" i="8"/>
  <c r="G454" i="8"/>
  <c r="H454" i="8"/>
  <c r="I454" i="8"/>
  <c r="E455" i="8"/>
  <c r="F455" i="8"/>
  <c r="G455" i="8"/>
  <c r="H455" i="8"/>
  <c r="I455" i="8"/>
  <c r="E456" i="8"/>
  <c r="F456" i="8"/>
  <c r="G456" i="8"/>
  <c r="H456" i="8"/>
  <c r="I456" i="8"/>
  <c r="E457" i="8"/>
  <c r="F457" i="8"/>
  <c r="G457" i="8"/>
  <c r="H457" i="8"/>
  <c r="I457" i="8"/>
  <c r="E458" i="8"/>
  <c r="F458" i="8"/>
  <c r="G458" i="8"/>
  <c r="H458" i="8"/>
  <c r="I458" i="8"/>
  <c r="E459" i="8"/>
  <c r="F459" i="8"/>
  <c r="G459" i="8"/>
  <c r="H459" i="8"/>
  <c r="I459" i="8"/>
  <c r="E460" i="8"/>
  <c r="F460" i="8"/>
  <c r="G460" i="8"/>
  <c r="H460" i="8"/>
  <c r="I460" i="8"/>
  <c r="E461" i="8"/>
  <c r="F461" i="8"/>
  <c r="G461" i="8"/>
  <c r="H461" i="8"/>
  <c r="I461" i="8"/>
  <c r="E462" i="8"/>
  <c r="F462" i="8"/>
  <c r="G462" i="8"/>
  <c r="H462" i="8"/>
  <c r="I462" i="8"/>
  <c r="E463" i="8"/>
  <c r="F463" i="8"/>
  <c r="G463" i="8"/>
  <c r="H463" i="8"/>
  <c r="I463" i="8"/>
  <c r="E464" i="8"/>
  <c r="F464" i="8"/>
  <c r="G464" i="8"/>
  <c r="H464" i="8"/>
  <c r="I464" i="8"/>
  <c r="E465" i="8"/>
  <c r="F465" i="8"/>
  <c r="G465" i="8"/>
  <c r="H465" i="8"/>
  <c r="I465" i="8"/>
  <c r="E466" i="8"/>
  <c r="F466" i="8"/>
  <c r="G466" i="8"/>
  <c r="H466" i="8"/>
  <c r="I466" i="8"/>
  <c r="E467" i="8"/>
  <c r="F467" i="8"/>
  <c r="G467" i="8"/>
  <c r="H467" i="8"/>
  <c r="I467" i="8"/>
  <c r="E468" i="8"/>
  <c r="F468" i="8"/>
  <c r="G468" i="8"/>
  <c r="H468" i="8"/>
  <c r="I468" i="8"/>
  <c r="E469" i="8"/>
  <c r="F469" i="8"/>
  <c r="G469" i="8"/>
  <c r="H469" i="8"/>
  <c r="I469" i="8"/>
  <c r="E470" i="8"/>
  <c r="F470" i="8"/>
  <c r="G470" i="8"/>
  <c r="H470" i="8"/>
  <c r="I470" i="8"/>
  <c r="E471" i="8"/>
  <c r="F471" i="8"/>
  <c r="G471" i="8"/>
  <c r="H471" i="8"/>
  <c r="I471" i="8"/>
  <c r="E472" i="8"/>
  <c r="F472" i="8"/>
  <c r="G472" i="8"/>
  <c r="H472" i="8"/>
  <c r="I472" i="8"/>
  <c r="E473" i="8"/>
  <c r="F473" i="8"/>
  <c r="G473" i="8"/>
  <c r="H473" i="8"/>
  <c r="I473" i="8"/>
  <c r="E474" i="8"/>
  <c r="F474" i="8"/>
  <c r="G474" i="8"/>
  <c r="H474" i="8"/>
  <c r="I474" i="8"/>
  <c r="E475" i="8"/>
  <c r="F475" i="8"/>
  <c r="G475" i="8"/>
  <c r="H475" i="8"/>
  <c r="I475" i="8"/>
  <c r="E476" i="8"/>
  <c r="F476" i="8"/>
  <c r="G476" i="8"/>
  <c r="H476" i="8"/>
  <c r="I476" i="8"/>
  <c r="E477" i="8"/>
  <c r="F477" i="8"/>
  <c r="G477" i="8"/>
  <c r="H477" i="8"/>
  <c r="I477" i="8"/>
  <c r="E478" i="8"/>
  <c r="F478" i="8"/>
  <c r="G478" i="8"/>
  <c r="H478" i="8"/>
  <c r="I478" i="8"/>
  <c r="E479" i="8"/>
  <c r="F479" i="8"/>
  <c r="G479" i="8"/>
  <c r="H479" i="8"/>
  <c r="I479" i="8"/>
  <c r="E480" i="8"/>
  <c r="F480" i="8"/>
  <c r="G480" i="8"/>
  <c r="H480" i="8"/>
  <c r="I480" i="8"/>
  <c r="E481" i="8"/>
  <c r="F481" i="8"/>
  <c r="G481" i="8"/>
  <c r="H481" i="8"/>
  <c r="I481" i="8"/>
  <c r="E482" i="8"/>
  <c r="F482" i="8"/>
  <c r="G482" i="8"/>
  <c r="H482" i="8"/>
  <c r="I482" i="8"/>
  <c r="E483" i="8"/>
  <c r="F483" i="8"/>
  <c r="G483" i="8"/>
  <c r="H483" i="8"/>
  <c r="I483" i="8"/>
  <c r="E484" i="8"/>
  <c r="F484" i="8"/>
  <c r="G484" i="8"/>
  <c r="H484" i="8"/>
  <c r="I484" i="8"/>
  <c r="E485" i="8"/>
  <c r="F485" i="8"/>
  <c r="G485" i="8"/>
  <c r="H485" i="8"/>
  <c r="I485" i="8"/>
  <c r="E486" i="8"/>
  <c r="F486" i="8"/>
  <c r="G486" i="8"/>
  <c r="H486" i="8"/>
  <c r="I486" i="8"/>
  <c r="E487" i="8"/>
  <c r="F487" i="8"/>
  <c r="G487" i="8"/>
  <c r="H487" i="8"/>
  <c r="I487" i="8"/>
  <c r="E488" i="8"/>
  <c r="F488" i="8"/>
  <c r="G488" i="8"/>
  <c r="H488" i="8"/>
  <c r="I488" i="8"/>
  <c r="E489" i="8"/>
  <c r="F489" i="8"/>
  <c r="G489" i="8"/>
  <c r="H489" i="8"/>
  <c r="I489" i="8"/>
  <c r="E490" i="8"/>
  <c r="F490" i="8"/>
  <c r="G490" i="8"/>
  <c r="H490" i="8"/>
  <c r="I490" i="8"/>
  <c r="E491" i="8"/>
  <c r="F491" i="8"/>
  <c r="G491" i="8"/>
  <c r="H491" i="8"/>
  <c r="I491" i="8"/>
  <c r="E492" i="8"/>
  <c r="F492" i="8"/>
  <c r="G492" i="8"/>
  <c r="H492" i="8"/>
  <c r="I492" i="8"/>
  <c r="E493" i="8"/>
  <c r="F493" i="8"/>
  <c r="G493" i="8"/>
  <c r="H493" i="8"/>
  <c r="I493" i="8"/>
  <c r="E494" i="8"/>
  <c r="F494" i="8"/>
  <c r="G494" i="8"/>
  <c r="H494" i="8"/>
  <c r="I494" i="8"/>
  <c r="E495" i="8"/>
  <c r="F495" i="8"/>
  <c r="G495" i="8"/>
  <c r="H495" i="8"/>
  <c r="I495" i="8"/>
  <c r="E496" i="8"/>
  <c r="F496" i="8"/>
  <c r="G496" i="8"/>
  <c r="H496" i="8"/>
  <c r="I496" i="8"/>
  <c r="E497" i="8"/>
  <c r="F497" i="8"/>
  <c r="G497" i="8"/>
  <c r="H497" i="8"/>
  <c r="I497" i="8"/>
  <c r="E498" i="8"/>
  <c r="F498" i="8"/>
  <c r="G498" i="8"/>
  <c r="H498" i="8"/>
  <c r="I498" i="8"/>
  <c r="E499" i="8"/>
  <c r="F499" i="8"/>
  <c r="G499" i="8"/>
  <c r="H499" i="8"/>
  <c r="I499" i="8"/>
  <c r="E500" i="8"/>
  <c r="F500" i="8"/>
  <c r="G500" i="8"/>
  <c r="H500" i="8"/>
  <c r="I500" i="8"/>
  <c r="E501" i="8"/>
  <c r="F501" i="8"/>
  <c r="G501" i="8"/>
  <c r="H501" i="8"/>
  <c r="I501" i="8"/>
  <c r="E502" i="8"/>
  <c r="F502" i="8"/>
  <c r="G502" i="8"/>
  <c r="H502" i="8"/>
  <c r="I502" i="8"/>
  <c r="E503" i="8"/>
  <c r="F503" i="8"/>
  <c r="G503" i="8"/>
  <c r="H503" i="8"/>
  <c r="I503" i="8"/>
  <c r="E504" i="8"/>
  <c r="F504" i="8"/>
  <c r="G504" i="8"/>
  <c r="H504" i="8"/>
  <c r="I504" i="8"/>
  <c r="E505" i="8"/>
  <c r="F505" i="8"/>
  <c r="G505" i="8"/>
  <c r="H505" i="8"/>
  <c r="I505" i="8"/>
  <c r="E506" i="8"/>
  <c r="F506" i="8"/>
  <c r="G506" i="8"/>
  <c r="H506" i="8"/>
  <c r="I506" i="8"/>
  <c r="E507" i="8"/>
  <c r="F507" i="8"/>
  <c r="G507" i="8"/>
  <c r="H507" i="8"/>
  <c r="I507" i="8"/>
  <c r="E508" i="8"/>
  <c r="F508" i="8"/>
  <c r="G508" i="8"/>
  <c r="H508" i="8"/>
  <c r="I508" i="8"/>
  <c r="E509" i="8"/>
  <c r="F509" i="8"/>
  <c r="G509" i="8"/>
  <c r="H509" i="8"/>
  <c r="I509" i="8"/>
  <c r="E510" i="8"/>
  <c r="F510" i="8"/>
  <c r="G510" i="8"/>
  <c r="H510" i="8"/>
  <c r="I510" i="8"/>
  <c r="E511" i="8"/>
  <c r="F511" i="8"/>
  <c r="G511" i="8"/>
  <c r="H511" i="8"/>
  <c r="I511" i="8"/>
  <c r="E512" i="8"/>
  <c r="F512" i="8"/>
  <c r="G512" i="8"/>
  <c r="H512" i="8"/>
  <c r="I512" i="8"/>
  <c r="E513" i="8"/>
  <c r="F513" i="8"/>
  <c r="G513" i="8"/>
  <c r="H513" i="8"/>
  <c r="I513" i="8"/>
  <c r="E514" i="8"/>
  <c r="F514" i="8"/>
  <c r="G514" i="8"/>
  <c r="H514" i="8"/>
  <c r="I514" i="8"/>
  <c r="E515" i="8"/>
  <c r="F515" i="8"/>
  <c r="G515" i="8"/>
  <c r="H515" i="8"/>
  <c r="I515" i="8"/>
  <c r="E516" i="8"/>
  <c r="F516" i="8"/>
  <c r="G516" i="8"/>
  <c r="H516" i="8"/>
  <c r="I516" i="8"/>
  <c r="E517" i="8"/>
  <c r="F517" i="8"/>
  <c r="G517" i="8"/>
  <c r="H517" i="8"/>
  <c r="I517" i="8"/>
  <c r="E518" i="8"/>
  <c r="F518" i="8"/>
  <c r="G518" i="8"/>
  <c r="H518" i="8"/>
  <c r="I518" i="8"/>
  <c r="E519" i="8"/>
  <c r="F519" i="8"/>
  <c r="G519" i="8"/>
  <c r="H519" i="8"/>
  <c r="I519" i="8"/>
  <c r="E520" i="8"/>
  <c r="F520" i="8"/>
  <c r="G520" i="8"/>
  <c r="H520" i="8"/>
  <c r="I520" i="8"/>
  <c r="E521" i="8"/>
  <c r="F521" i="8"/>
  <c r="G521" i="8"/>
  <c r="H521" i="8"/>
  <c r="I521" i="8"/>
  <c r="E522" i="8"/>
  <c r="F522" i="8"/>
  <c r="G522" i="8"/>
  <c r="H522" i="8"/>
  <c r="I522" i="8"/>
  <c r="E523" i="8"/>
  <c r="F523" i="8"/>
  <c r="G523" i="8"/>
  <c r="H523" i="8"/>
  <c r="I523" i="8"/>
  <c r="E524" i="8"/>
  <c r="F524" i="8"/>
  <c r="G524" i="8"/>
  <c r="H524" i="8"/>
  <c r="I524" i="8"/>
  <c r="E525" i="8"/>
  <c r="F525" i="8"/>
  <c r="G525" i="8"/>
  <c r="H525" i="8"/>
  <c r="I525" i="8"/>
  <c r="E526" i="8"/>
  <c r="F526" i="8"/>
  <c r="G526" i="8"/>
  <c r="H526" i="8"/>
  <c r="I526" i="8"/>
  <c r="E527" i="8"/>
  <c r="F527" i="8"/>
  <c r="G527" i="8"/>
  <c r="H527" i="8"/>
  <c r="I527" i="8"/>
  <c r="E528" i="8"/>
  <c r="F528" i="8"/>
  <c r="G528" i="8"/>
  <c r="H528" i="8"/>
  <c r="I528" i="8"/>
  <c r="E529" i="8"/>
  <c r="F529" i="8"/>
  <c r="G529" i="8"/>
  <c r="H529" i="8"/>
  <c r="I529" i="8"/>
  <c r="E530" i="8"/>
  <c r="F530" i="8"/>
  <c r="G530" i="8"/>
  <c r="H530" i="8"/>
  <c r="I530" i="8"/>
  <c r="E531" i="8"/>
  <c r="F531" i="8"/>
  <c r="G531" i="8"/>
  <c r="H531" i="8"/>
  <c r="I531" i="8"/>
  <c r="E532" i="8"/>
  <c r="F532" i="8"/>
  <c r="G532" i="8"/>
  <c r="H532" i="8"/>
  <c r="I532" i="8"/>
  <c r="E533" i="8"/>
  <c r="F533" i="8"/>
  <c r="G533" i="8"/>
  <c r="H533" i="8"/>
  <c r="I533" i="8"/>
  <c r="E534" i="8"/>
  <c r="F534" i="8"/>
  <c r="G534" i="8"/>
  <c r="H534" i="8"/>
  <c r="I534" i="8"/>
  <c r="E535" i="8"/>
  <c r="F535" i="8"/>
  <c r="G535" i="8"/>
  <c r="H535" i="8"/>
  <c r="I535" i="8"/>
  <c r="E536" i="8"/>
  <c r="F536" i="8"/>
  <c r="G536" i="8"/>
  <c r="H536" i="8"/>
  <c r="I536" i="8"/>
  <c r="E537" i="8"/>
  <c r="F537" i="8"/>
  <c r="G537" i="8"/>
  <c r="H537" i="8"/>
  <c r="I537" i="8"/>
  <c r="E538" i="8"/>
  <c r="F538" i="8"/>
  <c r="G538" i="8"/>
  <c r="H538" i="8"/>
  <c r="I538" i="8"/>
  <c r="E539" i="8"/>
  <c r="F539" i="8"/>
  <c r="G539" i="8"/>
  <c r="H539" i="8"/>
  <c r="I539" i="8"/>
  <c r="E540" i="8"/>
  <c r="F540" i="8"/>
  <c r="G540" i="8"/>
  <c r="H540" i="8"/>
  <c r="I540" i="8"/>
  <c r="E541" i="8"/>
  <c r="F541" i="8"/>
  <c r="G541" i="8"/>
  <c r="H541" i="8"/>
  <c r="I541" i="8"/>
  <c r="E542" i="8"/>
  <c r="F542" i="8"/>
  <c r="G542" i="8"/>
  <c r="H542" i="8"/>
  <c r="I542" i="8"/>
  <c r="E543" i="8"/>
  <c r="F543" i="8"/>
  <c r="G543" i="8"/>
  <c r="H543" i="8"/>
  <c r="I543" i="8"/>
  <c r="E544" i="8"/>
  <c r="F544" i="8"/>
  <c r="G544" i="8"/>
  <c r="H544" i="8"/>
  <c r="I544" i="8"/>
  <c r="E545" i="8"/>
  <c r="F545" i="8"/>
  <c r="G545" i="8"/>
  <c r="H545" i="8"/>
  <c r="I545" i="8"/>
  <c r="E546" i="8"/>
  <c r="F546" i="8"/>
  <c r="G546" i="8"/>
  <c r="H546" i="8"/>
  <c r="I546" i="8"/>
  <c r="E547" i="8"/>
  <c r="F547" i="8"/>
  <c r="G547" i="8"/>
  <c r="H547" i="8"/>
  <c r="I547" i="8"/>
  <c r="E548" i="8"/>
  <c r="F548" i="8"/>
  <c r="G548" i="8"/>
  <c r="H548" i="8"/>
  <c r="I548" i="8"/>
  <c r="E549" i="8"/>
  <c r="F549" i="8"/>
  <c r="G549" i="8"/>
  <c r="H549" i="8"/>
  <c r="I549" i="8"/>
  <c r="E550" i="8"/>
  <c r="F550" i="8"/>
  <c r="G550" i="8"/>
  <c r="H550" i="8"/>
  <c r="I550" i="8"/>
  <c r="E551" i="8"/>
  <c r="F551" i="8"/>
  <c r="G551" i="8"/>
  <c r="H551" i="8"/>
  <c r="I551" i="8"/>
  <c r="E552" i="8"/>
  <c r="F552" i="8"/>
  <c r="G552" i="8"/>
  <c r="H552" i="8"/>
  <c r="I552" i="8"/>
  <c r="E553" i="8"/>
  <c r="F553" i="8"/>
  <c r="G553" i="8"/>
  <c r="H553" i="8"/>
  <c r="I553" i="8"/>
  <c r="E554" i="8"/>
  <c r="F554" i="8"/>
  <c r="G554" i="8"/>
  <c r="H554" i="8"/>
  <c r="I554" i="8"/>
  <c r="E555" i="8"/>
  <c r="F555" i="8"/>
  <c r="G555" i="8"/>
  <c r="H555" i="8"/>
  <c r="I555" i="8"/>
  <c r="E556" i="8"/>
  <c r="F556" i="8"/>
  <c r="G556" i="8"/>
  <c r="H556" i="8"/>
  <c r="I556" i="8"/>
  <c r="E557" i="8"/>
  <c r="F557" i="8"/>
  <c r="G557" i="8"/>
  <c r="H557" i="8"/>
  <c r="I557" i="8"/>
  <c r="E558" i="8"/>
  <c r="F558" i="8"/>
  <c r="G558" i="8"/>
  <c r="H558" i="8"/>
  <c r="I558" i="8"/>
  <c r="E559" i="8"/>
  <c r="F559" i="8"/>
  <c r="G559" i="8"/>
  <c r="H559" i="8"/>
  <c r="I559" i="8"/>
  <c r="E560" i="8"/>
  <c r="F560" i="8"/>
  <c r="G560" i="8"/>
  <c r="H560" i="8"/>
  <c r="I560" i="8"/>
  <c r="E561" i="8"/>
  <c r="F561" i="8"/>
  <c r="G561" i="8"/>
  <c r="H561" i="8"/>
  <c r="I561" i="8"/>
  <c r="E562" i="8"/>
  <c r="F562" i="8"/>
  <c r="G562" i="8"/>
  <c r="H562" i="8"/>
  <c r="I562" i="8"/>
  <c r="E563" i="8"/>
  <c r="F563" i="8"/>
  <c r="G563" i="8"/>
  <c r="H563" i="8"/>
  <c r="I563" i="8"/>
  <c r="E564" i="8"/>
  <c r="F564" i="8"/>
  <c r="G564" i="8"/>
  <c r="H564" i="8"/>
  <c r="I564" i="8"/>
  <c r="E565" i="8"/>
  <c r="F565" i="8"/>
  <c r="G565" i="8"/>
  <c r="H565" i="8"/>
  <c r="I565" i="8"/>
  <c r="E566" i="8"/>
  <c r="F566" i="8"/>
  <c r="G566" i="8"/>
  <c r="H566" i="8"/>
  <c r="I566" i="8"/>
  <c r="E567" i="8"/>
  <c r="F567" i="8"/>
  <c r="G567" i="8"/>
  <c r="H567" i="8"/>
  <c r="I567" i="8"/>
  <c r="E568" i="8"/>
  <c r="F568" i="8"/>
  <c r="G568" i="8"/>
  <c r="H568" i="8"/>
  <c r="I568" i="8"/>
  <c r="E569" i="8"/>
  <c r="F569" i="8"/>
  <c r="G569" i="8"/>
  <c r="H569" i="8"/>
  <c r="I569" i="8"/>
  <c r="E570" i="8"/>
  <c r="F570" i="8"/>
  <c r="G570" i="8"/>
  <c r="H570" i="8"/>
  <c r="I570" i="8"/>
  <c r="E571" i="8"/>
  <c r="F571" i="8"/>
  <c r="G571" i="8"/>
  <c r="H571" i="8"/>
  <c r="I571" i="8"/>
  <c r="E572" i="8"/>
  <c r="F572" i="8"/>
  <c r="G572" i="8"/>
  <c r="H572" i="8"/>
  <c r="I572" i="8"/>
  <c r="E573" i="8"/>
  <c r="F573" i="8"/>
  <c r="G573" i="8"/>
  <c r="H573" i="8"/>
  <c r="I573" i="8"/>
  <c r="E574" i="8"/>
  <c r="F574" i="8"/>
  <c r="G574" i="8"/>
  <c r="H574" i="8"/>
  <c r="I574" i="8"/>
  <c r="E575" i="8"/>
  <c r="F575" i="8"/>
  <c r="G575" i="8"/>
  <c r="H575" i="8"/>
  <c r="I575" i="8"/>
  <c r="E576" i="8"/>
  <c r="F576" i="8"/>
  <c r="G576" i="8"/>
  <c r="H576" i="8"/>
  <c r="I576" i="8"/>
  <c r="E577" i="8"/>
  <c r="F577" i="8"/>
  <c r="G577" i="8"/>
  <c r="H577" i="8"/>
  <c r="I577" i="8"/>
  <c r="E578" i="8"/>
  <c r="F578" i="8"/>
  <c r="G578" i="8"/>
  <c r="H578" i="8"/>
  <c r="I578" i="8"/>
  <c r="E579" i="8"/>
  <c r="F579" i="8"/>
  <c r="G579" i="8"/>
  <c r="H579" i="8"/>
  <c r="I579" i="8"/>
  <c r="E580" i="8"/>
  <c r="F580" i="8"/>
  <c r="G580" i="8"/>
  <c r="H580" i="8"/>
  <c r="I580" i="8"/>
  <c r="E581" i="8"/>
  <c r="F581" i="8"/>
  <c r="G581" i="8"/>
  <c r="H581" i="8"/>
  <c r="I581" i="8"/>
  <c r="E582" i="8"/>
  <c r="F582" i="8"/>
  <c r="G582" i="8"/>
  <c r="H582" i="8"/>
  <c r="I582" i="8"/>
  <c r="E583" i="8"/>
  <c r="F583" i="8"/>
  <c r="G583" i="8"/>
  <c r="H583" i="8"/>
  <c r="I583" i="8"/>
  <c r="E584" i="8"/>
  <c r="F584" i="8"/>
  <c r="G584" i="8"/>
  <c r="H584" i="8"/>
  <c r="I584" i="8"/>
  <c r="E585" i="8"/>
  <c r="F585" i="8"/>
  <c r="G585" i="8"/>
  <c r="H585" i="8"/>
  <c r="I585" i="8"/>
  <c r="E586" i="8"/>
  <c r="F586" i="8"/>
  <c r="G586" i="8"/>
  <c r="H586" i="8"/>
  <c r="I586" i="8"/>
  <c r="E587" i="8"/>
  <c r="F587" i="8"/>
  <c r="G587" i="8"/>
  <c r="H587" i="8"/>
  <c r="I587" i="8"/>
  <c r="E588" i="8"/>
  <c r="F588" i="8"/>
  <c r="G588" i="8"/>
  <c r="H588" i="8"/>
  <c r="I588" i="8"/>
  <c r="E589" i="8"/>
  <c r="F589" i="8"/>
  <c r="G589" i="8"/>
  <c r="H589" i="8"/>
  <c r="I589" i="8"/>
  <c r="E590" i="8"/>
  <c r="F590" i="8"/>
  <c r="G590" i="8"/>
  <c r="H590" i="8"/>
  <c r="I590" i="8"/>
  <c r="E591" i="8"/>
  <c r="F591" i="8"/>
  <c r="G591" i="8"/>
  <c r="H591" i="8"/>
  <c r="I591" i="8"/>
  <c r="E592" i="8"/>
  <c r="F592" i="8"/>
  <c r="G592" i="8"/>
  <c r="H592" i="8"/>
  <c r="I592" i="8"/>
  <c r="E593" i="8"/>
  <c r="F593" i="8"/>
  <c r="G593" i="8"/>
  <c r="H593" i="8"/>
  <c r="I593" i="8"/>
  <c r="E594" i="8"/>
  <c r="F594" i="8"/>
  <c r="G594" i="8"/>
  <c r="H594" i="8"/>
  <c r="I594" i="8"/>
  <c r="E595" i="8"/>
  <c r="F595" i="8"/>
  <c r="G595" i="8"/>
  <c r="H595" i="8"/>
  <c r="I595" i="8"/>
  <c r="E596" i="8"/>
  <c r="F596" i="8"/>
  <c r="G596" i="8"/>
  <c r="H596" i="8"/>
  <c r="I596" i="8"/>
  <c r="E597" i="8"/>
  <c r="F597" i="8"/>
  <c r="G597" i="8"/>
  <c r="H597" i="8"/>
  <c r="I597" i="8"/>
  <c r="E598" i="8"/>
  <c r="F598" i="8"/>
  <c r="G598" i="8"/>
  <c r="H598" i="8"/>
  <c r="I598" i="8"/>
  <c r="E599" i="8"/>
  <c r="F599" i="8"/>
  <c r="G599" i="8"/>
  <c r="H599" i="8"/>
  <c r="I599" i="8"/>
  <c r="E600" i="8"/>
  <c r="F600" i="8"/>
  <c r="G600" i="8"/>
  <c r="H600" i="8"/>
  <c r="I600" i="8"/>
  <c r="E601" i="8"/>
  <c r="F601" i="8"/>
  <c r="G601" i="8"/>
  <c r="H601" i="8"/>
  <c r="I601" i="8"/>
  <c r="E602" i="8"/>
  <c r="F602" i="8"/>
  <c r="G602" i="8"/>
  <c r="H602" i="8"/>
  <c r="I602" i="8"/>
  <c r="E603" i="8"/>
  <c r="F603" i="8"/>
  <c r="G603" i="8"/>
  <c r="H603" i="8"/>
  <c r="I603" i="8"/>
  <c r="E604" i="8"/>
  <c r="F604" i="8"/>
  <c r="G604" i="8"/>
  <c r="H604" i="8"/>
  <c r="I604" i="8"/>
  <c r="E605" i="8"/>
  <c r="F605" i="8"/>
  <c r="G605" i="8"/>
  <c r="H605" i="8"/>
  <c r="I605" i="8"/>
  <c r="E606" i="8"/>
  <c r="F606" i="8"/>
  <c r="G606" i="8"/>
  <c r="H606" i="8"/>
  <c r="I606" i="8"/>
  <c r="E607" i="8"/>
  <c r="F607" i="8"/>
  <c r="G607" i="8"/>
  <c r="H607" i="8"/>
  <c r="I607" i="8"/>
  <c r="E608" i="8"/>
  <c r="F608" i="8"/>
  <c r="G608" i="8"/>
  <c r="H608" i="8"/>
  <c r="I608" i="8"/>
  <c r="E609" i="8"/>
  <c r="F609" i="8"/>
  <c r="G609" i="8"/>
  <c r="H609" i="8"/>
  <c r="I609" i="8"/>
  <c r="E610" i="8"/>
  <c r="F610" i="8"/>
  <c r="G610" i="8"/>
  <c r="H610" i="8"/>
  <c r="I610" i="8"/>
  <c r="E611" i="8"/>
  <c r="F611" i="8"/>
  <c r="G611" i="8"/>
  <c r="H611" i="8"/>
  <c r="I611" i="8"/>
  <c r="E612" i="8"/>
  <c r="F612" i="8"/>
  <c r="G612" i="8"/>
  <c r="H612" i="8"/>
  <c r="I612" i="8"/>
  <c r="E613" i="8"/>
  <c r="F613" i="8"/>
  <c r="G613" i="8"/>
  <c r="H613" i="8"/>
  <c r="I613" i="8"/>
  <c r="E614" i="8"/>
  <c r="F614" i="8"/>
  <c r="G614" i="8"/>
  <c r="H614" i="8"/>
  <c r="I614" i="8"/>
  <c r="E615" i="8"/>
  <c r="F615" i="8"/>
  <c r="G615" i="8"/>
  <c r="H615" i="8"/>
  <c r="I615" i="8"/>
  <c r="E616" i="8"/>
  <c r="F616" i="8"/>
  <c r="G616" i="8"/>
  <c r="H616" i="8"/>
  <c r="I616" i="8"/>
  <c r="E617" i="8"/>
  <c r="F617" i="8"/>
  <c r="G617" i="8"/>
  <c r="H617" i="8"/>
  <c r="I617" i="8"/>
  <c r="E618" i="8"/>
  <c r="F618" i="8"/>
  <c r="G618" i="8"/>
  <c r="H618" i="8"/>
  <c r="I618" i="8"/>
  <c r="E619" i="8"/>
  <c r="F619" i="8"/>
  <c r="G619" i="8"/>
  <c r="H619" i="8"/>
  <c r="I619" i="8"/>
  <c r="E620" i="8"/>
  <c r="F620" i="8"/>
  <c r="G620" i="8"/>
  <c r="H620" i="8"/>
  <c r="I620" i="8"/>
  <c r="E621" i="8"/>
  <c r="F621" i="8"/>
  <c r="G621" i="8"/>
  <c r="H621" i="8"/>
  <c r="I621" i="8"/>
  <c r="E622" i="8"/>
  <c r="F622" i="8"/>
  <c r="G622" i="8"/>
  <c r="H622" i="8"/>
  <c r="I622" i="8"/>
  <c r="E623" i="8"/>
  <c r="F623" i="8"/>
  <c r="G623" i="8"/>
  <c r="H623" i="8"/>
  <c r="I623" i="8"/>
  <c r="E624" i="8"/>
  <c r="F624" i="8"/>
  <c r="G624" i="8"/>
  <c r="H624" i="8"/>
  <c r="I624" i="8"/>
  <c r="E625" i="8"/>
  <c r="F625" i="8"/>
  <c r="G625" i="8"/>
  <c r="H625" i="8"/>
  <c r="I625" i="8"/>
  <c r="E626" i="8"/>
  <c r="F626" i="8"/>
  <c r="G626" i="8"/>
  <c r="H626" i="8"/>
  <c r="I626" i="8"/>
  <c r="E627" i="8"/>
  <c r="F627" i="8"/>
  <c r="G627" i="8"/>
  <c r="H627" i="8"/>
  <c r="I627" i="8"/>
  <c r="E628" i="8"/>
  <c r="F628" i="8"/>
  <c r="G628" i="8"/>
  <c r="H628" i="8"/>
  <c r="I628" i="8"/>
  <c r="E629" i="8"/>
  <c r="F629" i="8"/>
  <c r="G629" i="8"/>
  <c r="H629" i="8"/>
  <c r="I629" i="8"/>
  <c r="E630" i="8"/>
  <c r="F630" i="8"/>
  <c r="G630" i="8"/>
  <c r="H630" i="8"/>
  <c r="I630" i="8"/>
  <c r="E631" i="8"/>
  <c r="F631" i="8"/>
  <c r="G631" i="8"/>
  <c r="H631" i="8"/>
  <c r="I631" i="8"/>
  <c r="E632" i="8"/>
  <c r="F632" i="8"/>
  <c r="G632" i="8"/>
  <c r="H632" i="8"/>
  <c r="I632" i="8"/>
  <c r="E633" i="8"/>
  <c r="F633" i="8"/>
  <c r="G633" i="8"/>
  <c r="H633" i="8"/>
  <c r="I633" i="8"/>
  <c r="E634" i="8"/>
  <c r="F634" i="8"/>
  <c r="G634" i="8"/>
  <c r="H634" i="8"/>
  <c r="I634" i="8"/>
  <c r="E635" i="8"/>
  <c r="F635" i="8"/>
  <c r="G635" i="8"/>
  <c r="H635" i="8"/>
  <c r="I635" i="8"/>
  <c r="E636" i="8"/>
  <c r="F636" i="8"/>
  <c r="G636" i="8"/>
  <c r="H636" i="8"/>
  <c r="I636" i="8"/>
  <c r="E637" i="8"/>
  <c r="F637" i="8"/>
  <c r="G637" i="8"/>
  <c r="H637" i="8"/>
  <c r="I637" i="8"/>
  <c r="E638" i="8"/>
  <c r="F638" i="8"/>
  <c r="G638" i="8"/>
  <c r="H638" i="8"/>
  <c r="I638" i="8"/>
  <c r="E639" i="8"/>
  <c r="F639" i="8"/>
  <c r="G639" i="8"/>
  <c r="H639" i="8"/>
  <c r="I639" i="8"/>
  <c r="E640" i="8"/>
  <c r="F640" i="8"/>
  <c r="G640" i="8"/>
  <c r="H640" i="8"/>
  <c r="I640" i="8"/>
  <c r="E641" i="8"/>
  <c r="F641" i="8"/>
  <c r="G641" i="8"/>
  <c r="H641" i="8"/>
  <c r="I641" i="8"/>
  <c r="E642" i="8"/>
  <c r="F642" i="8"/>
  <c r="G642" i="8"/>
  <c r="H642" i="8"/>
  <c r="I642" i="8"/>
  <c r="E643" i="8"/>
  <c r="F643" i="8"/>
  <c r="G643" i="8"/>
  <c r="H643" i="8"/>
  <c r="I643" i="8"/>
  <c r="E644" i="8"/>
  <c r="F644" i="8"/>
  <c r="G644" i="8"/>
  <c r="H644" i="8"/>
  <c r="I644" i="8"/>
  <c r="E645" i="8"/>
  <c r="F645" i="8"/>
  <c r="G645" i="8"/>
  <c r="H645" i="8"/>
  <c r="I645" i="8"/>
  <c r="E646" i="8"/>
  <c r="F646" i="8"/>
  <c r="G646" i="8"/>
  <c r="H646" i="8"/>
  <c r="I646" i="8"/>
  <c r="E647" i="8"/>
  <c r="F647" i="8"/>
  <c r="G647" i="8"/>
  <c r="H647" i="8"/>
  <c r="I647" i="8"/>
  <c r="E648" i="8"/>
  <c r="F648" i="8"/>
  <c r="G648" i="8"/>
  <c r="H648" i="8"/>
  <c r="I648" i="8"/>
  <c r="E649" i="8"/>
  <c r="F649" i="8"/>
  <c r="G649" i="8"/>
  <c r="H649" i="8"/>
  <c r="I649" i="8"/>
  <c r="E650" i="8"/>
  <c r="F650" i="8"/>
  <c r="G650" i="8"/>
  <c r="H650" i="8"/>
  <c r="I650" i="8"/>
  <c r="E651" i="8"/>
  <c r="F651" i="8"/>
  <c r="G651" i="8"/>
  <c r="H651" i="8"/>
  <c r="I651" i="8"/>
  <c r="E652" i="8"/>
  <c r="F652" i="8"/>
  <c r="G652" i="8"/>
  <c r="H652" i="8"/>
  <c r="I652" i="8"/>
  <c r="E653" i="8"/>
  <c r="F653" i="8"/>
  <c r="G653" i="8"/>
  <c r="H653" i="8"/>
  <c r="I653" i="8"/>
  <c r="E654" i="8"/>
  <c r="F654" i="8"/>
  <c r="G654" i="8"/>
  <c r="H654" i="8"/>
  <c r="I654" i="8"/>
  <c r="E655" i="8"/>
  <c r="F655" i="8"/>
  <c r="G655" i="8"/>
  <c r="H655" i="8"/>
  <c r="I655" i="8"/>
  <c r="E656" i="8"/>
  <c r="F656" i="8"/>
  <c r="G656" i="8"/>
  <c r="H656" i="8"/>
  <c r="I656" i="8"/>
  <c r="E657" i="8"/>
  <c r="F657" i="8"/>
  <c r="G657" i="8"/>
  <c r="H657" i="8"/>
  <c r="I657" i="8"/>
  <c r="E658" i="8"/>
  <c r="F658" i="8"/>
  <c r="G658" i="8"/>
  <c r="H658" i="8"/>
  <c r="I658" i="8"/>
  <c r="E659" i="8"/>
  <c r="F659" i="8"/>
  <c r="G659" i="8"/>
  <c r="H659" i="8"/>
  <c r="I659" i="8"/>
  <c r="E660" i="8"/>
  <c r="F660" i="8"/>
  <c r="G660" i="8"/>
  <c r="H660" i="8"/>
  <c r="I660" i="8"/>
  <c r="E661" i="8"/>
  <c r="F661" i="8"/>
  <c r="G661" i="8"/>
  <c r="H661" i="8"/>
  <c r="I661" i="8"/>
  <c r="E662" i="8"/>
  <c r="F662" i="8"/>
  <c r="G662" i="8"/>
  <c r="H662" i="8"/>
  <c r="I662" i="8"/>
  <c r="E663" i="8"/>
  <c r="F663" i="8"/>
  <c r="G663" i="8"/>
  <c r="H663" i="8"/>
  <c r="I663" i="8"/>
  <c r="E664" i="8"/>
  <c r="F664" i="8"/>
  <c r="G664" i="8"/>
  <c r="H664" i="8"/>
  <c r="I664" i="8"/>
  <c r="E665" i="8"/>
  <c r="F665" i="8"/>
  <c r="G665" i="8"/>
  <c r="H665" i="8"/>
  <c r="I665" i="8"/>
  <c r="E666" i="8"/>
  <c r="F666" i="8"/>
  <c r="G666" i="8"/>
  <c r="H666" i="8"/>
  <c r="I666" i="8"/>
  <c r="E667" i="8"/>
  <c r="F667" i="8"/>
  <c r="G667" i="8"/>
  <c r="H667" i="8"/>
  <c r="I667" i="8"/>
  <c r="E668" i="8"/>
  <c r="F668" i="8"/>
  <c r="G668" i="8"/>
  <c r="H668" i="8"/>
  <c r="I668" i="8"/>
  <c r="E669" i="8"/>
  <c r="F669" i="8"/>
  <c r="G669" i="8"/>
  <c r="H669" i="8"/>
  <c r="I669" i="8"/>
  <c r="E670" i="8"/>
  <c r="F670" i="8"/>
  <c r="G670" i="8"/>
  <c r="H670" i="8"/>
  <c r="I670" i="8"/>
  <c r="E671" i="8"/>
  <c r="F671" i="8"/>
  <c r="G671" i="8"/>
  <c r="H671" i="8"/>
  <c r="I671" i="8"/>
  <c r="E672" i="8"/>
  <c r="F672" i="8"/>
  <c r="G672" i="8"/>
  <c r="H672" i="8"/>
  <c r="I672" i="8"/>
  <c r="E673" i="8"/>
  <c r="F673" i="8"/>
  <c r="G673" i="8"/>
  <c r="H673" i="8"/>
  <c r="I673" i="8"/>
  <c r="E674" i="8"/>
  <c r="F674" i="8"/>
  <c r="G674" i="8"/>
  <c r="H674" i="8"/>
  <c r="I674" i="8"/>
  <c r="E675" i="8"/>
  <c r="F675" i="8"/>
  <c r="G675" i="8"/>
  <c r="H675" i="8"/>
  <c r="I675" i="8"/>
  <c r="E676" i="8"/>
  <c r="F676" i="8"/>
  <c r="G676" i="8"/>
  <c r="H676" i="8"/>
  <c r="I676" i="8"/>
  <c r="E677" i="8"/>
  <c r="F677" i="8"/>
  <c r="G677" i="8"/>
  <c r="H677" i="8"/>
  <c r="I677" i="8"/>
  <c r="E678" i="8"/>
  <c r="F678" i="8"/>
  <c r="G678" i="8"/>
  <c r="H678" i="8"/>
  <c r="I678" i="8"/>
  <c r="E679" i="8"/>
  <c r="F679" i="8"/>
  <c r="G679" i="8"/>
  <c r="H679" i="8"/>
  <c r="I679" i="8"/>
  <c r="E680" i="8"/>
  <c r="F680" i="8"/>
  <c r="G680" i="8"/>
  <c r="H680" i="8"/>
  <c r="I680" i="8"/>
  <c r="E681" i="8"/>
  <c r="F681" i="8"/>
  <c r="G681" i="8"/>
  <c r="H681" i="8"/>
  <c r="I681" i="8"/>
  <c r="E682" i="8"/>
  <c r="F682" i="8"/>
  <c r="G682" i="8"/>
  <c r="H682" i="8"/>
  <c r="I682" i="8"/>
  <c r="E683" i="8"/>
  <c r="F683" i="8"/>
  <c r="G683" i="8"/>
  <c r="H683" i="8"/>
  <c r="I683" i="8"/>
  <c r="E684" i="8"/>
  <c r="F684" i="8"/>
  <c r="G684" i="8"/>
  <c r="H684" i="8"/>
  <c r="I684" i="8"/>
  <c r="E685" i="8"/>
  <c r="F685" i="8"/>
  <c r="G685" i="8"/>
  <c r="H685" i="8"/>
  <c r="I685" i="8"/>
  <c r="E686" i="8"/>
  <c r="F686" i="8"/>
  <c r="G686" i="8"/>
  <c r="H686" i="8"/>
  <c r="I686" i="8"/>
  <c r="E687" i="8"/>
  <c r="F687" i="8"/>
  <c r="G687" i="8"/>
  <c r="H687" i="8"/>
  <c r="I687" i="8"/>
  <c r="E688" i="8"/>
  <c r="F688" i="8"/>
  <c r="G688" i="8"/>
  <c r="H688" i="8"/>
  <c r="I688" i="8"/>
  <c r="E689" i="8"/>
  <c r="F689" i="8"/>
  <c r="G689" i="8"/>
  <c r="H689" i="8"/>
  <c r="I689" i="8"/>
  <c r="E690" i="8"/>
  <c r="F690" i="8"/>
  <c r="G690" i="8"/>
  <c r="H690" i="8"/>
  <c r="I690" i="8"/>
  <c r="E691" i="8"/>
  <c r="F691" i="8"/>
  <c r="G691" i="8"/>
  <c r="H691" i="8"/>
  <c r="I691" i="8"/>
  <c r="E692" i="8"/>
  <c r="F692" i="8"/>
  <c r="G692" i="8"/>
  <c r="H692" i="8"/>
  <c r="I692" i="8"/>
  <c r="E693" i="8"/>
  <c r="F693" i="8"/>
  <c r="G693" i="8"/>
  <c r="H693" i="8"/>
  <c r="I693" i="8"/>
  <c r="E694" i="8"/>
  <c r="F694" i="8"/>
  <c r="G694" i="8"/>
  <c r="H694" i="8"/>
  <c r="I694" i="8"/>
  <c r="E695" i="8"/>
  <c r="F695" i="8"/>
  <c r="G695" i="8"/>
  <c r="H695" i="8"/>
  <c r="I695" i="8"/>
  <c r="E696" i="8"/>
  <c r="F696" i="8"/>
  <c r="G696" i="8"/>
  <c r="H696" i="8"/>
  <c r="I696" i="8"/>
  <c r="E697" i="8"/>
  <c r="F697" i="8"/>
  <c r="G697" i="8"/>
  <c r="H697" i="8"/>
  <c r="I697" i="8"/>
  <c r="E698" i="8"/>
  <c r="F698" i="8"/>
  <c r="G698" i="8"/>
  <c r="H698" i="8"/>
  <c r="I698" i="8"/>
  <c r="E699" i="8"/>
  <c r="F699" i="8"/>
  <c r="G699" i="8"/>
  <c r="H699" i="8"/>
  <c r="I699" i="8"/>
  <c r="E700" i="8"/>
  <c r="F700" i="8"/>
  <c r="G700" i="8"/>
  <c r="H700" i="8"/>
  <c r="I700" i="8"/>
  <c r="E701" i="8"/>
  <c r="F701" i="8"/>
  <c r="G701" i="8"/>
  <c r="H701" i="8"/>
  <c r="I701" i="8"/>
  <c r="E702" i="8"/>
  <c r="F702" i="8"/>
  <c r="G702" i="8"/>
  <c r="H702" i="8"/>
  <c r="I702" i="8"/>
  <c r="E703" i="8"/>
  <c r="F703" i="8"/>
  <c r="G703" i="8"/>
  <c r="H703" i="8"/>
  <c r="I703" i="8"/>
  <c r="E704" i="8"/>
  <c r="F704" i="8"/>
  <c r="G704" i="8"/>
  <c r="H704" i="8"/>
  <c r="I704" i="8"/>
  <c r="E705" i="8"/>
  <c r="F705" i="8"/>
  <c r="G705" i="8"/>
  <c r="H705" i="8"/>
  <c r="I705" i="8"/>
  <c r="E706" i="8"/>
  <c r="F706" i="8"/>
  <c r="G706" i="8"/>
  <c r="H706" i="8"/>
  <c r="I706" i="8"/>
  <c r="E707" i="8"/>
  <c r="F707" i="8"/>
  <c r="G707" i="8"/>
  <c r="H707" i="8"/>
  <c r="I707" i="8"/>
  <c r="E708" i="8"/>
  <c r="F708" i="8"/>
  <c r="G708" i="8"/>
  <c r="H708" i="8"/>
  <c r="I708" i="8"/>
  <c r="E709" i="8"/>
  <c r="F709" i="8"/>
  <c r="G709" i="8"/>
  <c r="H709" i="8"/>
  <c r="I709" i="8"/>
  <c r="E710" i="8"/>
  <c r="F710" i="8"/>
  <c r="G710" i="8"/>
  <c r="H710" i="8"/>
  <c r="I710" i="8"/>
  <c r="E711" i="8"/>
  <c r="F711" i="8"/>
  <c r="G711" i="8"/>
  <c r="H711" i="8"/>
  <c r="I711" i="8"/>
  <c r="E712" i="8"/>
  <c r="F712" i="8"/>
  <c r="G712" i="8"/>
  <c r="H712" i="8"/>
  <c r="I712" i="8"/>
  <c r="E713" i="8"/>
  <c r="F713" i="8"/>
  <c r="G713" i="8"/>
  <c r="H713" i="8"/>
  <c r="I713" i="8"/>
  <c r="E714" i="8"/>
  <c r="F714" i="8"/>
  <c r="G714" i="8"/>
  <c r="H714" i="8"/>
  <c r="I714" i="8"/>
  <c r="E715" i="8"/>
  <c r="F715" i="8"/>
  <c r="G715" i="8"/>
  <c r="H715" i="8"/>
  <c r="I715" i="8"/>
  <c r="E716" i="8"/>
  <c r="F716" i="8"/>
  <c r="G716" i="8"/>
  <c r="H716" i="8"/>
  <c r="I716" i="8"/>
  <c r="E717" i="8"/>
  <c r="F717" i="8"/>
  <c r="G717" i="8"/>
  <c r="H717" i="8"/>
  <c r="I717" i="8"/>
  <c r="E718" i="8"/>
  <c r="F718" i="8"/>
  <c r="G718" i="8"/>
  <c r="H718" i="8"/>
  <c r="I718" i="8"/>
  <c r="E719" i="8"/>
  <c r="F719" i="8"/>
  <c r="G719" i="8"/>
  <c r="H719" i="8"/>
  <c r="I719" i="8"/>
  <c r="E720" i="8"/>
  <c r="F720" i="8"/>
  <c r="G720" i="8"/>
  <c r="H720" i="8"/>
  <c r="I720" i="8"/>
  <c r="E721" i="8"/>
  <c r="F721" i="8"/>
  <c r="G721" i="8"/>
  <c r="H721" i="8"/>
  <c r="I721" i="8"/>
  <c r="E722" i="8"/>
  <c r="F722" i="8"/>
  <c r="G722" i="8"/>
  <c r="H722" i="8"/>
  <c r="I722" i="8"/>
  <c r="E723" i="8"/>
  <c r="F723" i="8"/>
  <c r="G723" i="8"/>
  <c r="H723" i="8"/>
  <c r="I723" i="8"/>
  <c r="E724" i="8"/>
  <c r="F724" i="8"/>
  <c r="G724" i="8"/>
  <c r="H724" i="8"/>
  <c r="I724" i="8"/>
  <c r="E725" i="8"/>
  <c r="F725" i="8"/>
  <c r="G725" i="8"/>
  <c r="H725" i="8"/>
  <c r="I725" i="8"/>
  <c r="E726" i="8"/>
  <c r="F726" i="8"/>
  <c r="G726" i="8"/>
  <c r="H726" i="8"/>
  <c r="I726" i="8"/>
  <c r="E727" i="8"/>
  <c r="F727" i="8"/>
  <c r="G727" i="8"/>
  <c r="H727" i="8"/>
  <c r="I727" i="8"/>
  <c r="E728" i="8"/>
  <c r="F728" i="8"/>
  <c r="G728" i="8"/>
  <c r="H728" i="8"/>
  <c r="I728" i="8"/>
  <c r="E729" i="8"/>
  <c r="F729" i="8"/>
  <c r="G729" i="8"/>
  <c r="H729" i="8"/>
  <c r="I729" i="8"/>
  <c r="E730" i="8"/>
  <c r="F730" i="8"/>
  <c r="G730" i="8"/>
  <c r="H730" i="8"/>
  <c r="I730" i="8"/>
  <c r="E731" i="8"/>
  <c r="F731" i="8"/>
  <c r="G731" i="8"/>
  <c r="H731" i="8"/>
  <c r="I731" i="8"/>
  <c r="E732" i="8"/>
  <c r="F732" i="8"/>
  <c r="G732" i="8"/>
  <c r="H732" i="8"/>
  <c r="I732" i="8"/>
  <c r="E733" i="8"/>
  <c r="F733" i="8"/>
  <c r="G733" i="8"/>
  <c r="H733" i="8"/>
  <c r="I733" i="8"/>
  <c r="E734" i="8"/>
  <c r="F734" i="8"/>
  <c r="G734" i="8"/>
  <c r="H734" i="8"/>
  <c r="I734" i="8"/>
  <c r="E735" i="8"/>
  <c r="F735" i="8"/>
  <c r="G735" i="8"/>
  <c r="H735" i="8"/>
  <c r="I735" i="8"/>
  <c r="E736" i="8"/>
  <c r="F736" i="8"/>
  <c r="G736" i="8"/>
  <c r="H736" i="8"/>
  <c r="I736" i="8"/>
  <c r="E737" i="8"/>
  <c r="F737" i="8"/>
  <c r="G737" i="8"/>
  <c r="H737" i="8"/>
  <c r="I737" i="8"/>
  <c r="E738" i="8"/>
  <c r="F738" i="8"/>
  <c r="G738" i="8"/>
  <c r="H738" i="8"/>
  <c r="I738" i="8"/>
  <c r="E739" i="8"/>
  <c r="F739" i="8"/>
  <c r="G739" i="8"/>
  <c r="H739" i="8"/>
  <c r="I739" i="8"/>
  <c r="E740" i="8"/>
  <c r="F740" i="8"/>
  <c r="G740" i="8"/>
  <c r="H740" i="8"/>
  <c r="I740" i="8"/>
  <c r="E741" i="8"/>
  <c r="F741" i="8"/>
  <c r="G741" i="8"/>
  <c r="H741" i="8"/>
  <c r="I741" i="8"/>
  <c r="E742" i="8"/>
  <c r="F742" i="8"/>
  <c r="G742" i="8"/>
  <c r="H742" i="8"/>
  <c r="I742" i="8"/>
  <c r="E743" i="8"/>
  <c r="F743" i="8"/>
  <c r="G743" i="8"/>
  <c r="H743" i="8"/>
  <c r="I743" i="8"/>
  <c r="E744" i="8"/>
  <c r="F744" i="8"/>
  <c r="G744" i="8"/>
  <c r="H744" i="8"/>
  <c r="I744" i="8"/>
  <c r="E745" i="8"/>
  <c r="F745" i="8"/>
  <c r="G745" i="8"/>
  <c r="H745" i="8"/>
  <c r="I745" i="8"/>
  <c r="E746" i="8"/>
  <c r="F746" i="8"/>
  <c r="G746" i="8"/>
  <c r="H746" i="8"/>
  <c r="I746" i="8"/>
  <c r="E747" i="8"/>
  <c r="F747" i="8"/>
  <c r="G747" i="8"/>
  <c r="H747" i="8"/>
  <c r="I747" i="8"/>
  <c r="E748" i="8"/>
  <c r="F748" i="8"/>
  <c r="G748" i="8"/>
  <c r="H748" i="8"/>
  <c r="I748" i="8"/>
  <c r="E749" i="8"/>
  <c r="F749" i="8"/>
  <c r="G749" i="8"/>
  <c r="H749" i="8"/>
  <c r="I749" i="8"/>
  <c r="E750" i="8"/>
  <c r="F750" i="8"/>
  <c r="G750" i="8"/>
  <c r="H750" i="8"/>
  <c r="I750" i="8"/>
  <c r="E751" i="8"/>
  <c r="F751" i="8"/>
  <c r="G751" i="8"/>
  <c r="H751" i="8"/>
  <c r="I751" i="8"/>
  <c r="E752" i="8"/>
  <c r="F752" i="8"/>
  <c r="G752" i="8"/>
  <c r="H752" i="8"/>
  <c r="I752" i="8"/>
  <c r="E753" i="8"/>
  <c r="F753" i="8"/>
  <c r="G753" i="8"/>
  <c r="H753" i="8"/>
  <c r="I753" i="8"/>
  <c r="E754" i="8"/>
  <c r="F754" i="8"/>
  <c r="G754" i="8"/>
  <c r="H754" i="8"/>
  <c r="I754" i="8"/>
  <c r="E755" i="8"/>
  <c r="F755" i="8"/>
  <c r="G755" i="8"/>
  <c r="H755" i="8"/>
  <c r="I755" i="8"/>
  <c r="E756" i="8"/>
  <c r="F756" i="8"/>
  <c r="G756" i="8"/>
  <c r="H756" i="8"/>
  <c r="I756" i="8"/>
  <c r="E757" i="8"/>
  <c r="F757" i="8"/>
  <c r="G757" i="8"/>
  <c r="H757" i="8"/>
  <c r="I757" i="8"/>
  <c r="E758" i="8"/>
  <c r="F758" i="8"/>
  <c r="G758" i="8"/>
  <c r="H758" i="8"/>
  <c r="I758" i="8"/>
  <c r="E759" i="8"/>
  <c r="F759" i="8"/>
  <c r="G759" i="8"/>
  <c r="H759" i="8"/>
  <c r="I759" i="8"/>
  <c r="E760" i="8"/>
  <c r="F760" i="8"/>
  <c r="G760" i="8"/>
  <c r="H760" i="8"/>
  <c r="I760" i="8"/>
  <c r="E761" i="8"/>
  <c r="F761" i="8"/>
  <c r="G761" i="8"/>
  <c r="H761" i="8"/>
  <c r="I761" i="8"/>
  <c r="E762" i="8"/>
  <c r="F762" i="8"/>
  <c r="G762" i="8"/>
  <c r="H762" i="8"/>
  <c r="I762" i="8"/>
  <c r="E763" i="8"/>
  <c r="F763" i="8"/>
  <c r="G763" i="8"/>
  <c r="H763" i="8"/>
  <c r="I763" i="8"/>
  <c r="E764" i="8"/>
  <c r="F764" i="8"/>
  <c r="G764" i="8"/>
  <c r="H764" i="8"/>
  <c r="I764" i="8"/>
  <c r="E765" i="8"/>
  <c r="F765" i="8"/>
  <c r="G765" i="8"/>
  <c r="H765" i="8"/>
  <c r="I765" i="8"/>
  <c r="E766" i="8"/>
  <c r="F766" i="8"/>
  <c r="G766" i="8"/>
  <c r="H766" i="8"/>
  <c r="I766" i="8"/>
  <c r="E767" i="8"/>
  <c r="F767" i="8"/>
  <c r="G767" i="8"/>
  <c r="H767" i="8"/>
  <c r="I767" i="8"/>
  <c r="E768" i="8"/>
  <c r="F768" i="8"/>
  <c r="G768" i="8"/>
  <c r="H768" i="8"/>
  <c r="I768" i="8"/>
  <c r="E769" i="8"/>
  <c r="F769" i="8"/>
  <c r="G769" i="8"/>
  <c r="H769" i="8"/>
  <c r="I769" i="8"/>
  <c r="E770" i="8"/>
  <c r="F770" i="8"/>
  <c r="G770" i="8"/>
  <c r="H770" i="8"/>
  <c r="I770" i="8"/>
  <c r="E771" i="8"/>
  <c r="F771" i="8"/>
  <c r="G771" i="8"/>
  <c r="H771" i="8"/>
  <c r="I771" i="8"/>
  <c r="E772" i="8"/>
  <c r="F772" i="8"/>
  <c r="G772" i="8"/>
  <c r="H772" i="8"/>
  <c r="I772" i="8"/>
  <c r="E773" i="8"/>
  <c r="F773" i="8"/>
  <c r="G773" i="8"/>
  <c r="H773" i="8"/>
  <c r="I773" i="8"/>
  <c r="E774" i="8"/>
  <c r="F774" i="8"/>
  <c r="G774" i="8"/>
  <c r="H774" i="8"/>
  <c r="I774" i="8"/>
  <c r="E775" i="8"/>
  <c r="F775" i="8"/>
  <c r="G775" i="8"/>
  <c r="H775" i="8"/>
  <c r="I775" i="8"/>
  <c r="E776" i="8"/>
  <c r="F776" i="8"/>
  <c r="G776" i="8"/>
  <c r="H776" i="8"/>
  <c r="I776" i="8"/>
  <c r="E777" i="8"/>
  <c r="F777" i="8"/>
  <c r="G777" i="8"/>
  <c r="H777" i="8"/>
  <c r="I777" i="8"/>
  <c r="E778" i="8"/>
  <c r="F778" i="8"/>
  <c r="G778" i="8"/>
  <c r="H778" i="8"/>
  <c r="I778" i="8"/>
  <c r="E779" i="8"/>
  <c r="F779" i="8"/>
  <c r="G779" i="8"/>
  <c r="H779" i="8"/>
  <c r="I779" i="8"/>
  <c r="E780" i="8"/>
  <c r="F780" i="8"/>
  <c r="G780" i="8"/>
  <c r="H780" i="8"/>
  <c r="I780" i="8"/>
  <c r="E781" i="8"/>
  <c r="F781" i="8"/>
  <c r="G781" i="8"/>
  <c r="H781" i="8"/>
  <c r="I781" i="8"/>
  <c r="E782" i="8"/>
  <c r="F782" i="8"/>
  <c r="G782" i="8"/>
  <c r="H782" i="8"/>
  <c r="I782" i="8"/>
  <c r="E783" i="8"/>
  <c r="F783" i="8"/>
  <c r="G783" i="8"/>
  <c r="H783" i="8"/>
  <c r="I783" i="8"/>
  <c r="E784" i="8"/>
  <c r="F784" i="8"/>
  <c r="G784" i="8"/>
  <c r="H784" i="8"/>
  <c r="I784" i="8"/>
  <c r="E785" i="8"/>
  <c r="F785" i="8"/>
  <c r="G785" i="8"/>
  <c r="H785" i="8"/>
  <c r="I785" i="8"/>
  <c r="E786" i="8"/>
  <c r="F786" i="8"/>
  <c r="G786" i="8"/>
  <c r="H786" i="8"/>
  <c r="I786" i="8"/>
  <c r="E787" i="8"/>
  <c r="F787" i="8"/>
  <c r="G787" i="8"/>
  <c r="H787" i="8"/>
  <c r="I787" i="8"/>
  <c r="E788" i="8"/>
  <c r="F788" i="8"/>
  <c r="G788" i="8"/>
  <c r="H788" i="8"/>
  <c r="I788" i="8"/>
  <c r="E789" i="8"/>
  <c r="F789" i="8"/>
  <c r="G789" i="8"/>
  <c r="H789" i="8"/>
  <c r="I789" i="8"/>
  <c r="E790" i="8"/>
  <c r="F790" i="8"/>
  <c r="G790" i="8"/>
  <c r="H790" i="8"/>
  <c r="I790" i="8"/>
  <c r="E791" i="8"/>
  <c r="F791" i="8"/>
  <c r="G791" i="8"/>
  <c r="H791" i="8"/>
  <c r="I791" i="8"/>
  <c r="E792" i="8"/>
  <c r="F792" i="8"/>
  <c r="G792" i="8"/>
  <c r="H792" i="8"/>
  <c r="I792" i="8"/>
  <c r="E793" i="8"/>
  <c r="F793" i="8"/>
  <c r="G793" i="8"/>
  <c r="H793" i="8"/>
  <c r="I793" i="8"/>
  <c r="E794" i="8"/>
  <c r="F794" i="8"/>
  <c r="G794" i="8"/>
  <c r="H794" i="8"/>
  <c r="I794" i="8"/>
  <c r="E795" i="8"/>
  <c r="F795" i="8"/>
  <c r="G795" i="8"/>
  <c r="H795" i="8"/>
  <c r="I795" i="8"/>
  <c r="E796" i="8"/>
  <c r="F796" i="8"/>
  <c r="G796" i="8"/>
  <c r="H796" i="8"/>
  <c r="I796" i="8"/>
  <c r="E797" i="8"/>
  <c r="F797" i="8"/>
  <c r="G797" i="8"/>
  <c r="H797" i="8"/>
  <c r="I797" i="8"/>
  <c r="E798" i="8"/>
  <c r="F798" i="8"/>
  <c r="G798" i="8"/>
  <c r="H798" i="8"/>
  <c r="I798" i="8"/>
  <c r="E799" i="8"/>
  <c r="F799" i="8"/>
  <c r="G799" i="8"/>
  <c r="H799" i="8"/>
  <c r="I799" i="8"/>
  <c r="E800" i="8"/>
  <c r="F800" i="8"/>
  <c r="G800" i="8"/>
  <c r="H800" i="8"/>
  <c r="I800" i="8"/>
  <c r="E801" i="8"/>
  <c r="F801" i="8"/>
  <c r="G801" i="8"/>
  <c r="H801" i="8"/>
  <c r="I801" i="8"/>
  <c r="E802" i="8"/>
  <c r="F802" i="8"/>
  <c r="G802" i="8"/>
  <c r="H802" i="8"/>
  <c r="I802" i="8"/>
  <c r="E803" i="8"/>
  <c r="F803" i="8"/>
  <c r="G803" i="8"/>
  <c r="H803" i="8"/>
  <c r="I803" i="8"/>
  <c r="E804" i="8"/>
  <c r="F804" i="8"/>
  <c r="G804" i="8"/>
  <c r="H804" i="8"/>
  <c r="I804" i="8"/>
  <c r="E805" i="8"/>
  <c r="F805" i="8"/>
  <c r="G805" i="8"/>
  <c r="H805" i="8"/>
  <c r="I805" i="8"/>
  <c r="E806" i="8"/>
  <c r="F806" i="8"/>
  <c r="G806" i="8"/>
  <c r="H806" i="8"/>
  <c r="I806" i="8"/>
  <c r="E807" i="8"/>
  <c r="F807" i="8"/>
  <c r="G807" i="8"/>
  <c r="H807" i="8"/>
  <c r="I807" i="8"/>
  <c r="E808" i="8"/>
  <c r="F808" i="8"/>
  <c r="G808" i="8"/>
  <c r="H808" i="8"/>
  <c r="I808" i="8"/>
  <c r="E809" i="8"/>
  <c r="F809" i="8"/>
  <c r="G809" i="8"/>
  <c r="H809" i="8"/>
  <c r="I809" i="8"/>
  <c r="E810" i="8"/>
  <c r="F810" i="8"/>
  <c r="G810" i="8"/>
  <c r="H810" i="8"/>
  <c r="I810" i="8"/>
  <c r="E811" i="8"/>
  <c r="F811" i="8"/>
  <c r="G811" i="8"/>
  <c r="H811" i="8"/>
  <c r="I811" i="8"/>
  <c r="E812" i="8"/>
  <c r="F812" i="8"/>
  <c r="G812" i="8"/>
  <c r="H812" i="8"/>
  <c r="I812" i="8"/>
  <c r="E813" i="8"/>
  <c r="F813" i="8"/>
  <c r="G813" i="8"/>
  <c r="H813" i="8"/>
  <c r="I813" i="8"/>
  <c r="E814" i="8"/>
  <c r="F814" i="8"/>
  <c r="G814" i="8"/>
  <c r="H814" i="8"/>
  <c r="I814" i="8"/>
  <c r="E815" i="8"/>
  <c r="F815" i="8"/>
  <c r="G815" i="8"/>
  <c r="H815" i="8"/>
  <c r="I815" i="8"/>
  <c r="E816" i="8"/>
  <c r="F816" i="8"/>
  <c r="G816" i="8"/>
  <c r="H816" i="8"/>
  <c r="I816" i="8"/>
  <c r="E817" i="8"/>
  <c r="F817" i="8"/>
  <c r="G817" i="8"/>
  <c r="H817" i="8"/>
  <c r="I817" i="8"/>
  <c r="E818" i="8"/>
  <c r="F818" i="8"/>
  <c r="G818" i="8"/>
  <c r="H818" i="8"/>
  <c r="I818" i="8"/>
  <c r="E819" i="8"/>
  <c r="F819" i="8"/>
  <c r="G819" i="8"/>
  <c r="H819" i="8"/>
  <c r="I819" i="8"/>
  <c r="E820" i="8"/>
  <c r="F820" i="8"/>
  <c r="G820" i="8"/>
  <c r="H820" i="8"/>
  <c r="I820" i="8"/>
  <c r="E821" i="8"/>
  <c r="F821" i="8"/>
  <c r="G821" i="8"/>
  <c r="H821" i="8"/>
  <c r="I821" i="8"/>
  <c r="E822" i="8"/>
  <c r="F822" i="8"/>
  <c r="G822" i="8"/>
  <c r="H822" i="8"/>
  <c r="I822" i="8"/>
  <c r="E823" i="8"/>
  <c r="F823" i="8"/>
  <c r="G823" i="8"/>
  <c r="H823" i="8"/>
  <c r="I823" i="8"/>
  <c r="E824" i="8"/>
  <c r="F824" i="8"/>
  <c r="G824" i="8"/>
  <c r="H824" i="8"/>
  <c r="I824" i="8"/>
  <c r="E825" i="8"/>
  <c r="F825" i="8"/>
  <c r="G825" i="8"/>
  <c r="H825" i="8"/>
  <c r="I825" i="8"/>
  <c r="E826" i="8"/>
  <c r="F826" i="8"/>
  <c r="G826" i="8"/>
  <c r="H826" i="8"/>
  <c r="I826" i="8"/>
  <c r="E827" i="8"/>
  <c r="F827" i="8"/>
  <c r="G827" i="8"/>
  <c r="H827" i="8"/>
  <c r="I827" i="8"/>
  <c r="E828" i="8"/>
  <c r="F828" i="8"/>
  <c r="G828" i="8"/>
  <c r="H828" i="8"/>
  <c r="I828" i="8"/>
  <c r="E829" i="8"/>
  <c r="F829" i="8"/>
  <c r="G829" i="8"/>
  <c r="H829" i="8"/>
  <c r="I829" i="8"/>
  <c r="E830" i="8"/>
  <c r="F830" i="8"/>
  <c r="G830" i="8"/>
  <c r="H830" i="8"/>
  <c r="I830" i="8"/>
  <c r="E831" i="8"/>
  <c r="F831" i="8"/>
  <c r="G831" i="8"/>
  <c r="H831" i="8"/>
  <c r="I831" i="8"/>
  <c r="E832" i="8"/>
  <c r="F832" i="8"/>
  <c r="G832" i="8"/>
  <c r="H832" i="8"/>
  <c r="I832" i="8"/>
  <c r="E833" i="8"/>
  <c r="F833" i="8"/>
  <c r="G833" i="8"/>
  <c r="H833" i="8"/>
  <c r="I833" i="8"/>
  <c r="E834" i="8"/>
  <c r="F834" i="8"/>
  <c r="G834" i="8"/>
  <c r="H834" i="8"/>
  <c r="I834" i="8"/>
  <c r="E835" i="8"/>
  <c r="F835" i="8"/>
  <c r="G835" i="8"/>
  <c r="H835" i="8"/>
  <c r="I835" i="8"/>
  <c r="E836" i="8"/>
  <c r="F836" i="8"/>
  <c r="G836" i="8"/>
  <c r="H836" i="8"/>
  <c r="I836" i="8"/>
  <c r="E837" i="8"/>
  <c r="F837" i="8"/>
  <c r="G837" i="8"/>
  <c r="H837" i="8"/>
  <c r="I837" i="8"/>
  <c r="E838" i="8"/>
  <c r="F838" i="8"/>
  <c r="G838" i="8"/>
  <c r="H838" i="8"/>
  <c r="I838" i="8"/>
  <c r="E839" i="8"/>
  <c r="F839" i="8"/>
  <c r="G839" i="8"/>
  <c r="H839" i="8"/>
  <c r="I839" i="8"/>
  <c r="E840" i="8"/>
  <c r="F840" i="8"/>
  <c r="G840" i="8"/>
  <c r="H840" i="8"/>
  <c r="I840" i="8"/>
  <c r="E841" i="8"/>
  <c r="F841" i="8"/>
  <c r="G841" i="8"/>
  <c r="H841" i="8"/>
  <c r="I841" i="8"/>
  <c r="E842" i="8"/>
  <c r="F842" i="8"/>
  <c r="G842" i="8"/>
  <c r="H842" i="8"/>
  <c r="I842" i="8"/>
  <c r="E843" i="8"/>
  <c r="F843" i="8"/>
  <c r="G843" i="8"/>
  <c r="H843" i="8"/>
  <c r="I843" i="8"/>
  <c r="E844" i="8"/>
  <c r="F844" i="8"/>
  <c r="G844" i="8"/>
  <c r="H844" i="8"/>
  <c r="I844" i="8"/>
  <c r="E845" i="8"/>
  <c r="F845" i="8"/>
  <c r="G845" i="8"/>
  <c r="H845" i="8"/>
  <c r="I845" i="8"/>
  <c r="E846" i="8"/>
  <c r="F846" i="8"/>
  <c r="G846" i="8"/>
  <c r="H846" i="8"/>
  <c r="I846" i="8"/>
  <c r="E847" i="8"/>
  <c r="F847" i="8"/>
  <c r="G847" i="8"/>
  <c r="H847" i="8"/>
  <c r="I847" i="8"/>
  <c r="E848" i="8"/>
  <c r="F848" i="8"/>
  <c r="G848" i="8"/>
  <c r="H848" i="8"/>
  <c r="I848" i="8"/>
  <c r="E849" i="8"/>
  <c r="F849" i="8"/>
  <c r="G849" i="8"/>
  <c r="H849" i="8"/>
  <c r="I849" i="8"/>
  <c r="E850" i="8"/>
  <c r="F850" i="8"/>
  <c r="G850" i="8"/>
  <c r="H850" i="8"/>
  <c r="I850" i="8"/>
  <c r="E851" i="8"/>
  <c r="F851" i="8"/>
  <c r="G851" i="8"/>
  <c r="H851" i="8"/>
  <c r="I851" i="8"/>
  <c r="E852" i="8"/>
  <c r="F852" i="8"/>
  <c r="G852" i="8"/>
  <c r="H852" i="8"/>
  <c r="I852" i="8"/>
  <c r="E853" i="8"/>
  <c r="F853" i="8"/>
  <c r="G853" i="8"/>
  <c r="H853" i="8"/>
  <c r="I853" i="8"/>
  <c r="E854" i="8"/>
  <c r="F854" i="8"/>
  <c r="G854" i="8"/>
  <c r="H854" i="8"/>
  <c r="I854" i="8"/>
  <c r="E855" i="8"/>
  <c r="F855" i="8"/>
  <c r="G855" i="8"/>
  <c r="H855" i="8"/>
  <c r="I855" i="8"/>
  <c r="E856" i="8"/>
  <c r="F856" i="8"/>
  <c r="G856" i="8"/>
  <c r="H856" i="8"/>
  <c r="I856" i="8"/>
  <c r="E857" i="8"/>
  <c r="F857" i="8"/>
  <c r="G857" i="8"/>
  <c r="H857" i="8"/>
  <c r="I857" i="8"/>
  <c r="E858" i="8"/>
  <c r="F858" i="8"/>
  <c r="G858" i="8"/>
  <c r="H858" i="8"/>
  <c r="I858" i="8"/>
  <c r="E859" i="8"/>
  <c r="F859" i="8"/>
  <c r="G859" i="8"/>
  <c r="H859" i="8"/>
  <c r="I859" i="8"/>
  <c r="E860" i="8"/>
  <c r="F860" i="8"/>
  <c r="G860" i="8"/>
  <c r="H860" i="8"/>
  <c r="I860" i="8"/>
  <c r="E861" i="8"/>
  <c r="F861" i="8"/>
  <c r="G861" i="8"/>
  <c r="H861" i="8"/>
  <c r="I861" i="8"/>
  <c r="E862" i="8"/>
  <c r="F862" i="8"/>
  <c r="G862" i="8"/>
  <c r="H862" i="8"/>
  <c r="I862" i="8"/>
  <c r="E863" i="8"/>
  <c r="F863" i="8"/>
  <c r="G863" i="8"/>
  <c r="H863" i="8"/>
  <c r="I863" i="8"/>
  <c r="E864" i="8"/>
  <c r="F864" i="8"/>
  <c r="G864" i="8"/>
  <c r="H864" i="8"/>
  <c r="I864" i="8"/>
  <c r="E865" i="8"/>
  <c r="F865" i="8"/>
  <c r="G865" i="8"/>
  <c r="H865" i="8"/>
  <c r="I865" i="8"/>
  <c r="E866" i="8"/>
  <c r="F866" i="8"/>
  <c r="G866" i="8"/>
  <c r="H866" i="8"/>
  <c r="I866" i="8"/>
  <c r="E867" i="8"/>
  <c r="F867" i="8"/>
  <c r="G867" i="8"/>
  <c r="H867" i="8"/>
  <c r="I867" i="8"/>
  <c r="E868" i="8"/>
  <c r="F868" i="8"/>
  <c r="G868" i="8"/>
  <c r="H868" i="8"/>
  <c r="I868" i="8"/>
  <c r="E869" i="8"/>
  <c r="F869" i="8"/>
  <c r="G869" i="8"/>
  <c r="H869" i="8"/>
  <c r="I869" i="8"/>
  <c r="E870" i="8"/>
  <c r="F870" i="8"/>
  <c r="G870" i="8"/>
  <c r="H870" i="8"/>
  <c r="I870" i="8"/>
  <c r="E871" i="8"/>
  <c r="F871" i="8"/>
  <c r="G871" i="8"/>
  <c r="H871" i="8"/>
  <c r="I871" i="8"/>
  <c r="E872" i="8"/>
  <c r="F872" i="8"/>
  <c r="G872" i="8"/>
  <c r="H872" i="8"/>
  <c r="I872" i="8"/>
  <c r="E873" i="8"/>
  <c r="F873" i="8"/>
  <c r="G873" i="8"/>
  <c r="H873" i="8"/>
  <c r="I873" i="8"/>
  <c r="E874" i="8"/>
  <c r="F874" i="8"/>
  <c r="G874" i="8"/>
  <c r="H874" i="8"/>
  <c r="I874" i="8"/>
  <c r="E875" i="8"/>
  <c r="F875" i="8"/>
  <c r="G875" i="8"/>
  <c r="H875" i="8"/>
  <c r="I875" i="8"/>
  <c r="E876" i="8"/>
  <c r="F876" i="8"/>
  <c r="G876" i="8"/>
  <c r="H876" i="8"/>
  <c r="I876" i="8"/>
  <c r="E877" i="8"/>
  <c r="F877" i="8"/>
  <c r="G877" i="8"/>
  <c r="H877" i="8"/>
  <c r="I877" i="8"/>
  <c r="E878" i="8"/>
  <c r="F878" i="8"/>
  <c r="G878" i="8"/>
  <c r="H878" i="8"/>
  <c r="I878" i="8"/>
  <c r="E879" i="8"/>
  <c r="F879" i="8"/>
  <c r="G879" i="8"/>
  <c r="H879" i="8"/>
  <c r="I879" i="8"/>
  <c r="E880" i="8"/>
  <c r="F880" i="8"/>
  <c r="G880" i="8"/>
  <c r="H880" i="8"/>
  <c r="I880" i="8"/>
  <c r="E881" i="8"/>
  <c r="F881" i="8"/>
  <c r="G881" i="8"/>
  <c r="H881" i="8"/>
  <c r="I881" i="8"/>
  <c r="E882" i="8"/>
  <c r="F882" i="8"/>
  <c r="G882" i="8"/>
  <c r="H882" i="8"/>
  <c r="I882" i="8"/>
  <c r="E883" i="8"/>
  <c r="F883" i="8"/>
  <c r="G883" i="8"/>
  <c r="H883" i="8"/>
  <c r="I883" i="8"/>
  <c r="E884" i="8"/>
  <c r="F884" i="8"/>
  <c r="G884" i="8"/>
  <c r="H884" i="8"/>
  <c r="I884" i="8"/>
  <c r="E885" i="8"/>
  <c r="F885" i="8"/>
  <c r="G885" i="8"/>
  <c r="H885" i="8"/>
  <c r="I885" i="8"/>
  <c r="E886" i="8"/>
  <c r="F886" i="8"/>
  <c r="G886" i="8"/>
  <c r="H886" i="8"/>
  <c r="I886" i="8"/>
  <c r="E887" i="8"/>
  <c r="F887" i="8"/>
  <c r="G887" i="8"/>
  <c r="H887" i="8"/>
  <c r="I887" i="8"/>
  <c r="E888" i="8"/>
  <c r="F888" i="8"/>
  <c r="G888" i="8"/>
  <c r="H888" i="8"/>
  <c r="I888" i="8"/>
  <c r="E889" i="8"/>
  <c r="F889" i="8"/>
  <c r="G889" i="8"/>
  <c r="H889" i="8"/>
  <c r="I889" i="8"/>
  <c r="E890" i="8"/>
  <c r="F890" i="8"/>
  <c r="G890" i="8"/>
  <c r="H890" i="8"/>
  <c r="I890" i="8"/>
  <c r="E891" i="8"/>
  <c r="F891" i="8"/>
  <c r="G891" i="8"/>
  <c r="H891" i="8"/>
  <c r="I891" i="8"/>
  <c r="E892" i="8"/>
  <c r="F892" i="8"/>
  <c r="G892" i="8"/>
  <c r="H892" i="8"/>
  <c r="I892" i="8"/>
  <c r="E893" i="8"/>
  <c r="F893" i="8"/>
  <c r="G893" i="8"/>
  <c r="H893" i="8"/>
  <c r="I893" i="8"/>
  <c r="E894" i="8"/>
  <c r="F894" i="8"/>
  <c r="G894" i="8"/>
  <c r="H894" i="8"/>
  <c r="I894" i="8"/>
  <c r="E895" i="8"/>
  <c r="F895" i="8"/>
  <c r="G895" i="8"/>
  <c r="H895" i="8"/>
  <c r="I895" i="8"/>
  <c r="E896" i="8"/>
  <c r="F896" i="8"/>
  <c r="G896" i="8"/>
  <c r="H896" i="8"/>
  <c r="I896" i="8"/>
  <c r="E897" i="8"/>
  <c r="F897" i="8"/>
  <c r="G897" i="8"/>
  <c r="H897" i="8"/>
  <c r="I897" i="8"/>
  <c r="E898" i="8"/>
  <c r="F898" i="8"/>
  <c r="G898" i="8"/>
  <c r="H898" i="8"/>
  <c r="I898" i="8"/>
  <c r="E899" i="8"/>
  <c r="F899" i="8"/>
  <c r="G899" i="8"/>
  <c r="H899" i="8"/>
  <c r="I899" i="8"/>
  <c r="E900" i="8"/>
  <c r="F900" i="8"/>
  <c r="G900" i="8"/>
  <c r="H900" i="8"/>
  <c r="I900" i="8"/>
  <c r="E901" i="8"/>
  <c r="F901" i="8"/>
  <c r="G901" i="8"/>
  <c r="H901" i="8"/>
  <c r="I901" i="8"/>
  <c r="E902" i="8"/>
  <c r="F902" i="8"/>
  <c r="G902" i="8"/>
  <c r="H902" i="8"/>
  <c r="I902" i="8"/>
  <c r="E903" i="8"/>
  <c r="F903" i="8"/>
  <c r="G903" i="8"/>
  <c r="H903" i="8"/>
  <c r="I903" i="8"/>
  <c r="E904" i="8"/>
  <c r="F904" i="8"/>
  <c r="G904" i="8"/>
  <c r="H904" i="8"/>
  <c r="I904" i="8"/>
  <c r="E905" i="8"/>
  <c r="F905" i="8"/>
  <c r="G905" i="8"/>
  <c r="H905" i="8"/>
  <c r="I905" i="8"/>
  <c r="E906" i="8"/>
  <c r="F906" i="8"/>
  <c r="G906" i="8"/>
  <c r="H906" i="8"/>
  <c r="I906" i="8"/>
  <c r="E907" i="8"/>
  <c r="F907" i="8"/>
  <c r="G907" i="8"/>
  <c r="H907" i="8"/>
  <c r="I907" i="8"/>
  <c r="E908" i="8"/>
  <c r="F908" i="8"/>
  <c r="G908" i="8"/>
  <c r="H908" i="8"/>
  <c r="I908" i="8"/>
  <c r="E909" i="8"/>
  <c r="F909" i="8"/>
  <c r="G909" i="8"/>
  <c r="H909" i="8"/>
  <c r="I909" i="8"/>
  <c r="E910" i="8"/>
  <c r="F910" i="8"/>
  <c r="G910" i="8"/>
  <c r="H910" i="8"/>
  <c r="I910" i="8"/>
  <c r="E911" i="8"/>
  <c r="F911" i="8"/>
  <c r="G911" i="8"/>
  <c r="H911" i="8"/>
  <c r="I911" i="8"/>
  <c r="E912" i="8"/>
  <c r="F912" i="8"/>
  <c r="G912" i="8"/>
  <c r="H912" i="8"/>
  <c r="I912" i="8"/>
  <c r="E913" i="8"/>
  <c r="F913" i="8"/>
  <c r="G913" i="8"/>
  <c r="H913" i="8"/>
  <c r="I913" i="8"/>
  <c r="E914" i="8"/>
  <c r="F914" i="8"/>
  <c r="G914" i="8"/>
  <c r="H914" i="8"/>
  <c r="I914" i="8"/>
  <c r="E915" i="8"/>
  <c r="F915" i="8"/>
  <c r="G915" i="8"/>
  <c r="H915" i="8"/>
  <c r="I915" i="8"/>
  <c r="E916" i="8"/>
  <c r="F916" i="8"/>
  <c r="G916" i="8"/>
  <c r="H916" i="8"/>
  <c r="I916" i="8"/>
  <c r="E917" i="8"/>
  <c r="F917" i="8"/>
  <c r="G917" i="8"/>
  <c r="H917" i="8"/>
  <c r="I917" i="8"/>
  <c r="E918" i="8"/>
  <c r="F918" i="8"/>
  <c r="G918" i="8"/>
  <c r="H918" i="8"/>
  <c r="I918" i="8"/>
  <c r="E919" i="8"/>
  <c r="F919" i="8"/>
  <c r="G919" i="8"/>
  <c r="H919" i="8"/>
  <c r="I919" i="8"/>
  <c r="E920" i="8"/>
  <c r="F920" i="8"/>
  <c r="G920" i="8"/>
  <c r="H920" i="8"/>
  <c r="I920" i="8"/>
  <c r="E921" i="8"/>
  <c r="F921" i="8"/>
  <c r="G921" i="8"/>
  <c r="H921" i="8"/>
  <c r="I921" i="8"/>
  <c r="E922" i="8"/>
  <c r="F922" i="8"/>
  <c r="G922" i="8"/>
  <c r="H922" i="8"/>
  <c r="I922" i="8"/>
  <c r="E923" i="8"/>
  <c r="F923" i="8"/>
  <c r="G923" i="8"/>
  <c r="H923" i="8"/>
  <c r="I923" i="8"/>
  <c r="E924" i="8"/>
  <c r="F924" i="8"/>
  <c r="G924" i="8"/>
  <c r="H924" i="8"/>
  <c r="I924" i="8"/>
  <c r="E925" i="8"/>
  <c r="F925" i="8"/>
  <c r="G925" i="8"/>
  <c r="H925" i="8"/>
  <c r="I925" i="8"/>
  <c r="E926" i="8"/>
  <c r="F926" i="8"/>
  <c r="G926" i="8"/>
  <c r="H926" i="8"/>
  <c r="I926" i="8"/>
  <c r="E927" i="8"/>
  <c r="F927" i="8"/>
  <c r="G927" i="8"/>
  <c r="H927" i="8"/>
  <c r="I927" i="8"/>
  <c r="E928" i="8"/>
  <c r="F928" i="8"/>
  <c r="G928" i="8"/>
  <c r="H928" i="8"/>
  <c r="I928" i="8"/>
  <c r="E929" i="8"/>
  <c r="F929" i="8"/>
  <c r="G929" i="8"/>
  <c r="H929" i="8"/>
  <c r="I929" i="8"/>
  <c r="E930" i="8"/>
  <c r="F930" i="8"/>
  <c r="G930" i="8"/>
  <c r="H930" i="8"/>
  <c r="I930" i="8"/>
  <c r="E931" i="8"/>
  <c r="F931" i="8"/>
  <c r="G931" i="8"/>
  <c r="H931" i="8"/>
  <c r="I931" i="8"/>
  <c r="E932" i="8"/>
  <c r="F932" i="8"/>
  <c r="G932" i="8"/>
  <c r="H932" i="8"/>
  <c r="I932" i="8"/>
  <c r="E933" i="8"/>
  <c r="F933" i="8"/>
  <c r="G933" i="8"/>
  <c r="H933" i="8"/>
  <c r="I933" i="8"/>
  <c r="E934" i="8"/>
  <c r="F934" i="8"/>
  <c r="G934" i="8"/>
  <c r="H934" i="8"/>
  <c r="I934" i="8"/>
  <c r="E935" i="8"/>
  <c r="F935" i="8"/>
  <c r="G935" i="8"/>
  <c r="H935" i="8"/>
  <c r="I935" i="8"/>
  <c r="E936" i="8"/>
  <c r="F936" i="8"/>
  <c r="G936" i="8"/>
  <c r="H936" i="8"/>
  <c r="I936" i="8"/>
  <c r="E937" i="8"/>
  <c r="F937" i="8"/>
  <c r="G937" i="8"/>
  <c r="H937" i="8"/>
  <c r="I937" i="8"/>
  <c r="E938" i="8"/>
  <c r="F938" i="8"/>
  <c r="G938" i="8"/>
  <c r="H938" i="8"/>
  <c r="I938" i="8"/>
  <c r="E939" i="8"/>
  <c r="F939" i="8"/>
  <c r="G939" i="8"/>
  <c r="H939" i="8"/>
  <c r="I939" i="8"/>
  <c r="E940" i="8"/>
  <c r="F940" i="8"/>
  <c r="G940" i="8"/>
  <c r="H940" i="8"/>
  <c r="I940" i="8"/>
  <c r="E941" i="8"/>
  <c r="F941" i="8"/>
  <c r="G941" i="8"/>
  <c r="H941" i="8"/>
  <c r="I941" i="8"/>
  <c r="E942" i="8"/>
  <c r="F942" i="8"/>
  <c r="G942" i="8"/>
  <c r="H942" i="8"/>
  <c r="I942" i="8"/>
  <c r="E943" i="8"/>
  <c r="F943" i="8"/>
  <c r="G943" i="8"/>
  <c r="H943" i="8"/>
  <c r="I943" i="8"/>
  <c r="E944" i="8"/>
  <c r="F944" i="8"/>
  <c r="G944" i="8"/>
  <c r="H944" i="8"/>
  <c r="I944" i="8"/>
  <c r="E945" i="8"/>
  <c r="F945" i="8"/>
  <c r="G945" i="8"/>
  <c r="H945" i="8"/>
  <c r="I945" i="8"/>
  <c r="E946" i="8"/>
  <c r="F946" i="8"/>
  <c r="G946" i="8"/>
  <c r="H946" i="8"/>
  <c r="I946" i="8"/>
  <c r="E947" i="8"/>
  <c r="F947" i="8"/>
  <c r="G947" i="8"/>
  <c r="H947" i="8"/>
  <c r="I947" i="8"/>
  <c r="E948" i="8"/>
  <c r="F948" i="8"/>
  <c r="G948" i="8"/>
  <c r="H948" i="8"/>
  <c r="I948" i="8"/>
  <c r="E949" i="8"/>
  <c r="F949" i="8"/>
  <c r="G949" i="8"/>
  <c r="H949" i="8"/>
  <c r="I949" i="8"/>
  <c r="E950" i="8"/>
  <c r="F950" i="8"/>
  <c r="G950" i="8"/>
  <c r="H950" i="8"/>
  <c r="I950" i="8"/>
  <c r="E951" i="8"/>
  <c r="F951" i="8"/>
  <c r="G951" i="8"/>
  <c r="H951" i="8"/>
  <c r="I951" i="8"/>
  <c r="E952" i="8"/>
  <c r="F952" i="8"/>
  <c r="G952" i="8"/>
  <c r="H952" i="8"/>
  <c r="I952" i="8"/>
  <c r="E953" i="8"/>
  <c r="F953" i="8"/>
  <c r="G953" i="8"/>
  <c r="H953" i="8"/>
  <c r="I953" i="8"/>
  <c r="E954" i="8"/>
  <c r="F954" i="8"/>
  <c r="G954" i="8"/>
  <c r="H954" i="8"/>
  <c r="I954" i="8"/>
  <c r="E955" i="8"/>
  <c r="F955" i="8"/>
  <c r="G955" i="8"/>
  <c r="H955" i="8"/>
  <c r="I955" i="8"/>
  <c r="E956" i="8"/>
  <c r="F956" i="8"/>
  <c r="G956" i="8"/>
  <c r="H956" i="8"/>
  <c r="I956" i="8"/>
  <c r="E957" i="8"/>
  <c r="F957" i="8"/>
  <c r="G957" i="8"/>
  <c r="H957" i="8"/>
  <c r="I957" i="8"/>
  <c r="E958" i="8"/>
  <c r="F958" i="8"/>
  <c r="G958" i="8"/>
  <c r="H958" i="8"/>
  <c r="I958" i="8"/>
  <c r="E959" i="8"/>
  <c r="F959" i="8"/>
  <c r="G959" i="8"/>
  <c r="H959" i="8"/>
  <c r="I959" i="8"/>
  <c r="E960" i="8"/>
  <c r="F960" i="8"/>
  <c r="G960" i="8"/>
  <c r="H960" i="8"/>
  <c r="I960" i="8"/>
  <c r="E961" i="8"/>
  <c r="F961" i="8"/>
  <c r="G961" i="8"/>
  <c r="H961" i="8"/>
  <c r="I961" i="8"/>
  <c r="E962" i="8"/>
  <c r="F962" i="8"/>
  <c r="G962" i="8"/>
  <c r="H962" i="8"/>
  <c r="I962" i="8"/>
  <c r="E963" i="8"/>
  <c r="F963" i="8"/>
  <c r="G963" i="8"/>
  <c r="H963" i="8"/>
  <c r="I963" i="8"/>
  <c r="E964" i="8"/>
  <c r="F964" i="8"/>
  <c r="G964" i="8"/>
  <c r="H964" i="8"/>
  <c r="I964" i="8"/>
  <c r="E965" i="8"/>
  <c r="F965" i="8"/>
  <c r="G965" i="8"/>
  <c r="H965" i="8"/>
  <c r="I965" i="8"/>
  <c r="E966" i="8"/>
  <c r="F966" i="8"/>
  <c r="G966" i="8"/>
  <c r="H966" i="8"/>
  <c r="I966" i="8"/>
  <c r="E967" i="8"/>
  <c r="F967" i="8"/>
  <c r="G967" i="8"/>
  <c r="H967" i="8"/>
  <c r="I967" i="8"/>
  <c r="E968" i="8"/>
  <c r="F968" i="8"/>
  <c r="G968" i="8"/>
  <c r="H968" i="8"/>
  <c r="I968" i="8"/>
  <c r="E969" i="8"/>
  <c r="F969" i="8"/>
  <c r="G969" i="8"/>
  <c r="H969" i="8"/>
  <c r="I969" i="8"/>
  <c r="E970" i="8"/>
  <c r="F970" i="8"/>
  <c r="G970" i="8"/>
  <c r="H970" i="8"/>
  <c r="I970" i="8"/>
  <c r="E971" i="8"/>
  <c r="F971" i="8"/>
  <c r="G971" i="8"/>
  <c r="H971" i="8"/>
  <c r="I971" i="8"/>
  <c r="E972" i="8"/>
  <c r="F972" i="8"/>
  <c r="G972" i="8"/>
  <c r="H972" i="8"/>
  <c r="I972" i="8"/>
  <c r="E973" i="8"/>
  <c r="F973" i="8"/>
  <c r="G973" i="8"/>
  <c r="H973" i="8"/>
  <c r="I973" i="8"/>
  <c r="E974" i="8"/>
  <c r="F974" i="8"/>
  <c r="G974" i="8"/>
  <c r="H974" i="8"/>
  <c r="I974" i="8"/>
  <c r="E975" i="8"/>
  <c r="F975" i="8"/>
  <c r="G975" i="8"/>
  <c r="H975" i="8"/>
  <c r="I975" i="8"/>
  <c r="E976" i="8"/>
  <c r="F976" i="8"/>
  <c r="G976" i="8"/>
  <c r="H976" i="8"/>
  <c r="I976" i="8"/>
  <c r="E977" i="8"/>
  <c r="F977" i="8"/>
  <c r="G977" i="8"/>
  <c r="H977" i="8"/>
  <c r="I977" i="8"/>
  <c r="E978" i="8"/>
  <c r="F978" i="8"/>
  <c r="G978" i="8"/>
  <c r="H978" i="8"/>
  <c r="I978" i="8"/>
  <c r="E979" i="8"/>
  <c r="F979" i="8"/>
  <c r="G979" i="8"/>
  <c r="H979" i="8"/>
  <c r="I979" i="8"/>
  <c r="E980" i="8"/>
  <c r="F980" i="8"/>
  <c r="G980" i="8"/>
  <c r="H980" i="8"/>
  <c r="I980" i="8"/>
  <c r="E981" i="8"/>
  <c r="F981" i="8"/>
  <c r="G981" i="8"/>
  <c r="H981" i="8"/>
  <c r="I981" i="8"/>
  <c r="E982" i="8"/>
  <c r="F982" i="8"/>
  <c r="G982" i="8"/>
  <c r="H982" i="8"/>
  <c r="I982" i="8"/>
  <c r="E983" i="8"/>
  <c r="F983" i="8"/>
  <c r="G983" i="8"/>
  <c r="H983" i="8"/>
  <c r="I983" i="8"/>
  <c r="E984" i="8"/>
  <c r="F984" i="8"/>
  <c r="G984" i="8"/>
  <c r="H984" i="8"/>
  <c r="I984" i="8"/>
  <c r="E985" i="8"/>
  <c r="F985" i="8"/>
  <c r="G985" i="8"/>
  <c r="H985" i="8"/>
  <c r="I985" i="8"/>
  <c r="E986" i="8"/>
  <c r="F986" i="8"/>
  <c r="G986" i="8"/>
  <c r="H986" i="8"/>
  <c r="I986" i="8"/>
  <c r="E987" i="8"/>
  <c r="F987" i="8"/>
  <c r="G987" i="8"/>
  <c r="H987" i="8"/>
  <c r="I987" i="8"/>
  <c r="E988" i="8"/>
  <c r="F988" i="8"/>
  <c r="G988" i="8"/>
  <c r="H988" i="8"/>
  <c r="I988" i="8"/>
  <c r="E989" i="8"/>
  <c r="F989" i="8"/>
  <c r="G989" i="8"/>
  <c r="H989" i="8"/>
  <c r="I989" i="8"/>
  <c r="E990" i="8"/>
  <c r="F990" i="8"/>
  <c r="G990" i="8"/>
  <c r="H990" i="8"/>
  <c r="I990" i="8"/>
  <c r="E991" i="8"/>
  <c r="F991" i="8"/>
  <c r="G991" i="8"/>
  <c r="H991" i="8"/>
  <c r="I991" i="8"/>
  <c r="E992" i="8"/>
  <c r="F992" i="8"/>
  <c r="G992" i="8"/>
  <c r="H992" i="8"/>
  <c r="I992" i="8"/>
  <c r="E993" i="8"/>
  <c r="F993" i="8"/>
  <c r="G993" i="8"/>
  <c r="H993" i="8"/>
  <c r="I993" i="8"/>
  <c r="E994" i="8"/>
  <c r="F994" i="8"/>
  <c r="G994" i="8"/>
  <c r="H994" i="8"/>
  <c r="I994" i="8"/>
  <c r="E995" i="8"/>
  <c r="F995" i="8"/>
  <c r="G995" i="8"/>
  <c r="H995" i="8"/>
  <c r="I995" i="8"/>
  <c r="E996" i="8"/>
  <c r="F996" i="8"/>
  <c r="G996" i="8"/>
  <c r="H996" i="8"/>
  <c r="I996" i="8"/>
  <c r="E997" i="8"/>
  <c r="F997" i="8"/>
  <c r="G997" i="8"/>
  <c r="H997" i="8"/>
  <c r="I997" i="8"/>
  <c r="E998" i="8"/>
  <c r="F998" i="8"/>
  <c r="G998" i="8"/>
  <c r="H998" i="8"/>
  <c r="I998" i="8"/>
  <c r="E999" i="8"/>
  <c r="F999" i="8"/>
  <c r="G999" i="8"/>
  <c r="H999" i="8"/>
  <c r="I999" i="8"/>
  <c r="E1000" i="8"/>
  <c r="F1000" i="8"/>
  <c r="G1000" i="8"/>
  <c r="H1000" i="8"/>
  <c r="I1000" i="8"/>
  <c r="E1001" i="8"/>
  <c r="F1001" i="8"/>
  <c r="G1001" i="8"/>
  <c r="H1001" i="8"/>
  <c r="I1001" i="8"/>
  <c r="E1002" i="8"/>
  <c r="F1002" i="8"/>
  <c r="G1002" i="8"/>
  <c r="H1002" i="8"/>
  <c r="I1002" i="8"/>
  <c r="E1003" i="8"/>
  <c r="F1003" i="8"/>
  <c r="G1003" i="8"/>
  <c r="H1003" i="8"/>
  <c r="I1003" i="8"/>
  <c r="E1004" i="8"/>
  <c r="F1004" i="8"/>
  <c r="G1004" i="8"/>
  <c r="H1004" i="8"/>
  <c r="I1004" i="8"/>
  <c r="E1005" i="8"/>
  <c r="F1005" i="8"/>
  <c r="G1005" i="8"/>
  <c r="H1005" i="8"/>
  <c r="I1005" i="8"/>
  <c r="E1006" i="8"/>
  <c r="F1006" i="8"/>
  <c r="G1006" i="8"/>
  <c r="H1006" i="8"/>
  <c r="I1006" i="8"/>
  <c r="E1007" i="8"/>
  <c r="F1007" i="8"/>
  <c r="G1007" i="8"/>
  <c r="H1007" i="8"/>
  <c r="I1007" i="8"/>
  <c r="E1008" i="8"/>
  <c r="F1008" i="8"/>
  <c r="G1008" i="8"/>
  <c r="H1008" i="8"/>
  <c r="I1008" i="8"/>
  <c r="E1009" i="8"/>
  <c r="F1009" i="8"/>
  <c r="G1009" i="8"/>
  <c r="H1009" i="8"/>
  <c r="I1009" i="8"/>
  <c r="E1010" i="8"/>
  <c r="F1010" i="8"/>
  <c r="G1010" i="8"/>
  <c r="H1010" i="8"/>
  <c r="I1010" i="8"/>
  <c r="E1011" i="8"/>
  <c r="F1011" i="8"/>
  <c r="G1011" i="8"/>
  <c r="H1011" i="8"/>
  <c r="I1011" i="8"/>
  <c r="E1012" i="8"/>
  <c r="F1012" i="8"/>
  <c r="G1012" i="8"/>
  <c r="H1012" i="8"/>
  <c r="I1012" i="8"/>
  <c r="E1013" i="8"/>
  <c r="F1013" i="8"/>
  <c r="G1013" i="8"/>
  <c r="H1013" i="8"/>
  <c r="I1013" i="8"/>
  <c r="E1014" i="8"/>
  <c r="F1014" i="8"/>
  <c r="G1014" i="8"/>
  <c r="H1014" i="8"/>
  <c r="I1014" i="8"/>
  <c r="E1015" i="8"/>
  <c r="F1015" i="8"/>
  <c r="G1015" i="8"/>
  <c r="H1015" i="8"/>
  <c r="I1015" i="8"/>
  <c r="E1016" i="8"/>
  <c r="F1016" i="8"/>
  <c r="G1016" i="8"/>
  <c r="H1016" i="8"/>
  <c r="I1016" i="8"/>
  <c r="E1017" i="8"/>
  <c r="F1017" i="8"/>
  <c r="G1017" i="8"/>
  <c r="H1017" i="8"/>
  <c r="I1017" i="8"/>
  <c r="E1018" i="8"/>
  <c r="F1018" i="8"/>
  <c r="G1018" i="8"/>
  <c r="H1018" i="8"/>
  <c r="I1018" i="8"/>
  <c r="E1019" i="8"/>
  <c r="F1019" i="8"/>
  <c r="G1019" i="8"/>
  <c r="H1019" i="8"/>
  <c r="I1019" i="8"/>
  <c r="E1020" i="8"/>
  <c r="F1020" i="8"/>
  <c r="G1020" i="8"/>
  <c r="H1020" i="8"/>
  <c r="I1020" i="8"/>
  <c r="E1021" i="8"/>
  <c r="F1021" i="8"/>
  <c r="G1021" i="8"/>
  <c r="H1021" i="8"/>
  <c r="I1021" i="8"/>
  <c r="E1022" i="8"/>
  <c r="F1022" i="8"/>
  <c r="G1022" i="8"/>
  <c r="H1022" i="8"/>
  <c r="I1022" i="8"/>
  <c r="E1023" i="8"/>
  <c r="F1023" i="8"/>
  <c r="G1023" i="8"/>
  <c r="H1023" i="8"/>
  <c r="I1023" i="8"/>
  <c r="E1024" i="8"/>
  <c r="F1024" i="8"/>
  <c r="G1024" i="8"/>
  <c r="H1024" i="8"/>
  <c r="I1024" i="8"/>
  <c r="E1025" i="8"/>
  <c r="F1025" i="8"/>
  <c r="G1025" i="8"/>
  <c r="H1025" i="8"/>
  <c r="I1025" i="8"/>
  <c r="E1026" i="8"/>
  <c r="F1026" i="8"/>
  <c r="G1026" i="8"/>
  <c r="H1026" i="8"/>
  <c r="I1026" i="8"/>
  <c r="E1027" i="8"/>
  <c r="F1027" i="8"/>
  <c r="G1027" i="8"/>
  <c r="H1027" i="8"/>
  <c r="I1027" i="8"/>
  <c r="E1028" i="8"/>
  <c r="F1028" i="8"/>
  <c r="G1028" i="8"/>
  <c r="H1028" i="8"/>
  <c r="I1028" i="8"/>
  <c r="E1029" i="8"/>
  <c r="F1029" i="8"/>
  <c r="G1029" i="8"/>
  <c r="H1029" i="8"/>
  <c r="I1029" i="8"/>
  <c r="E1030" i="8"/>
  <c r="F1030" i="8"/>
  <c r="G1030" i="8"/>
  <c r="H1030" i="8"/>
  <c r="I1030" i="8"/>
  <c r="E1031" i="8"/>
  <c r="F1031" i="8"/>
  <c r="G1031" i="8"/>
  <c r="H1031" i="8"/>
  <c r="I1031" i="8"/>
  <c r="E1032" i="8"/>
  <c r="F1032" i="8"/>
  <c r="G1032" i="8"/>
  <c r="H1032" i="8"/>
  <c r="I1032" i="8"/>
  <c r="E1033" i="8"/>
  <c r="F1033" i="8"/>
  <c r="G1033" i="8"/>
  <c r="H1033" i="8"/>
  <c r="I1033" i="8"/>
  <c r="E1034" i="8"/>
  <c r="F1034" i="8"/>
  <c r="G1034" i="8"/>
  <c r="H1034" i="8"/>
  <c r="I1034" i="8"/>
  <c r="E1035" i="8"/>
  <c r="F1035" i="8"/>
  <c r="G1035" i="8"/>
  <c r="H1035" i="8"/>
  <c r="I1035" i="8"/>
  <c r="E1036" i="8"/>
  <c r="F1036" i="8"/>
  <c r="G1036" i="8"/>
  <c r="H1036" i="8"/>
  <c r="I1036" i="8"/>
  <c r="E1037" i="8"/>
  <c r="F1037" i="8"/>
  <c r="G1037" i="8"/>
  <c r="H1037" i="8"/>
  <c r="I1037" i="8"/>
  <c r="E1038" i="8"/>
  <c r="F1038" i="8"/>
  <c r="G1038" i="8"/>
  <c r="H1038" i="8"/>
  <c r="I1038" i="8"/>
  <c r="E1039" i="8"/>
  <c r="F1039" i="8"/>
  <c r="G1039" i="8"/>
  <c r="H1039" i="8"/>
  <c r="I1039" i="8"/>
  <c r="E1040" i="8"/>
  <c r="F1040" i="8"/>
  <c r="G1040" i="8"/>
  <c r="H1040" i="8"/>
  <c r="I1040" i="8"/>
  <c r="E1041" i="8"/>
  <c r="F1041" i="8"/>
  <c r="G1041" i="8"/>
  <c r="H1041" i="8"/>
  <c r="I1041" i="8"/>
  <c r="E1042" i="8"/>
  <c r="F1042" i="8"/>
  <c r="G1042" i="8"/>
  <c r="H1042" i="8"/>
  <c r="I1042" i="8"/>
  <c r="E1043" i="8"/>
  <c r="F1043" i="8"/>
  <c r="G1043" i="8"/>
  <c r="H1043" i="8"/>
  <c r="I1043" i="8"/>
  <c r="E1044" i="8"/>
  <c r="F1044" i="8"/>
  <c r="G1044" i="8"/>
  <c r="H1044" i="8"/>
  <c r="I1044" i="8"/>
  <c r="E1045" i="8"/>
  <c r="F1045" i="8"/>
  <c r="G1045" i="8"/>
  <c r="H1045" i="8"/>
  <c r="I1045" i="8"/>
  <c r="E1046" i="8"/>
  <c r="F1046" i="8"/>
  <c r="G1046" i="8"/>
  <c r="H1046" i="8"/>
  <c r="I1046" i="8"/>
  <c r="E1047" i="8"/>
  <c r="F1047" i="8"/>
  <c r="G1047" i="8"/>
  <c r="H1047" i="8"/>
  <c r="I1047" i="8"/>
  <c r="E1048" i="8"/>
  <c r="F1048" i="8"/>
  <c r="G1048" i="8"/>
  <c r="H1048" i="8"/>
  <c r="I1048" i="8"/>
  <c r="E1049" i="8"/>
  <c r="F1049" i="8"/>
  <c r="G1049" i="8"/>
  <c r="H1049" i="8"/>
  <c r="I1049" i="8"/>
  <c r="E1050" i="8"/>
  <c r="F1050" i="8"/>
  <c r="G1050" i="8"/>
  <c r="H1050" i="8"/>
  <c r="I1050" i="8"/>
  <c r="E1051" i="8"/>
  <c r="F1051" i="8"/>
  <c r="G1051" i="8"/>
  <c r="H1051" i="8"/>
  <c r="I1051" i="8"/>
  <c r="E1052" i="8"/>
  <c r="F1052" i="8"/>
  <c r="G1052" i="8"/>
  <c r="H1052" i="8"/>
  <c r="I1052" i="8"/>
  <c r="E1053" i="8"/>
  <c r="F1053" i="8"/>
  <c r="G1053" i="8"/>
  <c r="H1053" i="8"/>
  <c r="I1053" i="8"/>
  <c r="E1054" i="8"/>
  <c r="F1054" i="8"/>
  <c r="G1054" i="8"/>
  <c r="H1054" i="8"/>
  <c r="I1054" i="8"/>
  <c r="E1055" i="8"/>
  <c r="F1055" i="8"/>
  <c r="G1055" i="8"/>
  <c r="H1055" i="8"/>
  <c r="I1055" i="8"/>
  <c r="E1056" i="8"/>
  <c r="F1056" i="8"/>
  <c r="G1056" i="8"/>
  <c r="H1056" i="8"/>
  <c r="I1056" i="8"/>
  <c r="E1057" i="8"/>
  <c r="F1057" i="8"/>
  <c r="G1057" i="8"/>
  <c r="H1057" i="8"/>
  <c r="I1057" i="8"/>
  <c r="E1058" i="8"/>
  <c r="F1058" i="8"/>
  <c r="G1058" i="8"/>
  <c r="H1058" i="8"/>
  <c r="I1058" i="8"/>
  <c r="E1059" i="8"/>
  <c r="F1059" i="8"/>
  <c r="G1059" i="8"/>
  <c r="H1059" i="8"/>
  <c r="I1059" i="8"/>
  <c r="E1060" i="8"/>
  <c r="F1060" i="8"/>
  <c r="G1060" i="8"/>
  <c r="H1060" i="8"/>
  <c r="I1060" i="8"/>
  <c r="E1061" i="8"/>
  <c r="F1061" i="8"/>
  <c r="G1061" i="8"/>
  <c r="H1061" i="8"/>
  <c r="I1061" i="8"/>
  <c r="E1062" i="8"/>
  <c r="F1062" i="8"/>
  <c r="G1062" i="8"/>
  <c r="H1062" i="8"/>
  <c r="I1062" i="8"/>
  <c r="E1063" i="8"/>
  <c r="F1063" i="8"/>
  <c r="G1063" i="8"/>
  <c r="H1063" i="8"/>
  <c r="I1063" i="8"/>
  <c r="E1064" i="8"/>
  <c r="F1064" i="8"/>
  <c r="G1064" i="8"/>
  <c r="H1064" i="8"/>
  <c r="I1064" i="8"/>
  <c r="E1065" i="8"/>
  <c r="F1065" i="8"/>
  <c r="G1065" i="8"/>
  <c r="H1065" i="8"/>
  <c r="I1065" i="8"/>
  <c r="E1066" i="8"/>
  <c r="F1066" i="8"/>
  <c r="G1066" i="8"/>
  <c r="H1066" i="8"/>
  <c r="I1066" i="8"/>
  <c r="E1067" i="8"/>
  <c r="F1067" i="8"/>
  <c r="G1067" i="8"/>
  <c r="H1067" i="8"/>
  <c r="I1067" i="8"/>
  <c r="E1068" i="8"/>
  <c r="F1068" i="8"/>
  <c r="G1068" i="8"/>
  <c r="H1068" i="8"/>
  <c r="I1068" i="8"/>
  <c r="E1069" i="8"/>
  <c r="F1069" i="8"/>
  <c r="G1069" i="8"/>
  <c r="H1069" i="8"/>
  <c r="I1069" i="8"/>
  <c r="E1070" i="8"/>
  <c r="F1070" i="8"/>
  <c r="G1070" i="8"/>
  <c r="H1070" i="8"/>
  <c r="I1070" i="8"/>
  <c r="E1071" i="8"/>
  <c r="F1071" i="8"/>
  <c r="G1071" i="8"/>
  <c r="H1071" i="8"/>
  <c r="I1071" i="8"/>
  <c r="E1072" i="8"/>
  <c r="F1072" i="8"/>
  <c r="G1072" i="8"/>
  <c r="H1072" i="8"/>
  <c r="I1072" i="8"/>
  <c r="E1073" i="8"/>
  <c r="F1073" i="8"/>
  <c r="G1073" i="8"/>
  <c r="H1073" i="8"/>
  <c r="I1073" i="8"/>
  <c r="E1074" i="8"/>
  <c r="F1074" i="8"/>
  <c r="G1074" i="8"/>
  <c r="H1074" i="8"/>
  <c r="I1074" i="8"/>
  <c r="E1075" i="8"/>
  <c r="F1075" i="8"/>
  <c r="G1075" i="8"/>
  <c r="H1075" i="8"/>
  <c r="I1075" i="8"/>
  <c r="E1076" i="8"/>
  <c r="F1076" i="8"/>
  <c r="G1076" i="8"/>
  <c r="H1076" i="8"/>
  <c r="I1076" i="8"/>
  <c r="E1077" i="8"/>
  <c r="F1077" i="8"/>
  <c r="G1077" i="8"/>
  <c r="H1077" i="8"/>
  <c r="I1077" i="8"/>
  <c r="E1078" i="8"/>
  <c r="F1078" i="8"/>
  <c r="G1078" i="8"/>
  <c r="H1078" i="8"/>
  <c r="I1078" i="8"/>
  <c r="E1079" i="8"/>
  <c r="F1079" i="8"/>
  <c r="G1079" i="8"/>
  <c r="H1079" i="8"/>
  <c r="I1079" i="8"/>
  <c r="E1080" i="8"/>
  <c r="F1080" i="8"/>
  <c r="G1080" i="8"/>
  <c r="H1080" i="8"/>
  <c r="I1080" i="8"/>
  <c r="E1081" i="8"/>
  <c r="F1081" i="8"/>
  <c r="G1081" i="8"/>
  <c r="H1081" i="8"/>
  <c r="I1081" i="8"/>
  <c r="E1082" i="8"/>
  <c r="F1082" i="8"/>
  <c r="G1082" i="8"/>
  <c r="H1082" i="8"/>
  <c r="I1082" i="8"/>
  <c r="E1083" i="8"/>
  <c r="F1083" i="8"/>
  <c r="G1083" i="8"/>
  <c r="H1083" i="8"/>
  <c r="I1083" i="8"/>
  <c r="E1084" i="8"/>
  <c r="F1084" i="8"/>
  <c r="G1084" i="8"/>
  <c r="H1084" i="8"/>
  <c r="I1084" i="8"/>
  <c r="E1085" i="8"/>
  <c r="F1085" i="8"/>
  <c r="G1085" i="8"/>
  <c r="H1085" i="8"/>
  <c r="I1085" i="8"/>
  <c r="E1086" i="8"/>
  <c r="F1086" i="8"/>
  <c r="G1086" i="8"/>
  <c r="H1086" i="8"/>
  <c r="I1086" i="8"/>
  <c r="E1087" i="8"/>
  <c r="F1087" i="8"/>
  <c r="G1087" i="8"/>
  <c r="H1087" i="8"/>
  <c r="I1087" i="8"/>
  <c r="E1088" i="8"/>
  <c r="F1088" i="8"/>
  <c r="G1088" i="8"/>
  <c r="H1088" i="8"/>
  <c r="I1088" i="8"/>
  <c r="E1089" i="8"/>
  <c r="F1089" i="8"/>
  <c r="G1089" i="8"/>
  <c r="H1089" i="8"/>
  <c r="I1089" i="8"/>
  <c r="E1090" i="8"/>
  <c r="F1090" i="8"/>
  <c r="G1090" i="8"/>
  <c r="H1090" i="8"/>
  <c r="I1090" i="8"/>
  <c r="E1091" i="8"/>
  <c r="F1091" i="8"/>
  <c r="G1091" i="8"/>
  <c r="H1091" i="8"/>
  <c r="I1091" i="8"/>
  <c r="E1092" i="8"/>
  <c r="F1092" i="8"/>
  <c r="G1092" i="8"/>
  <c r="H1092" i="8"/>
  <c r="I1092" i="8"/>
  <c r="E1093" i="8"/>
  <c r="F1093" i="8"/>
  <c r="G1093" i="8"/>
  <c r="H1093" i="8"/>
  <c r="I1093" i="8"/>
  <c r="E1094" i="8"/>
  <c r="F1094" i="8"/>
  <c r="G1094" i="8"/>
  <c r="H1094" i="8"/>
  <c r="I1094" i="8"/>
  <c r="E1095" i="8"/>
  <c r="F1095" i="8"/>
  <c r="G1095" i="8"/>
  <c r="H1095" i="8"/>
  <c r="I1095" i="8"/>
  <c r="E1096" i="8"/>
  <c r="F1096" i="8"/>
  <c r="G1096" i="8"/>
  <c r="H1096" i="8"/>
  <c r="I1096" i="8"/>
  <c r="E1097" i="8"/>
  <c r="F1097" i="8"/>
  <c r="G1097" i="8"/>
  <c r="H1097" i="8"/>
  <c r="I1097" i="8"/>
  <c r="E1098" i="8"/>
  <c r="F1098" i="8"/>
  <c r="G1098" i="8"/>
  <c r="H1098" i="8"/>
  <c r="I1098" i="8"/>
  <c r="E1099" i="8"/>
  <c r="F1099" i="8"/>
  <c r="G1099" i="8"/>
  <c r="H1099" i="8"/>
  <c r="I1099" i="8"/>
  <c r="E1100" i="8"/>
  <c r="F1100" i="8"/>
  <c r="G1100" i="8"/>
  <c r="H1100" i="8"/>
  <c r="I1100" i="8"/>
  <c r="E1101" i="8"/>
  <c r="F1101" i="8"/>
  <c r="G1101" i="8"/>
  <c r="H1101" i="8"/>
  <c r="I1101" i="8"/>
  <c r="E1102" i="8"/>
  <c r="F1102" i="8"/>
  <c r="G1102" i="8"/>
  <c r="H1102" i="8"/>
  <c r="I1102" i="8"/>
  <c r="E1103" i="8"/>
  <c r="F1103" i="8"/>
  <c r="G1103" i="8"/>
  <c r="H1103" i="8"/>
  <c r="I1103" i="8"/>
  <c r="E1104" i="8"/>
  <c r="F1104" i="8"/>
  <c r="G1104" i="8"/>
  <c r="H1104" i="8"/>
  <c r="I1104" i="8"/>
  <c r="E1105" i="8"/>
  <c r="F1105" i="8"/>
  <c r="G1105" i="8"/>
  <c r="H1105" i="8"/>
  <c r="I1105" i="8"/>
  <c r="E1106" i="8"/>
  <c r="F1106" i="8"/>
  <c r="G1106" i="8"/>
  <c r="H1106" i="8"/>
  <c r="I1106" i="8"/>
  <c r="E1107" i="8"/>
  <c r="F1107" i="8"/>
  <c r="G1107" i="8"/>
  <c r="H1107" i="8"/>
  <c r="I1107" i="8"/>
  <c r="E1108" i="8"/>
  <c r="F1108" i="8"/>
  <c r="G1108" i="8"/>
  <c r="H1108" i="8"/>
  <c r="I1108" i="8"/>
  <c r="E1109" i="8"/>
  <c r="F1109" i="8"/>
  <c r="G1109" i="8"/>
  <c r="H1109" i="8"/>
  <c r="I1109" i="8"/>
  <c r="E1110" i="8"/>
  <c r="F1110" i="8"/>
  <c r="G1110" i="8"/>
  <c r="H1110" i="8"/>
  <c r="I1110" i="8"/>
  <c r="E1111" i="8"/>
  <c r="F1111" i="8"/>
  <c r="G1111" i="8"/>
  <c r="H1111" i="8"/>
  <c r="I1111" i="8"/>
  <c r="E1112" i="8"/>
  <c r="F1112" i="8"/>
  <c r="G1112" i="8"/>
  <c r="H1112" i="8"/>
  <c r="I1112" i="8"/>
  <c r="E1113" i="8"/>
  <c r="F1113" i="8"/>
  <c r="G1113" i="8"/>
  <c r="H1113" i="8"/>
  <c r="I1113" i="8"/>
  <c r="E1114" i="8"/>
  <c r="F1114" i="8"/>
  <c r="G1114" i="8"/>
  <c r="H1114" i="8"/>
  <c r="I1114" i="8"/>
  <c r="E1115" i="8"/>
  <c r="F1115" i="8"/>
  <c r="G1115" i="8"/>
  <c r="H1115" i="8"/>
  <c r="I1115" i="8"/>
  <c r="E1116" i="8"/>
  <c r="F1116" i="8"/>
  <c r="G1116" i="8"/>
  <c r="H1116" i="8"/>
  <c r="I1116" i="8"/>
  <c r="E1117" i="8"/>
  <c r="F1117" i="8"/>
  <c r="G1117" i="8"/>
  <c r="H1117" i="8"/>
  <c r="I1117" i="8"/>
  <c r="E1118" i="8"/>
  <c r="F1118" i="8"/>
  <c r="G1118" i="8"/>
  <c r="H1118" i="8"/>
  <c r="I1118" i="8"/>
  <c r="E1119" i="8"/>
  <c r="F1119" i="8"/>
  <c r="G1119" i="8"/>
  <c r="H1119" i="8"/>
  <c r="I1119" i="8"/>
  <c r="E1120" i="8"/>
  <c r="F1120" i="8"/>
  <c r="G1120" i="8"/>
  <c r="H1120" i="8"/>
  <c r="I1120" i="8"/>
  <c r="E1121" i="8"/>
  <c r="F1121" i="8"/>
  <c r="G1121" i="8"/>
  <c r="H1121" i="8"/>
  <c r="I1121" i="8"/>
  <c r="E1122" i="8"/>
  <c r="F1122" i="8"/>
  <c r="G1122" i="8"/>
  <c r="H1122" i="8"/>
  <c r="I1122" i="8"/>
  <c r="E1123" i="8"/>
  <c r="F1123" i="8"/>
  <c r="G1123" i="8"/>
  <c r="H1123" i="8"/>
  <c r="I1123" i="8"/>
  <c r="E1124" i="8"/>
  <c r="F1124" i="8"/>
  <c r="G1124" i="8"/>
  <c r="H1124" i="8"/>
  <c r="I1124" i="8"/>
  <c r="E1125" i="8"/>
  <c r="F1125" i="8"/>
  <c r="G1125" i="8"/>
  <c r="H1125" i="8"/>
  <c r="I1125" i="8"/>
  <c r="E1126" i="8"/>
  <c r="F1126" i="8"/>
  <c r="G1126" i="8"/>
  <c r="H1126" i="8"/>
  <c r="I1126" i="8"/>
  <c r="E1127" i="8"/>
  <c r="F1127" i="8"/>
  <c r="G1127" i="8"/>
  <c r="H1127" i="8"/>
  <c r="I1127" i="8"/>
  <c r="E1128" i="8"/>
  <c r="F1128" i="8"/>
  <c r="G1128" i="8"/>
  <c r="H1128" i="8"/>
  <c r="I1128" i="8"/>
  <c r="E1129" i="8"/>
  <c r="F1129" i="8"/>
  <c r="G1129" i="8"/>
  <c r="H1129" i="8"/>
  <c r="I1129" i="8"/>
  <c r="E1130" i="8"/>
  <c r="F1130" i="8"/>
  <c r="G1130" i="8"/>
  <c r="H1130" i="8"/>
  <c r="I1130" i="8"/>
  <c r="E1131" i="8"/>
  <c r="F1131" i="8"/>
  <c r="G1131" i="8"/>
  <c r="H1131" i="8"/>
  <c r="I1131" i="8"/>
  <c r="E1132" i="8"/>
  <c r="F1132" i="8"/>
  <c r="G1132" i="8"/>
  <c r="H1132" i="8"/>
  <c r="I1132" i="8"/>
  <c r="E1133" i="8"/>
  <c r="F1133" i="8"/>
  <c r="G1133" i="8"/>
  <c r="H1133" i="8"/>
  <c r="I1133" i="8"/>
  <c r="E1134" i="8"/>
  <c r="F1134" i="8"/>
  <c r="G1134" i="8"/>
  <c r="H1134" i="8"/>
  <c r="I1134" i="8"/>
  <c r="E1135" i="8"/>
  <c r="F1135" i="8"/>
  <c r="G1135" i="8"/>
  <c r="H1135" i="8"/>
  <c r="I1135" i="8"/>
  <c r="E1136" i="8"/>
  <c r="F1136" i="8"/>
  <c r="G1136" i="8"/>
  <c r="H1136" i="8"/>
  <c r="I1136" i="8"/>
  <c r="E1137" i="8"/>
  <c r="F1137" i="8"/>
  <c r="G1137" i="8"/>
  <c r="H1137" i="8"/>
  <c r="I1137" i="8"/>
  <c r="E1138" i="8"/>
  <c r="F1138" i="8"/>
  <c r="G1138" i="8"/>
  <c r="H1138" i="8"/>
  <c r="I1138" i="8"/>
  <c r="E1139" i="8"/>
  <c r="F1139" i="8"/>
  <c r="G1139" i="8"/>
  <c r="H1139" i="8"/>
  <c r="I1139" i="8"/>
  <c r="E1140" i="8"/>
  <c r="F1140" i="8"/>
  <c r="G1140" i="8"/>
  <c r="H1140" i="8"/>
  <c r="I1140" i="8"/>
  <c r="E1141" i="8"/>
  <c r="F1141" i="8"/>
  <c r="G1141" i="8"/>
  <c r="H1141" i="8"/>
  <c r="I1141" i="8"/>
  <c r="E1142" i="8"/>
  <c r="F1142" i="8"/>
  <c r="G1142" i="8"/>
  <c r="H1142" i="8"/>
  <c r="I1142" i="8"/>
  <c r="E1143" i="8"/>
  <c r="F1143" i="8"/>
  <c r="G1143" i="8"/>
  <c r="H1143" i="8"/>
  <c r="I1143" i="8"/>
  <c r="E1144" i="8"/>
  <c r="F1144" i="8"/>
  <c r="G1144" i="8"/>
  <c r="H1144" i="8"/>
  <c r="I1144" i="8"/>
  <c r="E1145" i="8"/>
  <c r="F1145" i="8"/>
  <c r="G1145" i="8"/>
  <c r="H1145" i="8"/>
  <c r="I1145" i="8"/>
  <c r="E1146" i="8"/>
  <c r="F1146" i="8"/>
  <c r="G1146" i="8"/>
  <c r="H1146" i="8"/>
  <c r="I1146" i="8"/>
  <c r="E1147" i="8"/>
  <c r="F1147" i="8"/>
  <c r="G1147" i="8"/>
  <c r="H1147" i="8"/>
  <c r="I1147" i="8"/>
  <c r="E1148" i="8"/>
  <c r="F1148" i="8"/>
  <c r="G1148" i="8"/>
  <c r="H1148" i="8"/>
  <c r="I1148" i="8"/>
  <c r="E1149" i="8"/>
  <c r="F1149" i="8"/>
  <c r="G1149" i="8"/>
  <c r="H1149" i="8"/>
  <c r="I1149" i="8"/>
  <c r="E1150" i="8"/>
  <c r="F1150" i="8"/>
  <c r="G1150" i="8"/>
  <c r="H1150" i="8"/>
  <c r="I1150" i="8"/>
  <c r="E1151" i="8"/>
  <c r="F1151" i="8"/>
  <c r="G1151" i="8"/>
  <c r="H1151" i="8"/>
  <c r="I1151" i="8"/>
  <c r="E1152" i="8"/>
  <c r="F1152" i="8"/>
  <c r="G1152" i="8"/>
  <c r="H1152" i="8"/>
  <c r="I1152" i="8"/>
  <c r="E1153" i="8"/>
  <c r="F1153" i="8"/>
  <c r="G1153" i="8"/>
  <c r="H1153" i="8"/>
  <c r="I1153" i="8"/>
  <c r="E1154" i="8"/>
  <c r="F1154" i="8"/>
  <c r="G1154" i="8"/>
  <c r="H1154" i="8"/>
  <c r="I1154" i="8"/>
  <c r="E1155" i="8"/>
  <c r="F1155" i="8"/>
  <c r="G1155" i="8"/>
  <c r="H1155" i="8"/>
  <c r="I1155" i="8"/>
  <c r="E1156" i="8"/>
  <c r="F1156" i="8"/>
  <c r="G1156" i="8"/>
  <c r="H1156" i="8"/>
  <c r="I1156" i="8"/>
  <c r="E1157" i="8"/>
  <c r="F1157" i="8"/>
  <c r="G1157" i="8"/>
  <c r="H1157" i="8"/>
  <c r="I1157" i="8"/>
  <c r="E1158" i="8"/>
  <c r="F1158" i="8"/>
  <c r="G1158" i="8"/>
  <c r="H1158" i="8"/>
  <c r="I1158" i="8"/>
  <c r="E1159" i="8"/>
  <c r="F1159" i="8"/>
  <c r="G1159" i="8"/>
  <c r="H1159" i="8"/>
  <c r="I1159" i="8"/>
  <c r="E1160" i="8"/>
  <c r="F1160" i="8"/>
  <c r="G1160" i="8"/>
  <c r="H1160" i="8"/>
  <c r="I1160" i="8"/>
  <c r="E1161" i="8"/>
  <c r="F1161" i="8"/>
  <c r="G1161" i="8"/>
  <c r="H1161" i="8"/>
  <c r="I1161" i="8"/>
  <c r="E1162" i="8"/>
  <c r="F1162" i="8"/>
  <c r="G1162" i="8"/>
  <c r="H1162" i="8"/>
  <c r="I1162" i="8"/>
  <c r="E1163" i="8"/>
  <c r="F1163" i="8"/>
  <c r="G1163" i="8"/>
  <c r="H1163" i="8"/>
  <c r="I1163" i="8"/>
  <c r="E1164" i="8"/>
  <c r="F1164" i="8"/>
  <c r="G1164" i="8"/>
  <c r="H1164" i="8"/>
  <c r="I1164" i="8"/>
  <c r="E1165" i="8"/>
  <c r="F1165" i="8"/>
  <c r="G1165" i="8"/>
  <c r="H1165" i="8"/>
  <c r="I1165" i="8"/>
  <c r="E1166" i="8"/>
  <c r="F1166" i="8"/>
  <c r="G1166" i="8"/>
  <c r="H1166" i="8"/>
  <c r="I1166" i="8"/>
  <c r="E1167" i="8"/>
  <c r="F1167" i="8"/>
  <c r="G1167" i="8"/>
  <c r="H1167" i="8"/>
  <c r="I1167" i="8"/>
  <c r="E1168" i="8"/>
  <c r="F1168" i="8"/>
  <c r="G1168" i="8"/>
  <c r="H1168" i="8"/>
  <c r="I1168" i="8"/>
  <c r="E1169" i="8"/>
  <c r="F1169" i="8"/>
  <c r="G1169" i="8"/>
  <c r="H1169" i="8"/>
  <c r="I1169" i="8"/>
  <c r="E1170" i="8"/>
  <c r="F1170" i="8"/>
  <c r="G1170" i="8"/>
  <c r="H1170" i="8"/>
  <c r="I1170" i="8"/>
  <c r="E1171" i="8"/>
  <c r="F1171" i="8"/>
  <c r="G1171" i="8"/>
  <c r="H1171" i="8"/>
  <c r="I1171" i="8"/>
  <c r="E1172" i="8"/>
  <c r="F1172" i="8"/>
  <c r="G1172" i="8"/>
  <c r="H1172" i="8"/>
  <c r="I1172" i="8"/>
  <c r="E1173" i="8"/>
  <c r="F1173" i="8"/>
  <c r="G1173" i="8"/>
  <c r="H1173" i="8"/>
  <c r="I1173" i="8"/>
  <c r="E1174" i="8"/>
  <c r="F1174" i="8"/>
  <c r="G1174" i="8"/>
  <c r="H1174" i="8"/>
  <c r="I1174" i="8"/>
  <c r="E1175" i="8"/>
  <c r="F1175" i="8"/>
  <c r="G1175" i="8"/>
  <c r="H1175" i="8"/>
  <c r="I1175" i="8"/>
  <c r="E1176" i="8"/>
  <c r="F1176" i="8"/>
  <c r="G1176" i="8"/>
  <c r="H1176" i="8"/>
  <c r="I1176" i="8"/>
  <c r="E1177" i="8"/>
  <c r="F1177" i="8"/>
  <c r="G1177" i="8"/>
  <c r="H1177" i="8"/>
  <c r="I1177" i="8"/>
  <c r="E1178" i="8"/>
  <c r="F1178" i="8"/>
  <c r="G1178" i="8"/>
  <c r="H1178" i="8"/>
  <c r="I1178" i="8"/>
  <c r="E1179" i="8"/>
  <c r="F1179" i="8"/>
  <c r="G1179" i="8"/>
  <c r="H1179" i="8"/>
  <c r="I1179" i="8"/>
  <c r="E1180" i="8"/>
  <c r="F1180" i="8"/>
  <c r="G1180" i="8"/>
  <c r="H1180" i="8"/>
  <c r="I1180" i="8"/>
  <c r="E1181" i="8"/>
  <c r="F1181" i="8"/>
  <c r="G1181" i="8"/>
  <c r="H1181" i="8"/>
  <c r="I1181" i="8"/>
  <c r="E1182" i="8"/>
  <c r="F1182" i="8"/>
  <c r="G1182" i="8"/>
  <c r="H1182" i="8"/>
  <c r="I1182" i="8"/>
  <c r="E1183" i="8"/>
  <c r="F1183" i="8"/>
  <c r="G1183" i="8"/>
  <c r="H1183" i="8"/>
  <c r="I1183" i="8"/>
  <c r="E1184" i="8"/>
  <c r="F1184" i="8"/>
  <c r="G1184" i="8"/>
  <c r="H1184" i="8"/>
  <c r="I1184" i="8"/>
  <c r="E1185" i="8"/>
  <c r="F1185" i="8"/>
  <c r="G1185" i="8"/>
  <c r="H1185" i="8"/>
  <c r="I1185" i="8"/>
  <c r="E1186" i="8"/>
  <c r="F1186" i="8"/>
  <c r="G1186" i="8"/>
  <c r="H1186" i="8"/>
  <c r="I1186" i="8"/>
  <c r="E1187" i="8"/>
  <c r="F1187" i="8"/>
  <c r="G1187" i="8"/>
  <c r="H1187" i="8"/>
  <c r="I1187" i="8"/>
  <c r="E1188" i="8"/>
  <c r="F1188" i="8"/>
  <c r="G1188" i="8"/>
  <c r="H1188" i="8"/>
  <c r="I1188" i="8"/>
  <c r="E1189" i="8"/>
  <c r="F1189" i="8"/>
  <c r="G1189" i="8"/>
  <c r="H1189" i="8"/>
  <c r="I1189" i="8"/>
  <c r="E1190" i="8"/>
  <c r="F1190" i="8"/>
  <c r="G1190" i="8"/>
  <c r="H1190" i="8"/>
  <c r="I1190" i="8"/>
  <c r="E1191" i="8"/>
  <c r="F1191" i="8"/>
  <c r="G1191" i="8"/>
  <c r="H1191" i="8"/>
  <c r="I1191" i="8"/>
  <c r="E1192" i="8"/>
  <c r="F1192" i="8"/>
  <c r="G1192" i="8"/>
  <c r="H1192" i="8"/>
  <c r="I1192" i="8"/>
  <c r="E1193" i="8"/>
  <c r="F1193" i="8"/>
  <c r="G1193" i="8"/>
  <c r="H1193" i="8"/>
  <c r="I1193" i="8"/>
  <c r="E1194" i="8"/>
  <c r="F1194" i="8"/>
  <c r="G1194" i="8"/>
  <c r="H1194" i="8"/>
  <c r="I1194" i="8"/>
  <c r="E1195" i="8"/>
  <c r="F1195" i="8"/>
  <c r="G1195" i="8"/>
  <c r="H1195" i="8"/>
  <c r="I1195" i="8"/>
  <c r="E1196" i="8"/>
  <c r="F1196" i="8"/>
  <c r="G1196" i="8"/>
  <c r="H1196" i="8"/>
  <c r="I1196" i="8"/>
  <c r="E1197" i="8"/>
  <c r="F1197" i="8"/>
  <c r="G1197" i="8"/>
  <c r="H1197" i="8"/>
  <c r="I1197" i="8"/>
  <c r="E1198" i="8"/>
  <c r="F1198" i="8"/>
  <c r="G1198" i="8"/>
  <c r="H1198" i="8"/>
  <c r="I1198" i="8"/>
  <c r="E1199" i="8"/>
  <c r="F1199" i="8"/>
  <c r="G1199" i="8"/>
  <c r="H1199" i="8"/>
  <c r="I1199" i="8"/>
  <c r="E1200" i="8"/>
  <c r="F1200" i="8"/>
  <c r="G1200" i="8"/>
  <c r="H1200" i="8"/>
  <c r="I1200" i="8"/>
  <c r="E1201" i="8"/>
  <c r="F1201" i="8"/>
  <c r="G1201" i="8"/>
  <c r="H1201" i="8"/>
  <c r="I1201" i="8"/>
  <c r="E1202" i="8"/>
  <c r="F1202" i="8"/>
  <c r="G1202" i="8"/>
  <c r="H1202" i="8"/>
  <c r="I1202" i="8"/>
  <c r="E1203" i="8"/>
  <c r="F1203" i="8"/>
  <c r="G1203" i="8"/>
  <c r="H1203" i="8"/>
  <c r="I1203" i="8"/>
  <c r="E1204" i="8"/>
  <c r="F1204" i="8"/>
  <c r="G1204" i="8"/>
  <c r="H1204" i="8"/>
  <c r="I1204" i="8"/>
  <c r="E1205" i="8"/>
  <c r="F1205" i="8"/>
  <c r="G1205" i="8"/>
  <c r="H1205" i="8"/>
  <c r="I1205" i="8"/>
  <c r="E1206" i="8"/>
  <c r="F1206" i="8"/>
  <c r="G1206" i="8"/>
  <c r="H1206" i="8"/>
  <c r="I1206" i="8"/>
  <c r="E1207" i="8"/>
  <c r="F1207" i="8"/>
  <c r="G1207" i="8"/>
  <c r="H1207" i="8"/>
  <c r="I1207" i="8"/>
  <c r="E1208" i="8"/>
  <c r="F1208" i="8"/>
  <c r="G1208" i="8"/>
  <c r="H1208" i="8"/>
  <c r="I1208" i="8"/>
  <c r="E1209" i="8"/>
  <c r="F1209" i="8"/>
  <c r="G1209" i="8"/>
  <c r="H1209" i="8"/>
  <c r="I1209" i="8"/>
  <c r="E1210" i="8"/>
  <c r="F1210" i="8"/>
  <c r="G1210" i="8"/>
  <c r="H1210" i="8"/>
  <c r="I1210" i="8"/>
  <c r="E1211" i="8"/>
  <c r="F1211" i="8"/>
  <c r="G1211" i="8"/>
  <c r="H1211" i="8"/>
  <c r="I1211" i="8"/>
  <c r="E1212" i="8"/>
  <c r="F1212" i="8"/>
  <c r="G1212" i="8"/>
  <c r="H1212" i="8"/>
  <c r="I1212" i="8"/>
  <c r="E1213" i="8"/>
  <c r="F1213" i="8"/>
  <c r="G1213" i="8"/>
  <c r="H1213" i="8"/>
  <c r="I1213" i="8"/>
  <c r="E1214" i="8"/>
  <c r="F1214" i="8"/>
  <c r="G1214" i="8"/>
  <c r="H1214" i="8"/>
  <c r="I1214" i="8"/>
  <c r="E1215" i="8"/>
  <c r="F1215" i="8"/>
  <c r="G1215" i="8"/>
  <c r="H1215" i="8"/>
  <c r="I1215" i="8"/>
  <c r="E1216" i="8"/>
  <c r="F1216" i="8"/>
  <c r="G1216" i="8"/>
  <c r="H1216" i="8"/>
  <c r="I1216" i="8"/>
  <c r="E1217" i="8"/>
  <c r="F1217" i="8"/>
  <c r="G1217" i="8"/>
  <c r="H1217" i="8"/>
  <c r="I1217" i="8"/>
  <c r="E1218" i="8"/>
  <c r="F1218" i="8"/>
  <c r="G1218" i="8"/>
  <c r="H1218" i="8"/>
  <c r="I1218" i="8"/>
  <c r="E1219" i="8"/>
  <c r="F1219" i="8"/>
  <c r="G1219" i="8"/>
  <c r="H1219" i="8"/>
  <c r="I1219" i="8"/>
  <c r="E1220" i="8"/>
  <c r="F1220" i="8"/>
  <c r="G1220" i="8"/>
  <c r="H1220" i="8"/>
  <c r="I1220" i="8"/>
  <c r="E1221" i="8"/>
  <c r="F1221" i="8"/>
  <c r="G1221" i="8"/>
  <c r="H1221" i="8"/>
  <c r="I1221" i="8"/>
  <c r="E1222" i="8"/>
  <c r="F1222" i="8"/>
  <c r="G1222" i="8"/>
  <c r="H1222" i="8"/>
  <c r="I1222" i="8"/>
  <c r="E1223" i="8"/>
  <c r="F1223" i="8"/>
  <c r="G1223" i="8"/>
  <c r="H1223" i="8"/>
  <c r="I1223" i="8"/>
  <c r="E1224" i="8"/>
  <c r="F1224" i="8"/>
  <c r="G1224" i="8"/>
  <c r="H1224" i="8"/>
  <c r="I1224" i="8"/>
  <c r="E1225" i="8"/>
  <c r="F1225" i="8"/>
  <c r="G1225" i="8"/>
  <c r="H1225" i="8"/>
  <c r="I1225" i="8"/>
  <c r="E1226" i="8"/>
  <c r="F1226" i="8"/>
  <c r="G1226" i="8"/>
  <c r="H1226" i="8"/>
  <c r="I1226" i="8"/>
  <c r="E1227" i="8"/>
  <c r="F1227" i="8"/>
  <c r="G1227" i="8"/>
  <c r="H1227" i="8"/>
  <c r="I1227" i="8"/>
  <c r="E1228" i="8"/>
  <c r="F1228" i="8"/>
  <c r="G1228" i="8"/>
  <c r="H1228" i="8"/>
  <c r="I1228" i="8"/>
  <c r="E1229" i="8"/>
  <c r="F1229" i="8"/>
  <c r="G1229" i="8"/>
  <c r="H1229" i="8"/>
  <c r="I1229" i="8"/>
  <c r="E1230" i="8"/>
  <c r="F1230" i="8"/>
  <c r="G1230" i="8"/>
  <c r="H1230" i="8"/>
  <c r="I1230" i="8"/>
  <c r="E1231" i="8"/>
  <c r="F1231" i="8"/>
  <c r="G1231" i="8"/>
  <c r="H1231" i="8"/>
  <c r="I1231" i="8"/>
  <c r="E1232" i="8"/>
  <c r="F1232" i="8"/>
  <c r="G1232" i="8"/>
  <c r="H1232" i="8"/>
  <c r="I1232" i="8"/>
  <c r="E1233" i="8"/>
  <c r="F1233" i="8"/>
  <c r="G1233" i="8"/>
  <c r="H1233" i="8"/>
  <c r="I1233" i="8"/>
  <c r="E1234" i="8"/>
  <c r="F1234" i="8"/>
  <c r="G1234" i="8"/>
  <c r="H1234" i="8"/>
  <c r="I1234" i="8"/>
  <c r="E1235" i="8"/>
  <c r="F1235" i="8"/>
  <c r="G1235" i="8"/>
  <c r="H1235" i="8"/>
  <c r="I1235" i="8"/>
  <c r="E1236" i="8"/>
  <c r="F1236" i="8"/>
  <c r="G1236" i="8"/>
  <c r="H1236" i="8"/>
  <c r="I1236" i="8"/>
  <c r="E1237" i="8"/>
  <c r="F1237" i="8"/>
  <c r="G1237" i="8"/>
  <c r="H1237" i="8"/>
  <c r="I1237" i="8"/>
  <c r="E1238" i="8"/>
  <c r="F1238" i="8"/>
  <c r="G1238" i="8"/>
  <c r="H1238" i="8"/>
  <c r="I1238" i="8"/>
  <c r="E1239" i="8"/>
  <c r="F1239" i="8"/>
  <c r="G1239" i="8"/>
  <c r="H1239" i="8"/>
  <c r="I1239" i="8"/>
  <c r="E1240" i="8"/>
  <c r="F1240" i="8"/>
  <c r="G1240" i="8"/>
  <c r="H1240" i="8"/>
  <c r="I1240" i="8"/>
  <c r="E1241" i="8"/>
  <c r="F1241" i="8"/>
  <c r="G1241" i="8"/>
  <c r="H1241" i="8"/>
  <c r="I1241" i="8"/>
  <c r="E1242" i="8"/>
  <c r="F1242" i="8"/>
  <c r="G1242" i="8"/>
  <c r="H1242" i="8"/>
  <c r="I1242" i="8"/>
  <c r="E1243" i="8"/>
  <c r="F1243" i="8"/>
  <c r="G1243" i="8"/>
  <c r="H1243" i="8"/>
  <c r="I1243" i="8"/>
  <c r="E1244" i="8"/>
  <c r="F1244" i="8"/>
  <c r="G1244" i="8"/>
  <c r="H1244" i="8"/>
  <c r="I1244" i="8"/>
  <c r="E1245" i="8"/>
  <c r="F1245" i="8"/>
  <c r="G1245" i="8"/>
  <c r="H1245" i="8"/>
  <c r="I1245" i="8"/>
  <c r="E1246" i="8"/>
  <c r="F1246" i="8"/>
  <c r="G1246" i="8"/>
  <c r="H1246" i="8"/>
  <c r="I1246" i="8"/>
  <c r="E1247" i="8"/>
  <c r="F1247" i="8"/>
  <c r="G1247" i="8"/>
  <c r="H1247" i="8"/>
  <c r="I1247" i="8"/>
  <c r="E1248" i="8"/>
  <c r="F1248" i="8"/>
  <c r="G1248" i="8"/>
  <c r="H1248" i="8"/>
  <c r="I1248" i="8"/>
  <c r="E1249" i="8"/>
  <c r="F1249" i="8"/>
  <c r="G1249" i="8"/>
  <c r="H1249" i="8"/>
  <c r="I1249" i="8"/>
  <c r="E1250" i="8"/>
  <c r="F1250" i="8"/>
  <c r="G1250" i="8"/>
  <c r="H1250" i="8"/>
  <c r="I1250" i="8"/>
  <c r="E1251" i="8"/>
  <c r="F1251" i="8"/>
  <c r="G1251" i="8"/>
  <c r="H1251" i="8"/>
  <c r="I1251" i="8"/>
  <c r="E1252" i="8"/>
  <c r="F1252" i="8"/>
  <c r="G1252" i="8"/>
  <c r="H1252" i="8"/>
  <c r="I1252" i="8"/>
  <c r="E1253" i="8"/>
  <c r="F1253" i="8"/>
  <c r="G1253" i="8"/>
  <c r="H1253" i="8"/>
  <c r="I1253" i="8"/>
  <c r="E1254" i="8"/>
  <c r="F1254" i="8"/>
  <c r="G1254" i="8"/>
  <c r="H1254" i="8"/>
  <c r="I1254" i="8"/>
  <c r="E1255" i="8"/>
  <c r="F1255" i="8"/>
  <c r="G1255" i="8"/>
  <c r="H1255" i="8"/>
  <c r="I1255" i="8"/>
  <c r="E1256" i="8"/>
  <c r="F1256" i="8"/>
  <c r="G1256" i="8"/>
  <c r="H1256" i="8"/>
  <c r="I1256" i="8"/>
  <c r="E1257" i="8"/>
  <c r="F1257" i="8"/>
  <c r="G1257" i="8"/>
  <c r="H1257" i="8"/>
  <c r="I1257" i="8"/>
  <c r="E1258" i="8"/>
  <c r="F1258" i="8"/>
  <c r="G1258" i="8"/>
  <c r="H1258" i="8"/>
  <c r="I1258" i="8"/>
  <c r="E1259" i="8"/>
  <c r="F1259" i="8"/>
  <c r="G1259" i="8"/>
  <c r="H1259" i="8"/>
  <c r="I1259" i="8"/>
  <c r="E1260" i="8"/>
  <c r="F1260" i="8"/>
  <c r="G1260" i="8"/>
  <c r="H1260" i="8"/>
  <c r="I1260" i="8"/>
  <c r="E1261" i="8"/>
  <c r="F1261" i="8"/>
  <c r="G1261" i="8"/>
  <c r="H1261" i="8"/>
  <c r="I1261" i="8"/>
  <c r="E1262" i="8"/>
  <c r="F1262" i="8"/>
  <c r="G1262" i="8"/>
  <c r="H1262" i="8"/>
  <c r="I1262" i="8"/>
  <c r="E1263" i="8"/>
  <c r="F1263" i="8"/>
  <c r="G1263" i="8"/>
  <c r="H1263" i="8"/>
  <c r="I1263" i="8"/>
  <c r="E1264" i="8"/>
  <c r="F1264" i="8"/>
  <c r="G1264" i="8"/>
  <c r="H1264" i="8"/>
  <c r="I1264" i="8"/>
  <c r="E1265" i="8"/>
  <c r="F1265" i="8"/>
  <c r="G1265" i="8"/>
  <c r="H1265" i="8"/>
  <c r="I1265" i="8"/>
  <c r="E1266" i="8"/>
  <c r="F1266" i="8"/>
  <c r="G1266" i="8"/>
  <c r="H1266" i="8"/>
  <c r="I1266" i="8"/>
  <c r="E1267" i="8"/>
  <c r="F1267" i="8"/>
  <c r="G1267" i="8"/>
  <c r="H1267" i="8"/>
  <c r="I1267" i="8"/>
  <c r="E1268" i="8"/>
  <c r="F1268" i="8"/>
  <c r="G1268" i="8"/>
  <c r="H1268" i="8"/>
  <c r="I1268" i="8"/>
  <c r="E1269" i="8"/>
  <c r="F1269" i="8"/>
  <c r="G1269" i="8"/>
  <c r="H1269" i="8"/>
  <c r="I1269" i="8"/>
  <c r="E1270" i="8"/>
  <c r="F1270" i="8"/>
  <c r="G1270" i="8"/>
  <c r="H1270" i="8"/>
  <c r="I1270" i="8"/>
  <c r="E1271" i="8"/>
  <c r="F1271" i="8"/>
  <c r="G1271" i="8"/>
  <c r="H1271" i="8"/>
  <c r="I1271" i="8"/>
  <c r="E1272" i="8"/>
  <c r="F1272" i="8"/>
  <c r="G1272" i="8"/>
  <c r="H1272" i="8"/>
  <c r="I1272" i="8"/>
  <c r="E1273" i="8"/>
  <c r="F1273" i="8"/>
  <c r="G1273" i="8"/>
  <c r="H1273" i="8"/>
  <c r="I1273" i="8"/>
  <c r="E1274" i="8"/>
  <c r="F1274" i="8"/>
  <c r="G1274" i="8"/>
  <c r="H1274" i="8"/>
  <c r="I1274" i="8"/>
  <c r="E1275" i="8"/>
  <c r="F1275" i="8"/>
  <c r="G1275" i="8"/>
  <c r="H1275" i="8"/>
  <c r="I1275" i="8"/>
  <c r="E1276" i="8"/>
  <c r="F1276" i="8"/>
  <c r="G1276" i="8"/>
  <c r="H1276" i="8"/>
  <c r="I1276" i="8"/>
  <c r="E1277" i="8"/>
  <c r="F1277" i="8"/>
  <c r="G1277" i="8"/>
  <c r="H1277" i="8"/>
  <c r="I1277" i="8"/>
  <c r="E1278" i="8"/>
  <c r="F1278" i="8"/>
  <c r="G1278" i="8"/>
  <c r="H1278" i="8"/>
  <c r="I1278" i="8"/>
  <c r="E1279" i="8"/>
  <c r="F1279" i="8"/>
  <c r="G1279" i="8"/>
  <c r="H1279" i="8"/>
  <c r="I1279" i="8"/>
  <c r="E1280" i="8"/>
  <c r="F1280" i="8"/>
  <c r="G1280" i="8"/>
  <c r="H1280" i="8"/>
  <c r="I1280" i="8"/>
  <c r="E1281" i="8"/>
  <c r="F1281" i="8"/>
  <c r="G1281" i="8"/>
  <c r="H1281" i="8"/>
  <c r="I1281" i="8"/>
  <c r="E1282" i="8"/>
  <c r="F1282" i="8"/>
  <c r="G1282" i="8"/>
  <c r="H1282" i="8"/>
  <c r="I1282" i="8"/>
  <c r="E1283" i="8"/>
  <c r="F1283" i="8"/>
  <c r="G1283" i="8"/>
  <c r="H1283" i="8"/>
  <c r="I1283" i="8"/>
  <c r="E1284" i="8"/>
  <c r="F1284" i="8"/>
  <c r="G1284" i="8"/>
  <c r="H1284" i="8"/>
  <c r="I1284" i="8"/>
  <c r="E1285" i="8"/>
  <c r="F1285" i="8"/>
  <c r="G1285" i="8"/>
  <c r="H1285" i="8"/>
  <c r="I1285" i="8"/>
  <c r="E1286" i="8"/>
  <c r="F1286" i="8"/>
  <c r="G1286" i="8"/>
  <c r="H1286" i="8"/>
  <c r="I1286" i="8"/>
  <c r="E1287" i="8"/>
  <c r="F1287" i="8"/>
  <c r="G1287" i="8"/>
  <c r="H1287" i="8"/>
  <c r="I1287" i="8"/>
  <c r="E1288" i="8"/>
  <c r="F1288" i="8"/>
  <c r="G1288" i="8"/>
  <c r="H1288" i="8"/>
  <c r="I1288" i="8"/>
  <c r="E1289" i="8"/>
  <c r="F1289" i="8"/>
  <c r="G1289" i="8"/>
  <c r="H1289" i="8"/>
  <c r="I1289" i="8"/>
  <c r="E1290" i="8"/>
  <c r="F1290" i="8"/>
  <c r="G1290" i="8"/>
  <c r="H1290" i="8"/>
  <c r="I1290" i="8"/>
  <c r="E1291" i="8"/>
  <c r="F1291" i="8"/>
  <c r="G1291" i="8"/>
  <c r="H1291" i="8"/>
  <c r="I1291" i="8"/>
  <c r="E1292" i="8"/>
  <c r="F1292" i="8"/>
  <c r="G1292" i="8"/>
  <c r="H1292" i="8"/>
  <c r="I1292" i="8"/>
  <c r="E1293" i="8"/>
  <c r="F1293" i="8"/>
  <c r="G1293" i="8"/>
  <c r="H1293" i="8"/>
  <c r="I1293" i="8"/>
  <c r="E1294" i="8"/>
  <c r="F1294" i="8"/>
  <c r="G1294" i="8"/>
  <c r="H1294" i="8"/>
  <c r="I1294" i="8"/>
  <c r="E1295" i="8"/>
  <c r="F1295" i="8"/>
  <c r="G1295" i="8"/>
  <c r="H1295" i="8"/>
  <c r="I1295" i="8"/>
  <c r="E1296" i="8"/>
  <c r="F1296" i="8"/>
  <c r="G1296" i="8"/>
  <c r="H1296" i="8"/>
  <c r="I1296" i="8"/>
  <c r="E1297" i="8"/>
  <c r="F1297" i="8"/>
  <c r="G1297" i="8"/>
  <c r="H1297" i="8"/>
  <c r="I1297" i="8"/>
  <c r="E1298" i="8"/>
  <c r="F1298" i="8"/>
  <c r="G1298" i="8"/>
  <c r="H1298" i="8"/>
  <c r="I1298" i="8"/>
  <c r="E1299" i="8"/>
  <c r="F1299" i="8"/>
  <c r="G1299" i="8"/>
  <c r="H1299" i="8"/>
  <c r="I1299" i="8"/>
  <c r="E1300" i="8"/>
  <c r="F1300" i="8"/>
  <c r="G1300" i="8"/>
  <c r="H1300" i="8"/>
  <c r="I1300" i="8"/>
  <c r="E1301" i="8"/>
  <c r="F1301" i="8"/>
  <c r="G1301" i="8"/>
  <c r="H1301" i="8"/>
  <c r="I1301" i="8"/>
  <c r="E1302" i="8"/>
  <c r="F1302" i="8"/>
  <c r="G1302" i="8"/>
  <c r="H1302" i="8"/>
  <c r="I1302" i="8"/>
  <c r="E1303" i="8"/>
  <c r="F1303" i="8"/>
  <c r="G1303" i="8"/>
  <c r="H1303" i="8"/>
  <c r="I1303" i="8"/>
  <c r="E1304" i="8"/>
  <c r="F1304" i="8"/>
  <c r="G1304" i="8"/>
  <c r="H1304" i="8"/>
  <c r="I1304" i="8"/>
  <c r="E1305" i="8"/>
  <c r="F1305" i="8"/>
  <c r="G1305" i="8"/>
  <c r="H1305" i="8"/>
  <c r="I1305" i="8"/>
  <c r="E1306" i="8"/>
  <c r="F1306" i="8"/>
  <c r="G1306" i="8"/>
  <c r="H1306" i="8"/>
  <c r="I1306" i="8"/>
  <c r="E1307" i="8"/>
  <c r="F1307" i="8"/>
  <c r="G1307" i="8"/>
  <c r="H1307" i="8"/>
  <c r="I1307" i="8"/>
  <c r="E1308" i="8"/>
  <c r="F1308" i="8"/>
  <c r="G1308" i="8"/>
  <c r="H1308" i="8"/>
  <c r="I1308" i="8"/>
  <c r="E1309" i="8"/>
  <c r="F1309" i="8"/>
  <c r="G1309" i="8"/>
  <c r="H1309" i="8"/>
  <c r="I1309" i="8"/>
  <c r="E1310" i="8"/>
  <c r="F1310" i="8"/>
  <c r="G1310" i="8"/>
  <c r="H1310" i="8"/>
  <c r="I1310" i="8"/>
  <c r="E1311" i="8"/>
  <c r="F1311" i="8"/>
  <c r="G1311" i="8"/>
  <c r="H1311" i="8"/>
  <c r="I1311" i="8"/>
  <c r="E1312" i="8"/>
  <c r="F1312" i="8"/>
  <c r="G1312" i="8"/>
  <c r="H1312" i="8"/>
  <c r="I1312" i="8"/>
  <c r="E1313" i="8"/>
  <c r="F1313" i="8"/>
  <c r="G1313" i="8"/>
  <c r="H1313" i="8"/>
  <c r="I1313" i="8"/>
  <c r="E1314" i="8"/>
  <c r="F1314" i="8"/>
  <c r="G1314" i="8"/>
  <c r="H1314" i="8"/>
  <c r="I1314" i="8"/>
  <c r="E1315" i="8"/>
  <c r="F1315" i="8"/>
  <c r="G1315" i="8"/>
  <c r="H1315" i="8"/>
  <c r="I1315" i="8"/>
  <c r="E1316" i="8"/>
  <c r="F1316" i="8"/>
  <c r="G1316" i="8"/>
  <c r="H1316" i="8"/>
  <c r="I1316" i="8"/>
  <c r="E1317" i="8"/>
  <c r="F1317" i="8"/>
  <c r="G1317" i="8"/>
  <c r="H1317" i="8"/>
  <c r="I1317" i="8"/>
  <c r="E1318" i="8"/>
  <c r="F1318" i="8"/>
  <c r="G1318" i="8"/>
  <c r="H1318" i="8"/>
  <c r="I1318" i="8"/>
  <c r="E1319" i="8"/>
  <c r="F1319" i="8"/>
  <c r="G1319" i="8"/>
  <c r="H1319" i="8"/>
  <c r="I1319" i="8"/>
  <c r="E1320" i="8"/>
  <c r="F1320" i="8"/>
  <c r="G1320" i="8"/>
  <c r="H1320" i="8"/>
  <c r="I1320" i="8"/>
  <c r="E1321" i="8"/>
  <c r="F1321" i="8"/>
  <c r="G1321" i="8"/>
  <c r="H1321" i="8"/>
  <c r="I1321" i="8"/>
  <c r="E1322" i="8"/>
  <c r="F1322" i="8"/>
  <c r="G1322" i="8"/>
  <c r="H1322" i="8"/>
  <c r="I1322" i="8"/>
  <c r="E1323" i="8"/>
  <c r="F1323" i="8"/>
  <c r="G1323" i="8"/>
  <c r="H1323" i="8"/>
  <c r="I1323" i="8"/>
  <c r="E1324" i="8"/>
  <c r="F1324" i="8"/>
  <c r="G1324" i="8"/>
  <c r="H1324" i="8"/>
  <c r="I1324" i="8"/>
  <c r="E1325" i="8"/>
  <c r="F1325" i="8"/>
  <c r="G1325" i="8"/>
  <c r="H1325" i="8"/>
  <c r="I1325" i="8"/>
  <c r="E1326" i="8"/>
  <c r="F1326" i="8"/>
  <c r="G1326" i="8"/>
  <c r="H1326" i="8"/>
  <c r="I1326" i="8"/>
  <c r="E1327" i="8"/>
  <c r="F1327" i="8"/>
  <c r="G1327" i="8"/>
  <c r="H1327" i="8"/>
  <c r="I1327" i="8"/>
  <c r="E1328" i="8"/>
  <c r="F1328" i="8"/>
  <c r="G1328" i="8"/>
  <c r="H1328" i="8"/>
  <c r="I1328" i="8"/>
  <c r="E1329" i="8"/>
  <c r="F1329" i="8"/>
  <c r="G1329" i="8"/>
  <c r="H1329" i="8"/>
  <c r="I1329" i="8"/>
  <c r="E1330" i="8"/>
  <c r="F1330" i="8"/>
  <c r="G1330" i="8"/>
  <c r="H1330" i="8"/>
  <c r="I1330" i="8"/>
  <c r="E1331" i="8"/>
  <c r="F1331" i="8"/>
  <c r="G1331" i="8"/>
  <c r="H1331" i="8"/>
  <c r="I1331" i="8"/>
  <c r="E1332" i="8"/>
  <c r="F1332" i="8"/>
  <c r="G1332" i="8"/>
  <c r="H1332" i="8"/>
  <c r="I1332" i="8"/>
  <c r="E1333" i="8"/>
  <c r="F1333" i="8"/>
  <c r="G1333" i="8"/>
  <c r="H1333" i="8"/>
  <c r="I1333" i="8"/>
  <c r="E1334" i="8"/>
  <c r="F1334" i="8"/>
  <c r="G1334" i="8"/>
  <c r="H1334" i="8"/>
  <c r="I1334" i="8"/>
  <c r="E1335" i="8"/>
  <c r="F1335" i="8"/>
  <c r="G1335" i="8"/>
  <c r="H1335" i="8"/>
  <c r="I1335" i="8"/>
  <c r="E1336" i="8"/>
  <c r="F1336" i="8"/>
  <c r="G1336" i="8"/>
  <c r="H1336" i="8"/>
  <c r="I1336" i="8"/>
  <c r="E1337" i="8"/>
  <c r="F1337" i="8"/>
  <c r="G1337" i="8"/>
  <c r="H1337" i="8"/>
  <c r="I1337" i="8"/>
  <c r="E1338" i="8"/>
  <c r="F1338" i="8"/>
  <c r="G1338" i="8"/>
  <c r="H1338" i="8"/>
  <c r="I1338" i="8"/>
  <c r="E1339" i="8"/>
  <c r="F1339" i="8"/>
  <c r="G1339" i="8"/>
  <c r="H1339" i="8"/>
  <c r="I1339" i="8"/>
  <c r="E1340" i="8"/>
  <c r="F1340" i="8"/>
  <c r="G1340" i="8"/>
  <c r="H1340" i="8"/>
  <c r="I1340" i="8"/>
  <c r="E1341" i="8"/>
  <c r="F1341" i="8"/>
  <c r="G1341" i="8"/>
  <c r="H1341" i="8"/>
  <c r="I1341" i="8"/>
  <c r="E1342" i="8"/>
  <c r="F1342" i="8"/>
  <c r="G1342" i="8"/>
  <c r="H1342" i="8"/>
  <c r="I1342" i="8"/>
  <c r="E1343" i="8"/>
  <c r="F1343" i="8"/>
  <c r="G1343" i="8"/>
  <c r="H1343" i="8"/>
  <c r="I1343" i="8"/>
  <c r="E1344" i="8"/>
  <c r="F1344" i="8"/>
  <c r="G1344" i="8"/>
  <c r="H1344" i="8"/>
  <c r="I1344" i="8"/>
  <c r="E1345" i="8"/>
  <c r="F1345" i="8"/>
  <c r="G1345" i="8"/>
  <c r="H1345" i="8"/>
  <c r="I1345" i="8"/>
  <c r="E1346" i="8"/>
  <c r="F1346" i="8"/>
  <c r="G1346" i="8"/>
  <c r="H1346" i="8"/>
  <c r="I1346" i="8"/>
  <c r="E1347" i="8"/>
  <c r="F1347" i="8"/>
  <c r="G1347" i="8"/>
  <c r="H1347" i="8"/>
  <c r="I1347" i="8"/>
  <c r="E1348" i="8"/>
  <c r="F1348" i="8"/>
  <c r="G1348" i="8"/>
  <c r="H1348" i="8"/>
  <c r="I1348" i="8"/>
  <c r="E1349" i="8"/>
  <c r="F1349" i="8"/>
  <c r="G1349" i="8"/>
  <c r="H1349" i="8"/>
  <c r="I1349" i="8"/>
  <c r="E1350" i="8"/>
  <c r="F1350" i="8"/>
  <c r="G1350" i="8"/>
  <c r="H1350" i="8"/>
  <c r="I1350" i="8"/>
  <c r="E1351" i="8"/>
  <c r="F1351" i="8"/>
  <c r="G1351" i="8"/>
  <c r="H1351" i="8"/>
  <c r="I1351" i="8"/>
  <c r="E1352" i="8"/>
  <c r="F1352" i="8"/>
  <c r="G1352" i="8"/>
  <c r="H1352" i="8"/>
  <c r="I1352" i="8"/>
  <c r="E1353" i="8"/>
  <c r="F1353" i="8"/>
  <c r="G1353" i="8"/>
  <c r="H1353" i="8"/>
  <c r="I1353" i="8"/>
  <c r="E1354" i="8"/>
  <c r="F1354" i="8"/>
  <c r="G1354" i="8"/>
  <c r="H1354" i="8"/>
  <c r="I1354" i="8"/>
  <c r="E1355" i="8"/>
  <c r="F1355" i="8"/>
  <c r="G1355" i="8"/>
  <c r="H1355" i="8"/>
  <c r="I1355" i="8"/>
  <c r="E1356" i="8"/>
  <c r="F1356" i="8"/>
  <c r="G1356" i="8"/>
  <c r="H1356" i="8"/>
  <c r="I1356" i="8"/>
  <c r="E1357" i="8"/>
  <c r="F1357" i="8"/>
  <c r="G1357" i="8"/>
  <c r="H1357" i="8"/>
  <c r="I1357" i="8"/>
  <c r="E1358" i="8"/>
  <c r="F1358" i="8"/>
  <c r="G1358" i="8"/>
  <c r="H1358" i="8"/>
  <c r="I1358" i="8"/>
  <c r="E1359" i="8"/>
  <c r="F1359" i="8"/>
  <c r="G1359" i="8"/>
  <c r="H1359" i="8"/>
  <c r="I1359" i="8"/>
  <c r="E1360" i="8"/>
  <c r="F1360" i="8"/>
  <c r="G1360" i="8"/>
  <c r="H1360" i="8"/>
  <c r="I1360" i="8"/>
  <c r="E1361" i="8"/>
  <c r="F1361" i="8"/>
  <c r="G1361" i="8"/>
  <c r="H1361" i="8"/>
  <c r="I1361" i="8"/>
  <c r="E1362" i="8"/>
  <c r="F1362" i="8"/>
  <c r="G1362" i="8"/>
  <c r="H1362" i="8"/>
  <c r="I1362" i="8"/>
  <c r="E1363" i="8"/>
  <c r="F1363" i="8"/>
  <c r="G1363" i="8"/>
  <c r="H1363" i="8"/>
  <c r="I1363" i="8"/>
  <c r="E1364" i="8"/>
  <c r="F1364" i="8"/>
  <c r="G1364" i="8"/>
  <c r="H1364" i="8"/>
  <c r="I1364" i="8"/>
  <c r="E1365" i="8"/>
  <c r="F1365" i="8"/>
  <c r="G1365" i="8"/>
  <c r="H1365" i="8"/>
  <c r="I1365" i="8"/>
  <c r="E1366" i="8"/>
  <c r="F1366" i="8"/>
  <c r="G1366" i="8"/>
  <c r="H1366" i="8"/>
  <c r="I1366" i="8"/>
  <c r="E1367" i="8"/>
  <c r="F1367" i="8"/>
  <c r="G1367" i="8"/>
  <c r="H1367" i="8"/>
  <c r="I1367" i="8"/>
  <c r="E1368" i="8"/>
  <c r="F1368" i="8"/>
  <c r="G1368" i="8"/>
  <c r="H1368" i="8"/>
  <c r="I1368" i="8"/>
  <c r="E1369" i="8"/>
  <c r="F1369" i="8"/>
  <c r="G1369" i="8"/>
  <c r="H1369" i="8"/>
  <c r="I1369" i="8"/>
  <c r="E1370" i="8"/>
  <c r="F1370" i="8"/>
  <c r="G1370" i="8"/>
  <c r="H1370" i="8"/>
  <c r="I1370" i="8"/>
  <c r="E1371" i="8"/>
  <c r="F1371" i="8"/>
  <c r="G1371" i="8"/>
  <c r="H1371" i="8"/>
  <c r="I1371" i="8"/>
  <c r="E1372" i="8"/>
  <c r="F1372" i="8"/>
  <c r="G1372" i="8"/>
  <c r="H1372" i="8"/>
  <c r="I1372" i="8"/>
  <c r="E1373" i="8"/>
  <c r="F1373" i="8"/>
  <c r="G1373" i="8"/>
  <c r="H1373" i="8"/>
  <c r="I1373" i="8"/>
  <c r="E1374" i="8"/>
  <c r="F1374" i="8"/>
  <c r="G1374" i="8"/>
  <c r="H1374" i="8"/>
  <c r="I1374" i="8"/>
  <c r="E1375" i="8"/>
  <c r="F1375" i="8"/>
  <c r="G1375" i="8"/>
  <c r="H1375" i="8"/>
  <c r="I1375" i="8"/>
  <c r="E1376" i="8"/>
  <c r="F1376" i="8"/>
  <c r="G1376" i="8"/>
  <c r="H1376" i="8"/>
  <c r="I1376" i="8"/>
  <c r="E1377" i="8"/>
  <c r="F1377" i="8"/>
  <c r="G1377" i="8"/>
  <c r="H1377" i="8"/>
  <c r="I1377" i="8"/>
  <c r="E1378" i="8"/>
  <c r="F1378" i="8"/>
  <c r="G1378" i="8"/>
  <c r="H1378" i="8"/>
  <c r="I1378" i="8"/>
  <c r="E1379" i="8"/>
  <c r="F1379" i="8"/>
  <c r="G1379" i="8"/>
  <c r="H1379" i="8"/>
  <c r="I1379" i="8"/>
  <c r="E1380" i="8"/>
  <c r="F1380" i="8"/>
  <c r="G1380" i="8"/>
  <c r="H1380" i="8"/>
  <c r="I1380" i="8"/>
  <c r="E1381" i="8"/>
  <c r="F1381" i="8"/>
  <c r="G1381" i="8"/>
  <c r="H1381" i="8"/>
  <c r="I1381" i="8"/>
  <c r="E1382" i="8"/>
  <c r="F1382" i="8"/>
  <c r="G1382" i="8"/>
  <c r="H1382" i="8"/>
  <c r="I1382" i="8"/>
  <c r="E1383" i="8"/>
  <c r="F1383" i="8"/>
  <c r="G1383" i="8"/>
  <c r="H1383" i="8"/>
  <c r="I1383" i="8"/>
  <c r="E1384" i="8"/>
  <c r="F1384" i="8"/>
  <c r="G1384" i="8"/>
  <c r="H1384" i="8"/>
  <c r="I1384" i="8"/>
  <c r="E1385" i="8"/>
  <c r="F1385" i="8"/>
  <c r="G1385" i="8"/>
  <c r="H1385" i="8"/>
  <c r="I1385" i="8"/>
  <c r="E1386" i="8"/>
  <c r="F1386" i="8"/>
  <c r="G1386" i="8"/>
  <c r="H1386" i="8"/>
  <c r="I1386" i="8"/>
  <c r="E1387" i="8"/>
  <c r="F1387" i="8"/>
  <c r="G1387" i="8"/>
  <c r="H1387" i="8"/>
  <c r="I1387" i="8"/>
  <c r="E1388" i="8"/>
  <c r="F1388" i="8"/>
  <c r="G1388" i="8"/>
  <c r="H1388" i="8"/>
  <c r="I1388" i="8"/>
  <c r="E1389" i="8"/>
  <c r="F1389" i="8"/>
  <c r="G1389" i="8"/>
  <c r="H1389" i="8"/>
  <c r="I1389" i="8"/>
  <c r="E1390" i="8"/>
  <c r="F1390" i="8"/>
  <c r="G1390" i="8"/>
  <c r="H1390" i="8"/>
  <c r="I1390" i="8"/>
  <c r="E1391" i="8"/>
  <c r="F1391" i="8"/>
  <c r="G1391" i="8"/>
  <c r="H1391" i="8"/>
  <c r="I1391" i="8"/>
  <c r="E1392" i="8"/>
  <c r="F1392" i="8"/>
  <c r="G1392" i="8"/>
  <c r="H1392" i="8"/>
  <c r="I1392" i="8"/>
  <c r="E1393" i="8"/>
  <c r="F1393" i="8"/>
  <c r="G1393" i="8"/>
  <c r="H1393" i="8"/>
  <c r="I1393" i="8"/>
  <c r="E1394" i="8"/>
  <c r="F1394" i="8"/>
  <c r="G1394" i="8"/>
  <c r="H1394" i="8"/>
  <c r="I1394" i="8"/>
  <c r="E1395" i="8"/>
  <c r="F1395" i="8"/>
  <c r="G1395" i="8"/>
  <c r="H1395" i="8"/>
  <c r="I1395" i="8"/>
  <c r="E1396" i="8"/>
  <c r="F1396" i="8"/>
  <c r="G1396" i="8"/>
  <c r="H1396" i="8"/>
  <c r="I1396" i="8"/>
  <c r="E1397" i="8"/>
  <c r="F1397" i="8"/>
  <c r="G1397" i="8"/>
  <c r="H1397" i="8"/>
  <c r="I1397" i="8"/>
  <c r="E1398" i="8"/>
  <c r="F1398" i="8"/>
  <c r="G1398" i="8"/>
  <c r="H1398" i="8"/>
  <c r="I1398" i="8"/>
  <c r="E1399" i="8"/>
  <c r="F1399" i="8"/>
  <c r="G1399" i="8"/>
  <c r="H1399" i="8"/>
  <c r="I1399" i="8"/>
  <c r="E1400" i="8"/>
  <c r="F1400" i="8"/>
  <c r="G1400" i="8"/>
  <c r="H1400" i="8"/>
  <c r="I1400" i="8"/>
  <c r="E1401" i="8"/>
  <c r="F1401" i="8"/>
  <c r="G1401" i="8"/>
  <c r="H1401" i="8"/>
  <c r="I1401" i="8"/>
  <c r="E1402" i="8"/>
  <c r="F1402" i="8"/>
  <c r="G1402" i="8"/>
  <c r="H1402" i="8"/>
  <c r="I1402" i="8"/>
  <c r="E1403" i="8"/>
  <c r="F1403" i="8"/>
  <c r="G1403" i="8"/>
  <c r="H1403" i="8"/>
  <c r="I1403" i="8"/>
  <c r="E1404" i="8"/>
  <c r="F1404" i="8"/>
  <c r="G1404" i="8"/>
  <c r="H1404" i="8"/>
  <c r="I1404" i="8"/>
  <c r="E1405" i="8"/>
  <c r="F1405" i="8"/>
  <c r="G1405" i="8"/>
  <c r="H1405" i="8"/>
  <c r="I1405" i="8"/>
  <c r="E1406" i="8"/>
  <c r="F1406" i="8"/>
  <c r="G1406" i="8"/>
  <c r="H1406" i="8"/>
  <c r="I1406" i="8"/>
  <c r="E1407" i="8"/>
  <c r="F1407" i="8"/>
  <c r="G1407" i="8"/>
  <c r="H1407" i="8"/>
  <c r="I1407" i="8"/>
  <c r="E1408" i="8"/>
  <c r="F1408" i="8"/>
  <c r="G1408" i="8"/>
  <c r="H1408" i="8"/>
  <c r="I1408" i="8"/>
  <c r="E1409" i="8"/>
  <c r="F1409" i="8"/>
  <c r="G1409" i="8"/>
  <c r="H1409" i="8"/>
  <c r="I1409" i="8"/>
  <c r="E1410" i="8"/>
  <c r="F1410" i="8"/>
  <c r="G1410" i="8"/>
  <c r="H1410" i="8"/>
  <c r="I1410" i="8"/>
  <c r="E1411" i="8"/>
  <c r="F1411" i="8"/>
  <c r="G1411" i="8"/>
  <c r="H1411" i="8"/>
  <c r="I1411" i="8"/>
  <c r="E1412" i="8"/>
  <c r="F1412" i="8"/>
  <c r="G1412" i="8"/>
  <c r="H1412" i="8"/>
  <c r="I1412" i="8"/>
  <c r="E1413" i="8"/>
  <c r="F1413" i="8"/>
  <c r="G1413" i="8"/>
  <c r="H1413" i="8"/>
  <c r="I1413" i="8"/>
  <c r="E1414" i="8"/>
  <c r="F1414" i="8"/>
  <c r="G1414" i="8"/>
  <c r="H1414" i="8"/>
  <c r="I1414" i="8"/>
  <c r="E1415" i="8"/>
  <c r="F1415" i="8"/>
  <c r="G1415" i="8"/>
  <c r="H1415" i="8"/>
  <c r="I1415" i="8"/>
  <c r="E1416" i="8"/>
  <c r="F1416" i="8"/>
  <c r="G1416" i="8"/>
  <c r="H1416" i="8"/>
  <c r="I1416" i="8"/>
  <c r="E1417" i="8"/>
  <c r="F1417" i="8"/>
  <c r="G1417" i="8"/>
  <c r="H1417" i="8"/>
  <c r="I1417" i="8"/>
  <c r="E1418" i="8"/>
  <c r="F1418" i="8"/>
  <c r="G1418" i="8"/>
  <c r="H1418" i="8"/>
  <c r="I1418" i="8"/>
  <c r="E1419" i="8"/>
  <c r="F1419" i="8"/>
  <c r="G1419" i="8"/>
  <c r="H1419" i="8"/>
  <c r="I1419" i="8"/>
  <c r="E1420" i="8"/>
  <c r="F1420" i="8"/>
  <c r="G1420" i="8"/>
  <c r="H1420" i="8"/>
  <c r="I1420" i="8"/>
  <c r="E1421" i="8"/>
  <c r="F1421" i="8"/>
  <c r="G1421" i="8"/>
  <c r="H1421" i="8"/>
  <c r="I1421" i="8"/>
  <c r="E1422" i="8"/>
  <c r="F1422" i="8"/>
  <c r="G1422" i="8"/>
  <c r="H1422" i="8"/>
  <c r="I1422" i="8"/>
  <c r="E1423" i="8"/>
  <c r="F1423" i="8"/>
  <c r="G1423" i="8"/>
  <c r="H1423" i="8"/>
  <c r="I1423" i="8"/>
  <c r="E1424" i="8"/>
  <c r="F1424" i="8"/>
  <c r="G1424" i="8"/>
  <c r="H1424" i="8"/>
  <c r="I1424" i="8"/>
  <c r="E1425" i="8"/>
  <c r="F1425" i="8"/>
  <c r="G1425" i="8"/>
  <c r="H1425" i="8"/>
  <c r="I1425" i="8"/>
  <c r="E1426" i="8"/>
  <c r="F1426" i="8"/>
  <c r="G1426" i="8"/>
  <c r="H1426" i="8"/>
  <c r="I1426" i="8"/>
  <c r="E1427" i="8"/>
  <c r="F1427" i="8"/>
  <c r="G1427" i="8"/>
  <c r="H1427" i="8"/>
  <c r="I1427" i="8"/>
  <c r="E1428" i="8"/>
  <c r="F1428" i="8"/>
  <c r="G1428" i="8"/>
  <c r="H1428" i="8"/>
  <c r="I1428" i="8"/>
  <c r="E1429" i="8"/>
  <c r="F1429" i="8"/>
  <c r="G1429" i="8"/>
  <c r="H1429" i="8"/>
  <c r="I1429" i="8"/>
  <c r="E1430" i="8"/>
  <c r="F1430" i="8"/>
  <c r="G1430" i="8"/>
  <c r="H1430" i="8"/>
  <c r="I1430" i="8"/>
  <c r="E1431" i="8"/>
  <c r="F1431" i="8"/>
  <c r="G1431" i="8"/>
  <c r="H1431" i="8"/>
  <c r="I1431" i="8"/>
  <c r="E1432" i="8"/>
  <c r="F1432" i="8"/>
  <c r="G1432" i="8"/>
  <c r="H1432" i="8"/>
  <c r="I1432" i="8"/>
  <c r="E1433" i="8"/>
  <c r="F1433" i="8"/>
  <c r="G1433" i="8"/>
  <c r="H1433" i="8"/>
  <c r="I1433" i="8"/>
  <c r="E1434" i="8"/>
  <c r="F1434" i="8"/>
  <c r="G1434" i="8"/>
  <c r="H1434" i="8"/>
  <c r="I1434" i="8"/>
  <c r="E1435" i="8"/>
  <c r="F1435" i="8"/>
  <c r="G1435" i="8"/>
  <c r="H1435" i="8"/>
  <c r="I1435" i="8"/>
  <c r="E1436" i="8"/>
  <c r="F1436" i="8"/>
  <c r="G1436" i="8"/>
  <c r="H1436" i="8"/>
  <c r="I1436" i="8"/>
  <c r="E1437" i="8"/>
  <c r="F1437" i="8"/>
  <c r="G1437" i="8"/>
  <c r="H1437" i="8"/>
  <c r="I1437" i="8"/>
  <c r="E1438" i="8"/>
  <c r="F1438" i="8"/>
  <c r="G1438" i="8"/>
  <c r="H1438" i="8"/>
  <c r="I1438" i="8"/>
  <c r="E1439" i="8"/>
  <c r="F1439" i="8"/>
  <c r="G1439" i="8"/>
  <c r="H1439" i="8"/>
  <c r="I1439" i="8"/>
  <c r="E1440" i="8"/>
  <c r="F1440" i="8"/>
  <c r="G1440" i="8"/>
  <c r="H1440" i="8"/>
  <c r="I1440" i="8"/>
  <c r="E1441" i="8"/>
  <c r="F1441" i="8"/>
  <c r="G1441" i="8"/>
  <c r="H1441" i="8"/>
  <c r="I1441" i="8"/>
  <c r="E1442" i="8"/>
  <c r="F1442" i="8"/>
  <c r="G1442" i="8"/>
  <c r="H1442" i="8"/>
  <c r="I1442" i="8"/>
  <c r="E1443" i="8"/>
  <c r="F1443" i="8"/>
  <c r="G1443" i="8"/>
  <c r="H1443" i="8"/>
  <c r="I1443" i="8"/>
  <c r="E1444" i="8"/>
  <c r="F1444" i="8"/>
  <c r="G1444" i="8"/>
  <c r="H1444" i="8"/>
  <c r="I1444" i="8"/>
  <c r="E1445" i="8"/>
  <c r="F1445" i="8"/>
  <c r="G1445" i="8"/>
  <c r="H1445" i="8"/>
  <c r="I1445" i="8"/>
  <c r="E1446" i="8"/>
  <c r="F1446" i="8"/>
  <c r="G1446" i="8"/>
  <c r="H1446" i="8"/>
  <c r="I1446" i="8"/>
  <c r="E1447" i="8"/>
  <c r="F1447" i="8"/>
  <c r="G1447" i="8"/>
  <c r="H1447" i="8"/>
  <c r="I1447" i="8"/>
  <c r="E1448" i="8"/>
  <c r="F1448" i="8"/>
  <c r="G1448" i="8"/>
  <c r="H1448" i="8"/>
  <c r="I1448" i="8"/>
  <c r="E1449" i="8"/>
  <c r="F1449" i="8"/>
  <c r="G1449" i="8"/>
  <c r="H1449" i="8"/>
  <c r="I1449" i="8"/>
  <c r="E1450" i="8"/>
  <c r="F1450" i="8"/>
  <c r="G1450" i="8"/>
  <c r="H1450" i="8"/>
  <c r="I1450" i="8"/>
  <c r="E1451" i="8"/>
  <c r="F1451" i="8"/>
  <c r="G1451" i="8"/>
  <c r="H1451" i="8"/>
  <c r="I1451" i="8"/>
  <c r="E1452" i="8"/>
  <c r="F1452" i="8"/>
  <c r="G1452" i="8"/>
  <c r="H1452" i="8"/>
  <c r="I1452" i="8"/>
  <c r="E1453" i="8"/>
  <c r="F1453" i="8"/>
  <c r="G1453" i="8"/>
  <c r="H1453" i="8"/>
  <c r="I1453" i="8"/>
  <c r="E1454" i="8"/>
  <c r="F1454" i="8"/>
  <c r="G1454" i="8"/>
  <c r="H1454" i="8"/>
  <c r="I1454" i="8"/>
  <c r="E1455" i="8"/>
  <c r="F1455" i="8"/>
  <c r="G1455" i="8"/>
  <c r="H1455" i="8"/>
  <c r="I1455" i="8"/>
  <c r="E1456" i="8"/>
  <c r="F1456" i="8"/>
  <c r="G1456" i="8"/>
  <c r="H1456" i="8"/>
  <c r="I1456" i="8"/>
  <c r="E1457" i="8"/>
  <c r="F1457" i="8"/>
  <c r="G1457" i="8"/>
  <c r="H1457" i="8"/>
  <c r="I1457" i="8"/>
  <c r="E1458" i="8"/>
  <c r="F1458" i="8"/>
  <c r="G1458" i="8"/>
  <c r="H1458" i="8"/>
  <c r="I1458" i="8"/>
  <c r="E1459" i="8"/>
  <c r="F1459" i="8"/>
  <c r="G1459" i="8"/>
  <c r="H1459" i="8"/>
  <c r="I1459" i="8"/>
  <c r="E1460" i="8"/>
  <c r="F1460" i="8"/>
  <c r="G1460" i="8"/>
  <c r="H1460" i="8"/>
  <c r="I1460" i="8"/>
  <c r="E1461" i="8"/>
  <c r="F1461" i="8"/>
  <c r="G1461" i="8"/>
  <c r="H1461" i="8"/>
  <c r="I1461" i="8"/>
  <c r="E1462" i="8"/>
  <c r="F1462" i="8"/>
  <c r="G1462" i="8"/>
  <c r="H1462" i="8"/>
  <c r="I1462" i="8"/>
  <c r="E1463" i="8"/>
  <c r="F1463" i="8"/>
  <c r="G1463" i="8"/>
  <c r="H1463" i="8"/>
  <c r="I1463" i="8"/>
  <c r="E1464" i="8"/>
  <c r="F1464" i="8"/>
  <c r="G1464" i="8"/>
  <c r="H1464" i="8"/>
  <c r="I1464" i="8"/>
  <c r="E1465" i="8"/>
  <c r="F1465" i="8"/>
  <c r="G1465" i="8"/>
  <c r="H1465" i="8"/>
  <c r="I1465" i="8"/>
  <c r="E1466" i="8"/>
  <c r="F1466" i="8"/>
  <c r="G1466" i="8"/>
  <c r="H1466" i="8"/>
  <c r="I1466" i="8"/>
  <c r="E1467" i="8"/>
  <c r="F1467" i="8"/>
  <c r="G1467" i="8"/>
  <c r="H1467" i="8"/>
  <c r="I1467" i="8"/>
  <c r="E1468" i="8"/>
  <c r="F1468" i="8"/>
  <c r="G1468" i="8"/>
  <c r="H1468" i="8"/>
  <c r="I1468" i="8"/>
  <c r="E1469" i="8"/>
  <c r="F1469" i="8"/>
  <c r="G1469" i="8"/>
  <c r="H1469" i="8"/>
  <c r="I1469" i="8"/>
  <c r="E1470" i="8"/>
  <c r="F1470" i="8"/>
  <c r="G1470" i="8"/>
  <c r="H1470" i="8"/>
  <c r="I1470" i="8"/>
  <c r="E1471" i="8"/>
  <c r="F1471" i="8"/>
  <c r="G1471" i="8"/>
  <c r="H1471" i="8"/>
  <c r="I1471" i="8"/>
  <c r="E1472" i="8"/>
  <c r="F1472" i="8"/>
  <c r="G1472" i="8"/>
  <c r="H1472" i="8"/>
  <c r="I1472" i="8"/>
  <c r="E1473" i="8"/>
  <c r="F1473" i="8"/>
  <c r="G1473" i="8"/>
  <c r="H1473" i="8"/>
  <c r="I1473" i="8"/>
  <c r="E1474" i="8"/>
  <c r="F1474" i="8"/>
  <c r="G1474" i="8"/>
  <c r="H1474" i="8"/>
  <c r="I1474" i="8"/>
  <c r="E1475" i="8"/>
  <c r="F1475" i="8"/>
  <c r="G1475" i="8"/>
  <c r="H1475" i="8"/>
  <c r="I1475" i="8"/>
  <c r="E1476" i="8"/>
  <c r="F1476" i="8"/>
  <c r="G1476" i="8"/>
  <c r="H1476" i="8"/>
  <c r="I1476" i="8"/>
  <c r="E1477" i="8"/>
  <c r="F1477" i="8"/>
  <c r="G1477" i="8"/>
  <c r="H1477" i="8"/>
  <c r="I1477" i="8"/>
  <c r="E1478" i="8"/>
  <c r="F1478" i="8"/>
  <c r="G1478" i="8"/>
  <c r="H1478" i="8"/>
  <c r="I1478" i="8"/>
  <c r="E1479" i="8"/>
  <c r="F1479" i="8"/>
  <c r="G1479" i="8"/>
  <c r="H1479" i="8"/>
  <c r="I1479" i="8"/>
  <c r="E1480" i="8"/>
  <c r="F1480" i="8"/>
  <c r="G1480" i="8"/>
  <c r="H1480" i="8"/>
  <c r="I1480" i="8"/>
  <c r="E1481" i="8"/>
  <c r="F1481" i="8"/>
  <c r="G1481" i="8"/>
  <c r="H1481" i="8"/>
  <c r="I1481" i="8"/>
  <c r="E1482" i="8"/>
  <c r="F1482" i="8"/>
  <c r="G1482" i="8"/>
  <c r="H1482" i="8"/>
  <c r="I1482" i="8"/>
  <c r="E1483" i="8"/>
  <c r="F1483" i="8"/>
  <c r="G1483" i="8"/>
  <c r="H1483" i="8"/>
  <c r="I1483" i="8"/>
  <c r="E1484" i="8"/>
  <c r="F1484" i="8"/>
  <c r="G1484" i="8"/>
  <c r="H1484" i="8"/>
  <c r="I1484" i="8"/>
  <c r="E1485" i="8"/>
  <c r="F1485" i="8"/>
  <c r="G1485" i="8"/>
  <c r="H1485" i="8"/>
  <c r="I1485" i="8"/>
  <c r="E1486" i="8"/>
  <c r="F1486" i="8"/>
  <c r="G1486" i="8"/>
  <c r="H1486" i="8"/>
  <c r="I1486" i="8"/>
  <c r="E1487" i="8"/>
  <c r="F1487" i="8"/>
  <c r="G1487" i="8"/>
  <c r="H1487" i="8"/>
  <c r="I1487" i="8"/>
  <c r="E1488" i="8"/>
  <c r="F1488" i="8"/>
  <c r="G1488" i="8"/>
  <c r="H1488" i="8"/>
  <c r="I1488" i="8"/>
  <c r="E1489" i="8"/>
  <c r="F1489" i="8"/>
  <c r="G1489" i="8"/>
  <c r="H1489" i="8"/>
  <c r="I1489" i="8"/>
  <c r="E1490" i="8"/>
  <c r="F1490" i="8"/>
  <c r="G1490" i="8"/>
  <c r="H1490" i="8"/>
  <c r="I1490" i="8"/>
  <c r="E1491" i="8"/>
  <c r="F1491" i="8"/>
  <c r="G1491" i="8"/>
  <c r="H1491" i="8"/>
  <c r="I1491" i="8"/>
  <c r="E1492" i="8"/>
  <c r="F1492" i="8"/>
  <c r="G1492" i="8"/>
  <c r="H1492" i="8"/>
  <c r="I1492" i="8"/>
  <c r="E1493" i="8"/>
  <c r="F1493" i="8"/>
  <c r="G1493" i="8"/>
  <c r="H1493" i="8"/>
  <c r="I1493" i="8"/>
  <c r="E1494" i="8"/>
  <c r="F1494" i="8"/>
  <c r="G1494" i="8"/>
  <c r="H1494" i="8"/>
  <c r="I1494" i="8"/>
  <c r="E1495" i="8"/>
  <c r="F1495" i="8"/>
  <c r="G1495" i="8"/>
  <c r="H1495" i="8"/>
  <c r="I1495" i="8"/>
  <c r="E1496" i="8"/>
  <c r="F1496" i="8"/>
  <c r="G1496" i="8"/>
  <c r="H1496" i="8"/>
  <c r="I1496" i="8"/>
  <c r="E1497" i="8"/>
  <c r="F1497" i="8"/>
  <c r="G1497" i="8"/>
  <c r="H1497" i="8"/>
  <c r="I1497" i="8"/>
  <c r="E1498" i="8"/>
  <c r="F1498" i="8"/>
  <c r="G1498" i="8"/>
  <c r="H1498" i="8"/>
  <c r="I1498" i="8"/>
  <c r="E1499" i="8"/>
  <c r="F1499" i="8"/>
  <c r="G1499" i="8"/>
  <c r="H1499" i="8"/>
  <c r="I1499" i="8"/>
  <c r="E1500" i="8"/>
  <c r="F1500" i="8"/>
  <c r="G1500" i="8"/>
  <c r="H1500" i="8"/>
  <c r="I1500" i="8"/>
  <c r="E1501" i="8"/>
  <c r="F1501" i="8"/>
  <c r="G1501" i="8"/>
  <c r="H1501" i="8"/>
  <c r="I1501" i="8"/>
  <c r="E1502" i="8"/>
  <c r="F1502" i="8"/>
  <c r="G1502" i="8"/>
  <c r="H1502" i="8"/>
  <c r="I1502" i="8"/>
  <c r="E1503" i="8"/>
  <c r="F1503" i="8"/>
  <c r="G1503" i="8"/>
  <c r="H1503" i="8"/>
  <c r="I1503" i="8"/>
  <c r="E1504" i="8"/>
  <c r="F1504" i="8"/>
  <c r="G1504" i="8"/>
  <c r="H1504" i="8"/>
  <c r="I1504" i="8"/>
  <c r="E1505" i="8"/>
  <c r="F1505" i="8"/>
  <c r="G1505" i="8"/>
  <c r="H1505" i="8"/>
  <c r="I1505" i="8"/>
  <c r="E1506" i="8"/>
  <c r="F1506" i="8"/>
  <c r="G1506" i="8"/>
  <c r="H1506" i="8"/>
  <c r="I1506" i="8"/>
  <c r="E1507" i="8"/>
  <c r="F1507" i="8"/>
  <c r="G1507" i="8"/>
  <c r="H1507" i="8"/>
  <c r="I1507" i="8"/>
  <c r="E1508" i="8"/>
  <c r="F1508" i="8"/>
  <c r="G1508" i="8"/>
  <c r="H1508" i="8"/>
  <c r="I1508" i="8"/>
  <c r="E1509" i="8"/>
  <c r="F1509" i="8"/>
  <c r="G1509" i="8"/>
  <c r="H1509" i="8"/>
  <c r="I1509" i="8"/>
  <c r="E1510" i="8"/>
  <c r="F1510" i="8"/>
  <c r="G1510" i="8"/>
  <c r="H1510" i="8"/>
  <c r="I1510" i="8"/>
  <c r="E1511" i="8"/>
  <c r="F1511" i="8"/>
  <c r="G1511" i="8"/>
  <c r="H1511" i="8"/>
  <c r="I1511" i="8"/>
  <c r="E1512" i="8"/>
  <c r="F1512" i="8"/>
  <c r="G1512" i="8"/>
  <c r="H1512" i="8"/>
  <c r="I1512" i="8"/>
  <c r="E1513" i="8"/>
  <c r="F1513" i="8"/>
  <c r="G1513" i="8"/>
  <c r="H1513" i="8"/>
  <c r="I1513" i="8"/>
  <c r="E1514" i="8"/>
  <c r="F1514" i="8"/>
  <c r="G1514" i="8"/>
  <c r="H1514" i="8"/>
  <c r="I1514" i="8"/>
  <c r="E1515" i="8"/>
  <c r="F1515" i="8"/>
  <c r="G1515" i="8"/>
  <c r="H1515" i="8"/>
  <c r="I1515" i="8"/>
  <c r="E1516" i="8"/>
  <c r="F1516" i="8"/>
  <c r="G1516" i="8"/>
  <c r="H1516" i="8"/>
  <c r="I1516" i="8"/>
  <c r="E1517" i="8"/>
  <c r="F1517" i="8"/>
  <c r="G1517" i="8"/>
  <c r="H1517" i="8"/>
  <c r="I1517" i="8"/>
  <c r="E1518" i="8"/>
  <c r="F1518" i="8"/>
  <c r="G1518" i="8"/>
  <c r="H1518" i="8"/>
  <c r="I1518" i="8"/>
  <c r="E1519" i="8"/>
  <c r="F1519" i="8"/>
  <c r="G1519" i="8"/>
  <c r="H1519" i="8"/>
  <c r="I1519" i="8"/>
  <c r="E1520" i="8"/>
  <c r="F1520" i="8"/>
  <c r="G1520" i="8"/>
  <c r="H1520" i="8"/>
  <c r="I1520" i="8"/>
  <c r="E1521" i="8"/>
  <c r="F1521" i="8"/>
  <c r="G1521" i="8"/>
  <c r="H1521" i="8"/>
  <c r="I1521" i="8"/>
  <c r="E1522" i="8"/>
  <c r="F1522" i="8"/>
  <c r="G1522" i="8"/>
  <c r="H1522" i="8"/>
  <c r="I1522" i="8"/>
  <c r="E1523" i="8"/>
  <c r="F1523" i="8"/>
  <c r="G1523" i="8"/>
  <c r="H1523" i="8"/>
  <c r="I1523" i="8"/>
  <c r="E1524" i="8"/>
  <c r="F1524" i="8"/>
  <c r="G1524" i="8"/>
  <c r="H1524" i="8"/>
  <c r="I1524" i="8"/>
  <c r="E1525" i="8"/>
  <c r="F1525" i="8"/>
  <c r="G1525" i="8"/>
  <c r="H1525" i="8"/>
  <c r="I1525" i="8"/>
  <c r="E1526" i="8"/>
  <c r="F1526" i="8"/>
  <c r="G1526" i="8"/>
  <c r="H1526" i="8"/>
  <c r="I1526" i="8"/>
  <c r="E1527" i="8"/>
  <c r="F1527" i="8"/>
  <c r="G1527" i="8"/>
  <c r="H1527" i="8"/>
  <c r="I1527" i="8"/>
  <c r="E1528" i="8"/>
  <c r="F1528" i="8"/>
  <c r="G1528" i="8"/>
  <c r="H1528" i="8"/>
  <c r="I1528" i="8"/>
  <c r="E1529" i="8"/>
  <c r="F1529" i="8"/>
  <c r="G1529" i="8"/>
  <c r="H1529" i="8"/>
  <c r="I1529" i="8"/>
  <c r="E1530" i="8"/>
  <c r="F1530" i="8"/>
  <c r="G1530" i="8"/>
  <c r="H1530" i="8"/>
  <c r="I1530" i="8"/>
  <c r="E1531" i="8"/>
  <c r="F1531" i="8"/>
  <c r="G1531" i="8"/>
  <c r="H1531" i="8"/>
  <c r="I1531" i="8"/>
  <c r="E1532" i="8"/>
  <c r="F1532" i="8"/>
  <c r="G1532" i="8"/>
  <c r="H1532" i="8"/>
  <c r="I1532" i="8"/>
  <c r="E1533" i="8"/>
  <c r="F1533" i="8"/>
  <c r="G1533" i="8"/>
  <c r="H1533" i="8"/>
  <c r="I1533" i="8"/>
  <c r="E1534" i="8"/>
  <c r="F1534" i="8"/>
  <c r="G1534" i="8"/>
  <c r="H1534" i="8"/>
  <c r="I1534" i="8"/>
  <c r="E1535" i="8"/>
  <c r="F1535" i="8"/>
  <c r="G1535" i="8"/>
  <c r="H1535" i="8"/>
  <c r="I1535" i="8"/>
  <c r="E1536" i="8"/>
  <c r="F1536" i="8"/>
  <c r="G1536" i="8"/>
  <c r="H1536" i="8"/>
  <c r="I1536" i="8"/>
  <c r="E1537" i="8"/>
  <c r="F1537" i="8"/>
  <c r="G1537" i="8"/>
  <c r="H1537" i="8"/>
  <c r="I1537" i="8"/>
  <c r="E1538" i="8"/>
  <c r="F1538" i="8"/>
  <c r="G1538" i="8"/>
  <c r="H1538" i="8"/>
  <c r="I1538" i="8"/>
  <c r="E1539" i="8"/>
  <c r="F1539" i="8"/>
  <c r="G1539" i="8"/>
  <c r="H1539" i="8"/>
  <c r="I1539" i="8"/>
  <c r="E1540" i="8"/>
  <c r="F1540" i="8"/>
  <c r="G1540" i="8"/>
  <c r="H1540" i="8"/>
  <c r="I1540" i="8"/>
  <c r="E1541" i="8"/>
  <c r="F1541" i="8"/>
  <c r="G1541" i="8"/>
  <c r="H1541" i="8"/>
  <c r="I1541" i="8"/>
  <c r="E1542" i="8"/>
  <c r="F1542" i="8"/>
  <c r="G1542" i="8"/>
  <c r="H1542" i="8"/>
  <c r="I1542" i="8"/>
  <c r="E1543" i="8"/>
  <c r="F1543" i="8"/>
  <c r="G1543" i="8"/>
  <c r="H1543" i="8"/>
  <c r="I1543" i="8"/>
  <c r="E1544" i="8"/>
  <c r="F1544" i="8"/>
  <c r="G1544" i="8"/>
  <c r="H1544" i="8"/>
  <c r="I1544" i="8"/>
  <c r="E1545" i="8"/>
  <c r="F1545" i="8"/>
  <c r="G1545" i="8"/>
  <c r="H1545" i="8"/>
  <c r="I1545" i="8"/>
  <c r="E1546" i="8"/>
  <c r="F1546" i="8"/>
  <c r="G1546" i="8"/>
  <c r="H1546" i="8"/>
  <c r="I1546" i="8"/>
  <c r="E1547" i="8"/>
  <c r="F1547" i="8"/>
  <c r="G1547" i="8"/>
  <c r="H1547" i="8"/>
  <c r="I1547" i="8"/>
  <c r="E1548" i="8"/>
  <c r="F1548" i="8"/>
  <c r="G1548" i="8"/>
  <c r="H1548" i="8"/>
  <c r="I1548" i="8"/>
  <c r="E1549" i="8"/>
  <c r="F1549" i="8"/>
  <c r="G1549" i="8"/>
  <c r="H1549" i="8"/>
  <c r="I1549" i="8"/>
  <c r="E1550" i="8"/>
  <c r="F1550" i="8"/>
  <c r="G1550" i="8"/>
  <c r="H1550" i="8"/>
  <c r="I1550" i="8"/>
  <c r="E1551" i="8"/>
  <c r="F1551" i="8"/>
  <c r="G1551" i="8"/>
  <c r="H1551" i="8"/>
  <c r="I1551" i="8"/>
  <c r="E1552" i="8"/>
  <c r="F1552" i="8"/>
  <c r="G1552" i="8"/>
  <c r="H1552" i="8"/>
  <c r="I1552" i="8"/>
  <c r="E1553" i="8"/>
  <c r="F1553" i="8"/>
  <c r="G1553" i="8"/>
  <c r="H1553" i="8"/>
  <c r="I1553" i="8"/>
  <c r="E1554" i="8"/>
  <c r="F1554" i="8"/>
  <c r="G1554" i="8"/>
  <c r="H1554" i="8"/>
  <c r="I1554" i="8"/>
  <c r="E1555" i="8"/>
  <c r="F1555" i="8"/>
  <c r="G1555" i="8"/>
  <c r="H1555" i="8"/>
  <c r="I1555" i="8"/>
  <c r="E1556" i="8"/>
  <c r="F1556" i="8"/>
  <c r="G1556" i="8"/>
  <c r="H1556" i="8"/>
  <c r="I1556" i="8"/>
  <c r="E1557" i="8"/>
  <c r="F1557" i="8"/>
  <c r="G1557" i="8"/>
  <c r="H1557" i="8"/>
  <c r="I1557" i="8"/>
  <c r="E1558" i="8"/>
  <c r="F1558" i="8"/>
  <c r="G1558" i="8"/>
  <c r="H1558" i="8"/>
  <c r="I1558" i="8"/>
  <c r="E1559" i="8"/>
  <c r="F1559" i="8"/>
  <c r="G1559" i="8"/>
  <c r="H1559" i="8"/>
  <c r="I1559" i="8"/>
  <c r="E1560" i="8"/>
  <c r="F1560" i="8"/>
  <c r="G1560" i="8"/>
  <c r="H1560" i="8"/>
  <c r="I1560" i="8"/>
  <c r="E1561" i="8"/>
  <c r="F1561" i="8"/>
  <c r="G1561" i="8"/>
  <c r="H1561" i="8"/>
  <c r="I1561" i="8"/>
  <c r="E1562" i="8"/>
  <c r="F1562" i="8"/>
  <c r="G1562" i="8"/>
  <c r="H1562" i="8"/>
  <c r="I1562" i="8"/>
  <c r="E1563" i="8"/>
  <c r="F1563" i="8"/>
  <c r="G1563" i="8"/>
  <c r="H1563" i="8"/>
  <c r="I1563" i="8"/>
  <c r="E1564" i="8"/>
  <c r="F1564" i="8"/>
  <c r="G1564" i="8"/>
  <c r="H1564" i="8"/>
  <c r="I1564" i="8"/>
  <c r="E1565" i="8"/>
  <c r="F1565" i="8"/>
  <c r="G1565" i="8"/>
  <c r="H1565" i="8"/>
  <c r="I1565" i="8"/>
  <c r="E1566" i="8"/>
  <c r="F1566" i="8"/>
  <c r="G1566" i="8"/>
  <c r="H1566" i="8"/>
  <c r="I1566" i="8"/>
  <c r="E1567" i="8"/>
  <c r="F1567" i="8"/>
  <c r="G1567" i="8"/>
  <c r="H1567" i="8"/>
  <c r="I1567" i="8"/>
  <c r="E1568" i="8"/>
  <c r="F1568" i="8"/>
  <c r="G1568" i="8"/>
  <c r="H1568" i="8"/>
  <c r="I1568" i="8"/>
  <c r="E1569" i="8"/>
  <c r="F1569" i="8"/>
  <c r="G1569" i="8"/>
  <c r="H1569" i="8"/>
  <c r="I1569" i="8"/>
  <c r="E1570" i="8"/>
  <c r="F1570" i="8"/>
  <c r="G1570" i="8"/>
  <c r="H1570" i="8"/>
  <c r="I1570" i="8"/>
  <c r="E1571" i="8"/>
  <c r="F1571" i="8"/>
  <c r="G1571" i="8"/>
  <c r="H1571" i="8"/>
  <c r="I1571" i="8"/>
  <c r="E1572" i="8"/>
  <c r="F1572" i="8"/>
  <c r="G1572" i="8"/>
  <c r="H1572" i="8"/>
  <c r="I1572" i="8"/>
  <c r="E1573" i="8"/>
  <c r="F1573" i="8"/>
  <c r="G1573" i="8"/>
  <c r="H1573" i="8"/>
  <c r="I1573" i="8"/>
  <c r="E1574" i="8"/>
  <c r="F1574" i="8"/>
  <c r="G1574" i="8"/>
  <c r="H1574" i="8"/>
  <c r="I1574" i="8"/>
  <c r="E1575" i="8"/>
  <c r="F1575" i="8"/>
  <c r="G1575" i="8"/>
  <c r="H1575" i="8"/>
  <c r="I1575" i="8"/>
  <c r="E1576" i="8"/>
  <c r="F1576" i="8"/>
  <c r="G1576" i="8"/>
  <c r="H1576" i="8"/>
  <c r="I1576" i="8"/>
  <c r="E1577" i="8"/>
  <c r="F1577" i="8"/>
  <c r="G1577" i="8"/>
  <c r="H1577" i="8"/>
  <c r="I1577" i="8"/>
  <c r="E1578" i="8"/>
  <c r="F1578" i="8"/>
  <c r="G1578" i="8"/>
  <c r="H1578" i="8"/>
  <c r="I1578" i="8"/>
  <c r="E1579" i="8"/>
  <c r="F1579" i="8"/>
  <c r="G1579" i="8"/>
  <c r="H1579" i="8"/>
  <c r="I1579" i="8"/>
  <c r="E1580" i="8"/>
  <c r="F1580" i="8"/>
  <c r="G1580" i="8"/>
  <c r="H1580" i="8"/>
  <c r="I1580" i="8"/>
  <c r="E1581" i="8"/>
  <c r="F1581" i="8"/>
  <c r="G1581" i="8"/>
  <c r="H1581" i="8"/>
  <c r="I1581" i="8"/>
  <c r="E1582" i="8"/>
  <c r="F1582" i="8"/>
  <c r="G1582" i="8"/>
  <c r="H1582" i="8"/>
  <c r="I1582" i="8"/>
  <c r="E1583" i="8"/>
  <c r="F1583" i="8"/>
  <c r="G1583" i="8"/>
  <c r="H1583" i="8"/>
  <c r="I1583" i="8"/>
  <c r="E1584" i="8"/>
  <c r="F1584" i="8"/>
  <c r="G1584" i="8"/>
  <c r="H1584" i="8"/>
  <c r="I1584" i="8"/>
  <c r="E1585" i="8"/>
  <c r="F1585" i="8"/>
  <c r="G1585" i="8"/>
  <c r="H1585" i="8"/>
  <c r="I1585" i="8"/>
  <c r="E1586" i="8"/>
  <c r="F1586" i="8"/>
  <c r="G1586" i="8"/>
  <c r="H1586" i="8"/>
  <c r="I1586" i="8"/>
  <c r="E1587" i="8"/>
  <c r="F1587" i="8"/>
  <c r="G1587" i="8"/>
  <c r="H1587" i="8"/>
  <c r="I1587" i="8"/>
  <c r="E1588" i="8"/>
  <c r="F1588" i="8"/>
  <c r="G1588" i="8"/>
  <c r="H1588" i="8"/>
  <c r="I1588" i="8"/>
  <c r="E1589" i="8"/>
  <c r="F1589" i="8"/>
  <c r="G1589" i="8"/>
  <c r="H1589" i="8"/>
  <c r="I1589" i="8"/>
  <c r="E1590" i="8"/>
  <c r="F1590" i="8"/>
  <c r="G1590" i="8"/>
  <c r="H1590" i="8"/>
  <c r="I1590" i="8"/>
  <c r="E1591" i="8"/>
  <c r="F1591" i="8"/>
  <c r="G1591" i="8"/>
  <c r="H1591" i="8"/>
  <c r="I1591" i="8"/>
  <c r="E1592" i="8"/>
  <c r="F1592" i="8"/>
  <c r="G1592" i="8"/>
  <c r="H1592" i="8"/>
  <c r="I1592" i="8"/>
  <c r="E1593" i="8"/>
  <c r="F1593" i="8"/>
  <c r="G1593" i="8"/>
  <c r="H1593" i="8"/>
  <c r="I1593" i="8"/>
  <c r="E1594" i="8"/>
  <c r="F1594" i="8"/>
  <c r="G1594" i="8"/>
  <c r="H1594" i="8"/>
  <c r="I1594" i="8"/>
  <c r="E1595" i="8"/>
  <c r="F1595" i="8"/>
  <c r="G1595" i="8"/>
  <c r="H1595" i="8"/>
  <c r="I1595" i="8"/>
  <c r="E1596" i="8"/>
  <c r="F1596" i="8"/>
  <c r="G1596" i="8"/>
  <c r="H1596" i="8"/>
  <c r="I1596" i="8"/>
  <c r="E1597" i="8"/>
  <c r="F1597" i="8"/>
  <c r="G1597" i="8"/>
  <c r="H1597" i="8"/>
  <c r="I1597" i="8"/>
  <c r="E1598" i="8"/>
  <c r="F1598" i="8"/>
  <c r="G1598" i="8"/>
  <c r="H1598" i="8"/>
  <c r="I1598" i="8"/>
  <c r="E1599" i="8"/>
  <c r="F1599" i="8"/>
  <c r="G1599" i="8"/>
  <c r="H1599" i="8"/>
  <c r="I1599" i="8"/>
  <c r="E1600" i="8"/>
  <c r="F1600" i="8"/>
  <c r="G1600" i="8"/>
  <c r="H1600" i="8"/>
  <c r="I1600" i="8"/>
  <c r="E1601" i="8"/>
  <c r="F1601" i="8"/>
  <c r="G1601" i="8"/>
  <c r="H1601" i="8"/>
  <c r="I1601" i="8"/>
  <c r="E1602" i="8"/>
  <c r="F1602" i="8"/>
  <c r="G1602" i="8"/>
  <c r="H1602" i="8"/>
  <c r="I1602" i="8"/>
  <c r="E1603" i="8"/>
  <c r="F1603" i="8"/>
  <c r="G1603" i="8"/>
  <c r="H1603" i="8"/>
  <c r="I1603" i="8"/>
  <c r="E1604" i="8"/>
  <c r="F1604" i="8"/>
  <c r="G1604" i="8"/>
  <c r="H1604" i="8"/>
  <c r="I1604" i="8"/>
  <c r="E1605" i="8"/>
  <c r="F1605" i="8"/>
  <c r="G1605" i="8"/>
  <c r="H1605" i="8"/>
  <c r="I1605" i="8"/>
  <c r="E1606" i="8"/>
  <c r="F1606" i="8"/>
  <c r="G1606" i="8"/>
  <c r="H1606" i="8"/>
  <c r="I1606" i="8"/>
  <c r="E1607" i="8"/>
  <c r="F1607" i="8"/>
  <c r="G1607" i="8"/>
  <c r="H1607" i="8"/>
  <c r="I1607" i="8"/>
  <c r="E1608" i="8"/>
  <c r="F1608" i="8"/>
  <c r="G1608" i="8"/>
  <c r="H1608" i="8"/>
  <c r="I1608" i="8"/>
  <c r="E1609" i="8"/>
  <c r="F1609" i="8"/>
  <c r="G1609" i="8"/>
  <c r="H1609" i="8"/>
  <c r="I1609" i="8"/>
  <c r="E1610" i="8"/>
  <c r="F1610" i="8"/>
  <c r="G1610" i="8"/>
  <c r="H1610" i="8"/>
  <c r="I1610" i="8"/>
  <c r="E1611" i="8"/>
  <c r="F1611" i="8"/>
  <c r="G1611" i="8"/>
  <c r="H1611" i="8"/>
  <c r="I1611" i="8"/>
  <c r="E1612" i="8"/>
  <c r="F1612" i="8"/>
  <c r="G1612" i="8"/>
  <c r="H1612" i="8"/>
  <c r="I1612" i="8"/>
  <c r="E1613" i="8"/>
  <c r="F1613" i="8"/>
  <c r="G1613" i="8"/>
  <c r="H1613" i="8"/>
  <c r="I1613" i="8"/>
  <c r="E1614" i="8"/>
  <c r="F1614" i="8"/>
  <c r="G1614" i="8"/>
  <c r="H1614" i="8"/>
  <c r="I1614" i="8"/>
  <c r="E1615" i="8"/>
  <c r="F1615" i="8"/>
  <c r="G1615" i="8"/>
  <c r="H1615" i="8"/>
  <c r="I1615" i="8"/>
  <c r="E1616" i="8"/>
  <c r="F1616" i="8"/>
  <c r="G1616" i="8"/>
  <c r="H1616" i="8"/>
  <c r="I1616" i="8"/>
  <c r="E1617" i="8"/>
  <c r="F1617" i="8"/>
  <c r="G1617" i="8"/>
  <c r="H1617" i="8"/>
  <c r="I1617" i="8"/>
  <c r="E1618" i="8"/>
  <c r="F1618" i="8"/>
  <c r="G1618" i="8"/>
  <c r="H1618" i="8"/>
  <c r="I1618" i="8"/>
  <c r="E1619" i="8"/>
  <c r="F1619" i="8"/>
  <c r="G1619" i="8"/>
  <c r="H1619" i="8"/>
  <c r="I1619" i="8"/>
  <c r="E1620" i="8"/>
  <c r="F1620" i="8"/>
  <c r="G1620" i="8"/>
  <c r="H1620" i="8"/>
  <c r="I1620" i="8"/>
  <c r="E1621" i="8"/>
  <c r="F1621" i="8"/>
  <c r="G1621" i="8"/>
  <c r="H1621" i="8"/>
  <c r="I1621" i="8"/>
  <c r="E1622" i="8"/>
  <c r="F1622" i="8"/>
  <c r="G1622" i="8"/>
  <c r="H1622" i="8"/>
  <c r="I1622" i="8"/>
  <c r="E1623" i="8"/>
  <c r="F1623" i="8"/>
  <c r="G1623" i="8"/>
  <c r="H1623" i="8"/>
  <c r="I1623" i="8"/>
  <c r="E1624" i="8"/>
  <c r="F1624" i="8"/>
  <c r="G1624" i="8"/>
  <c r="H1624" i="8"/>
  <c r="I1624" i="8"/>
  <c r="E1625" i="8"/>
  <c r="F1625" i="8"/>
  <c r="G1625" i="8"/>
  <c r="H1625" i="8"/>
  <c r="I1625" i="8"/>
  <c r="E1626" i="8"/>
  <c r="F1626" i="8"/>
  <c r="G1626" i="8"/>
  <c r="H1626" i="8"/>
  <c r="I1626" i="8"/>
  <c r="E1627" i="8"/>
  <c r="F1627" i="8"/>
  <c r="G1627" i="8"/>
  <c r="H1627" i="8"/>
  <c r="I1627" i="8"/>
  <c r="E1628" i="8"/>
  <c r="F1628" i="8"/>
  <c r="G1628" i="8"/>
  <c r="H1628" i="8"/>
  <c r="I1628" i="8"/>
  <c r="E1629" i="8"/>
  <c r="F1629" i="8"/>
  <c r="G1629" i="8"/>
  <c r="H1629" i="8"/>
  <c r="I1629" i="8"/>
  <c r="E1630" i="8"/>
  <c r="F1630" i="8"/>
  <c r="G1630" i="8"/>
  <c r="H1630" i="8"/>
  <c r="I1630" i="8"/>
  <c r="E1660" i="8"/>
  <c r="F1660" i="8"/>
  <c r="G1660" i="8"/>
  <c r="H1660" i="8"/>
  <c r="I1660" i="8"/>
  <c r="E1674" i="8"/>
  <c r="F1674" i="8"/>
  <c r="G1674" i="8"/>
  <c r="H1674" i="8"/>
  <c r="I1674" i="8"/>
  <c r="E1675" i="8"/>
  <c r="F1675" i="8"/>
  <c r="G1675" i="8"/>
  <c r="H1675" i="8"/>
  <c r="I1675" i="8"/>
  <c r="E1634" i="8"/>
  <c r="F1634" i="8"/>
  <c r="G1634" i="8"/>
  <c r="H1634" i="8"/>
  <c r="I1634" i="8"/>
  <c r="E1635" i="8"/>
  <c r="F1635" i="8"/>
  <c r="G1635" i="8"/>
  <c r="H1635" i="8"/>
  <c r="I1635" i="8"/>
  <c r="E1636" i="8"/>
  <c r="F1636" i="8"/>
  <c r="G1636" i="8"/>
  <c r="H1636" i="8"/>
  <c r="I1636" i="8"/>
  <c r="E1637" i="8"/>
  <c r="F1637" i="8"/>
  <c r="G1637" i="8"/>
  <c r="H1637" i="8"/>
  <c r="I1637" i="8"/>
  <c r="E1638" i="8"/>
  <c r="F1638" i="8"/>
  <c r="G1638" i="8"/>
  <c r="H1638" i="8"/>
  <c r="I1638" i="8"/>
  <c r="E1639" i="8"/>
  <c r="F1639" i="8"/>
  <c r="G1639" i="8"/>
  <c r="H1639" i="8"/>
  <c r="I1639" i="8"/>
  <c r="E1640" i="8"/>
  <c r="F1640" i="8"/>
  <c r="G1640" i="8"/>
  <c r="H1640" i="8"/>
  <c r="I1640" i="8"/>
  <c r="E1641" i="8"/>
  <c r="F1641" i="8"/>
  <c r="G1641" i="8"/>
  <c r="H1641" i="8"/>
  <c r="I1641" i="8"/>
  <c r="E1642" i="8"/>
  <c r="F1642" i="8"/>
  <c r="G1642" i="8"/>
  <c r="H1642" i="8"/>
  <c r="I1642" i="8"/>
  <c r="E1643" i="8"/>
  <c r="F1643" i="8"/>
  <c r="G1643" i="8"/>
  <c r="H1643" i="8"/>
  <c r="I1643" i="8"/>
  <c r="E1644" i="8"/>
  <c r="F1644" i="8"/>
  <c r="G1644" i="8"/>
  <c r="H1644" i="8"/>
  <c r="I1644" i="8"/>
  <c r="E1645" i="8"/>
  <c r="F1645" i="8"/>
  <c r="G1645" i="8"/>
  <c r="H1645" i="8"/>
  <c r="I1645" i="8"/>
  <c r="E1646" i="8"/>
  <c r="F1646" i="8"/>
  <c r="G1646" i="8"/>
  <c r="H1646" i="8"/>
  <c r="I1646" i="8"/>
  <c r="E1647" i="8"/>
  <c r="F1647" i="8"/>
  <c r="G1647" i="8"/>
  <c r="H1647" i="8"/>
  <c r="I1647" i="8"/>
  <c r="E1648" i="8"/>
  <c r="F1648" i="8"/>
  <c r="G1648" i="8"/>
  <c r="H1648" i="8"/>
  <c r="I1648" i="8"/>
  <c r="E1649" i="8"/>
  <c r="F1649" i="8"/>
  <c r="G1649" i="8"/>
  <c r="H1649" i="8"/>
  <c r="I1649" i="8"/>
  <c r="E1650" i="8"/>
  <c r="F1650" i="8"/>
  <c r="G1650" i="8"/>
  <c r="H1650" i="8"/>
  <c r="I1650" i="8"/>
  <c r="E1651" i="8"/>
  <c r="F1651" i="8"/>
  <c r="G1651" i="8"/>
  <c r="H1651" i="8"/>
  <c r="I1651" i="8"/>
  <c r="E1652" i="8"/>
  <c r="F1652" i="8"/>
  <c r="G1652" i="8"/>
  <c r="H1652" i="8"/>
  <c r="I1652" i="8"/>
  <c r="E1653" i="8"/>
  <c r="F1653" i="8"/>
  <c r="G1653" i="8"/>
  <c r="H1653" i="8"/>
  <c r="I1653" i="8"/>
  <c r="E1654" i="8"/>
  <c r="F1654" i="8"/>
  <c r="G1654" i="8"/>
  <c r="H1654" i="8"/>
  <c r="I1654" i="8"/>
  <c r="E1655" i="8"/>
  <c r="F1655" i="8"/>
  <c r="G1655" i="8"/>
  <c r="H1655" i="8"/>
  <c r="I1655" i="8"/>
  <c r="E1656" i="8"/>
  <c r="F1656" i="8"/>
  <c r="G1656" i="8"/>
  <c r="H1656" i="8"/>
  <c r="I1656" i="8"/>
  <c r="E1657" i="8"/>
  <c r="F1657" i="8"/>
  <c r="G1657" i="8"/>
  <c r="H1657" i="8"/>
  <c r="I1657" i="8"/>
  <c r="E1631" i="8"/>
  <c r="F1631" i="8"/>
  <c r="G1631" i="8"/>
  <c r="H1631" i="8"/>
  <c r="I1631" i="8"/>
  <c r="E1632" i="8"/>
  <c r="F1632" i="8"/>
  <c r="G1632" i="8"/>
  <c r="H1632" i="8"/>
  <c r="I1632" i="8"/>
  <c r="E1633" i="8"/>
  <c r="F1633" i="8"/>
  <c r="G1633" i="8"/>
  <c r="H1633" i="8"/>
  <c r="I1633" i="8"/>
  <c r="E1661" i="8"/>
  <c r="F1661" i="8"/>
  <c r="G1661" i="8"/>
  <c r="H1661" i="8"/>
  <c r="I1661" i="8"/>
  <c r="E1662" i="8"/>
  <c r="F1662" i="8"/>
  <c r="G1662" i="8"/>
  <c r="H1662" i="8"/>
  <c r="I1662" i="8"/>
  <c r="E1663" i="8"/>
  <c r="F1663" i="8"/>
  <c r="G1663" i="8"/>
  <c r="H1663" i="8"/>
  <c r="I1663" i="8"/>
  <c r="E1664" i="8"/>
  <c r="F1664" i="8"/>
  <c r="G1664" i="8"/>
  <c r="H1664" i="8"/>
  <c r="I1664" i="8"/>
  <c r="E1665" i="8"/>
  <c r="F1665" i="8"/>
  <c r="G1665" i="8"/>
  <c r="H1665" i="8"/>
  <c r="I1665" i="8"/>
  <c r="E1666" i="8"/>
  <c r="F1666" i="8"/>
  <c r="G1666" i="8"/>
  <c r="H1666" i="8"/>
  <c r="I1666" i="8"/>
  <c r="E1667" i="8"/>
  <c r="F1667" i="8"/>
  <c r="G1667" i="8"/>
  <c r="H1667" i="8"/>
  <c r="I1667" i="8"/>
  <c r="E1668" i="8"/>
  <c r="F1668" i="8"/>
  <c r="G1668" i="8"/>
  <c r="H1668" i="8"/>
  <c r="I1668" i="8"/>
  <c r="E1669" i="8"/>
  <c r="F1669" i="8"/>
  <c r="G1669" i="8"/>
  <c r="H1669" i="8"/>
  <c r="I1669" i="8"/>
  <c r="E1670" i="8"/>
  <c r="F1670" i="8"/>
  <c r="G1670" i="8"/>
  <c r="H1670" i="8"/>
  <c r="I1670" i="8"/>
  <c r="E1671" i="8"/>
  <c r="F1671" i="8"/>
  <c r="G1671" i="8"/>
  <c r="H1671" i="8"/>
  <c r="I1671" i="8"/>
  <c r="E1672" i="8"/>
  <c r="F1672" i="8"/>
  <c r="G1672" i="8"/>
  <c r="H1672" i="8"/>
  <c r="I1672" i="8"/>
  <c r="E1673" i="8"/>
  <c r="F1673" i="8"/>
  <c r="G1673" i="8"/>
  <c r="H1673" i="8"/>
  <c r="I1673" i="8"/>
  <c r="E1658" i="8"/>
  <c r="F1658" i="8"/>
  <c r="G1658" i="8"/>
  <c r="H1658" i="8"/>
  <c r="I1658" i="8"/>
  <c r="E1659" i="8"/>
  <c r="F1659" i="8"/>
  <c r="G1659" i="8"/>
  <c r="H1659" i="8"/>
  <c r="I1659" i="8"/>
  <c r="E1676" i="8"/>
  <c r="F1676" i="8"/>
  <c r="G1676" i="8"/>
  <c r="H1676" i="8"/>
  <c r="I1676" i="8"/>
  <c r="E1678" i="8"/>
  <c r="F1678" i="8"/>
  <c r="G1678" i="8"/>
  <c r="H1678" i="8"/>
  <c r="I1678" i="8"/>
  <c r="E1679" i="8"/>
  <c r="F1679" i="8"/>
  <c r="G1679" i="8"/>
  <c r="H1679" i="8"/>
  <c r="I1679" i="8"/>
  <c r="E1680" i="8"/>
  <c r="F1680" i="8"/>
  <c r="G1680" i="8"/>
  <c r="H1680" i="8"/>
  <c r="I1680" i="8"/>
  <c r="E1681" i="8"/>
  <c r="F1681" i="8"/>
  <c r="G1681" i="8"/>
  <c r="H1681" i="8"/>
  <c r="I1681" i="8"/>
  <c r="E1682" i="8"/>
  <c r="F1682" i="8"/>
  <c r="G1682" i="8"/>
  <c r="H1682" i="8"/>
  <c r="I1682" i="8"/>
  <c r="E1677" i="8"/>
  <c r="F1677" i="8"/>
  <c r="G1677" i="8"/>
  <c r="H1677" i="8"/>
  <c r="I1677" i="8"/>
  <c r="E1684" i="8"/>
  <c r="F1684" i="8"/>
  <c r="G1684" i="8"/>
  <c r="H1684" i="8"/>
  <c r="I1684" i="8"/>
  <c r="E1685" i="8"/>
  <c r="F1685" i="8"/>
  <c r="G1685" i="8"/>
  <c r="H1685" i="8"/>
  <c r="I1685" i="8"/>
  <c r="E1686" i="8"/>
  <c r="F1686" i="8"/>
  <c r="G1686" i="8"/>
  <c r="H1686" i="8"/>
  <c r="I1686" i="8"/>
  <c r="E1687" i="8"/>
  <c r="F1687" i="8"/>
  <c r="G1687" i="8"/>
  <c r="H1687" i="8"/>
  <c r="I1687" i="8"/>
  <c r="E1688" i="8"/>
  <c r="F1688" i="8"/>
  <c r="G1688" i="8"/>
  <c r="H1688" i="8"/>
  <c r="I1688" i="8"/>
  <c r="E1689" i="8"/>
  <c r="F1689" i="8"/>
  <c r="G1689" i="8"/>
  <c r="H1689" i="8"/>
  <c r="I1689" i="8"/>
  <c r="E1690" i="8"/>
  <c r="F1690" i="8"/>
  <c r="G1690" i="8"/>
  <c r="H1690" i="8"/>
  <c r="I1690" i="8"/>
  <c r="E1691" i="8"/>
  <c r="F1691" i="8"/>
  <c r="G1691" i="8"/>
  <c r="H1691" i="8"/>
  <c r="I1691" i="8"/>
  <c r="E1692" i="8"/>
  <c r="F1692" i="8"/>
  <c r="G1692" i="8"/>
  <c r="H1692" i="8"/>
  <c r="I1692" i="8"/>
  <c r="E1693" i="8"/>
  <c r="F1693" i="8"/>
  <c r="G1693" i="8"/>
  <c r="H1693" i="8"/>
  <c r="I1693" i="8"/>
  <c r="E1694" i="8"/>
  <c r="F1694" i="8"/>
  <c r="G1694" i="8"/>
  <c r="H1694" i="8"/>
  <c r="I1694" i="8"/>
  <c r="E1695" i="8"/>
  <c r="F1695" i="8"/>
  <c r="G1695" i="8"/>
  <c r="H1695" i="8"/>
  <c r="I1695" i="8"/>
  <c r="E1696" i="8"/>
  <c r="F1696" i="8"/>
  <c r="G1696" i="8"/>
  <c r="H1696" i="8"/>
  <c r="I1696" i="8"/>
  <c r="E1697" i="8"/>
  <c r="F1697" i="8"/>
  <c r="G1697" i="8"/>
  <c r="H1697" i="8"/>
  <c r="I1697" i="8"/>
  <c r="E1698" i="8"/>
  <c r="F1698" i="8"/>
  <c r="G1698" i="8"/>
  <c r="H1698" i="8"/>
  <c r="I1698" i="8"/>
  <c r="E1699" i="8"/>
  <c r="F1699" i="8"/>
  <c r="G1699" i="8"/>
  <c r="H1699" i="8"/>
  <c r="I1699" i="8"/>
  <c r="E1700" i="8"/>
  <c r="F1700" i="8"/>
  <c r="G1700" i="8"/>
  <c r="H1700" i="8"/>
  <c r="I1700" i="8"/>
  <c r="E1701" i="8"/>
  <c r="F1701" i="8"/>
  <c r="G1701" i="8"/>
  <c r="H1701" i="8"/>
  <c r="I1701" i="8"/>
  <c r="E1702" i="8"/>
  <c r="F1702" i="8"/>
  <c r="G1702" i="8"/>
  <c r="H1702" i="8"/>
  <c r="I1702" i="8"/>
  <c r="E1703" i="8"/>
  <c r="F1703" i="8"/>
  <c r="G1703" i="8"/>
  <c r="H1703" i="8"/>
  <c r="I1703" i="8"/>
  <c r="E1704" i="8"/>
  <c r="F1704" i="8"/>
  <c r="G1704" i="8"/>
  <c r="H1704" i="8"/>
  <c r="I1704" i="8"/>
  <c r="E1705" i="8"/>
  <c r="F1705" i="8"/>
  <c r="G1705" i="8"/>
  <c r="H1705" i="8"/>
  <c r="I1705" i="8"/>
  <c r="E1716" i="8"/>
  <c r="F1716" i="8"/>
  <c r="G1716" i="8"/>
  <c r="H1716" i="8"/>
  <c r="I1716" i="8"/>
  <c r="E1717" i="8"/>
  <c r="F1717" i="8"/>
  <c r="G1717" i="8"/>
  <c r="H1717" i="8"/>
  <c r="I1717" i="8"/>
  <c r="E1719" i="8"/>
  <c r="F1719" i="8"/>
  <c r="G1719" i="8"/>
  <c r="H1719" i="8"/>
  <c r="I1719" i="8"/>
  <c r="E1720" i="8"/>
  <c r="F1720" i="8"/>
  <c r="G1720" i="8"/>
  <c r="H1720" i="8"/>
  <c r="I1720" i="8"/>
  <c r="E1721" i="8"/>
  <c r="F1721" i="8"/>
  <c r="G1721" i="8"/>
  <c r="H1721" i="8"/>
  <c r="I1721" i="8"/>
  <c r="E1722" i="8"/>
  <c r="F1722" i="8"/>
  <c r="G1722" i="8"/>
  <c r="H1722" i="8"/>
  <c r="I1722" i="8"/>
  <c r="E1723" i="8"/>
  <c r="F1723" i="8"/>
  <c r="G1723" i="8"/>
  <c r="H1723" i="8"/>
  <c r="I1723" i="8"/>
  <c r="E1724" i="8"/>
  <c r="F1724" i="8"/>
  <c r="G1724" i="8"/>
  <c r="H1724" i="8"/>
  <c r="I1724" i="8"/>
  <c r="E1735" i="8"/>
  <c r="F1735" i="8"/>
  <c r="G1735" i="8"/>
  <c r="H1735" i="8"/>
  <c r="I1735" i="8"/>
  <c r="E1746" i="8"/>
  <c r="F1746" i="8"/>
  <c r="G1746" i="8"/>
  <c r="H1746" i="8"/>
  <c r="I1746" i="8"/>
  <c r="E1706" i="8"/>
  <c r="F1706" i="8"/>
  <c r="G1706" i="8"/>
  <c r="H1706" i="8"/>
  <c r="I1706" i="8"/>
  <c r="E1707" i="8"/>
  <c r="F1707" i="8"/>
  <c r="G1707" i="8"/>
  <c r="H1707" i="8"/>
  <c r="I1707" i="8"/>
  <c r="E1708" i="8"/>
  <c r="F1708" i="8"/>
  <c r="G1708" i="8"/>
  <c r="H1708" i="8"/>
  <c r="I1708" i="8"/>
  <c r="E1709" i="8"/>
  <c r="F1709" i="8"/>
  <c r="G1709" i="8"/>
  <c r="H1709" i="8"/>
  <c r="I1709" i="8"/>
  <c r="E1710" i="8"/>
  <c r="F1710" i="8"/>
  <c r="G1710" i="8"/>
  <c r="H1710" i="8"/>
  <c r="I1710" i="8"/>
  <c r="E1711" i="8"/>
  <c r="F1711" i="8"/>
  <c r="G1711" i="8"/>
  <c r="H1711" i="8"/>
  <c r="I1711" i="8"/>
  <c r="E1712" i="8"/>
  <c r="F1712" i="8"/>
  <c r="G1712" i="8"/>
  <c r="H1712" i="8"/>
  <c r="I1712" i="8"/>
  <c r="E1713" i="8"/>
  <c r="F1713" i="8"/>
  <c r="G1713" i="8"/>
  <c r="H1713" i="8"/>
  <c r="I1713" i="8"/>
  <c r="E1714" i="8"/>
  <c r="F1714" i="8"/>
  <c r="G1714" i="8"/>
  <c r="H1714" i="8"/>
  <c r="I1714" i="8"/>
  <c r="E1715" i="8"/>
  <c r="F1715" i="8"/>
  <c r="G1715" i="8"/>
  <c r="H1715" i="8"/>
  <c r="I1715" i="8"/>
  <c r="E1725" i="8"/>
  <c r="F1725" i="8"/>
  <c r="G1725" i="8"/>
  <c r="H1725" i="8"/>
  <c r="I1725" i="8"/>
  <c r="E1726" i="8"/>
  <c r="F1726" i="8"/>
  <c r="G1726" i="8"/>
  <c r="H1726" i="8"/>
  <c r="I1726" i="8"/>
  <c r="E1727" i="8"/>
  <c r="F1727" i="8"/>
  <c r="G1727" i="8"/>
  <c r="H1727" i="8"/>
  <c r="I1727" i="8"/>
  <c r="E1728" i="8"/>
  <c r="F1728" i="8"/>
  <c r="G1728" i="8"/>
  <c r="H1728" i="8"/>
  <c r="I1728" i="8"/>
  <c r="E1729" i="8"/>
  <c r="F1729" i="8"/>
  <c r="G1729" i="8"/>
  <c r="H1729" i="8"/>
  <c r="I1729" i="8"/>
  <c r="E1730" i="8"/>
  <c r="F1730" i="8"/>
  <c r="G1730" i="8"/>
  <c r="H1730" i="8"/>
  <c r="I1730" i="8"/>
  <c r="E1731" i="8"/>
  <c r="F1731" i="8"/>
  <c r="G1731" i="8"/>
  <c r="H1731" i="8"/>
  <c r="I1731" i="8"/>
  <c r="E1732" i="8"/>
  <c r="F1732" i="8"/>
  <c r="G1732" i="8"/>
  <c r="H1732" i="8"/>
  <c r="I1732" i="8"/>
  <c r="E1733" i="8"/>
  <c r="F1733" i="8"/>
  <c r="G1733" i="8"/>
  <c r="H1733" i="8"/>
  <c r="I1733" i="8"/>
  <c r="E1734" i="8"/>
  <c r="F1734" i="8"/>
  <c r="G1734" i="8"/>
  <c r="H1734" i="8"/>
  <c r="I1734" i="8"/>
  <c r="E1718" i="8"/>
  <c r="F1718" i="8"/>
  <c r="G1718" i="8"/>
  <c r="H1718" i="8"/>
  <c r="I1718" i="8"/>
  <c r="E1736" i="8"/>
  <c r="F1736" i="8"/>
  <c r="G1736" i="8"/>
  <c r="H1736" i="8"/>
  <c r="I1736" i="8"/>
  <c r="E1737" i="8"/>
  <c r="F1737" i="8"/>
  <c r="G1737" i="8"/>
  <c r="H1737" i="8"/>
  <c r="I1737" i="8"/>
  <c r="E1738" i="8"/>
  <c r="F1738" i="8"/>
  <c r="G1738" i="8"/>
  <c r="H1738" i="8"/>
  <c r="I1738" i="8"/>
  <c r="E1739" i="8"/>
  <c r="F1739" i="8"/>
  <c r="G1739" i="8"/>
  <c r="H1739" i="8"/>
  <c r="I1739" i="8"/>
  <c r="E1740" i="8"/>
  <c r="F1740" i="8"/>
  <c r="G1740" i="8"/>
  <c r="H1740" i="8"/>
  <c r="I1740" i="8"/>
  <c r="E1741" i="8"/>
  <c r="F1741" i="8"/>
  <c r="G1741" i="8"/>
  <c r="H1741" i="8"/>
  <c r="I1741" i="8"/>
  <c r="E1742" i="8"/>
  <c r="F1742" i="8"/>
  <c r="G1742" i="8"/>
  <c r="H1742" i="8"/>
  <c r="I1742" i="8"/>
  <c r="E1743" i="8"/>
  <c r="F1743" i="8"/>
  <c r="G1743" i="8"/>
  <c r="H1743" i="8"/>
  <c r="I1743" i="8"/>
  <c r="E1744" i="8"/>
  <c r="F1744" i="8"/>
  <c r="G1744" i="8"/>
  <c r="H1744" i="8"/>
  <c r="I1744" i="8"/>
  <c r="E1745" i="8"/>
  <c r="F1745" i="8"/>
  <c r="G1745" i="8"/>
  <c r="H1745" i="8"/>
  <c r="I1745" i="8"/>
  <c r="E1683" i="8"/>
  <c r="F1683" i="8"/>
  <c r="G1683" i="8"/>
  <c r="H1683" i="8"/>
  <c r="I1683" i="8"/>
  <c r="E1747" i="8"/>
  <c r="F1747" i="8"/>
  <c r="G1747" i="8"/>
  <c r="H1747" i="8"/>
  <c r="I1747" i="8"/>
  <c r="E1748" i="8"/>
  <c r="F1748" i="8"/>
  <c r="G1748" i="8"/>
  <c r="H1748" i="8"/>
  <c r="I1748" i="8"/>
  <c r="E1749" i="8"/>
  <c r="F1749" i="8"/>
  <c r="G1749" i="8"/>
  <c r="H1749" i="8"/>
  <c r="I1749" i="8"/>
  <c r="E1750" i="8"/>
  <c r="F1750" i="8"/>
  <c r="G1750" i="8"/>
  <c r="H1750" i="8"/>
  <c r="I1750" i="8"/>
  <c r="E1751" i="8"/>
  <c r="F1751" i="8"/>
  <c r="G1751" i="8"/>
  <c r="H1751" i="8"/>
  <c r="I1751" i="8"/>
  <c r="E1752" i="8"/>
  <c r="F1752" i="8"/>
  <c r="G1752" i="8"/>
  <c r="H1752" i="8"/>
  <c r="I1752" i="8"/>
  <c r="E1753" i="8"/>
  <c r="F1753" i="8"/>
  <c r="G1753" i="8"/>
  <c r="H1753" i="8"/>
  <c r="I1753" i="8"/>
  <c r="E1754" i="8"/>
  <c r="F1754" i="8"/>
  <c r="G1754" i="8"/>
  <c r="H1754" i="8"/>
  <c r="I1754" i="8"/>
  <c r="E1769" i="8"/>
  <c r="F1769" i="8"/>
  <c r="G1769" i="8"/>
  <c r="H1769" i="8"/>
  <c r="I1769" i="8"/>
  <c r="E1770" i="8"/>
  <c r="F1770" i="8"/>
  <c r="G1770" i="8"/>
  <c r="H1770" i="8"/>
  <c r="I1770" i="8"/>
  <c r="E1765" i="8"/>
  <c r="F1765" i="8"/>
  <c r="G1765" i="8"/>
  <c r="H1765" i="8"/>
  <c r="I1765" i="8"/>
  <c r="E1766" i="8"/>
  <c r="F1766" i="8"/>
  <c r="G1766" i="8"/>
  <c r="H1766" i="8"/>
  <c r="I1766" i="8"/>
  <c r="E1763" i="8"/>
  <c r="F1763" i="8"/>
  <c r="G1763" i="8"/>
  <c r="H1763" i="8"/>
  <c r="I1763" i="8"/>
  <c r="E1804" i="8"/>
  <c r="F1804" i="8"/>
  <c r="G1804" i="8"/>
  <c r="H1804" i="8"/>
  <c r="I1804" i="8"/>
  <c r="E1805" i="8"/>
  <c r="F1805" i="8"/>
  <c r="G1805" i="8"/>
  <c r="H1805" i="8"/>
  <c r="I1805" i="8"/>
  <c r="E1806" i="8"/>
  <c r="F1806" i="8"/>
  <c r="G1806" i="8"/>
  <c r="H1806" i="8"/>
  <c r="I1806" i="8"/>
  <c r="E1807" i="8"/>
  <c r="F1807" i="8"/>
  <c r="G1807" i="8"/>
  <c r="H1807" i="8"/>
  <c r="I1807" i="8"/>
  <c r="E1808" i="8"/>
  <c r="F1808" i="8"/>
  <c r="G1808" i="8"/>
  <c r="H1808" i="8"/>
  <c r="I1808" i="8"/>
  <c r="E1809" i="8"/>
  <c r="F1809" i="8"/>
  <c r="G1809" i="8"/>
  <c r="H1809" i="8"/>
  <c r="I1809" i="8"/>
  <c r="E1810" i="8"/>
  <c r="F1810" i="8"/>
  <c r="G1810" i="8"/>
  <c r="H1810" i="8"/>
  <c r="I1810" i="8"/>
  <c r="E1811" i="8"/>
  <c r="F1811" i="8"/>
  <c r="G1811" i="8"/>
  <c r="H1811" i="8"/>
  <c r="I1811" i="8"/>
  <c r="E1812" i="8"/>
  <c r="F1812" i="8"/>
  <c r="G1812" i="8"/>
  <c r="H1812" i="8"/>
  <c r="I1812" i="8"/>
  <c r="E1813" i="8"/>
  <c r="F1813" i="8"/>
  <c r="G1813" i="8"/>
  <c r="H1813" i="8"/>
  <c r="I1813" i="8"/>
  <c r="E1814" i="8"/>
  <c r="F1814" i="8"/>
  <c r="G1814" i="8"/>
  <c r="H1814" i="8"/>
  <c r="I1814" i="8"/>
  <c r="E1762" i="8"/>
  <c r="F1762" i="8"/>
  <c r="G1762" i="8"/>
  <c r="H1762" i="8"/>
  <c r="I1762" i="8"/>
  <c r="E1764" i="8"/>
  <c r="F1764" i="8"/>
  <c r="G1764" i="8"/>
  <c r="H1764" i="8"/>
  <c r="I1764" i="8"/>
  <c r="E1755" i="8"/>
  <c r="F1755" i="8"/>
  <c r="G1755" i="8"/>
  <c r="H1755" i="8"/>
  <c r="I1755" i="8"/>
  <c r="E1756" i="8"/>
  <c r="F1756" i="8"/>
  <c r="G1756" i="8"/>
  <c r="H1756" i="8"/>
  <c r="I1756" i="8"/>
  <c r="E1757" i="8"/>
  <c r="F1757" i="8"/>
  <c r="G1757" i="8"/>
  <c r="H1757" i="8"/>
  <c r="I1757" i="8"/>
  <c r="E1758" i="8"/>
  <c r="F1758" i="8"/>
  <c r="G1758" i="8"/>
  <c r="H1758" i="8"/>
  <c r="I1758" i="8"/>
  <c r="E1759" i="8"/>
  <c r="F1759" i="8"/>
  <c r="G1759" i="8"/>
  <c r="H1759" i="8"/>
  <c r="I1759" i="8"/>
  <c r="E1760" i="8"/>
  <c r="F1760" i="8"/>
  <c r="G1760" i="8"/>
  <c r="H1760" i="8"/>
  <c r="I1760" i="8"/>
  <c r="E1761" i="8"/>
  <c r="F1761" i="8"/>
  <c r="G1761" i="8"/>
  <c r="H1761" i="8"/>
  <c r="I1761" i="8"/>
  <c r="E1771" i="8"/>
  <c r="F1771" i="8"/>
  <c r="G1771" i="8"/>
  <c r="H1771" i="8"/>
  <c r="I1771" i="8"/>
  <c r="E1772" i="8"/>
  <c r="F1772" i="8"/>
  <c r="G1772" i="8"/>
  <c r="H1772" i="8"/>
  <c r="I1772" i="8"/>
  <c r="E1767" i="8"/>
  <c r="F1767" i="8"/>
  <c r="G1767" i="8"/>
  <c r="H1767" i="8"/>
  <c r="I1767" i="8"/>
  <c r="E1768" i="8"/>
  <c r="F1768" i="8"/>
  <c r="G1768" i="8"/>
  <c r="H1768" i="8"/>
  <c r="I1768" i="8"/>
  <c r="E1773" i="8"/>
  <c r="F1773" i="8"/>
  <c r="G1773" i="8"/>
  <c r="H1773" i="8"/>
  <c r="I1773" i="8"/>
  <c r="E1774" i="8"/>
  <c r="F1774" i="8"/>
  <c r="G1774" i="8"/>
  <c r="H1774" i="8"/>
  <c r="I1774" i="8"/>
  <c r="E1775" i="8"/>
  <c r="F1775" i="8"/>
  <c r="G1775" i="8"/>
  <c r="H1775" i="8"/>
  <c r="I1775" i="8"/>
  <c r="E1776" i="8"/>
  <c r="F1776" i="8"/>
  <c r="G1776" i="8"/>
  <c r="H1776" i="8"/>
  <c r="I1776" i="8"/>
  <c r="E1777" i="8"/>
  <c r="F1777" i="8"/>
  <c r="G1777" i="8"/>
  <c r="H1777" i="8"/>
  <c r="I1777" i="8"/>
  <c r="E1778" i="8"/>
  <c r="F1778" i="8"/>
  <c r="G1778" i="8"/>
  <c r="H1778" i="8"/>
  <c r="I1778" i="8"/>
  <c r="E1779" i="8"/>
  <c r="F1779" i="8"/>
  <c r="G1779" i="8"/>
  <c r="H1779" i="8"/>
  <c r="I1779" i="8"/>
  <c r="E1780" i="8"/>
  <c r="F1780" i="8"/>
  <c r="G1780" i="8"/>
  <c r="H1780" i="8"/>
  <c r="I1780" i="8"/>
  <c r="E1781" i="8"/>
  <c r="F1781" i="8"/>
  <c r="G1781" i="8"/>
  <c r="H1781" i="8"/>
  <c r="I1781" i="8"/>
  <c r="E1782" i="8"/>
  <c r="F1782" i="8"/>
  <c r="G1782" i="8"/>
  <c r="H1782" i="8"/>
  <c r="I1782" i="8"/>
  <c r="E1783" i="8"/>
  <c r="F1783" i="8"/>
  <c r="G1783" i="8"/>
  <c r="H1783" i="8"/>
  <c r="I1783" i="8"/>
  <c r="E1784" i="8"/>
  <c r="F1784" i="8"/>
  <c r="G1784" i="8"/>
  <c r="H1784" i="8"/>
  <c r="I1784" i="8"/>
  <c r="E1793" i="8"/>
  <c r="F1793" i="8"/>
  <c r="G1793" i="8"/>
  <c r="H1793" i="8"/>
  <c r="I1793" i="8"/>
  <c r="E1794" i="8"/>
  <c r="F1794" i="8"/>
  <c r="G1794" i="8"/>
  <c r="H1794" i="8"/>
  <c r="I1794" i="8"/>
  <c r="E1795" i="8"/>
  <c r="F1795" i="8"/>
  <c r="G1795" i="8"/>
  <c r="H1795" i="8"/>
  <c r="I1795" i="8"/>
  <c r="E1796" i="8"/>
  <c r="F1796" i="8"/>
  <c r="G1796" i="8"/>
  <c r="H1796" i="8"/>
  <c r="I1796" i="8"/>
  <c r="E1797" i="8"/>
  <c r="F1797" i="8"/>
  <c r="G1797" i="8"/>
  <c r="H1797" i="8"/>
  <c r="I1797" i="8"/>
  <c r="E1798" i="8"/>
  <c r="F1798" i="8"/>
  <c r="G1798" i="8"/>
  <c r="H1798" i="8"/>
  <c r="I1798" i="8"/>
  <c r="E1799" i="8"/>
  <c r="F1799" i="8"/>
  <c r="G1799" i="8"/>
  <c r="H1799" i="8"/>
  <c r="I1799" i="8"/>
  <c r="E1800" i="8"/>
  <c r="F1800" i="8"/>
  <c r="G1800" i="8"/>
  <c r="H1800" i="8"/>
  <c r="I1800" i="8"/>
  <c r="E1801" i="8"/>
  <c r="F1801" i="8"/>
  <c r="G1801" i="8"/>
  <c r="H1801" i="8"/>
  <c r="I1801" i="8"/>
  <c r="E1785" i="8"/>
  <c r="F1785" i="8"/>
  <c r="G1785" i="8"/>
  <c r="H1785" i="8"/>
  <c r="I1785" i="8"/>
  <c r="E1786" i="8"/>
  <c r="F1786" i="8"/>
  <c r="G1786" i="8"/>
  <c r="H1786" i="8"/>
  <c r="I1786" i="8"/>
  <c r="E1803" i="8"/>
  <c r="F1803" i="8"/>
  <c r="G1803" i="8"/>
  <c r="H1803" i="8"/>
  <c r="I1803" i="8"/>
  <c r="E1815" i="8"/>
  <c r="F1815" i="8"/>
  <c r="G1815" i="8"/>
  <c r="H1815" i="8"/>
  <c r="I1815" i="8"/>
  <c r="E1816" i="8"/>
  <c r="F1816" i="8"/>
  <c r="G1816" i="8"/>
  <c r="H1816" i="8"/>
  <c r="I1816" i="8"/>
  <c r="E1802" i="8"/>
  <c r="F1802" i="8"/>
  <c r="G1802" i="8"/>
  <c r="H1802" i="8"/>
  <c r="I1802" i="8"/>
  <c r="E1787" i="8"/>
  <c r="F1787" i="8"/>
  <c r="G1787" i="8"/>
  <c r="H1787" i="8"/>
  <c r="I1787" i="8"/>
  <c r="E1788" i="8"/>
  <c r="F1788" i="8"/>
  <c r="G1788" i="8"/>
  <c r="H1788" i="8"/>
  <c r="I1788" i="8"/>
  <c r="E1789" i="8"/>
  <c r="F1789" i="8"/>
  <c r="G1789" i="8"/>
  <c r="H1789" i="8"/>
  <c r="I1789" i="8"/>
  <c r="E1790" i="8"/>
  <c r="F1790" i="8"/>
  <c r="G1790" i="8"/>
  <c r="H1790" i="8"/>
  <c r="I1790" i="8"/>
  <c r="E1791" i="8"/>
  <c r="F1791" i="8"/>
  <c r="G1791" i="8"/>
  <c r="H1791" i="8"/>
  <c r="I1791" i="8"/>
  <c r="E1792" i="8"/>
  <c r="F1792" i="8"/>
  <c r="G1792" i="8"/>
  <c r="H1792" i="8"/>
  <c r="I1792" i="8"/>
  <c r="E1817" i="8"/>
  <c r="F1817" i="8"/>
  <c r="G1817" i="8"/>
  <c r="H1817" i="8"/>
  <c r="I1817" i="8"/>
  <c r="E1818" i="8"/>
  <c r="F1818" i="8"/>
  <c r="G1818" i="8"/>
  <c r="H1818" i="8"/>
  <c r="I1818" i="8"/>
  <c r="E1819" i="8"/>
  <c r="F1819" i="8"/>
  <c r="G1819" i="8"/>
  <c r="H1819" i="8"/>
  <c r="I1819" i="8"/>
  <c r="E1820" i="8"/>
  <c r="F1820" i="8"/>
  <c r="G1820" i="8"/>
  <c r="H1820" i="8"/>
  <c r="I1820" i="8"/>
  <c r="E1821" i="8"/>
  <c r="F1821" i="8"/>
  <c r="G1821" i="8"/>
  <c r="H1821" i="8"/>
  <c r="I1821" i="8"/>
  <c r="E1822" i="8"/>
  <c r="F1822" i="8"/>
  <c r="G1822" i="8"/>
  <c r="H1822" i="8"/>
  <c r="I1822" i="8"/>
  <c r="E1823" i="8"/>
  <c r="F1823" i="8"/>
  <c r="G1823" i="8"/>
  <c r="H1823" i="8"/>
  <c r="I1823" i="8"/>
  <c r="E1824" i="8"/>
  <c r="F1824" i="8"/>
  <c r="G1824" i="8"/>
  <c r="H1824" i="8"/>
  <c r="I1824" i="8"/>
  <c r="E1825" i="8"/>
  <c r="F1825" i="8"/>
  <c r="G1825" i="8"/>
  <c r="H1825" i="8"/>
  <c r="I1825" i="8"/>
  <c r="E1826" i="8"/>
  <c r="F1826" i="8"/>
  <c r="G1826" i="8"/>
  <c r="H1826" i="8"/>
  <c r="I1826" i="8"/>
  <c r="E1827" i="8"/>
  <c r="F1827" i="8"/>
  <c r="G1827" i="8"/>
  <c r="H1827" i="8"/>
  <c r="I1827" i="8"/>
  <c r="E1828" i="8"/>
  <c r="F1828" i="8"/>
  <c r="G1828" i="8"/>
  <c r="H1828" i="8"/>
  <c r="I1828" i="8"/>
  <c r="E1829" i="8"/>
  <c r="F1829" i="8"/>
  <c r="G1829" i="8"/>
  <c r="H1829" i="8"/>
  <c r="I1829" i="8"/>
  <c r="E1830" i="8"/>
  <c r="F1830" i="8"/>
  <c r="G1830" i="8"/>
  <c r="H1830" i="8"/>
  <c r="I1830" i="8"/>
  <c r="E1831" i="8"/>
  <c r="F1831" i="8"/>
  <c r="G1831" i="8"/>
  <c r="H1831" i="8"/>
  <c r="I1831" i="8"/>
  <c r="E1832" i="8"/>
  <c r="F1832" i="8"/>
  <c r="G1832" i="8"/>
  <c r="H1832" i="8"/>
  <c r="I1832" i="8"/>
  <c r="E1833" i="8"/>
  <c r="F1833" i="8"/>
  <c r="G1833" i="8"/>
  <c r="H1833" i="8"/>
  <c r="I1833" i="8"/>
  <c r="E1834" i="8"/>
  <c r="F1834" i="8"/>
  <c r="G1834" i="8"/>
  <c r="H1834" i="8"/>
  <c r="I1834" i="8"/>
  <c r="E1835" i="8"/>
  <c r="F1835" i="8"/>
  <c r="G1835" i="8"/>
  <c r="H1835" i="8"/>
  <c r="I1835" i="8"/>
  <c r="E1836" i="8"/>
  <c r="F1836" i="8"/>
  <c r="G1836" i="8"/>
  <c r="H1836" i="8"/>
  <c r="I1836" i="8"/>
  <c r="E1837" i="8"/>
  <c r="F1837" i="8"/>
  <c r="G1837" i="8"/>
  <c r="H1837" i="8"/>
  <c r="I1837" i="8"/>
  <c r="E1838" i="8"/>
  <c r="F1838" i="8"/>
  <c r="G1838" i="8"/>
  <c r="H1838" i="8"/>
  <c r="I1838" i="8"/>
  <c r="E1839" i="8"/>
  <c r="F1839" i="8"/>
  <c r="G1839" i="8"/>
  <c r="H1839" i="8"/>
  <c r="I1839" i="8"/>
  <c r="E1840" i="8"/>
  <c r="F1840" i="8"/>
  <c r="G1840" i="8"/>
  <c r="H1840" i="8"/>
  <c r="I1840" i="8"/>
  <c r="E1841" i="8"/>
  <c r="F1841" i="8"/>
  <c r="G1841" i="8"/>
  <c r="H1841" i="8"/>
  <c r="I1841" i="8"/>
  <c r="E1842" i="8"/>
  <c r="F1842" i="8"/>
  <c r="G1842" i="8"/>
  <c r="H1842" i="8"/>
  <c r="I1842" i="8"/>
  <c r="E1843" i="8"/>
  <c r="F1843" i="8"/>
  <c r="G1843" i="8"/>
  <c r="H1843" i="8"/>
  <c r="I1843" i="8"/>
  <c r="E1844" i="8"/>
  <c r="F1844" i="8"/>
  <c r="G1844" i="8"/>
  <c r="H1844" i="8"/>
  <c r="I1844" i="8"/>
  <c r="E1845" i="8"/>
  <c r="F1845" i="8"/>
  <c r="G1845" i="8"/>
  <c r="H1845" i="8"/>
  <c r="I1845" i="8"/>
  <c r="E1846" i="8"/>
  <c r="F1846" i="8"/>
  <c r="G1846" i="8"/>
  <c r="H1846" i="8"/>
  <c r="I1846" i="8"/>
  <c r="E1847" i="8"/>
  <c r="F1847" i="8"/>
  <c r="G1847" i="8"/>
  <c r="H1847" i="8"/>
  <c r="I1847" i="8"/>
  <c r="E1848" i="8"/>
  <c r="F1848" i="8"/>
  <c r="G1848" i="8"/>
  <c r="H1848" i="8"/>
  <c r="I1848" i="8"/>
  <c r="I2" i="8"/>
  <c r="D1846" i="8"/>
  <c r="D1845" i="8"/>
  <c r="D1841" i="8"/>
  <c r="D1832" i="8"/>
  <c r="D1831" i="8"/>
  <c r="D1818" i="8"/>
  <c r="D1817" i="8"/>
  <c r="D1791" i="8"/>
  <c r="D1790" i="8"/>
  <c r="D1788" i="8"/>
  <c r="D1787" i="8"/>
  <c r="D1802" i="8"/>
  <c r="D1801" i="8"/>
  <c r="D1795" i="8"/>
  <c r="D1794" i="8"/>
  <c r="D1793" i="8"/>
  <c r="D1799" i="8"/>
  <c r="D1798" i="8"/>
  <c r="D1778" i="8"/>
  <c r="D1758" i="8"/>
  <c r="D1814" i="8"/>
  <c r="D1810" i="8"/>
  <c r="D1809" i="8"/>
  <c r="D1805" i="8"/>
  <c r="D1754" i="8"/>
  <c r="D1753" i="8"/>
  <c r="D1711" i="8"/>
  <c r="D1709" i="8"/>
  <c r="D1702" i="8"/>
  <c r="D1693" i="8"/>
  <c r="D1688" i="8"/>
  <c r="D1682" i="8"/>
  <c r="D1681" i="8"/>
  <c r="D1680" i="8"/>
  <c r="D1658" i="8"/>
  <c r="D1665" i="8"/>
  <c r="D1664" i="8"/>
  <c r="D1663" i="8"/>
  <c r="D1662" i="8"/>
  <c r="D1661" i="8"/>
  <c r="H2" i="8"/>
  <c r="G2" i="8"/>
  <c r="F2" i="8"/>
  <c r="E2" i="8"/>
  <c r="D1630" i="8"/>
  <c r="D1629" i="8"/>
  <c r="D1624" i="8"/>
  <c r="D1620" i="8"/>
  <c r="D1619" i="8"/>
  <c r="D1615" i="8"/>
  <c r="D1614" i="8"/>
  <c r="D1613" i="8"/>
  <c r="D1612" i="8"/>
  <c r="D1607" i="8"/>
  <c r="D1605" i="8"/>
  <c r="D1579" i="8"/>
  <c r="D1577" i="8"/>
  <c r="D1576" i="8"/>
  <c r="D1575" i="8"/>
  <c r="D1574" i="8"/>
  <c r="D1571" i="8"/>
  <c r="D1561" i="8"/>
  <c r="D1560" i="8"/>
  <c r="D1559" i="8"/>
  <c r="D1558" i="8"/>
  <c r="D1557" i="8"/>
  <c r="D1549" i="8"/>
  <c r="D1547" i="8"/>
  <c r="D1546" i="8"/>
  <c r="D1543" i="8"/>
  <c r="D1539" i="8"/>
  <c r="D1537" i="8"/>
  <c r="D1536" i="8"/>
  <c r="D1522" i="8"/>
  <c r="D1521" i="8"/>
  <c r="D1517" i="8"/>
  <c r="D1516" i="8"/>
  <c r="D1494" i="8"/>
  <c r="D1481" i="8"/>
  <c r="D1480" i="8"/>
  <c r="D1475" i="8"/>
  <c r="D1473" i="8"/>
  <c r="D1455" i="8"/>
  <c r="D1448" i="8"/>
  <c r="D1447" i="8"/>
  <c r="D1446" i="8"/>
  <c r="D1445" i="8"/>
  <c r="D1444" i="8"/>
  <c r="D1443" i="8"/>
  <c r="D1424" i="8"/>
  <c r="D1415" i="8"/>
  <c r="D1414" i="8"/>
  <c r="D1412" i="8"/>
  <c r="D1398" i="8"/>
  <c r="D1392" i="8"/>
  <c r="D951" i="8"/>
  <c r="D1313" i="8"/>
  <c r="D1312" i="8"/>
  <c r="D1305" i="8"/>
  <c r="D1302" i="8"/>
  <c r="D461" i="8"/>
  <c r="D1246" i="8"/>
  <c r="D1241" i="8"/>
  <c r="D1222" i="8"/>
  <c r="D1214" i="8"/>
  <c r="D1213" i="8"/>
  <c r="D1212" i="8"/>
  <c r="D1209" i="8"/>
  <c r="D1205" i="8"/>
  <c r="D1173" i="8"/>
  <c r="D1145" i="8"/>
  <c r="D1144" i="8"/>
  <c r="D1128" i="8"/>
  <c r="D1103" i="8"/>
  <c r="D1102" i="8"/>
  <c r="D1095" i="8"/>
  <c r="D1083" i="8"/>
  <c r="D1082" i="8"/>
  <c r="D1065" i="8"/>
  <c r="D1050" i="8"/>
  <c r="D1049" i="8"/>
  <c r="D1047" i="8"/>
  <c r="D1046" i="8"/>
  <c r="D1045" i="8"/>
  <c r="D1044" i="8"/>
  <c r="D1043" i="8"/>
  <c r="D1038" i="8"/>
  <c r="D1039" i="8"/>
  <c r="D1034" i="8"/>
  <c r="D1033" i="8"/>
  <c r="D1006" i="8"/>
  <c r="D1000" i="8"/>
  <c r="D994" i="8"/>
  <c r="D984" i="8"/>
  <c r="D950" i="8"/>
  <c r="D949" i="8"/>
  <c r="D980" i="8"/>
  <c r="D972" i="8"/>
  <c r="D970" i="8"/>
  <c r="D960" i="8"/>
  <c r="D959" i="8"/>
  <c r="D953" i="8"/>
  <c r="D694" i="8"/>
  <c r="D472" i="8"/>
  <c r="D870" i="8"/>
  <c r="D921" i="8"/>
  <c r="D915" i="8"/>
  <c r="D914" i="8"/>
  <c r="D913" i="8"/>
  <c r="D895" i="8"/>
  <c r="D891" i="8"/>
  <c r="D890" i="8"/>
  <c r="D851" i="8"/>
  <c r="D850" i="8"/>
  <c r="D847" i="8"/>
  <c r="D844" i="8"/>
  <c r="D843" i="8"/>
  <c r="D842" i="8"/>
  <c r="D838" i="8"/>
  <c r="D837" i="8"/>
  <c r="D836" i="8"/>
  <c r="D832" i="8"/>
  <c r="D828" i="8"/>
  <c r="D827" i="8"/>
  <c r="D825" i="8"/>
  <c r="D824" i="8"/>
  <c r="D820" i="8"/>
  <c r="D819" i="8"/>
  <c r="D818" i="8"/>
  <c r="D811" i="8"/>
  <c r="D805" i="8"/>
  <c r="D798" i="8"/>
  <c r="D797" i="8"/>
  <c r="D796" i="8"/>
  <c r="D795" i="8"/>
  <c r="D794" i="8"/>
  <c r="D793" i="8"/>
  <c r="D741" i="8"/>
  <c r="D740" i="8"/>
  <c r="D785" i="8"/>
  <c r="D784" i="8"/>
  <c r="D782" i="8"/>
  <c r="D746" i="8"/>
  <c r="D745" i="8"/>
  <c r="D753" i="8"/>
  <c r="D752" i="8"/>
  <c r="D779" i="8"/>
  <c r="D778" i="8"/>
  <c r="D777" i="8"/>
  <c r="D776" i="8"/>
  <c r="D775" i="8"/>
  <c r="D774" i="8"/>
  <c r="D772" i="8"/>
  <c r="D729" i="8"/>
  <c r="D679" i="8"/>
  <c r="D766" i="8"/>
  <c r="D1339" i="8"/>
  <c r="D937" i="8"/>
  <c r="D687" i="8"/>
  <c r="D666" i="8"/>
  <c r="D664" i="8"/>
  <c r="D626" i="8"/>
  <c r="D624" i="8"/>
  <c r="D623" i="8"/>
  <c r="D622" i="8"/>
  <c r="D621" i="8"/>
  <c r="D620" i="8"/>
  <c r="D619" i="8"/>
  <c r="D615" i="8"/>
  <c r="D612" i="8"/>
  <c r="D609" i="8"/>
  <c r="D608" i="8"/>
  <c r="D692" i="8"/>
  <c r="D646" i="8"/>
  <c r="D645" i="8"/>
  <c r="D589" i="8"/>
  <c r="D588" i="8"/>
  <c r="D587" i="8"/>
  <c r="D586" i="8"/>
  <c r="D459" i="8"/>
  <c r="D505" i="8"/>
  <c r="D504" i="8"/>
  <c r="D499" i="8"/>
  <c r="D498" i="8"/>
  <c r="D491" i="8"/>
  <c r="D490" i="8"/>
  <c r="D482" i="8"/>
  <c r="D487" i="8"/>
  <c r="D486" i="8"/>
  <c r="D520" i="8"/>
  <c r="D519" i="8"/>
  <c r="D517" i="8"/>
  <c r="D514" i="8"/>
  <c r="D513" i="8"/>
  <c r="D511" i="8"/>
  <c r="D506" i="8"/>
  <c r="D180" i="8"/>
  <c r="D1373" i="8"/>
  <c r="D955" i="8"/>
  <c r="D261" i="8"/>
  <c r="D999" i="8"/>
  <c r="D465" i="8"/>
  <c r="D936" i="8"/>
  <c r="D463" i="8"/>
  <c r="D484" i="8"/>
  <c r="D483" i="8"/>
  <c r="D557" i="8"/>
  <c r="D553" i="8"/>
  <c r="D548" i="8"/>
  <c r="D543" i="8"/>
  <c r="D576" i="8"/>
  <c r="D575" i="8"/>
  <c r="D574" i="8"/>
  <c r="D534" i="8"/>
  <c r="D532" i="8"/>
  <c r="D531" i="8"/>
  <c r="D529" i="8"/>
  <c r="D528" i="8"/>
  <c r="D526" i="8"/>
  <c r="D525" i="8"/>
  <c r="D524" i="8"/>
  <c r="D363" i="8"/>
  <c r="D360" i="8"/>
  <c r="D359" i="8"/>
  <c r="D442" i="8"/>
  <c r="D358" i="8"/>
  <c r="D420" i="8"/>
  <c r="D419" i="8"/>
  <c r="D418" i="8"/>
  <c r="D417" i="8"/>
  <c r="D416" i="8"/>
  <c r="D410" i="8"/>
  <c r="D391" i="8"/>
  <c r="D390" i="8"/>
  <c r="D389" i="8"/>
  <c r="D388" i="8"/>
  <c r="D387" i="8"/>
  <c r="D373" i="8"/>
  <c r="D372" i="8"/>
  <c r="D367" i="8"/>
  <c r="D452" i="8"/>
  <c r="D320" i="8"/>
  <c r="D319" i="8"/>
  <c r="D318" i="8"/>
  <c r="D312" i="8"/>
  <c r="D310" i="8"/>
  <c r="D304" i="8"/>
  <c r="D303" i="8"/>
  <c r="D302" i="8"/>
  <c r="D293" i="8"/>
  <c r="D290" i="8"/>
  <c r="D284" i="8"/>
  <c r="D283" i="8"/>
  <c r="D281" i="8"/>
  <c r="D274" i="8"/>
  <c r="D272" i="8"/>
  <c r="D271" i="8"/>
  <c r="D204" i="8"/>
  <c r="D203" i="8"/>
  <c r="D198" i="8"/>
  <c r="D195" i="8"/>
  <c r="D194" i="8"/>
  <c r="D193" i="8"/>
  <c r="D191" i="8"/>
  <c r="D190" i="8"/>
  <c r="D189" i="8"/>
  <c r="D188" i="8"/>
  <c r="D187" i="8"/>
  <c r="D186" i="8"/>
  <c r="D241" i="8"/>
  <c r="D240" i="8"/>
  <c r="D239" i="8"/>
  <c r="D238" i="8"/>
  <c r="D237" i="8"/>
  <c r="D222" i="8"/>
  <c r="D172" i="8"/>
  <c r="D171" i="8"/>
  <c r="D170" i="8"/>
  <c r="D167" i="8"/>
  <c r="D179" i="8"/>
  <c r="D178" i="8"/>
  <c r="D176" i="8"/>
  <c r="D175" i="8"/>
  <c r="D174" i="8"/>
  <c r="D185" i="8"/>
  <c r="D184" i="8"/>
  <c r="D183" i="8"/>
  <c r="D182" i="8"/>
  <c r="D166" i="8"/>
  <c r="D165" i="8"/>
  <c r="D164" i="8"/>
  <c r="D1281" i="8"/>
  <c r="D1342" i="8"/>
  <c r="D208" i="8"/>
  <c r="D231" i="8"/>
  <c r="D1288" i="8"/>
  <c r="D340" i="8"/>
  <c r="D339" i="8"/>
  <c r="D338" i="8"/>
  <c r="D147" i="8"/>
  <c r="D146" i="8"/>
  <c r="D145" i="8"/>
  <c r="D160" i="8"/>
  <c r="D159" i="8"/>
  <c r="D158" i="8"/>
  <c r="D157" i="8"/>
  <c r="D156" i="8"/>
  <c r="D155" i="8"/>
  <c r="D1290" i="8"/>
  <c r="D134" i="8"/>
  <c r="D173" i="8"/>
  <c r="D253" i="8"/>
  <c r="D331" i="8"/>
  <c r="D8" i="8"/>
  <c r="D67" i="8"/>
  <c r="D124" i="8"/>
  <c r="D123" i="8"/>
  <c r="D121" i="8"/>
  <c r="D119" i="8"/>
  <c r="D118" i="8"/>
  <c r="D117" i="8"/>
  <c r="D113" i="8"/>
  <c r="D109" i="8"/>
  <c r="D108" i="8"/>
  <c r="D106" i="8"/>
  <c r="D105" i="8"/>
  <c r="D102" i="8"/>
  <c r="D97" i="8"/>
  <c r="D90" i="8"/>
  <c r="D83" i="8"/>
</calcChain>
</file>

<file path=xl/sharedStrings.xml><?xml version="1.0" encoding="utf-8"?>
<sst xmlns="http://schemas.openxmlformats.org/spreadsheetml/2006/main" count="7980" uniqueCount="1186">
  <si>
    <t>expense_type</t>
  </si>
  <si>
    <t>value</t>
  </si>
  <si>
    <t>date</t>
  </si>
  <si>
    <t>food</t>
  </si>
  <si>
    <t>expense_category</t>
  </si>
  <si>
    <t>chicken burger - mcdonalds</t>
  </si>
  <si>
    <t>coca cola</t>
  </si>
  <si>
    <t>transportation</t>
  </si>
  <si>
    <t>metro ticket madrid</t>
  </si>
  <si>
    <t>gyoza de carne</t>
  </si>
  <si>
    <t>tortilla chips</t>
  </si>
  <si>
    <t>siao long pa</t>
  </si>
  <si>
    <t>taboule orie</t>
  </si>
  <si>
    <t>chef select</t>
  </si>
  <si>
    <t>papel para horno</t>
  </si>
  <si>
    <t>ensalada cesar light</t>
  </si>
  <si>
    <t>doritos tex mex</t>
  </si>
  <si>
    <t>salsa dip</t>
  </si>
  <si>
    <t>flan de huevo</t>
  </si>
  <si>
    <t>pomelo</t>
  </si>
  <si>
    <t>patatas sabor</t>
  </si>
  <si>
    <t>bolsa de papel</t>
  </si>
  <si>
    <t>infineon lunch</t>
  </si>
  <si>
    <t>butter topfengolatsc</t>
  </si>
  <si>
    <t>billa heumilch joghurt</t>
  </si>
  <si>
    <t>felix red hot sauce</t>
  </si>
  <si>
    <t>felix sauce</t>
  </si>
  <si>
    <t>nektarinen 1KG</t>
  </si>
  <si>
    <t>tortilla chips 300G</t>
  </si>
  <si>
    <t>aufschn. Hauchfein</t>
  </si>
  <si>
    <t>basis sugo 500g</t>
  </si>
  <si>
    <t>mozzarella 125g</t>
  </si>
  <si>
    <t>tk kasnudel</t>
  </si>
  <si>
    <t>crem. Joghurt 500g</t>
  </si>
  <si>
    <t>steir. Kren</t>
  </si>
  <si>
    <t>eskimo cremissimo s.</t>
  </si>
  <si>
    <t>bäckerkrönung sacher</t>
  </si>
  <si>
    <t>chili sauce</t>
  </si>
  <si>
    <t>penny erdbeerknödel</t>
  </si>
  <si>
    <t>store</t>
  </si>
  <si>
    <t>s-budget kuechenr.</t>
  </si>
  <si>
    <t>tann pulled pork</t>
  </si>
  <si>
    <t>aia h-schnitzel sici</t>
  </si>
  <si>
    <t>s-budget decaff 30er</t>
  </si>
  <si>
    <t>s-budget espresso 30</t>
  </si>
  <si>
    <t>zewa toilettenpaper</t>
  </si>
  <si>
    <t>infineon</t>
  </si>
  <si>
    <t>penny</t>
  </si>
  <si>
    <t>hofer</t>
  </si>
  <si>
    <t>billa</t>
  </si>
  <si>
    <t>espresso</t>
  </si>
  <si>
    <t>mcdonalds</t>
  </si>
  <si>
    <t>madrid</t>
  </si>
  <si>
    <t>patatas fritas</t>
  </si>
  <si>
    <t>montadito</t>
  </si>
  <si>
    <t>decaf</t>
  </si>
  <si>
    <t>san suav concent esen</t>
  </si>
  <si>
    <t>churros</t>
  </si>
  <si>
    <t>espresso doble</t>
  </si>
  <si>
    <t>mousse de mango</t>
  </si>
  <si>
    <t>carrot cake</t>
  </si>
  <si>
    <t>antioxidante</t>
  </si>
  <si>
    <t>lindt praline</t>
  </si>
  <si>
    <t>interspar</t>
  </si>
  <si>
    <t>café royal</t>
  </si>
  <si>
    <t>water</t>
  </si>
  <si>
    <t>zumo naranja 1L</t>
  </si>
  <si>
    <t>café qualita oro</t>
  </si>
  <si>
    <t>galleta avena bio</t>
  </si>
  <si>
    <t>garbazos la abuela</t>
  </si>
  <si>
    <t>salsa napolitana</t>
  </si>
  <si>
    <t>mozzarella</t>
  </si>
  <si>
    <t>ensalada arroz 260G</t>
  </si>
  <si>
    <t>ensalada de la huer</t>
  </si>
  <si>
    <t>ensalada premium</t>
  </si>
  <si>
    <t>arandano 300G</t>
  </si>
  <si>
    <t>uva de mesa roja</t>
  </si>
  <si>
    <t>3er wrap</t>
  </si>
  <si>
    <t>laugenfussball</t>
  </si>
  <si>
    <t>maxi nuss schnecke</t>
  </si>
  <si>
    <t>hairdresser</t>
  </si>
  <si>
    <t>eurospar</t>
  </si>
  <si>
    <t>taralli</t>
  </si>
  <si>
    <t>premium sticks 125G</t>
  </si>
  <si>
    <t>panuelo pocket</t>
  </si>
  <si>
    <t>granini 33 cl.</t>
  </si>
  <si>
    <t>dessert</t>
  </si>
  <si>
    <t>grill</t>
  </si>
  <si>
    <t>laugenecke mit pute</t>
  </si>
  <si>
    <t>trenza c/nuez pecan</t>
  </si>
  <si>
    <t>café doble</t>
  </si>
  <si>
    <t>croissant cereales</t>
  </si>
  <si>
    <t>ticket</t>
  </si>
  <si>
    <t>glas limo</t>
  </si>
  <si>
    <t>menu 1</t>
  </si>
  <si>
    <t>dessert-crème</t>
  </si>
  <si>
    <t>gas</t>
  </si>
  <si>
    <t>omv tankstelle</t>
  </si>
  <si>
    <t>mango vorgereift stk.</t>
  </si>
  <si>
    <t>happy day multivitamin</t>
  </si>
  <si>
    <t>ben&amp;jerrys cookie dough</t>
  </si>
  <si>
    <t>sbudget sugo kraeu.</t>
  </si>
  <si>
    <t>sbudget sugo basil</t>
  </si>
  <si>
    <t>sbudget baguette</t>
  </si>
  <si>
    <t>despar meer gross 1KG</t>
  </si>
  <si>
    <t>happy day maracuja</t>
  </si>
  <si>
    <t>limette bio 3 stk.</t>
  </si>
  <si>
    <t>sbudget kuechenr.</t>
  </si>
  <si>
    <t>vital</t>
  </si>
  <si>
    <t>menu 2</t>
  </si>
  <si>
    <t>suppe/kaltschale</t>
  </si>
  <si>
    <t>muller</t>
  </si>
  <si>
    <t>blink brillenputz.</t>
  </si>
  <si>
    <t>tragetasche</t>
  </si>
  <si>
    <t>styling galerie</t>
  </si>
  <si>
    <t>mix formaggi a. adige</t>
  </si>
  <si>
    <t>others</t>
  </si>
  <si>
    <t>nastro isolante</t>
  </si>
  <si>
    <t>cdi bonduelle</t>
  </si>
  <si>
    <t>tarallini</t>
  </si>
  <si>
    <t>biscotti despar</t>
  </si>
  <si>
    <t>valeriana despar</t>
  </si>
  <si>
    <t>sigillante bagni</t>
  </si>
  <si>
    <t>pps coppa 125g</t>
  </si>
  <si>
    <t>mortadella librament</t>
  </si>
  <si>
    <t>colla 2+2 Gr*Attack</t>
  </si>
  <si>
    <t>pps olive nere denocciolate</t>
  </si>
  <si>
    <t>rimuovi muffa airmax</t>
  </si>
  <si>
    <t>wc gel ecovivo</t>
  </si>
  <si>
    <t>anticalcare spray</t>
  </si>
  <si>
    <t>font vella 1L</t>
  </si>
  <si>
    <t>coca cola 33cl</t>
  </si>
  <si>
    <t>empanada italia</t>
  </si>
  <si>
    <t>cichle peppermint</t>
  </si>
  <si>
    <t>entertainment</t>
  </si>
  <si>
    <t>IKONO museum</t>
  </si>
  <si>
    <t>nachos tex mex</t>
  </si>
  <si>
    <t>fuet duplo</t>
  </si>
  <si>
    <t>guacamole al punto</t>
  </si>
  <si>
    <t>flan queso caprichos</t>
  </si>
  <si>
    <t>zumo pina manz uva</t>
  </si>
  <si>
    <t>agua min ntral dia</t>
  </si>
  <si>
    <t>patatas ondula jamon</t>
  </si>
  <si>
    <t>papel hig comp 2C</t>
  </si>
  <si>
    <t>papel cocina compact</t>
  </si>
  <si>
    <t>pavlova</t>
  </si>
  <si>
    <t>buddha bowl</t>
  </si>
  <si>
    <t>train to wien</t>
  </si>
  <si>
    <t>bio spinat knoedel</t>
  </si>
  <si>
    <t>brauner r</t>
  </si>
  <si>
    <t>croquetas jamon alpu</t>
  </si>
  <si>
    <t>zumo naranja exprimi</t>
  </si>
  <si>
    <t>ensalada variada dia</t>
  </si>
  <si>
    <t>bolsa reu 50recicdia</t>
  </si>
  <si>
    <t>empanada pollo</t>
  </si>
  <si>
    <t>agua s/G dia 50cl</t>
  </si>
  <si>
    <t>dados queso ensalada</t>
  </si>
  <si>
    <t>tortilla cebolla</t>
  </si>
  <si>
    <t>pechuga pavo finas</t>
  </si>
  <si>
    <t>bebida kombucha</t>
  </si>
  <si>
    <t>kombucha berryvida</t>
  </si>
  <si>
    <t>salsa cesar chovi</t>
  </si>
  <si>
    <t>guindillas vasca</t>
  </si>
  <si>
    <t>coca cola ml 330x4</t>
  </si>
  <si>
    <t>succoso zero</t>
  </si>
  <si>
    <t>pom. Ciliegino</t>
  </si>
  <si>
    <t>mozzarella s-budget</t>
  </si>
  <si>
    <t>roberto bruschetta</t>
  </si>
  <si>
    <t>pps coppa g. 125</t>
  </si>
  <si>
    <t>pps sa. Milano gr150</t>
  </si>
  <si>
    <t>snack shop</t>
  </si>
  <si>
    <t>macaroni&amp;cheese</t>
  </si>
  <si>
    <t>mississippi belle macaroni and cheese dinner 206g</t>
  </si>
  <si>
    <t>clean pac tragegrif</t>
  </si>
  <si>
    <t>happy day himbeer</t>
  </si>
  <si>
    <t>clever tunfisch wrap</t>
  </si>
  <si>
    <t>nuss nougat crois.</t>
  </si>
  <si>
    <t>tann s. schopfsteak</t>
  </si>
  <si>
    <t>tann zack-zack mar.</t>
  </si>
  <si>
    <t>ziegencapric</t>
  </si>
  <si>
    <t>wellness extra 100G</t>
  </si>
  <si>
    <t>exquisa fitline 400g</t>
  </si>
  <si>
    <t>sbudget mischsalata</t>
  </si>
  <si>
    <t>sbudget sugo basil.</t>
  </si>
  <si>
    <t>spar jogurt natur</t>
  </si>
  <si>
    <t>glundnerkaes</t>
  </si>
  <si>
    <t>s-bu. Gemuesemais150g</t>
  </si>
  <si>
    <t>sbu kartoffelsalat</t>
  </si>
  <si>
    <t>radlberger coela 1L.</t>
  </si>
  <si>
    <t>wassermelone tasse</t>
  </si>
  <si>
    <t>steam card</t>
  </si>
  <si>
    <t>tk-schlemmerfilet</t>
  </si>
  <si>
    <t>bio-vitalgeback</t>
  </si>
  <si>
    <t>cotto spez. 100g</t>
  </si>
  <si>
    <t>fusilli 1kg</t>
  </si>
  <si>
    <t>gorgonzola 200g</t>
  </si>
  <si>
    <t>tk wellen frites</t>
  </si>
  <si>
    <t>tortelloni/gnocchi</t>
  </si>
  <si>
    <t>erdbeeren</t>
  </si>
  <si>
    <t>gourmet cantuccini</t>
  </si>
  <si>
    <t>fruchtaufstr. 75%</t>
  </si>
  <si>
    <t>tort. Chips 300g</t>
  </si>
  <si>
    <t>freil. Eier 10er L</t>
  </si>
  <si>
    <t>bio-schoko 100g</t>
  </si>
  <si>
    <t>toilettenpa 10x180</t>
  </si>
  <si>
    <t>tk-meeresfruchte</t>
  </si>
  <si>
    <t>steinofenbrotchen</t>
  </si>
  <si>
    <t>penne 1kg</t>
  </si>
  <si>
    <t>moser roth 125g</t>
  </si>
  <si>
    <t>american cookies</t>
  </si>
  <si>
    <t>tk kartoffelt.</t>
  </si>
  <si>
    <t>tk potato wedges</t>
  </si>
  <si>
    <t>spaghetti 1kg</t>
  </si>
  <si>
    <t>cherrytomaten</t>
  </si>
  <si>
    <t>spatzle/fettuccine</t>
  </si>
  <si>
    <t>bio teebutter 125g</t>
  </si>
  <si>
    <t>b&amp;j kara sut 465ml</t>
  </si>
  <si>
    <t>vollmilch 0,5</t>
  </si>
  <si>
    <t>fair t. schoko100g</t>
  </si>
  <si>
    <t>kaferbohnen</t>
  </si>
  <si>
    <t>tk chicken nuggets</t>
  </si>
  <si>
    <t>apfelsaft 1l</t>
  </si>
  <si>
    <t>sbu cherrytom. 500g</t>
  </si>
  <si>
    <t>spar gitterpommes 60</t>
  </si>
  <si>
    <t>sbudget mozzarella</t>
  </si>
  <si>
    <t>sbudget mischsalat</t>
  </si>
  <si>
    <t>grazer ringe 400g</t>
  </si>
  <si>
    <t>spar skyr torte wald</t>
  </si>
  <si>
    <t>spar muesli 400G</t>
  </si>
  <si>
    <t>veggie pitabrot 400G</t>
  </si>
  <si>
    <t>hb bernerwuerstl</t>
  </si>
  <si>
    <t>iglo fischstaeb. 840g</t>
  </si>
  <si>
    <t>hamburger</t>
  </si>
  <si>
    <t>potatostrip mom</t>
  </si>
  <si>
    <t>museum</t>
  </si>
  <si>
    <t>nougattasche</t>
  </si>
  <si>
    <t>libreta pixl art ma</t>
  </si>
  <si>
    <t>burger beef-veggie</t>
  </si>
  <si>
    <t>coke lem. Zero 0,33l</t>
  </si>
  <si>
    <t>innocent saft 0,75l</t>
  </si>
  <si>
    <t>aufschnitt</t>
  </si>
  <si>
    <t>spar knusper muesl</t>
  </si>
  <si>
    <t>rollino krau</t>
  </si>
  <si>
    <t>sbu. Nussnougat cr.</t>
  </si>
  <si>
    <t>pflaumen bio 500g</t>
  </si>
  <si>
    <t>spar 6 wraps 372g</t>
  </si>
  <si>
    <t>spar bio eier 6er m</t>
  </si>
  <si>
    <t>schmids spaetzle fam</t>
  </si>
  <si>
    <t>bananen</t>
  </si>
  <si>
    <t>wraps</t>
  </si>
  <si>
    <t>billa fl eier l 6er</t>
  </si>
  <si>
    <t>clever spaghetti</t>
  </si>
  <si>
    <t>clever sugo bolognese</t>
  </si>
  <si>
    <t>clever sugo basilikum</t>
  </si>
  <si>
    <t>geback</t>
  </si>
  <si>
    <t>pps sal. Milano gr150</t>
  </si>
  <si>
    <t>aglio 90g</t>
  </si>
  <si>
    <t>form.occhio di car</t>
  </si>
  <si>
    <t>petali di guanciale</t>
  </si>
  <si>
    <t>granmix pecorino</t>
  </si>
  <si>
    <t>4 uova m all. Ter s/a</t>
  </si>
  <si>
    <t>bisc. Rustici cabr.</t>
  </si>
  <si>
    <t>centrifuga yoga cur</t>
  </si>
  <si>
    <t>babaganousch</t>
  </si>
  <si>
    <t>chio tortilla cheese</t>
  </si>
  <si>
    <t>ben&amp;jerrys half bak.</t>
  </si>
  <si>
    <t>chio dip</t>
  </si>
  <si>
    <t>gokart</t>
  </si>
  <si>
    <t>eko kartbahn gmbh</t>
  </si>
  <si>
    <t>lidl</t>
  </si>
  <si>
    <t>pepsi regular</t>
  </si>
  <si>
    <t>kaffeekapseln m. lungo decaf.</t>
  </si>
  <si>
    <t>premium sorbet mango</t>
  </si>
  <si>
    <t>burrata</t>
  </si>
  <si>
    <t>tortilla chips nacho kase</t>
  </si>
  <si>
    <t>handdesinfektion</t>
  </si>
  <si>
    <t>buffelmozzarella</t>
  </si>
  <si>
    <t>mango nektar</t>
  </si>
  <si>
    <t>gourmet salat</t>
  </si>
  <si>
    <t>ama naturjogurt 1%</t>
  </si>
  <si>
    <t>gr. Oliv. M. pep. Knob. Dill</t>
  </si>
  <si>
    <t>salsa dip scharf</t>
  </si>
  <si>
    <t>tk chicken nuggets m. dip</t>
  </si>
  <si>
    <t>knodel mit quarkfullung_AK</t>
  </si>
  <si>
    <t>tann putenaufshnitt</t>
  </si>
  <si>
    <t>hohes c 1l</t>
  </si>
  <si>
    <t>sbudget jogurt</t>
  </si>
  <si>
    <t>spar gurke stk</t>
  </si>
  <si>
    <t>sbud kartoffelgnocc</t>
  </si>
  <si>
    <t>spar dressing</t>
  </si>
  <si>
    <t>sbudget schlemmerfil</t>
  </si>
  <si>
    <t>spar backrohr frites</t>
  </si>
  <si>
    <t>veggie bio tofu ger.</t>
  </si>
  <si>
    <t>sbudget weichkaese</t>
  </si>
  <si>
    <t>mm-ben&amp;jerry peanut but</t>
  </si>
  <si>
    <t>sbudget kaeferbohne</t>
  </si>
  <si>
    <t>spar weissebohne400g</t>
  </si>
  <si>
    <t>decathlon</t>
  </si>
  <si>
    <t>lockers</t>
  </si>
  <si>
    <t>t mor bologna i.gp c</t>
  </si>
  <si>
    <t>coop</t>
  </si>
  <si>
    <t>chickenburger</t>
  </si>
  <si>
    <t>cheeseburger</t>
  </si>
  <si>
    <t>clothes</t>
  </si>
  <si>
    <t>pantalone</t>
  </si>
  <si>
    <t>terranova</t>
  </si>
  <si>
    <t>bowl</t>
  </si>
  <si>
    <t>trinum café</t>
  </si>
  <si>
    <t>double espresso</t>
  </si>
  <si>
    <t>sattelstutze</t>
  </si>
  <si>
    <t>beinl</t>
  </si>
  <si>
    <t>sattel</t>
  </si>
  <si>
    <t>schloss</t>
  </si>
  <si>
    <t>plundergeback</t>
  </si>
  <si>
    <t>ackerbox</t>
  </si>
  <si>
    <t>ackersaft traubasi 0,33l</t>
  </si>
  <si>
    <t>salat klein</t>
  </si>
  <si>
    <t>autostrade per l'italia</t>
  </si>
  <si>
    <t>saba parcheggi</t>
  </si>
  <si>
    <t>book</t>
  </si>
  <si>
    <t>feltrinelli</t>
  </si>
  <si>
    <t>syoss schampoo repair 440ml</t>
  </si>
  <si>
    <t>dm</t>
  </si>
  <si>
    <t>syoss schampoo keratin 440ml</t>
  </si>
  <si>
    <t>fa men dusche attrac. for 400ml</t>
  </si>
  <si>
    <t>s&amp;s toipa mega roll 20x220bl.</t>
  </si>
  <si>
    <t>bi home spulmittel</t>
  </si>
  <si>
    <t>bipa</t>
  </si>
  <si>
    <t>vivess packband 66mx50mm</t>
  </si>
  <si>
    <t>tesa kleiderroller</t>
  </si>
  <si>
    <t>land.crouton</t>
  </si>
  <si>
    <t>tann pulled chicken</t>
  </si>
  <si>
    <t>tann s.schloegesteak</t>
  </si>
  <si>
    <t>tann zack zack mar.</t>
  </si>
  <si>
    <t>kit kat sma. Sing</t>
  </si>
  <si>
    <t>bio schoko 100g</t>
  </si>
  <si>
    <t>zwetsch./hollerr.</t>
  </si>
  <si>
    <t>focaccia rossa</t>
  </si>
  <si>
    <t>eataly</t>
  </si>
  <si>
    <t>cipolla pz</t>
  </si>
  <si>
    <t>shopp. bio eni</t>
  </si>
  <si>
    <t>ricotta salconf</t>
  </si>
  <si>
    <t>sonnenblumenbrot</t>
  </si>
  <si>
    <t>patron glas</t>
  </si>
  <si>
    <t>clever pesto genovese</t>
  </si>
  <si>
    <t>tex mex wrap</t>
  </si>
  <si>
    <t>sbu knoblauchsauce</t>
  </si>
  <si>
    <t>sbudget tomaten</t>
  </si>
  <si>
    <t>s-budnatur jogurt 500g</t>
  </si>
  <si>
    <t>premium eis 500ml</t>
  </si>
  <si>
    <t>traube blau/rot 500g</t>
  </si>
  <si>
    <t>trauben weiss 500g</t>
  </si>
  <si>
    <t>spar veggie burger</t>
  </si>
  <si>
    <t>spar bio lachsfilet</t>
  </si>
  <si>
    <t>spar cheddar 150g</t>
  </si>
  <si>
    <t>msc kabeljaufilet</t>
  </si>
  <si>
    <t>la fiesta 6er (wraps)</t>
  </si>
  <si>
    <t>sbudget bratwurst</t>
  </si>
  <si>
    <t>sbudget salatmix 90g</t>
  </si>
  <si>
    <t>sbudget rote bohnen</t>
  </si>
  <si>
    <t>sbudget champignons</t>
  </si>
  <si>
    <t>neni hummus chili</t>
  </si>
  <si>
    <t>apfeltasche</t>
  </si>
  <si>
    <t>clever cookies</t>
  </si>
  <si>
    <t>heidelbeeren 500g</t>
  </si>
  <si>
    <t>billa salat papiertrageta</t>
  </si>
  <si>
    <t>ananas-kiwi-erdbeer-mix</t>
  </si>
  <si>
    <t>zuckermelone ananas</t>
  </si>
  <si>
    <t>veggie non wove trag</t>
  </si>
  <si>
    <t>spar muesli 500g</t>
  </si>
  <si>
    <t>spar muesli 400g</t>
  </si>
  <si>
    <t>zuckermelone</t>
  </si>
  <si>
    <t>ben&amp;jerry dulce 427ml</t>
  </si>
  <si>
    <t>ben&amp;jerry sund cooki</t>
  </si>
  <si>
    <t>spar multifruchsaft</t>
  </si>
  <si>
    <t>langkapten tipl 200x6</t>
  </si>
  <si>
    <t>ikea</t>
  </si>
  <si>
    <t>wraps 170g</t>
  </si>
  <si>
    <t>eistee 750ml</t>
  </si>
  <si>
    <t>mohn/nusstrudel</t>
  </si>
  <si>
    <t>sushi box</t>
  </si>
  <si>
    <t>cola zero 330ml</t>
  </si>
  <si>
    <t>soppressa</t>
  </si>
  <si>
    <t>form taleggio dop</t>
  </si>
  <si>
    <t>form gorgonz. Dop</t>
  </si>
  <si>
    <t>form. Fontina valdost</t>
  </si>
  <si>
    <t>inf. fr. Twin. Fr/lim</t>
  </si>
  <si>
    <t>biscotti despar g700</t>
  </si>
  <si>
    <t>pasta semola barilla</t>
  </si>
  <si>
    <t>succo yoga bosco</t>
  </si>
  <si>
    <t>nettare pera san. 1l</t>
  </si>
  <si>
    <t>piadine ds premium</t>
  </si>
  <si>
    <t>sbudget gemuesemais150g</t>
  </si>
  <si>
    <t>sbudget spaghetti</t>
  </si>
  <si>
    <t>hohes c juicy 1l pkg</t>
  </si>
  <si>
    <t>sbudget eierspaetzl</t>
  </si>
  <si>
    <t>sbudget aia hendlbrustfilet</t>
  </si>
  <si>
    <t>sbudget hirtenkaese</t>
  </si>
  <si>
    <t>sbudget champignon 500g</t>
  </si>
  <si>
    <t>zwetschken 1kg</t>
  </si>
  <si>
    <t>ssd eier gr. L 6er</t>
  </si>
  <si>
    <t>sbudget cherrytom. 500g</t>
  </si>
  <si>
    <t>pam panorama</t>
  </si>
  <si>
    <t>rummo spaghetti</t>
  </si>
  <si>
    <t>rummo fettucce</t>
  </si>
  <si>
    <t>rummo bucatini</t>
  </si>
  <si>
    <t>napisan spray igie</t>
  </si>
  <si>
    <t>ark anticalc spray</t>
  </si>
  <si>
    <t>ark casa det lav a</t>
  </si>
  <si>
    <t>swiffer dry panni</t>
  </si>
  <si>
    <t>ark casa det lav I</t>
  </si>
  <si>
    <t>ark casa det lav C</t>
  </si>
  <si>
    <t>baleno decalcificante caffe</t>
  </si>
  <si>
    <t>lavaz nescafe c&amp;g fort</t>
  </si>
  <si>
    <t>swiffer wet 40pz</t>
  </si>
  <si>
    <t>coperto</t>
  </si>
  <si>
    <t>sprite</t>
  </si>
  <si>
    <t>acqua nat. 0,5</t>
  </si>
  <si>
    <t>bifolco piu' patatine (burger)</t>
  </si>
  <si>
    <t>pulled story piu' patatine (burger)</t>
  </si>
  <si>
    <t>cornetto vegan vuoto</t>
  </si>
  <si>
    <t>conchiglia gianduia</t>
  </si>
  <si>
    <t>orecchiette fresche</t>
  </si>
  <si>
    <t>piadina olio e v. oliva</t>
  </si>
  <si>
    <t>tagliolini all'uovo</t>
  </si>
  <si>
    <t>prem cantuccini 200g</t>
  </si>
  <si>
    <t>oatly hafer-aufstric</t>
  </si>
  <si>
    <t>spar curly fries 600</t>
  </si>
  <si>
    <t>sbudget zwiebelmix</t>
  </si>
  <si>
    <t>bertagni pomodori</t>
  </si>
  <si>
    <t>sbudget weissebohnen</t>
  </si>
  <si>
    <t>airwaves 4er</t>
  </si>
  <si>
    <t>greis kuemmelbraten</t>
  </si>
  <si>
    <t>almjause geschnitten</t>
  </si>
  <si>
    <t>sbudget back mozzar</t>
  </si>
  <si>
    <t>spar laugenfussball</t>
  </si>
  <si>
    <t>sbudget tomaten ds.</t>
  </si>
  <si>
    <t>radl. Limoe 1lmw fl.</t>
  </si>
  <si>
    <t>spar pesto genovese 190g</t>
  </si>
  <si>
    <t>sbudget feta 200g</t>
  </si>
  <si>
    <t>sbudget cheddar ger.</t>
  </si>
  <si>
    <t>marille spar 1kg</t>
  </si>
  <si>
    <t>spar eissalon haseln</t>
  </si>
  <si>
    <t>despar grana padano</t>
  </si>
  <si>
    <t>neni tomaten hummus</t>
  </si>
  <si>
    <t>tann rostbratwuerstl</t>
  </si>
  <si>
    <t>ilhenny tabasco chip</t>
  </si>
  <si>
    <t>sbudget teebutter</t>
  </si>
  <si>
    <t>bevanda barista</t>
  </si>
  <si>
    <t>bevanda despar 65% arancia</t>
  </si>
  <si>
    <t>angelico prod.mont</t>
  </si>
  <si>
    <t>sugo ai 4 formaggi d</t>
  </si>
  <si>
    <t>mortadella lubrament</t>
  </si>
  <si>
    <t>pps coppa g.125</t>
  </si>
  <si>
    <t>bisc.rustici cabr.</t>
  </si>
  <si>
    <t>piad trad gr. 360</t>
  </si>
  <si>
    <t>trauben weiss mit kern 1kg</t>
  </si>
  <si>
    <t>bali brunch wrap chicken</t>
  </si>
  <si>
    <t>nuggets 6</t>
  </si>
  <si>
    <t>fontina dop</t>
  </si>
  <si>
    <t>grana padano gratt.</t>
  </si>
  <si>
    <t>coca cola lattina sl.</t>
  </si>
  <si>
    <t>succo yoga mela/ban.</t>
  </si>
  <si>
    <t>dent. C-fresh mentade</t>
  </si>
  <si>
    <t>acqua naturale ml500</t>
  </si>
  <si>
    <t>veggie dog</t>
  </si>
  <si>
    <t>parking</t>
  </si>
  <si>
    <t>universaldubel</t>
  </si>
  <si>
    <t>obi</t>
  </si>
  <si>
    <t>mcntageband fliesen</t>
  </si>
  <si>
    <t>kcnstrukt. Winkel</t>
  </si>
  <si>
    <t>spar bbq hamburger</t>
  </si>
  <si>
    <t>sch. Greek jogurt 200g</t>
  </si>
  <si>
    <t>sbudget topa 3lag</t>
  </si>
  <si>
    <t>planted grillspiess</t>
  </si>
  <si>
    <t>wildbill baked beans</t>
  </si>
  <si>
    <t>bert.cipolle</t>
  </si>
  <si>
    <t>sbudget pfefferoni</t>
  </si>
  <si>
    <t>spar corn. Chili 350g</t>
  </si>
  <si>
    <t>sbudget artischocken</t>
  </si>
  <si>
    <t>spar erbse/karo 400g</t>
  </si>
  <si>
    <t>srd greek jog 200g</t>
  </si>
  <si>
    <t>spar bunt pfef-fer40</t>
  </si>
  <si>
    <t>premium taleggio dop</t>
  </si>
  <si>
    <t>sbudget oliv. Eolo 0,75</t>
  </si>
  <si>
    <t>il barone merlot (wine)</t>
  </si>
  <si>
    <t>spar cremespinat</t>
  </si>
  <si>
    <t>h-filet i. speckm.</t>
  </si>
  <si>
    <t>andreastudio</t>
  </si>
  <si>
    <t>alpenaufschnitt 140g</t>
  </si>
  <si>
    <t>coffee</t>
  </si>
  <si>
    <t>lampugnano bar</t>
  </si>
  <si>
    <t>hotel</t>
  </si>
  <si>
    <t>dinner with Patrice</t>
  </si>
  <si>
    <t>mortadella xxl</t>
  </si>
  <si>
    <t>mini tav. Cioccolato</t>
  </si>
  <si>
    <t>barretta multicereali</t>
  </si>
  <si>
    <t>caffe doppio</t>
  </si>
  <si>
    <t>brioche</t>
  </si>
  <si>
    <t>bisc. Cabrioni gr650</t>
  </si>
  <si>
    <t>pps-latte f. malga</t>
  </si>
  <si>
    <t>sugo alle noci despa</t>
  </si>
  <si>
    <t>sugo con funghi porcini</t>
  </si>
  <si>
    <t>fertig veg. fleisch. Hack</t>
  </si>
  <si>
    <t>riffle chips</t>
  </si>
  <si>
    <t>tomatens. Arrabbiata</t>
  </si>
  <si>
    <t>orbit spearmint</t>
  </si>
  <si>
    <t>pflaumen blau 1kg</t>
  </si>
  <si>
    <t>nuss schnecke</t>
  </si>
  <si>
    <t>mohnweckerl neuburger</t>
  </si>
  <si>
    <t>farmaco</t>
  </si>
  <si>
    <t>premium peanut butter (ice cream)</t>
  </si>
  <si>
    <t>spar crunchy almond (ice cream)</t>
  </si>
  <si>
    <t>iglo huener dippers</t>
  </si>
  <si>
    <t>spar high rote500g</t>
  </si>
  <si>
    <t>sch. Greek jog. 200g</t>
  </si>
  <si>
    <t>sbudget salat mix</t>
  </si>
  <si>
    <t>bio ywiebel rot</t>
  </si>
  <si>
    <t>spar kartoffelpueree</t>
  </si>
  <si>
    <t>s-budget sugo kraeu.</t>
  </si>
  <si>
    <t>srd greek jog. 200g</t>
  </si>
  <si>
    <t>enjoy pulled pork w</t>
  </si>
  <si>
    <t>enjoy falafel wrap</t>
  </si>
  <si>
    <t>elefanten knoblacuh</t>
  </si>
  <si>
    <t>geflugelaibchen</t>
  </si>
  <si>
    <t>schweinefaschiertes</t>
  </si>
  <si>
    <t>orbit white 4er 2sor</t>
  </si>
  <si>
    <t>ece kichererbsen</t>
  </si>
  <si>
    <t>mike m. rostzwiebel</t>
  </si>
  <si>
    <t>gurkensticks</t>
  </si>
  <si>
    <t>topfengolatsche</t>
  </si>
  <si>
    <t>nuss-noug. Croissant</t>
  </si>
  <si>
    <t>ibo naturjog. 3,6%</t>
  </si>
  <si>
    <t xml:space="preserve">pflaument blau </t>
  </si>
  <si>
    <t>bravo tortilla chips</t>
  </si>
  <si>
    <t>gegrillte paprika</t>
  </si>
  <si>
    <t>sf mozz. Light</t>
  </si>
  <si>
    <t>fa dusche 400ml</t>
  </si>
  <si>
    <t>py pfefferoni scharf</t>
  </si>
  <si>
    <t>ibo kasekrainer</t>
  </si>
  <si>
    <t>champignon braun</t>
  </si>
  <si>
    <t>schoko banane musli</t>
  </si>
  <si>
    <t>schoko musliriegel</t>
  </si>
  <si>
    <t>oliven grun</t>
  </si>
  <si>
    <t>jungzwiebel bund ibo</t>
  </si>
  <si>
    <t>sf spaghetti 1kg</t>
  </si>
  <si>
    <t>gran knusper musli</t>
  </si>
  <si>
    <t>il conte peppersweet</t>
  </si>
  <si>
    <t>lotus karamellgeb.</t>
  </si>
  <si>
    <t>covo cookies</t>
  </si>
  <si>
    <t>spar bio haferkekse</t>
  </si>
  <si>
    <t>spar serv. Knoedel</t>
  </si>
  <si>
    <t>veggie ge. Lasagne</t>
  </si>
  <si>
    <t>despar riso arborio</t>
  </si>
  <si>
    <t>tvb crispy chicki</t>
  </si>
  <si>
    <t>sbudget tortellini</t>
  </si>
  <si>
    <t>sbudget vollmilch 1l</t>
  </si>
  <si>
    <t>lotus 250g</t>
  </si>
  <si>
    <t>sbudget cookies 225g</t>
  </si>
  <si>
    <t>felix bbq-original</t>
  </si>
  <si>
    <t>sbudget raeuch. Lachs</t>
  </si>
  <si>
    <t>couscous 500</t>
  </si>
  <si>
    <t>spar weisswurst 200ml</t>
  </si>
  <si>
    <t>sbudget kaesekrainer</t>
  </si>
  <si>
    <t>rama cremefine 250l</t>
  </si>
  <si>
    <t>pflaumen sbudget 1kg</t>
  </si>
  <si>
    <t>snp trauben mix</t>
  </si>
  <si>
    <t>o.b. 36er</t>
  </si>
  <si>
    <t>snack karotten bio</t>
  </si>
  <si>
    <t>sbu paprika gruen</t>
  </si>
  <si>
    <t>riffel chips 200G</t>
  </si>
  <si>
    <t>brillenputztucher</t>
  </si>
  <si>
    <t>butcher's son duche well d.420ml</t>
  </si>
  <si>
    <t>dontodent zb comp.soft protect</t>
  </si>
  <si>
    <t>brot</t>
  </si>
  <si>
    <t>laugencroissant</t>
  </si>
  <si>
    <t>7up mojito - citron vert &amp; menthe</t>
  </si>
  <si>
    <t>obstmix mit orangen</t>
  </si>
  <si>
    <t>locher trend.mint/h</t>
  </si>
  <si>
    <t>gasteiner miner</t>
  </si>
  <si>
    <t>kornsem. Salami/kaese</t>
  </si>
  <si>
    <t>pesto genovese</t>
  </si>
  <si>
    <t>garten salat</t>
  </si>
  <si>
    <t>raucherlachs</t>
  </si>
  <si>
    <t>gnocchi</t>
  </si>
  <si>
    <t>tomatensauce basilik</t>
  </si>
  <si>
    <t>tolettenpapier</t>
  </si>
  <si>
    <t>salsa dip medium</t>
  </si>
  <si>
    <t xml:space="preserve">mozzarella light OGT </t>
  </si>
  <si>
    <t>nudel in bronzeform spaghetti</t>
  </si>
  <si>
    <t>edelsalami</t>
  </si>
  <si>
    <t>laugenecke mitpute</t>
  </si>
  <si>
    <t>knorr ktkurbisc</t>
  </si>
  <si>
    <t>kurbiscremesuppe</t>
  </si>
  <si>
    <t>direksaft apfel beeren</t>
  </si>
  <si>
    <t>herren premium designer</t>
  </si>
  <si>
    <t>tkmax</t>
  </si>
  <si>
    <t>dinkel-topfentasche</t>
  </si>
  <si>
    <t>balea seife make a wish 500ml</t>
  </si>
  <si>
    <t>denkmit spulb. Upink sen 500ml</t>
  </si>
  <si>
    <t>doppelcheese</t>
  </si>
  <si>
    <t>dblchickenburg</t>
  </si>
  <si>
    <t>esl vollmilch 1L</t>
  </si>
  <si>
    <t>rohkost-salatmix</t>
  </si>
  <si>
    <t>ben&amp;jerrys cookie D.</t>
  </si>
  <si>
    <t>ben&amp;jerrys choc. fudge</t>
  </si>
  <si>
    <t>salamikreation</t>
  </si>
  <si>
    <t>mozartkugeln 200g</t>
  </si>
  <si>
    <t>confiserie heindl</t>
  </si>
  <si>
    <t>spez. A. osterr. 225g</t>
  </si>
  <si>
    <t>herren saisonsport</t>
  </si>
  <si>
    <t>billa sandwich</t>
  </si>
  <si>
    <t>pita roll</t>
  </si>
  <si>
    <t>aperol spritz</t>
  </si>
  <si>
    <t>pizzeria panperfocaccia</t>
  </si>
  <si>
    <t>calzonpizza</t>
  </si>
  <si>
    <t>kakao o. schlag</t>
  </si>
  <si>
    <t>bernold café</t>
  </si>
  <si>
    <t>sachertorte</t>
  </si>
  <si>
    <t>pictures</t>
  </si>
  <si>
    <t>penny chips paprika</t>
  </si>
  <si>
    <t>san fabio sugo</t>
  </si>
  <si>
    <t>sf penne 1kg</t>
  </si>
  <si>
    <t>penny brotchen 6er</t>
  </si>
  <si>
    <t>fein. Feiertagsauf</t>
  </si>
  <si>
    <t>prague</t>
  </si>
  <si>
    <t>trip to prague</t>
  </si>
  <si>
    <t>srd greek style mango mar b</t>
  </si>
  <si>
    <t>bergarder weichkase</t>
  </si>
  <si>
    <t>fruchtetee 50 btl.</t>
  </si>
  <si>
    <t>spart jogurtdres300ml</t>
  </si>
  <si>
    <t>joza residr o.zucker</t>
  </si>
  <si>
    <t>sbudget schwammtuch</t>
  </si>
  <si>
    <t>spar gruene oliven</t>
  </si>
  <si>
    <t>sensodyne zc 75ml</t>
  </si>
  <si>
    <t>weisser riese 50wg</t>
  </si>
  <si>
    <t>pflaumen rot 500g</t>
  </si>
  <si>
    <t>lenor weichsfueler</t>
  </si>
  <si>
    <t>sanlucar erdbeeren 400g</t>
  </si>
  <si>
    <t>dessert-creme</t>
  </si>
  <si>
    <t>salatschale mais</t>
  </si>
  <si>
    <t>salakis light</t>
  </si>
  <si>
    <t>bm shot raucherl</t>
  </si>
  <si>
    <t>backerei wienerroither</t>
  </si>
  <si>
    <t>schaumrolle</t>
  </si>
  <si>
    <t>personalkaffee</t>
  </si>
  <si>
    <t>coffee to go doppio</t>
  </si>
  <si>
    <t>espresso india</t>
  </si>
  <si>
    <t>spar eissalon eis</t>
  </si>
  <si>
    <t>spar pueree m. suessk</t>
  </si>
  <si>
    <t>goetterspeise 150g</t>
  </si>
  <si>
    <t>sch. Greekstyle 175g</t>
  </si>
  <si>
    <t>spar fruchtc. 420g</t>
  </si>
  <si>
    <t>danymoussekokos4x60g</t>
  </si>
  <si>
    <t>sonnentor</t>
  </si>
  <si>
    <t>die fruchtige mary grey - tee bio 27g doppelkamme</t>
  </si>
  <si>
    <t>der feine earl grey - schwarztee bio 27g doopelkamme</t>
  </si>
  <si>
    <t>sanlucar bananen</t>
  </si>
  <si>
    <t>baguette schinken</t>
  </si>
  <si>
    <t>spatzlekase</t>
  </si>
  <si>
    <t>pesto 190g</t>
  </si>
  <si>
    <t>crem. Jogh. 500g</t>
  </si>
  <si>
    <t>handdesinfektion gel 50</t>
  </si>
  <si>
    <t>camembert</t>
  </si>
  <si>
    <t>salatdressing french</t>
  </si>
  <si>
    <t>bolognesesauce</t>
  </si>
  <si>
    <t>pesto rosso</t>
  </si>
  <si>
    <t>gefullte kartoffelnocken</t>
  </si>
  <si>
    <t>pre. Pasta roher schinken</t>
  </si>
  <si>
    <t>fusilli hwg</t>
  </si>
  <si>
    <t>grill ofenkartoffel 1,5kg</t>
  </si>
  <si>
    <t>gemusebruhwurtel 12er</t>
  </si>
  <si>
    <t>gorgonzola dop dolce</t>
  </si>
  <si>
    <t>zahnb, classifc soft</t>
  </si>
  <si>
    <t>kreuzkummel gemahlen</t>
  </si>
  <si>
    <t>salami milano</t>
  </si>
  <si>
    <t>erdnussflips</t>
  </si>
  <si>
    <t>asia chili sauce</t>
  </si>
  <si>
    <t>veg. eisbacher peanut butter</t>
  </si>
  <si>
    <t>ananas stucke im eigenen saft</t>
  </si>
  <si>
    <t>xxl tortilla ch</t>
  </si>
  <si>
    <t>chips paprika 250g</t>
  </si>
  <si>
    <t>orangen (0.594kgx1,39)</t>
  </si>
  <si>
    <t>vici sti flo</t>
  </si>
  <si>
    <t>zwiebel 1kg</t>
  </si>
  <si>
    <t>coca cola vanilla 330ml</t>
  </si>
  <si>
    <t>sg rucola salat</t>
  </si>
  <si>
    <t>mozzarella di bufala</t>
  </si>
  <si>
    <t>clever backcamembert</t>
  </si>
  <si>
    <t>orangen gelegt (1,28kgx2,99)</t>
  </si>
  <si>
    <t>spar backp. rolle</t>
  </si>
  <si>
    <t>sbudget alufolie</t>
  </si>
  <si>
    <t>6er mcnuggets</t>
  </si>
  <si>
    <t>tasse tee</t>
  </si>
  <si>
    <t>rifugio alpino monte lussari</t>
  </si>
  <si>
    <t>secondi (generic)</t>
  </si>
  <si>
    <t>myindigo (bowl)</t>
  </si>
  <si>
    <t>indian bowl</t>
  </si>
  <si>
    <t>sg de luxe salat</t>
  </si>
  <si>
    <t>billa truffel burrata</t>
  </si>
  <si>
    <t>clever ung. Salami</t>
  </si>
  <si>
    <t>ja! Joghurt 1%</t>
  </si>
  <si>
    <t>guanciale premium</t>
  </si>
  <si>
    <t>grissi. Premium olive</t>
  </si>
  <si>
    <t>trancio guanciale</t>
  </si>
  <si>
    <t>form. Precorino rom.</t>
  </si>
  <si>
    <t>taralli mpk premium</t>
  </si>
  <si>
    <t>despar ar.rossa lt. 1</t>
  </si>
  <si>
    <t>veggie gem. Lasagne</t>
  </si>
  <si>
    <t>elmex zc 75ml</t>
  </si>
  <si>
    <t>bavaria blu</t>
  </si>
  <si>
    <t>sbudget avocado</t>
  </si>
  <si>
    <t>santa maria original</t>
  </si>
  <si>
    <t>griech jog. Kirsche</t>
  </si>
  <si>
    <t>berg. Minitorte almzeit wurzig</t>
  </si>
  <si>
    <t>gemischte platt</t>
  </si>
  <si>
    <t>tortilla chips nacho</t>
  </si>
  <si>
    <t>rostratten stuberl</t>
  </si>
  <si>
    <t>espresso doppelt</t>
  </si>
  <si>
    <t>nanu-nana</t>
  </si>
  <si>
    <t>tete motiv 23cm rentier</t>
  </si>
  <si>
    <t>sbudget cotta. Chee</t>
  </si>
  <si>
    <t>villesse</t>
  </si>
  <si>
    <t>x swiffer dry 88 pan</t>
  </si>
  <si>
    <t>t bev pesca s/z ag</t>
  </si>
  <si>
    <t>bales hygiene handgel 50ml</t>
  </si>
  <si>
    <t>denkmit spulmasch. Rein</t>
  </si>
  <si>
    <t>meridol zahnpasta 20ml</t>
  </si>
  <si>
    <t>visionmax brillenputz. 52 stk.</t>
  </si>
  <si>
    <t>klagenfurt</t>
  </si>
  <si>
    <t>sbudget r.faschiertes</t>
  </si>
  <si>
    <t>spar serv. knoedel</t>
  </si>
  <si>
    <t>spar muellsack 45L</t>
  </si>
  <si>
    <t>ssd fl eier gr. L6er</t>
  </si>
  <si>
    <t>1/2 honigmel</t>
  </si>
  <si>
    <t>fff hummus</t>
  </si>
  <si>
    <t>toa kokosmilch</t>
  </si>
  <si>
    <t>back camembert</t>
  </si>
  <si>
    <t>weizen tortillas</t>
  </si>
  <si>
    <t>delikatessa gewurze</t>
  </si>
  <si>
    <t>todaydent zahnb.</t>
  </si>
  <si>
    <t>ibo/free topfen</t>
  </si>
  <si>
    <t>bergader minitorten</t>
  </si>
  <si>
    <t>villach</t>
  </si>
  <si>
    <t>espresso doppio</t>
  </si>
  <si>
    <t>chaussette 500 marine 41/43</t>
  </si>
  <si>
    <t>ski-p gl 500 noir m</t>
  </si>
  <si>
    <t>bl ski 180 top seamless m blue grey m/l</t>
  </si>
  <si>
    <t>chaussette 500 graph blanc 41/43</t>
  </si>
  <si>
    <t>stringa piatta mar</t>
  </si>
  <si>
    <t>deo antisettico</t>
  </si>
  <si>
    <t>obstmix mit clementinen (0.288kgx14,90 euroxkg)</t>
  </si>
  <si>
    <t>obstmix mit orangen (0.288kgx14,90 euroxkg)</t>
  </si>
  <si>
    <t>pedaggio</t>
  </si>
  <si>
    <t>grill-kaffehaus</t>
  </si>
  <si>
    <t>arnoldstein</t>
  </si>
  <si>
    <t>espresso ristretto</t>
  </si>
  <si>
    <t>gluwein</t>
  </si>
  <si>
    <t>b.o.l. ber sas</t>
  </si>
  <si>
    <t>milano</t>
  </si>
  <si>
    <t>espress</t>
  </si>
  <si>
    <t>aosta</t>
  </si>
  <si>
    <t>hostaria del calvino</t>
  </si>
  <si>
    <t>acqua naturale</t>
  </si>
  <si>
    <t>vegetariana</t>
  </si>
  <si>
    <t>napoletana</t>
  </si>
  <si>
    <t>mpc snc</t>
  </si>
  <si>
    <t>drink</t>
  </si>
  <si>
    <t>clever wrap hummus/cranbe</t>
  </si>
  <si>
    <t>krapfen marille</t>
  </si>
  <si>
    <t>after eight</t>
  </si>
  <si>
    <t>giotto 154 8g</t>
  </si>
  <si>
    <t>hummusaufstriche</t>
  </si>
  <si>
    <t>bananen lose (1,150kgx1,69eur/kg</t>
  </si>
  <si>
    <t>mortadella 150g</t>
  </si>
  <si>
    <t>salami selektion</t>
  </si>
  <si>
    <t>pfluclsalat 125g</t>
  </si>
  <si>
    <t>trockenpflaumen</t>
  </si>
  <si>
    <t>kit kat/sma. sing.</t>
  </si>
  <si>
    <t>steir. kren</t>
  </si>
  <si>
    <t>gros cidac</t>
  </si>
  <si>
    <t>v. centine bianco ban</t>
  </si>
  <si>
    <t>birra du m. blanc bla</t>
  </si>
  <si>
    <t>borsa foresta di nat</t>
  </si>
  <si>
    <t>shopper b reindeer</t>
  </si>
  <si>
    <t>scatola fantasia 27x</t>
  </si>
  <si>
    <t>panett. renoir cioc</t>
  </si>
  <si>
    <t>familiengericht xxl</t>
  </si>
  <si>
    <t>bravo dip diverse</t>
  </si>
  <si>
    <t>gurke mini</t>
  </si>
  <si>
    <t>best moments 74%</t>
  </si>
  <si>
    <t>rama cremefine 250ml</t>
  </si>
  <si>
    <t>despar all nat.pist.</t>
  </si>
  <si>
    <t>veggie bio drink 1l</t>
  </si>
  <si>
    <t>rama cremefine</t>
  </si>
  <si>
    <t>sbudget back-emment</t>
  </si>
  <si>
    <t>shan shi red curry</t>
  </si>
  <si>
    <t>spar bio zwiebel rot</t>
  </si>
  <si>
    <t>spar orig. griec tza</t>
  </si>
  <si>
    <t>tortilla wraps</t>
  </si>
  <si>
    <t>espresso supremo10</t>
  </si>
  <si>
    <t>choceur noir 100g</t>
  </si>
  <si>
    <t>sticks erdn. 150g</t>
  </si>
  <si>
    <t xml:space="preserve">gr. jogh. 1kg </t>
  </si>
  <si>
    <t>clever avocado stk.</t>
  </si>
  <si>
    <t>clever cottage nat.</t>
  </si>
  <si>
    <t>kornspitz chilisalami</t>
  </si>
  <si>
    <t>laugenstanger gefullt</t>
  </si>
  <si>
    <t>salat m. schinken</t>
  </si>
  <si>
    <t>salat mit gemusemix</t>
  </si>
  <si>
    <t>kuner squeeze sweet chili</t>
  </si>
  <si>
    <t>ja! nat. weisswurste</t>
  </si>
  <si>
    <t>jet</t>
  </si>
  <si>
    <t>graz</t>
  </si>
  <si>
    <t>oamv</t>
  </si>
  <si>
    <t>a h 350 grey p 56-59 cm</t>
  </si>
  <si>
    <t>pant alpi man de 50/fr 44</t>
  </si>
  <si>
    <t>blattsalat-mix</t>
  </si>
  <si>
    <t>wildlachs 100g</t>
  </si>
  <si>
    <t>peanut butter cups</t>
  </si>
  <si>
    <t>medit. antipasti</t>
  </si>
  <si>
    <t>erdnusscreme 350g</t>
  </si>
  <si>
    <t>sbudget gem. Lasagne</t>
  </si>
  <si>
    <t>fl eier l 6</t>
  </si>
  <si>
    <t>orangen</t>
  </si>
  <si>
    <t>occ. Tuma del trif</t>
  </si>
  <si>
    <t>spar frenchdres300ml</t>
  </si>
  <si>
    <t>spar topfen 250g</t>
  </si>
  <si>
    <t>sbudget back-camem</t>
  </si>
  <si>
    <t>seiesberg-pirka</t>
  </si>
  <si>
    <t>ibo schweinebraten</t>
  </si>
  <si>
    <t>syoss</t>
  </si>
  <si>
    <t>mm peanut butter</t>
  </si>
  <si>
    <t>zwiebel rot ibo 1kg</t>
  </si>
  <si>
    <t>penny fruchte-musli</t>
  </si>
  <si>
    <t>mm kremsersenf</t>
  </si>
  <si>
    <t>echt bio tofu</t>
  </si>
  <si>
    <t>mitakos feta</t>
  </si>
  <si>
    <t>erdbeeren 500g</t>
  </si>
  <si>
    <t>rm cherrytomaten sophie</t>
  </si>
  <si>
    <t>ja! Bio snacktomaten 250g</t>
  </si>
  <si>
    <t>clever hirtenkase</t>
  </si>
  <si>
    <t>clever balsamico</t>
  </si>
  <si>
    <t>simply good vogerlsalat</t>
  </si>
  <si>
    <t>buttercroissant</t>
  </si>
  <si>
    <t>clever moz. Light</t>
  </si>
  <si>
    <t>mageres faschiertes</t>
  </si>
  <si>
    <t>rios bechereis hp</t>
  </si>
  <si>
    <t>rios american core</t>
  </si>
  <si>
    <t>mcplant</t>
  </si>
  <si>
    <t>gitter pom lrg</t>
  </si>
  <si>
    <t>x-curry sauce</t>
  </si>
  <si>
    <t>espresso regular</t>
  </si>
  <si>
    <t>espresso set 50-kapsel</t>
  </si>
  <si>
    <t>mediamarkt</t>
  </si>
  <si>
    <t>city</t>
  </si>
  <si>
    <t>eni tankstelle</t>
  </si>
  <si>
    <t>bar borsa</t>
  </si>
  <si>
    <t>trieste</t>
  </si>
  <si>
    <t>udine</t>
  </si>
  <si>
    <t>carrefour</t>
  </si>
  <si>
    <t>airport</t>
  </si>
  <si>
    <t>wien</t>
  </si>
  <si>
    <t>avanti</t>
  </si>
  <si>
    <t>tarvisio</t>
  </si>
  <si>
    <t>parking spot</t>
  </si>
  <si>
    <t>slovenia</t>
  </si>
  <si>
    <t>arcimboldi</t>
  </si>
  <si>
    <t>italy</t>
  </si>
  <si>
    <t>tutto st'orto</t>
  </si>
  <si>
    <t>farmacia</t>
  </si>
  <si>
    <t>venezia tronchetto</t>
  </si>
  <si>
    <t>remida</t>
  </si>
  <si>
    <t>vib international busterminal</t>
  </si>
  <si>
    <t>sternlounge</t>
  </si>
  <si>
    <t>salzburg</t>
  </si>
  <si>
    <t>oswald &amp; partner</t>
  </si>
  <si>
    <t>trauben weiss kernlos 500g</t>
  </si>
  <si>
    <t>heidelbeeren 300g</t>
  </si>
  <si>
    <t>sg venezia salat</t>
  </si>
  <si>
    <t>laktofrei milch l.</t>
  </si>
  <si>
    <t>champignons</t>
  </si>
  <si>
    <t>bergader weichkase</t>
  </si>
  <si>
    <t>porree kuchenfert</t>
  </si>
  <si>
    <t>iss reif! Avocado</t>
  </si>
  <si>
    <t>strong g. 0,33l</t>
  </si>
  <si>
    <t>kaugummi zuckerfr.</t>
  </si>
  <si>
    <t>durum wraps 600g</t>
  </si>
  <si>
    <t>s-bu. Joghurtdressing</t>
  </si>
  <si>
    <t>marry icetea 0,33lfl</t>
  </si>
  <si>
    <t>spar greek 10% 1kg</t>
  </si>
  <si>
    <t>spar pesto pomodo190g</t>
  </si>
  <si>
    <t>sbudget serv. Knoede</t>
  </si>
  <si>
    <t>bbq lachs thai style</t>
  </si>
  <si>
    <t>cleaning products</t>
  </si>
  <si>
    <t>prof. han. Latexfr. Mitt. 60st</t>
  </si>
  <si>
    <t>dontodent resezahnb. 1stk.</t>
  </si>
  <si>
    <t>balea men bartwaschschaum 150ml</t>
  </si>
  <si>
    <t>old spice deost. Deep sea 50ml</t>
  </si>
  <si>
    <t>dr. beckmann b&amp;g pow. Gel 375ml</t>
  </si>
  <si>
    <t>dettol desing. Rein. Lime 750ml</t>
  </si>
  <si>
    <t>antikal kalkreinigerspr. Clas.</t>
  </si>
  <si>
    <t>denkmit badreiniger 1l</t>
  </si>
  <si>
    <t>denkmit desinfekt. Spray 250ml</t>
  </si>
  <si>
    <t>meridol zahncreme 75ml</t>
  </si>
  <si>
    <t>denkmit wc reiniger ozean 1l</t>
  </si>
  <si>
    <t>denkmit glasreiniger 1l</t>
  </si>
  <si>
    <t>kit kat 8er</t>
  </si>
  <si>
    <t>heidelbeeren</t>
  </si>
  <si>
    <t>ibo cottage cheese</t>
  </si>
  <si>
    <t>bio falafel</t>
  </si>
  <si>
    <t>lasagne bolognese</t>
  </si>
  <si>
    <t>hunher innenfilet</t>
  </si>
  <si>
    <t>month</t>
  </si>
  <si>
    <t>year</t>
  </si>
  <si>
    <t>restaurant</t>
  </si>
  <si>
    <t>gaming</t>
  </si>
  <si>
    <t>knowledge</t>
  </si>
  <si>
    <t>tuete motiv 33cm geschenk</t>
  </si>
  <si>
    <t>drugstore products</t>
  </si>
  <si>
    <t>weekday_number</t>
  </si>
  <si>
    <t>weekday_text</t>
  </si>
  <si>
    <t>osteria dell'oca</t>
  </si>
  <si>
    <t>salat gross</t>
  </si>
  <si>
    <t>maxi superstore</t>
  </si>
  <si>
    <t>maestri p.uovo ex/fo</t>
  </si>
  <si>
    <t>leffe blonde birra</t>
  </si>
  <si>
    <t>shopping bag</t>
  </si>
  <si>
    <t>pps-muesli uva/noci</t>
  </si>
  <si>
    <t>formaggio bergader</t>
  </si>
  <si>
    <t>hamb. Pizz.</t>
  </si>
  <si>
    <t>olive snocc. Conta</t>
  </si>
  <si>
    <t>sugo bolog bio e soi</t>
  </si>
  <si>
    <t>sugo despar bologn</t>
  </si>
  <si>
    <t>mozzarella sbudget</t>
  </si>
  <si>
    <t>pps mortadella gr150</t>
  </si>
  <si>
    <t>pps sugo alla norma</t>
  </si>
  <si>
    <t>burrata premium</t>
  </si>
  <si>
    <t>form montagnolo</t>
  </si>
  <si>
    <t>doppio espresso</t>
  </si>
  <si>
    <t>caffe latte</t>
  </si>
  <si>
    <t>baita florianca</t>
  </si>
  <si>
    <t>heidelbereen 300g</t>
  </si>
  <si>
    <t>ja!bio laugenstangerl</t>
  </si>
  <si>
    <t>atrio</t>
  </si>
  <si>
    <t>months_text</t>
  </si>
  <si>
    <t>kaerten kart</t>
  </si>
  <si>
    <t>rm apfel rot (1.070kgx1,99eur/kg)</t>
  </si>
  <si>
    <t>snack radieschen 300g</t>
  </si>
  <si>
    <t>cv streichkäse liptauer</t>
  </si>
  <si>
    <t>ja! Bio stangensellerie</t>
  </si>
  <si>
    <t>sbudget natur jog 1% 500g</t>
  </si>
  <si>
    <t>sbudget sweet chili</t>
  </si>
  <si>
    <t>neni hummus basiliku</t>
  </si>
  <si>
    <t>zaziki</t>
  </si>
  <si>
    <t>vegane falafel</t>
  </si>
  <si>
    <t>harissa paste</t>
  </si>
  <si>
    <t>spar</t>
  </si>
  <si>
    <t>bio zwiebel rot</t>
  </si>
  <si>
    <t>rm apfel rot (1.035kgx1,99eur/kg)</t>
  </si>
  <si>
    <t>sanlucar bananen (0,914kgx2,29eur/kg)</t>
  </si>
  <si>
    <t>feta/schafk.</t>
  </si>
  <si>
    <t>bodehn eier 10er l</t>
  </si>
  <si>
    <t>vegane ballchen</t>
  </si>
  <si>
    <t>sandwich fladen</t>
  </si>
  <si>
    <t>cottage cheese 250g</t>
  </si>
  <si>
    <t>spotify</t>
  </si>
  <si>
    <t>spotify subscription</t>
  </si>
  <si>
    <t>netflix subscription</t>
  </si>
  <si>
    <t>netflix</t>
  </si>
  <si>
    <t>sparheuminatur 500g</t>
  </si>
  <si>
    <t>sbudget p-geschnetz</t>
  </si>
  <si>
    <t>prem. bio zwiebel</t>
  </si>
  <si>
    <t>veggie pitabrot 400g</t>
  </si>
  <si>
    <t>sbudget kokosmilch</t>
  </si>
  <si>
    <t>sbudgetjo1%500g</t>
  </si>
  <si>
    <t>sbudget eier bh m</t>
  </si>
  <si>
    <t>sbudget langk.reis</t>
  </si>
  <si>
    <t>shan shi yellowcurry</t>
  </si>
  <si>
    <t>sbu paprika mix</t>
  </si>
  <si>
    <t>spar bio zwiebel</t>
  </si>
  <si>
    <t>bermuda chino</t>
  </si>
  <si>
    <t>kleider bauer</t>
  </si>
  <si>
    <t>apfel tasse evelina</t>
  </si>
  <si>
    <t>sriracha saucen</t>
  </si>
  <si>
    <t>bananen chiquita 0.550kgx2,29 eur/kg</t>
  </si>
  <si>
    <t>sbudget gurken 670g</t>
  </si>
  <si>
    <t>suntat gefullte</t>
  </si>
  <si>
    <t>tramezzino</t>
  </si>
  <si>
    <t>la gestione srl</t>
  </si>
  <si>
    <t>marghera</t>
  </si>
  <si>
    <t>t pam nespresso deca</t>
  </si>
  <si>
    <t>ark det liq aloe</t>
  </si>
  <si>
    <t>ark det liq clas</t>
  </si>
  <si>
    <t>ark det liq igie</t>
  </si>
  <si>
    <t>new parodontax com</t>
  </si>
  <si>
    <t>parodontax comp pr</t>
  </si>
  <si>
    <t>v meridol alito fre</t>
  </si>
  <si>
    <t>dent. Parodontax</t>
  </si>
  <si>
    <t>ali</t>
  </si>
  <si>
    <t>acqua easy nat.s.benedetto lt1</t>
  </si>
  <si>
    <t>parcheggio</t>
  </si>
  <si>
    <t>venezia mestre</t>
  </si>
  <si>
    <t>avm holding</t>
  </si>
  <si>
    <t>odstore</t>
  </si>
  <si>
    <t>valigetta amaretti e vino</t>
  </si>
  <si>
    <t>torroncini assortiti 250g</t>
  </si>
  <si>
    <t>don peppe</t>
  </si>
  <si>
    <t>pizza rustichella</t>
  </si>
  <si>
    <t>naturale cl. 50</t>
  </si>
  <si>
    <t>caffe espresso</t>
  </si>
  <si>
    <t>sf mozza. Light</t>
  </si>
  <si>
    <t>best moments 85%</t>
  </si>
  <si>
    <t>flying goose sriracha wasabi 200ml</t>
  </si>
  <si>
    <t>pocky cookies &amp; cream 40g</t>
  </si>
  <si>
    <t>modern asia market</t>
  </si>
  <si>
    <t>basic kuchenrolle</t>
  </si>
  <si>
    <t>vanillejog. Schokomuesli</t>
  </si>
  <si>
    <t>protein pita roll chicken</t>
  </si>
  <si>
    <t>franziskaner fi.</t>
  </si>
  <si>
    <t>rm apfel rot tasse 0.797kgx1.99</t>
  </si>
  <si>
    <t>apfel 0,998x1,89kg</t>
  </si>
  <si>
    <t>spar curly-fries 600g</t>
  </si>
  <si>
    <t>spar gitterpommes</t>
  </si>
  <si>
    <t>spar highprotknm 500g</t>
  </si>
  <si>
    <t>laugenbrezel</t>
  </si>
  <si>
    <t>hamburger mix 300g</t>
  </si>
  <si>
    <t>bio-datteltomaten</t>
  </si>
  <si>
    <t>grie. Oliven gefu.</t>
  </si>
  <si>
    <t>vegane vielfalt</t>
  </si>
  <si>
    <t>mill squeeze bbq</t>
  </si>
  <si>
    <t>sbudgernaturjo3,6%500g</t>
  </si>
  <si>
    <t>spar highprotrote 500g</t>
  </si>
  <si>
    <t>sanlucar bananen (0,666kgx2.29eur/kg)</t>
  </si>
  <si>
    <t>lagencroissant</t>
  </si>
  <si>
    <t>apfel evelina (0,902kgx2.49eur/kg)</t>
  </si>
  <si>
    <t>discont</t>
  </si>
  <si>
    <t>hanchen nuggets geformt 750g</t>
  </si>
  <si>
    <t>fussballbrötch 300g</t>
  </si>
  <si>
    <t>curly/loop fries</t>
  </si>
  <si>
    <t>tk himbeeren 500</t>
  </si>
  <si>
    <t>h. prot. Quark himbeeren</t>
  </si>
  <si>
    <t>high. P. pudding schokolade</t>
  </si>
  <si>
    <t>ljubljana</t>
  </si>
  <si>
    <t>set pribor - lesen</t>
  </si>
  <si>
    <t>jogurt protein 200g</t>
  </si>
  <si>
    <t>pudding hp farmann 200g</t>
  </si>
  <si>
    <t>pulled chicken</t>
  </si>
  <si>
    <t>marillen</t>
  </si>
  <si>
    <t>papr.gegr. 680g</t>
  </si>
  <si>
    <t>kb radler 330 ml fl</t>
  </si>
  <si>
    <t>champignons 500g</t>
  </si>
  <si>
    <t>kavni napitek esp</t>
  </si>
  <si>
    <t>temna cokolada</t>
  </si>
  <si>
    <t>pisc. nar. dim</t>
  </si>
  <si>
    <t>parcometro ticket</t>
  </si>
  <si>
    <t>clever naturjogurt</t>
  </si>
  <si>
    <t>cv lachsforellenfilet</t>
  </si>
  <si>
    <t>guiness</t>
  </si>
  <si>
    <t>mozartkugeln 273g</t>
  </si>
  <si>
    <t>sbudget cashew-cranb</t>
  </si>
  <si>
    <t>velden-selpritsch</t>
  </si>
  <si>
    <t>spar half baked ice</t>
  </si>
  <si>
    <t>lienz</t>
  </si>
  <si>
    <t>shell station</t>
  </si>
  <si>
    <t>panzendorf</t>
  </si>
  <si>
    <t>autogrill italia</t>
  </si>
  <si>
    <t>erbusco</t>
  </si>
  <si>
    <t>cinnamon twist</t>
  </si>
  <si>
    <t>torino</t>
  </si>
  <si>
    <t>autostrada ticket</t>
  </si>
  <si>
    <t>peschiera</t>
  </si>
  <si>
    <t>sav petroli</t>
  </si>
  <si>
    <t>charvensod</t>
  </si>
  <si>
    <t>croiss. cer. veg. gr.</t>
  </si>
  <si>
    <t>fossalta portogruaro</t>
  </si>
  <si>
    <t>chef express</t>
  </si>
  <si>
    <t>esso</t>
  </si>
  <si>
    <t>feldgurken ibo</t>
  </si>
  <si>
    <t>pr xxl nuggets</t>
  </si>
  <si>
    <t>berner</t>
  </si>
  <si>
    <t>gran. knusper muesli</t>
  </si>
  <si>
    <t>ece kirchererbsen</t>
  </si>
  <si>
    <t>agrona ajvar</t>
  </si>
  <si>
    <t>sbudget hot dog 4er</t>
  </si>
  <si>
    <t>sbudget pommes frit.</t>
  </si>
  <si>
    <t>sbudget eier fl m</t>
  </si>
  <si>
    <t>parking ticket</t>
  </si>
  <si>
    <t>millstatt</t>
  </si>
  <si>
    <t>apcoa parking</t>
  </si>
  <si>
    <t>naturjoghurt 3,6%</t>
  </si>
  <si>
    <t>orientalisches eis</t>
  </si>
  <si>
    <t>salsa con queso</t>
  </si>
  <si>
    <t>tortilla chips pure paprika</t>
  </si>
  <si>
    <t>tortilla chips nachi kase</t>
  </si>
  <si>
    <t>granola super berry</t>
  </si>
  <si>
    <t>antib. handyggiened</t>
  </si>
  <si>
    <t>ldil</t>
  </si>
  <si>
    <t>backhofen pommes frites</t>
  </si>
  <si>
    <t>tk chicken nugg</t>
  </si>
  <si>
    <t>faak am see</t>
  </si>
  <si>
    <t>gemeindestrandbad</t>
  </si>
  <si>
    <t>beach entrance ticket</t>
  </si>
  <si>
    <t>fussballbroctch 300g</t>
  </si>
  <si>
    <t>topfencreme 180g</t>
  </si>
  <si>
    <t>knuspermuesli 500g</t>
  </si>
  <si>
    <t>sbudget kuechnrolle</t>
  </si>
  <si>
    <t>sbudget oliv. oelo 75</t>
  </si>
  <si>
    <t>grillsaucen 440ml</t>
  </si>
  <si>
    <t>hummus 200g</t>
  </si>
  <si>
    <t>thun ol 185g</t>
  </si>
  <si>
    <t>gr jogh 1kg</t>
  </si>
  <si>
    <t>pfirsiche 1kg</t>
  </si>
  <si>
    <t>premium muesli</t>
  </si>
  <si>
    <t>sundance spray transp lsf30</t>
  </si>
  <si>
    <t>dekmit geschirrein classic</t>
  </si>
  <si>
    <t>balea seife sum paradise 500ml</t>
  </si>
  <si>
    <t>gurten salat</t>
  </si>
  <si>
    <t>popcorn karamell</t>
  </si>
  <si>
    <t>hot chipotle</t>
  </si>
  <si>
    <t>xxl tortilla cheese</t>
  </si>
  <si>
    <t>joghurt eis m honig</t>
  </si>
  <si>
    <t>starbucks ncc 10er</t>
  </si>
  <si>
    <t>starbucks pikeplace 10k</t>
  </si>
  <si>
    <t>ama naturjoghurt 1%</t>
  </si>
  <si>
    <t>mango scheiben</t>
  </si>
  <si>
    <t>mexico hackballchen gefullt ba</t>
  </si>
  <si>
    <t>meggle aioli vegan tube aioli</t>
  </si>
  <si>
    <t>blatterteigstan</t>
  </si>
  <si>
    <t>syoss shampoo repair 440ml</t>
  </si>
  <si>
    <t>old spice dusche nightp 440ml</t>
  </si>
  <si>
    <t>butcher's son duschekare 420ml</t>
  </si>
  <si>
    <t>fuel srl</t>
  </si>
  <si>
    <t>mini cremoso veneziano</t>
  </si>
  <si>
    <t>briosche veg fico e mandorla</t>
  </si>
  <si>
    <t>brioche marmellata</t>
  </si>
  <si>
    <t>spazio caffe</t>
  </si>
  <si>
    <t>caffe lungo</t>
  </si>
  <si>
    <t>short nh500 regular kaki fonce homme eu 4</t>
  </si>
  <si>
    <t>lacet rond gris fonce 150cm</t>
  </si>
  <si>
    <t>shoes deodorant 100ml</t>
  </si>
  <si>
    <t>t bib pepsi max lime</t>
  </si>
  <si>
    <t>t pancarre clas 330g</t>
  </si>
  <si>
    <t>t acq m nat torsa co</t>
  </si>
  <si>
    <t>eni service station</t>
  </si>
  <si>
    <t>riegersdorf</t>
  </si>
  <si>
    <t>verlangerter</t>
  </si>
  <si>
    <t>nock in</t>
  </si>
  <si>
    <t>bad kleinkirchheim</t>
  </si>
  <si>
    <t>rental car</t>
  </si>
  <si>
    <t>sixt</t>
  </si>
  <si>
    <t>spar premium eis</t>
  </si>
  <si>
    <t>sbudget chicken nugg</t>
  </si>
  <si>
    <t>café royal 36er</t>
  </si>
  <si>
    <t>spar premium 375g muesli</t>
  </si>
  <si>
    <t>philips led</t>
  </si>
  <si>
    <t>sbudget prosciutto cotto</t>
  </si>
  <si>
    <t>borserls</t>
  </si>
  <si>
    <t>velden am worthersee</t>
  </si>
  <si>
    <t>flasche cole</t>
  </si>
  <si>
    <t>mohr mit eis</t>
  </si>
  <si>
    <t>trinkgeld</t>
  </si>
  <si>
    <t>family mix</t>
  </si>
  <si>
    <t>wasabipaste</t>
  </si>
  <si>
    <t>qs bacon bauch in scheiben</t>
  </si>
  <si>
    <t>sandwich toast</t>
  </si>
  <si>
    <t>tomatensauce basilikum</t>
  </si>
  <si>
    <t>mozzarella classic</t>
  </si>
  <si>
    <t>flying goose sr</t>
  </si>
  <si>
    <t>slow cooked mini haxen</t>
  </si>
  <si>
    <t>mohnflesser 1ama</t>
  </si>
  <si>
    <t>freilandeier kl m/l</t>
  </si>
  <si>
    <t>granola super nutty</t>
  </si>
  <si>
    <t>tortillas ba2</t>
  </si>
  <si>
    <t>tortilla ba2</t>
  </si>
  <si>
    <t>kaugummi euka-menth.</t>
  </si>
  <si>
    <t>pulled pork qs ba kl for</t>
  </si>
  <si>
    <t>pflaumen dunkel 1kg</t>
  </si>
  <si>
    <t>treffen</t>
  </si>
  <si>
    <t>tk pommes frites</t>
  </si>
  <si>
    <t>drautank</t>
  </si>
  <si>
    <t>home expenses</t>
  </si>
  <si>
    <t>electricity</t>
  </si>
  <si>
    <t>kelag</t>
  </si>
  <si>
    <t>salary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</si>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</sst>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E4D08B-0AE3-4009-9C71-DC64AACB5EC7}" name="Table1" displayName="Table1" ref="A1:K2168" totalsRowShown="0">
  <autoFilter ref="A1:K2168" xr:uid="{C5E4D08B-0AE3-4009-9C71-DC64AACB5EC7}"/>
  <tableColumns count="11">
    <tableColumn id="1" xr3:uid="{7921C31E-1C58-4EDB-B4E5-19C6D998988C}" name="date" dataDxfId="1"/>
    <tableColumn id="2" xr3:uid="{5A85DFE0-5B93-4DD1-B190-AB928B34ED86}" name="expense_category"/>
    <tableColumn id="3" xr3:uid="{A19B38F4-2D70-4601-9BC0-864E359153FF}" name="expense_type"/>
    <tableColumn id="4" xr3:uid="{024F82AE-AE63-4DD3-950E-30AF054BC68F}" name="value" dataDxfId="0"/>
    <tableColumn id="5" xr3:uid="{5B3F0493-910A-4AFA-89BE-BBCF9A6CFF9F}" name="month">
      <calculatedColumnFormula>MONTH(A2)</calculatedColumnFormula>
    </tableColumn>
    <tableColumn id="6" xr3:uid="{B6EE8D48-AD09-47F6-8003-7B689B6DDDE7}" name="year">
      <calculatedColumnFormula>YEAR(A2)</calculatedColumnFormula>
    </tableColumn>
    <tableColumn id="7" xr3:uid="{E1E6AEBD-3EF7-4AFC-80C2-3F8E143235A5}" name="weekday_number">
      <calculatedColumnFormula>WEEKDAY(A2, 2)</calculatedColumnFormula>
    </tableColumn>
    <tableColumn id="8" xr3:uid="{B389D483-72D3-4CD9-B021-36A555363B96}" name="weekday_text">
      <calculatedColumnFormula>CHOOSE(WEEKDAY(A2, 2), "Monday", "Tuesday","Wednesday", "Thursday", "Friday", "Saturday","Sunday")</calculatedColumnFormula>
    </tableColumn>
    <tableColumn id="9" xr3:uid="{11BCD5B9-F31D-4CB0-8FCD-CDAB5D16151F}" name="months_text">
      <calculatedColumnFormula>TEXT(A2, "MMM")</calculatedColumnFormula>
    </tableColumn>
    <tableColumn id="10" xr3:uid="{286C4BDD-D375-4472-ACCE-454149540C75}" name="store"/>
    <tableColumn id="11" xr3:uid="{D48F9993-9EF5-4796-97AB-E0D6F07C9C9F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26C9-9494-4E73-BF9B-2DE40DB1433B}">
  <dimension ref="A1:K2168"/>
  <sheetViews>
    <sheetView tabSelected="1" zoomScale="70" zoomScaleNormal="70" workbookViewId="0">
      <pane ySplit="1" topLeftCell="A2141" activePane="bottomLeft" state="frozen"/>
      <selection pane="bottomLeft" activeCell="C2141" sqref="C2141"/>
    </sheetView>
  </sheetViews>
  <sheetFormatPr defaultRowHeight="15" x14ac:dyDescent="0.25"/>
  <cols>
    <col min="1" max="1" width="12.42578125" style="1" bestFit="1" customWidth="1"/>
    <col min="2" max="2" width="18.28515625" customWidth="1"/>
    <col min="3" max="3" width="55.7109375" bestFit="1" customWidth="1"/>
    <col min="4" max="4" width="11.140625" style="2" bestFit="1" customWidth="1"/>
    <col min="7" max="7" width="18.140625" customWidth="1"/>
    <col min="8" max="9" width="25" customWidth="1"/>
    <col min="10" max="10" width="10.5703125" bestFit="1" customWidth="1"/>
  </cols>
  <sheetData>
    <row r="1" spans="1:11" x14ac:dyDescent="0.25">
      <c r="A1" t="s">
        <v>2</v>
      </c>
      <c r="B1" t="s">
        <v>4</v>
      </c>
      <c r="C1" t="s">
        <v>0</v>
      </c>
      <c r="D1" s="2" t="s">
        <v>1</v>
      </c>
      <c r="E1" t="s">
        <v>913</v>
      </c>
      <c r="F1" t="s">
        <v>914</v>
      </c>
      <c r="G1" t="s">
        <v>920</v>
      </c>
      <c r="H1" t="s">
        <v>921</v>
      </c>
      <c r="I1" t="s">
        <v>945</v>
      </c>
      <c r="J1" t="s">
        <v>39</v>
      </c>
      <c r="K1" t="s">
        <v>855</v>
      </c>
    </row>
    <row r="2" spans="1:11" x14ac:dyDescent="0.25">
      <c r="A2" s="1">
        <v>45078</v>
      </c>
      <c r="B2" t="s">
        <v>3</v>
      </c>
      <c r="C2" t="s">
        <v>93</v>
      </c>
      <c r="D2" s="2">
        <v>0.48</v>
      </c>
      <c r="E2">
        <f>MONTH(A2)</f>
        <v>6</v>
      </c>
      <c r="F2">
        <f>YEAR(A2)</f>
        <v>2023</v>
      </c>
      <c r="G2">
        <f>WEEKDAY(A2, 2)</f>
        <v>4</v>
      </c>
      <c r="H2" t="str">
        <f>CHOOSE(WEEKDAY(A2, 2), "Monday", "Tuesday","Wednesday", "Thursday", "Friday", "Saturday","Sunday")</f>
        <v>Thursday</v>
      </c>
      <c r="I2" t="str">
        <f>TEXT(A2, "MMM")</f>
        <v>Jun</v>
      </c>
      <c r="J2" t="s">
        <v>46</v>
      </c>
    </row>
    <row r="3" spans="1:11" x14ac:dyDescent="0.25">
      <c r="A3" s="1">
        <v>45078</v>
      </c>
      <c r="B3" t="s">
        <v>3</v>
      </c>
      <c r="C3" t="s">
        <v>94</v>
      </c>
      <c r="D3" s="2">
        <v>3.3</v>
      </c>
      <c r="E3">
        <f t="shared" ref="E3:E66" si="0">MONTH(A3)</f>
        <v>6</v>
      </c>
      <c r="F3">
        <f t="shared" ref="F3:F66" si="1">YEAR(A3)</f>
        <v>2023</v>
      </c>
      <c r="G3">
        <f t="shared" ref="G3:G66" si="2">WEEKDAY(A3, 2)</f>
        <v>4</v>
      </c>
      <c r="H3" t="str">
        <f t="shared" ref="H3:H66" si="3">CHOOSE(WEEKDAY(A3, 2), "Monday", "Tuesday","Wednesday", "Thursday", "Friday", "Saturday","Sunday")</f>
        <v>Thursday</v>
      </c>
      <c r="I3" t="str">
        <f t="shared" ref="I3:I66" si="4">TEXT(A3, "MMM")</f>
        <v>Jun</v>
      </c>
      <c r="J3" t="s">
        <v>46</v>
      </c>
    </row>
    <row r="4" spans="1:11" x14ac:dyDescent="0.25">
      <c r="A4" s="1">
        <v>45078</v>
      </c>
      <c r="B4" t="s">
        <v>3</v>
      </c>
      <c r="C4" t="s">
        <v>95</v>
      </c>
      <c r="D4" s="2">
        <v>0.79</v>
      </c>
      <c r="E4">
        <f t="shared" si="0"/>
        <v>6</v>
      </c>
      <c r="F4">
        <f t="shared" si="1"/>
        <v>2023</v>
      </c>
      <c r="G4">
        <f t="shared" si="2"/>
        <v>4</v>
      </c>
      <c r="H4" t="str">
        <f t="shared" si="3"/>
        <v>Thursday</v>
      </c>
      <c r="I4" t="str">
        <f t="shared" si="4"/>
        <v>Jun</v>
      </c>
      <c r="J4" t="s">
        <v>46</v>
      </c>
    </row>
    <row r="5" spans="1:11" x14ac:dyDescent="0.25">
      <c r="A5" s="1">
        <v>45079</v>
      </c>
      <c r="B5" t="s">
        <v>3</v>
      </c>
      <c r="C5" t="s">
        <v>22</v>
      </c>
      <c r="D5" s="2">
        <v>5.43</v>
      </c>
      <c r="E5">
        <f t="shared" si="0"/>
        <v>6</v>
      </c>
      <c r="F5">
        <f t="shared" si="1"/>
        <v>2023</v>
      </c>
      <c r="G5">
        <f t="shared" si="2"/>
        <v>5</v>
      </c>
      <c r="H5" t="str">
        <f t="shared" si="3"/>
        <v>Friday</v>
      </c>
      <c r="I5" t="str">
        <f t="shared" si="4"/>
        <v>Jun</v>
      </c>
      <c r="J5" t="s">
        <v>46</v>
      </c>
    </row>
    <row r="6" spans="1:11" x14ac:dyDescent="0.25">
      <c r="A6" s="1">
        <v>45081</v>
      </c>
      <c r="B6" t="s">
        <v>3</v>
      </c>
      <c r="C6" t="s">
        <v>232</v>
      </c>
      <c r="D6" s="2">
        <v>1.7</v>
      </c>
      <c r="E6">
        <f t="shared" si="0"/>
        <v>6</v>
      </c>
      <c r="F6">
        <f t="shared" si="1"/>
        <v>2023</v>
      </c>
      <c r="G6">
        <f t="shared" si="2"/>
        <v>7</v>
      </c>
      <c r="H6" t="str">
        <f t="shared" si="3"/>
        <v>Sunday</v>
      </c>
      <c r="I6" t="str">
        <f t="shared" si="4"/>
        <v>Jun</v>
      </c>
      <c r="J6" t="s">
        <v>51</v>
      </c>
    </row>
    <row r="7" spans="1:11" x14ac:dyDescent="0.25">
      <c r="A7" s="1">
        <v>45081</v>
      </c>
      <c r="B7" t="s">
        <v>3</v>
      </c>
      <c r="C7" t="s">
        <v>232</v>
      </c>
      <c r="D7" s="2">
        <v>1.7</v>
      </c>
      <c r="E7">
        <f t="shared" si="0"/>
        <v>6</v>
      </c>
      <c r="F7">
        <f t="shared" si="1"/>
        <v>2023</v>
      </c>
      <c r="G7">
        <f t="shared" si="2"/>
        <v>7</v>
      </c>
      <c r="H7" t="str">
        <f t="shared" si="3"/>
        <v>Sunday</v>
      </c>
      <c r="I7" t="str">
        <f t="shared" si="4"/>
        <v>Jun</v>
      </c>
      <c r="J7" t="s">
        <v>51</v>
      </c>
    </row>
    <row r="8" spans="1:11" x14ac:dyDescent="0.25">
      <c r="A8" s="1">
        <v>45081</v>
      </c>
      <c r="B8" t="s">
        <v>3</v>
      </c>
      <c r="C8" t="s">
        <v>233</v>
      </c>
      <c r="D8" s="2">
        <f>3.2/2</f>
        <v>1.6</v>
      </c>
      <c r="E8">
        <f t="shared" si="0"/>
        <v>6</v>
      </c>
      <c r="F8">
        <f t="shared" si="1"/>
        <v>2023</v>
      </c>
      <c r="G8">
        <f t="shared" si="2"/>
        <v>7</v>
      </c>
      <c r="H8" t="str">
        <f t="shared" si="3"/>
        <v>Sunday</v>
      </c>
      <c r="I8" t="str">
        <f t="shared" si="4"/>
        <v>Jun</v>
      </c>
      <c r="J8" t="s">
        <v>51</v>
      </c>
    </row>
    <row r="9" spans="1:11" x14ac:dyDescent="0.25">
      <c r="A9" s="1">
        <v>45081</v>
      </c>
      <c r="B9" t="s">
        <v>3</v>
      </c>
      <c r="C9" t="s">
        <v>308</v>
      </c>
      <c r="D9" s="2">
        <v>2</v>
      </c>
      <c r="E9">
        <f t="shared" si="0"/>
        <v>6</v>
      </c>
      <c r="F9">
        <f t="shared" si="1"/>
        <v>2023</v>
      </c>
      <c r="G9">
        <f t="shared" si="2"/>
        <v>7</v>
      </c>
      <c r="H9" t="str">
        <f t="shared" si="3"/>
        <v>Sunday</v>
      </c>
      <c r="I9" t="str">
        <f t="shared" si="4"/>
        <v>Jun</v>
      </c>
      <c r="J9" t="s">
        <v>51</v>
      </c>
    </row>
    <row r="10" spans="1:11" x14ac:dyDescent="0.25">
      <c r="A10" s="1">
        <v>45082</v>
      </c>
      <c r="B10" t="s">
        <v>3</v>
      </c>
      <c r="C10" t="s">
        <v>22</v>
      </c>
      <c r="D10" s="2">
        <v>3.3</v>
      </c>
      <c r="E10">
        <f t="shared" si="0"/>
        <v>6</v>
      </c>
      <c r="F10">
        <f t="shared" si="1"/>
        <v>2023</v>
      </c>
      <c r="G10">
        <f t="shared" si="2"/>
        <v>1</v>
      </c>
      <c r="H10" t="str">
        <f t="shared" si="3"/>
        <v>Monday</v>
      </c>
      <c r="I10" t="str">
        <f t="shared" si="4"/>
        <v>Jun</v>
      </c>
      <c r="J10" t="s">
        <v>46</v>
      </c>
    </row>
    <row r="11" spans="1:11" x14ac:dyDescent="0.25">
      <c r="A11" s="1">
        <v>45083</v>
      </c>
      <c r="B11" t="s">
        <v>3</v>
      </c>
      <c r="C11" t="s">
        <v>87</v>
      </c>
      <c r="D11" s="2">
        <v>4.16</v>
      </c>
      <c r="E11">
        <f t="shared" si="0"/>
        <v>6</v>
      </c>
      <c r="F11">
        <f t="shared" si="1"/>
        <v>2023</v>
      </c>
      <c r="G11">
        <f t="shared" si="2"/>
        <v>2</v>
      </c>
      <c r="H11" t="str">
        <f t="shared" si="3"/>
        <v>Tuesday</v>
      </c>
      <c r="I11" t="str">
        <f t="shared" si="4"/>
        <v>Jun</v>
      </c>
      <c r="J11" t="s">
        <v>46</v>
      </c>
    </row>
    <row r="12" spans="1:11" x14ac:dyDescent="0.25">
      <c r="A12" s="1">
        <v>45083</v>
      </c>
      <c r="B12" t="s">
        <v>3</v>
      </c>
      <c r="C12" t="s">
        <v>86</v>
      </c>
      <c r="D12" s="2">
        <v>0.79</v>
      </c>
      <c r="E12">
        <f t="shared" si="0"/>
        <v>6</v>
      </c>
      <c r="F12">
        <f t="shared" si="1"/>
        <v>2023</v>
      </c>
      <c r="G12">
        <f t="shared" si="2"/>
        <v>2</v>
      </c>
      <c r="H12" t="str">
        <f t="shared" si="3"/>
        <v>Tuesday</v>
      </c>
      <c r="I12" t="str">
        <f t="shared" si="4"/>
        <v>Jun</v>
      </c>
      <c r="J12" t="s">
        <v>46</v>
      </c>
    </row>
    <row r="13" spans="1:11" x14ac:dyDescent="0.25">
      <c r="A13" s="1">
        <v>45084</v>
      </c>
      <c r="B13" t="s">
        <v>3</v>
      </c>
      <c r="C13" t="s">
        <v>27</v>
      </c>
      <c r="D13" s="2">
        <v>1.89</v>
      </c>
      <c r="E13">
        <f t="shared" si="0"/>
        <v>6</v>
      </c>
      <c r="F13">
        <f t="shared" si="1"/>
        <v>2023</v>
      </c>
      <c r="G13">
        <f t="shared" si="2"/>
        <v>3</v>
      </c>
      <c r="H13" t="str">
        <f t="shared" si="3"/>
        <v>Wednesday</v>
      </c>
      <c r="I13" t="str">
        <f t="shared" si="4"/>
        <v>Jun</v>
      </c>
      <c r="J13" t="s">
        <v>48</v>
      </c>
    </row>
    <row r="14" spans="1:11" x14ac:dyDescent="0.25">
      <c r="A14" s="1">
        <v>45084</v>
      </c>
      <c r="B14" t="s">
        <v>3</v>
      </c>
      <c r="C14" t="s">
        <v>27</v>
      </c>
      <c r="D14" s="2">
        <v>1.89</v>
      </c>
      <c r="E14">
        <f t="shared" si="0"/>
        <v>6</v>
      </c>
      <c r="F14">
        <f t="shared" si="1"/>
        <v>2023</v>
      </c>
      <c r="G14">
        <f t="shared" si="2"/>
        <v>3</v>
      </c>
      <c r="H14" t="str">
        <f t="shared" si="3"/>
        <v>Wednesday</v>
      </c>
      <c r="I14" t="str">
        <f t="shared" si="4"/>
        <v>Jun</v>
      </c>
      <c r="J14" t="s">
        <v>48</v>
      </c>
    </row>
    <row r="15" spans="1:11" x14ac:dyDescent="0.25">
      <c r="A15" s="1">
        <v>45084</v>
      </c>
      <c r="B15" t="s">
        <v>3</v>
      </c>
      <c r="C15" t="s">
        <v>28</v>
      </c>
      <c r="D15" s="2">
        <v>1.59</v>
      </c>
      <c r="E15">
        <f t="shared" si="0"/>
        <v>6</v>
      </c>
      <c r="F15">
        <f t="shared" si="1"/>
        <v>2023</v>
      </c>
      <c r="G15">
        <f t="shared" si="2"/>
        <v>3</v>
      </c>
      <c r="H15" t="str">
        <f t="shared" si="3"/>
        <v>Wednesday</v>
      </c>
      <c r="I15" t="str">
        <f t="shared" si="4"/>
        <v>Jun</v>
      </c>
      <c r="J15" t="s">
        <v>48</v>
      </c>
    </row>
    <row r="16" spans="1:11" x14ac:dyDescent="0.25">
      <c r="A16" s="1">
        <v>45084</v>
      </c>
      <c r="B16" t="s">
        <v>3</v>
      </c>
      <c r="C16" t="s">
        <v>28</v>
      </c>
      <c r="D16" s="2">
        <v>1.59</v>
      </c>
      <c r="E16">
        <f t="shared" si="0"/>
        <v>6</v>
      </c>
      <c r="F16">
        <f t="shared" si="1"/>
        <v>2023</v>
      </c>
      <c r="G16">
        <f t="shared" si="2"/>
        <v>3</v>
      </c>
      <c r="H16" t="str">
        <f t="shared" si="3"/>
        <v>Wednesday</v>
      </c>
      <c r="I16" t="str">
        <f t="shared" si="4"/>
        <v>Jun</v>
      </c>
      <c r="J16" t="s">
        <v>48</v>
      </c>
    </row>
    <row r="17" spans="1:11" x14ac:dyDescent="0.25">
      <c r="A17" s="1">
        <v>45084</v>
      </c>
      <c r="B17" t="s">
        <v>3</v>
      </c>
      <c r="C17" t="s">
        <v>29</v>
      </c>
      <c r="D17" s="2">
        <v>2.69</v>
      </c>
      <c r="E17">
        <f t="shared" si="0"/>
        <v>6</v>
      </c>
      <c r="F17">
        <f t="shared" si="1"/>
        <v>2023</v>
      </c>
      <c r="G17">
        <f t="shared" si="2"/>
        <v>3</v>
      </c>
      <c r="H17" t="str">
        <f t="shared" si="3"/>
        <v>Wednesday</v>
      </c>
      <c r="I17" t="str">
        <f t="shared" si="4"/>
        <v>Jun</v>
      </c>
      <c r="J17" t="s">
        <v>48</v>
      </c>
    </row>
    <row r="18" spans="1:11" x14ac:dyDescent="0.25">
      <c r="A18" s="1">
        <v>45084</v>
      </c>
      <c r="B18" t="s">
        <v>3</v>
      </c>
      <c r="C18" t="s">
        <v>30</v>
      </c>
      <c r="D18" s="2">
        <v>1.39</v>
      </c>
      <c r="E18">
        <f t="shared" si="0"/>
        <v>6</v>
      </c>
      <c r="F18">
        <f t="shared" si="1"/>
        <v>2023</v>
      </c>
      <c r="G18">
        <f t="shared" si="2"/>
        <v>3</v>
      </c>
      <c r="H18" t="str">
        <f t="shared" si="3"/>
        <v>Wednesday</v>
      </c>
      <c r="I18" t="str">
        <f t="shared" si="4"/>
        <v>Jun</v>
      </c>
      <c r="J18" t="s">
        <v>48</v>
      </c>
    </row>
    <row r="19" spans="1:11" x14ac:dyDescent="0.25">
      <c r="A19" s="1">
        <v>45084</v>
      </c>
      <c r="B19" t="s">
        <v>3</v>
      </c>
      <c r="C19" t="s">
        <v>31</v>
      </c>
      <c r="D19" s="2">
        <v>0.99</v>
      </c>
      <c r="E19">
        <f t="shared" si="0"/>
        <v>6</v>
      </c>
      <c r="F19">
        <f t="shared" si="1"/>
        <v>2023</v>
      </c>
      <c r="G19">
        <f t="shared" si="2"/>
        <v>3</v>
      </c>
      <c r="H19" t="str">
        <f t="shared" si="3"/>
        <v>Wednesday</v>
      </c>
      <c r="I19" t="str">
        <f t="shared" si="4"/>
        <v>Jun</v>
      </c>
      <c r="J19" t="s">
        <v>48</v>
      </c>
    </row>
    <row r="20" spans="1:11" x14ac:dyDescent="0.25">
      <c r="A20" s="1">
        <v>45084</v>
      </c>
      <c r="B20" t="s">
        <v>3</v>
      </c>
      <c r="C20" t="s">
        <v>32</v>
      </c>
      <c r="D20" s="2">
        <v>4.49</v>
      </c>
      <c r="E20">
        <f t="shared" si="0"/>
        <v>6</v>
      </c>
      <c r="F20">
        <f t="shared" si="1"/>
        <v>2023</v>
      </c>
      <c r="G20">
        <f t="shared" si="2"/>
        <v>3</v>
      </c>
      <c r="H20" t="str">
        <f t="shared" si="3"/>
        <v>Wednesday</v>
      </c>
      <c r="I20" t="str">
        <f t="shared" si="4"/>
        <v>Jun</v>
      </c>
      <c r="J20" t="s">
        <v>48</v>
      </c>
    </row>
    <row r="21" spans="1:11" x14ac:dyDescent="0.25">
      <c r="A21" s="1">
        <v>45084</v>
      </c>
      <c r="B21" t="s">
        <v>3</v>
      </c>
      <c r="C21" t="s">
        <v>33</v>
      </c>
      <c r="D21" s="2">
        <v>0.79</v>
      </c>
      <c r="E21">
        <f t="shared" si="0"/>
        <v>6</v>
      </c>
      <c r="F21">
        <f t="shared" si="1"/>
        <v>2023</v>
      </c>
      <c r="G21">
        <f t="shared" si="2"/>
        <v>3</v>
      </c>
      <c r="H21" t="str">
        <f t="shared" si="3"/>
        <v>Wednesday</v>
      </c>
      <c r="I21" t="str">
        <f t="shared" si="4"/>
        <v>Jun</v>
      </c>
      <c r="J21" t="s">
        <v>48</v>
      </c>
    </row>
    <row r="22" spans="1:11" x14ac:dyDescent="0.25">
      <c r="A22" s="1">
        <v>45084</v>
      </c>
      <c r="B22" t="s">
        <v>3</v>
      </c>
      <c r="C22" t="s">
        <v>33</v>
      </c>
      <c r="D22" s="2">
        <v>0.79</v>
      </c>
      <c r="E22">
        <f t="shared" si="0"/>
        <v>6</v>
      </c>
      <c r="F22">
        <f t="shared" si="1"/>
        <v>2023</v>
      </c>
      <c r="G22">
        <f t="shared" si="2"/>
        <v>3</v>
      </c>
      <c r="H22" t="str">
        <f t="shared" si="3"/>
        <v>Wednesday</v>
      </c>
      <c r="I22" t="str">
        <f t="shared" si="4"/>
        <v>Jun</v>
      </c>
      <c r="J22" t="s">
        <v>48</v>
      </c>
    </row>
    <row r="23" spans="1:11" x14ac:dyDescent="0.25">
      <c r="A23" s="1">
        <v>45084</v>
      </c>
      <c r="B23" t="s">
        <v>3</v>
      </c>
      <c r="C23" t="s">
        <v>34</v>
      </c>
      <c r="D23" s="2">
        <v>1.99</v>
      </c>
      <c r="E23">
        <f t="shared" si="0"/>
        <v>6</v>
      </c>
      <c r="F23">
        <f t="shared" si="1"/>
        <v>2023</v>
      </c>
      <c r="G23">
        <f t="shared" si="2"/>
        <v>3</v>
      </c>
      <c r="H23" t="str">
        <f t="shared" si="3"/>
        <v>Wednesday</v>
      </c>
      <c r="I23" t="str">
        <f t="shared" si="4"/>
        <v>Jun</v>
      </c>
      <c r="J23" t="s">
        <v>48</v>
      </c>
    </row>
    <row r="24" spans="1:11" x14ac:dyDescent="0.25">
      <c r="A24" s="1">
        <v>45084</v>
      </c>
      <c r="B24" t="s">
        <v>3</v>
      </c>
      <c r="C24" t="s">
        <v>40</v>
      </c>
      <c r="D24" s="2">
        <v>3.19</v>
      </c>
      <c r="E24">
        <f t="shared" si="0"/>
        <v>6</v>
      </c>
      <c r="F24">
        <f t="shared" si="1"/>
        <v>2023</v>
      </c>
      <c r="G24">
        <f t="shared" si="2"/>
        <v>3</v>
      </c>
      <c r="H24" t="str">
        <f t="shared" si="3"/>
        <v>Wednesday</v>
      </c>
      <c r="I24" t="str">
        <f t="shared" si="4"/>
        <v>Jun</v>
      </c>
      <c r="J24" t="s">
        <v>81</v>
      </c>
      <c r="K24" t="s">
        <v>729</v>
      </c>
    </row>
    <row r="25" spans="1:11" x14ac:dyDescent="0.25">
      <c r="A25" s="1">
        <v>45084</v>
      </c>
      <c r="B25" t="s">
        <v>3</v>
      </c>
      <c r="C25" t="s">
        <v>41</v>
      </c>
      <c r="D25" s="2">
        <v>5.99</v>
      </c>
      <c r="E25">
        <f t="shared" si="0"/>
        <v>6</v>
      </c>
      <c r="F25">
        <f t="shared" si="1"/>
        <v>2023</v>
      </c>
      <c r="G25">
        <f t="shared" si="2"/>
        <v>3</v>
      </c>
      <c r="H25" t="str">
        <f t="shared" si="3"/>
        <v>Wednesday</v>
      </c>
      <c r="I25" t="str">
        <f t="shared" si="4"/>
        <v>Jun</v>
      </c>
      <c r="J25" t="s">
        <v>81</v>
      </c>
      <c r="K25" t="s">
        <v>729</v>
      </c>
    </row>
    <row r="26" spans="1:11" x14ac:dyDescent="0.25">
      <c r="A26" s="1">
        <v>45084</v>
      </c>
      <c r="B26" t="s">
        <v>3</v>
      </c>
      <c r="C26" t="s">
        <v>42</v>
      </c>
      <c r="D26" s="2">
        <v>6</v>
      </c>
      <c r="E26">
        <f t="shared" si="0"/>
        <v>6</v>
      </c>
      <c r="F26">
        <f t="shared" si="1"/>
        <v>2023</v>
      </c>
      <c r="G26">
        <f t="shared" si="2"/>
        <v>3</v>
      </c>
      <c r="H26" t="str">
        <f t="shared" si="3"/>
        <v>Wednesday</v>
      </c>
      <c r="I26" t="str">
        <f t="shared" si="4"/>
        <v>Jun</v>
      </c>
      <c r="J26" t="s">
        <v>81</v>
      </c>
      <c r="K26" t="s">
        <v>729</v>
      </c>
    </row>
    <row r="27" spans="1:11" x14ac:dyDescent="0.25">
      <c r="A27" s="1">
        <v>45084</v>
      </c>
      <c r="B27" t="s">
        <v>3</v>
      </c>
      <c r="C27" t="s">
        <v>43</v>
      </c>
      <c r="D27" s="2">
        <v>5.99</v>
      </c>
      <c r="E27">
        <f t="shared" si="0"/>
        <v>6</v>
      </c>
      <c r="F27">
        <f t="shared" si="1"/>
        <v>2023</v>
      </c>
      <c r="G27">
        <f t="shared" si="2"/>
        <v>3</v>
      </c>
      <c r="H27" t="str">
        <f t="shared" si="3"/>
        <v>Wednesday</v>
      </c>
      <c r="I27" t="str">
        <f t="shared" si="4"/>
        <v>Jun</v>
      </c>
      <c r="J27" t="s">
        <v>81</v>
      </c>
      <c r="K27" t="s">
        <v>729</v>
      </c>
    </row>
    <row r="28" spans="1:11" x14ac:dyDescent="0.25">
      <c r="A28" s="1">
        <v>45084</v>
      </c>
      <c r="B28" t="s">
        <v>3</v>
      </c>
      <c r="C28" t="s">
        <v>44</v>
      </c>
      <c r="D28" s="2">
        <v>5.99</v>
      </c>
      <c r="E28">
        <f t="shared" si="0"/>
        <v>6</v>
      </c>
      <c r="F28">
        <f t="shared" si="1"/>
        <v>2023</v>
      </c>
      <c r="G28">
        <f t="shared" si="2"/>
        <v>3</v>
      </c>
      <c r="H28" t="str">
        <f t="shared" si="3"/>
        <v>Wednesday</v>
      </c>
      <c r="I28" t="str">
        <f t="shared" si="4"/>
        <v>Jun</v>
      </c>
      <c r="J28" t="s">
        <v>81</v>
      </c>
      <c r="K28" t="s">
        <v>729</v>
      </c>
    </row>
    <row r="29" spans="1:11" x14ac:dyDescent="0.25">
      <c r="A29" s="1">
        <v>45084</v>
      </c>
      <c r="B29" t="s">
        <v>3</v>
      </c>
      <c r="C29" t="s">
        <v>45</v>
      </c>
      <c r="D29" s="2">
        <v>3.99</v>
      </c>
      <c r="E29">
        <f t="shared" si="0"/>
        <v>6</v>
      </c>
      <c r="F29">
        <f t="shared" si="1"/>
        <v>2023</v>
      </c>
      <c r="G29">
        <f t="shared" si="2"/>
        <v>3</v>
      </c>
      <c r="H29" t="str">
        <f t="shared" si="3"/>
        <v>Wednesday</v>
      </c>
      <c r="I29" t="str">
        <f t="shared" si="4"/>
        <v>Jun</v>
      </c>
      <c r="J29" t="s">
        <v>81</v>
      </c>
      <c r="K29" t="s">
        <v>729</v>
      </c>
    </row>
    <row r="30" spans="1:11" x14ac:dyDescent="0.25">
      <c r="A30" s="1">
        <v>45084</v>
      </c>
      <c r="B30" t="s">
        <v>3</v>
      </c>
      <c r="C30" t="s">
        <v>86</v>
      </c>
      <c r="D30" s="2">
        <v>0.79</v>
      </c>
      <c r="E30">
        <f t="shared" si="0"/>
        <v>6</v>
      </c>
      <c r="F30">
        <f t="shared" si="1"/>
        <v>2023</v>
      </c>
      <c r="G30">
        <f t="shared" si="2"/>
        <v>3</v>
      </c>
      <c r="H30" t="str">
        <f t="shared" si="3"/>
        <v>Wednesday</v>
      </c>
      <c r="I30" t="str">
        <f t="shared" si="4"/>
        <v>Jun</v>
      </c>
      <c r="J30" t="s">
        <v>46</v>
      </c>
    </row>
    <row r="31" spans="1:11" x14ac:dyDescent="0.25">
      <c r="A31" s="1">
        <v>45084</v>
      </c>
      <c r="B31" t="s">
        <v>3</v>
      </c>
      <c r="C31" t="s">
        <v>87</v>
      </c>
      <c r="D31" s="2">
        <v>4.16</v>
      </c>
      <c r="E31">
        <f t="shared" si="0"/>
        <v>6</v>
      </c>
      <c r="F31">
        <f t="shared" si="1"/>
        <v>2023</v>
      </c>
      <c r="G31">
        <f t="shared" si="2"/>
        <v>3</v>
      </c>
      <c r="H31" t="str">
        <f t="shared" si="3"/>
        <v>Wednesday</v>
      </c>
      <c r="I31" t="str">
        <f t="shared" si="4"/>
        <v>Jun</v>
      </c>
      <c r="J31" t="s">
        <v>46</v>
      </c>
    </row>
    <row r="32" spans="1:11" x14ac:dyDescent="0.25">
      <c r="A32" s="1">
        <v>45086</v>
      </c>
      <c r="B32" t="s">
        <v>3</v>
      </c>
      <c r="C32" t="s">
        <v>94</v>
      </c>
      <c r="D32" s="2">
        <v>3.3</v>
      </c>
      <c r="E32">
        <f t="shared" si="0"/>
        <v>6</v>
      </c>
      <c r="F32">
        <f t="shared" si="1"/>
        <v>2023</v>
      </c>
      <c r="G32">
        <f t="shared" si="2"/>
        <v>5</v>
      </c>
      <c r="H32" t="str">
        <f t="shared" si="3"/>
        <v>Friday</v>
      </c>
      <c r="I32" t="str">
        <f t="shared" si="4"/>
        <v>Jun</v>
      </c>
      <c r="J32" t="s">
        <v>46</v>
      </c>
    </row>
    <row r="33" spans="1:11" x14ac:dyDescent="0.25">
      <c r="A33" s="1">
        <v>45086</v>
      </c>
      <c r="B33" t="s">
        <v>3</v>
      </c>
      <c r="C33" t="s">
        <v>86</v>
      </c>
      <c r="D33" s="2">
        <v>0.79</v>
      </c>
      <c r="E33">
        <f t="shared" si="0"/>
        <v>6</v>
      </c>
      <c r="F33">
        <f t="shared" si="1"/>
        <v>2023</v>
      </c>
      <c r="G33">
        <f t="shared" si="2"/>
        <v>5</v>
      </c>
      <c r="H33" t="str">
        <f t="shared" si="3"/>
        <v>Friday</v>
      </c>
      <c r="I33" t="str">
        <f t="shared" si="4"/>
        <v>Jun</v>
      </c>
      <c r="J33" t="s">
        <v>46</v>
      </c>
    </row>
    <row r="34" spans="1:11" x14ac:dyDescent="0.25">
      <c r="A34" s="1">
        <v>45087</v>
      </c>
      <c r="B34" t="s">
        <v>3</v>
      </c>
      <c r="C34" t="s">
        <v>35</v>
      </c>
      <c r="D34" s="2">
        <v>2.99</v>
      </c>
      <c r="E34">
        <f t="shared" si="0"/>
        <v>6</v>
      </c>
      <c r="F34">
        <f t="shared" si="1"/>
        <v>2023</v>
      </c>
      <c r="G34">
        <f t="shared" si="2"/>
        <v>6</v>
      </c>
      <c r="H34" t="str">
        <f t="shared" si="3"/>
        <v>Saturday</v>
      </c>
      <c r="I34" t="str">
        <f t="shared" si="4"/>
        <v>Jun</v>
      </c>
      <c r="J34" t="s">
        <v>47</v>
      </c>
    </row>
    <row r="35" spans="1:11" x14ac:dyDescent="0.25">
      <c r="A35" s="1">
        <v>45087</v>
      </c>
      <c r="B35" t="s">
        <v>3</v>
      </c>
      <c r="C35" t="s">
        <v>36</v>
      </c>
      <c r="D35" s="2">
        <v>5.49</v>
      </c>
      <c r="E35">
        <f t="shared" si="0"/>
        <v>6</v>
      </c>
      <c r="F35">
        <f t="shared" si="1"/>
        <v>2023</v>
      </c>
      <c r="G35">
        <f t="shared" si="2"/>
        <v>6</v>
      </c>
      <c r="H35" t="str">
        <f t="shared" si="3"/>
        <v>Saturday</v>
      </c>
      <c r="I35" t="str">
        <f t="shared" si="4"/>
        <v>Jun</v>
      </c>
      <c r="J35" t="s">
        <v>47</v>
      </c>
    </row>
    <row r="36" spans="1:11" x14ac:dyDescent="0.25">
      <c r="A36" s="1">
        <v>45087</v>
      </c>
      <c r="B36" t="s">
        <v>3</v>
      </c>
      <c r="C36" t="s">
        <v>37</v>
      </c>
      <c r="D36" s="2">
        <v>1.59</v>
      </c>
      <c r="E36">
        <f t="shared" si="0"/>
        <v>6</v>
      </c>
      <c r="F36">
        <f t="shared" si="1"/>
        <v>2023</v>
      </c>
      <c r="G36">
        <f t="shared" si="2"/>
        <v>6</v>
      </c>
      <c r="H36" t="str">
        <f t="shared" si="3"/>
        <v>Saturday</v>
      </c>
      <c r="I36" t="str">
        <f t="shared" si="4"/>
        <v>Jun</v>
      </c>
      <c r="J36" t="s">
        <v>47</v>
      </c>
    </row>
    <row r="37" spans="1:11" x14ac:dyDescent="0.25">
      <c r="A37" s="1">
        <v>45087</v>
      </c>
      <c r="B37" t="s">
        <v>3</v>
      </c>
      <c r="C37" t="s">
        <v>38</v>
      </c>
      <c r="D37" s="2">
        <v>2.99</v>
      </c>
      <c r="E37">
        <f t="shared" si="0"/>
        <v>6</v>
      </c>
      <c r="F37">
        <f t="shared" si="1"/>
        <v>2023</v>
      </c>
      <c r="G37">
        <f t="shared" si="2"/>
        <v>6</v>
      </c>
      <c r="H37" t="str">
        <f t="shared" si="3"/>
        <v>Saturday</v>
      </c>
      <c r="I37" t="str">
        <f t="shared" si="4"/>
        <v>Jun</v>
      </c>
      <c r="J37" t="s">
        <v>47</v>
      </c>
    </row>
    <row r="38" spans="1:11" x14ac:dyDescent="0.25">
      <c r="A38" s="1">
        <v>45087</v>
      </c>
      <c r="B38" t="s">
        <v>3</v>
      </c>
      <c r="C38" t="s">
        <v>98</v>
      </c>
      <c r="D38" s="2">
        <v>1.99</v>
      </c>
      <c r="E38">
        <f t="shared" si="0"/>
        <v>6</v>
      </c>
      <c r="F38">
        <f t="shared" si="1"/>
        <v>2023</v>
      </c>
      <c r="G38">
        <f t="shared" si="2"/>
        <v>6</v>
      </c>
      <c r="H38" t="str">
        <f t="shared" si="3"/>
        <v>Saturday</v>
      </c>
      <c r="I38" t="str">
        <f t="shared" si="4"/>
        <v>Jun</v>
      </c>
      <c r="J38" t="s">
        <v>49</v>
      </c>
    </row>
    <row r="39" spans="1:11" x14ac:dyDescent="0.25">
      <c r="A39" s="1">
        <v>45087</v>
      </c>
      <c r="B39" t="s">
        <v>3</v>
      </c>
      <c r="C39" t="s">
        <v>27</v>
      </c>
      <c r="D39" s="2">
        <v>1.99</v>
      </c>
      <c r="E39">
        <f t="shared" si="0"/>
        <v>6</v>
      </c>
      <c r="F39">
        <f t="shared" si="1"/>
        <v>2023</v>
      </c>
      <c r="G39">
        <f t="shared" si="2"/>
        <v>6</v>
      </c>
      <c r="H39" t="str">
        <f t="shared" si="3"/>
        <v>Saturday</v>
      </c>
      <c r="I39" t="str">
        <f t="shared" si="4"/>
        <v>Jun</v>
      </c>
      <c r="J39" t="s">
        <v>49</v>
      </c>
    </row>
    <row r="40" spans="1:11" x14ac:dyDescent="0.25">
      <c r="A40" s="1">
        <v>45087</v>
      </c>
      <c r="B40" t="s">
        <v>3</v>
      </c>
      <c r="C40" t="s">
        <v>99</v>
      </c>
      <c r="D40" s="2">
        <v>2.19</v>
      </c>
      <c r="E40">
        <f t="shared" si="0"/>
        <v>6</v>
      </c>
      <c r="F40">
        <f t="shared" si="1"/>
        <v>2023</v>
      </c>
      <c r="G40">
        <f t="shared" si="2"/>
        <v>6</v>
      </c>
      <c r="H40" t="str">
        <f t="shared" si="3"/>
        <v>Saturday</v>
      </c>
      <c r="I40" t="str">
        <f t="shared" si="4"/>
        <v>Jun</v>
      </c>
      <c r="J40" t="s">
        <v>49</v>
      </c>
    </row>
    <row r="41" spans="1:11" x14ac:dyDescent="0.25">
      <c r="A41" s="1">
        <v>45089</v>
      </c>
      <c r="B41" t="s">
        <v>3</v>
      </c>
      <c r="C41" t="s">
        <v>87</v>
      </c>
      <c r="D41" s="2">
        <v>4.17</v>
      </c>
      <c r="E41">
        <f t="shared" si="0"/>
        <v>6</v>
      </c>
      <c r="F41">
        <f t="shared" si="1"/>
        <v>2023</v>
      </c>
      <c r="G41">
        <f t="shared" si="2"/>
        <v>1</v>
      </c>
      <c r="H41" t="str">
        <f t="shared" si="3"/>
        <v>Monday</v>
      </c>
      <c r="I41" t="str">
        <f t="shared" si="4"/>
        <v>Jun</v>
      </c>
      <c r="J41" t="s">
        <v>46</v>
      </c>
    </row>
    <row r="42" spans="1:11" x14ac:dyDescent="0.25">
      <c r="A42" s="1">
        <v>45089</v>
      </c>
      <c r="B42" t="s">
        <v>3</v>
      </c>
      <c r="C42" t="s">
        <v>110</v>
      </c>
      <c r="D42" s="2">
        <v>0.88</v>
      </c>
      <c r="E42">
        <f t="shared" si="0"/>
        <v>6</v>
      </c>
      <c r="F42">
        <f t="shared" si="1"/>
        <v>2023</v>
      </c>
      <c r="G42">
        <f t="shared" si="2"/>
        <v>1</v>
      </c>
      <c r="H42" t="str">
        <f t="shared" si="3"/>
        <v>Monday</v>
      </c>
      <c r="I42" t="str">
        <f t="shared" si="4"/>
        <v>Jun</v>
      </c>
      <c r="J42" t="s">
        <v>46</v>
      </c>
    </row>
    <row r="43" spans="1:11" x14ac:dyDescent="0.25">
      <c r="A43" s="1">
        <v>45090</v>
      </c>
      <c r="B43" t="s">
        <v>3</v>
      </c>
      <c r="C43" t="s">
        <v>87</v>
      </c>
      <c r="D43" s="2">
        <v>4.16</v>
      </c>
      <c r="E43">
        <f t="shared" si="0"/>
        <v>6</v>
      </c>
      <c r="F43">
        <f t="shared" si="1"/>
        <v>2023</v>
      </c>
      <c r="G43">
        <f t="shared" si="2"/>
        <v>2</v>
      </c>
      <c r="H43" t="str">
        <f t="shared" si="3"/>
        <v>Tuesday</v>
      </c>
      <c r="I43" t="str">
        <f t="shared" si="4"/>
        <v>Jun</v>
      </c>
      <c r="J43" t="s">
        <v>46</v>
      </c>
    </row>
    <row r="44" spans="1:11" x14ac:dyDescent="0.25">
      <c r="A44" s="1">
        <v>45090</v>
      </c>
      <c r="B44" t="s">
        <v>3</v>
      </c>
      <c r="C44" t="s">
        <v>95</v>
      </c>
      <c r="D44" s="2">
        <v>0.79</v>
      </c>
      <c r="E44">
        <f t="shared" si="0"/>
        <v>6</v>
      </c>
      <c r="F44">
        <f t="shared" si="1"/>
        <v>2023</v>
      </c>
      <c r="G44">
        <f t="shared" si="2"/>
        <v>2</v>
      </c>
      <c r="H44" t="str">
        <f t="shared" si="3"/>
        <v>Tuesday</v>
      </c>
      <c r="I44" t="str">
        <f t="shared" si="4"/>
        <v>Jun</v>
      </c>
      <c r="J44" t="s">
        <v>46</v>
      </c>
    </row>
    <row r="45" spans="1:11" x14ac:dyDescent="0.25">
      <c r="A45" s="1">
        <v>45091</v>
      </c>
      <c r="B45" t="s">
        <v>3</v>
      </c>
      <c r="C45" t="s">
        <v>94</v>
      </c>
      <c r="D45" s="2">
        <v>3.3</v>
      </c>
      <c r="E45">
        <f t="shared" si="0"/>
        <v>6</v>
      </c>
      <c r="F45">
        <f t="shared" si="1"/>
        <v>2023</v>
      </c>
      <c r="G45">
        <f t="shared" si="2"/>
        <v>3</v>
      </c>
      <c r="H45" t="str">
        <f t="shared" si="3"/>
        <v>Wednesday</v>
      </c>
      <c r="I45" t="str">
        <f t="shared" si="4"/>
        <v>Jun</v>
      </c>
      <c r="J45" t="s">
        <v>46</v>
      </c>
    </row>
    <row r="46" spans="1:11" x14ac:dyDescent="0.25">
      <c r="A46" s="1">
        <v>45092</v>
      </c>
      <c r="B46" t="s">
        <v>3</v>
      </c>
      <c r="C46" t="s">
        <v>184</v>
      </c>
      <c r="D46" s="2">
        <v>3.56</v>
      </c>
      <c r="E46">
        <f t="shared" si="0"/>
        <v>6</v>
      </c>
      <c r="F46">
        <f t="shared" si="1"/>
        <v>2023</v>
      </c>
      <c r="G46">
        <f t="shared" si="2"/>
        <v>4</v>
      </c>
      <c r="H46" t="str">
        <f t="shared" si="3"/>
        <v>Thursday</v>
      </c>
      <c r="I46" t="str">
        <f t="shared" si="4"/>
        <v>Jun</v>
      </c>
      <c r="J46" t="s">
        <v>81</v>
      </c>
      <c r="K46" t="s">
        <v>729</v>
      </c>
    </row>
    <row r="47" spans="1:11" x14ac:dyDescent="0.25">
      <c r="A47" s="1">
        <v>45092</v>
      </c>
      <c r="B47" t="s">
        <v>3</v>
      </c>
      <c r="C47" t="s">
        <v>222</v>
      </c>
      <c r="D47" s="2">
        <v>2.4900000000000002</v>
      </c>
      <c r="E47">
        <f t="shared" si="0"/>
        <v>6</v>
      </c>
      <c r="F47">
        <f t="shared" si="1"/>
        <v>2023</v>
      </c>
      <c r="G47">
        <f t="shared" si="2"/>
        <v>4</v>
      </c>
      <c r="H47" t="str">
        <f t="shared" si="3"/>
        <v>Thursday</v>
      </c>
      <c r="I47" t="str">
        <f t="shared" si="4"/>
        <v>Jun</v>
      </c>
      <c r="J47" t="s">
        <v>81</v>
      </c>
      <c r="K47" t="s">
        <v>729</v>
      </c>
    </row>
    <row r="48" spans="1:11" x14ac:dyDescent="0.25">
      <c r="A48" s="1">
        <v>45092</v>
      </c>
      <c r="B48" t="s">
        <v>3</v>
      </c>
      <c r="C48" t="s">
        <v>223</v>
      </c>
      <c r="D48" s="2">
        <v>2.99</v>
      </c>
      <c r="E48">
        <f t="shared" si="0"/>
        <v>6</v>
      </c>
      <c r="F48">
        <f t="shared" si="1"/>
        <v>2023</v>
      </c>
      <c r="G48">
        <f t="shared" si="2"/>
        <v>4</v>
      </c>
      <c r="H48" t="str">
        <f t="shared" si="3"/>
        <v>Thursday</v>
      </c>
      <c r="I48" t="str">
        <f t="shared" si="4"/>
        <v>Jun</v>
      </c>
      <c r="J48" t="s">
        <v>81</v>
      </c>
      <c r="K48" t="s">
        <v>729</v>
      </c>
    </row>
    <row r="49" spans="1:11" x14ac:dyDescent="0.25">
      <c r="A49" s="1">
        <v>45092</v>
      </c>
      <c r="B49" t="s">
        <v>3</v>
      </c>
      <c r="C49" t="s">
        <v>224</v>
      </c>
      <c r="D49" s="2">
        <v>0.99</v>
      </c>
      <c r="E49">
        <f t="shared" si="0"/>
        <v>6</v>
      </c>
      <c r="F49">
        <f t="shared" si="1"/>
        <v>2023</v>
      </c>
      <c r="G49">
        <f t="shared" si="2"/>
        <v>4</v>
      </c>
      <c r="H49" t="str">
        <f t="shared" si="3"/>
        <v>Thursday</v>
      </c>
      <c r="I49" t="str">
        <f t="shared" si="4"/>
        <v>Jun</v>
      </c>
      <c r="J49" t="s">
        <v>81</v>
      </c>
      <c r="K49" t="s">
        <v>729</v>
      </c>
    </row>
    <row r="50" spans="1:11" x14ac:dyDescent="0.25">
      <c r="A50" s="1">
        <v>45092</v>
      </c>
      <c r="B50" t="s">
        <v>3</v>
      </c>
      <c r="C50" t="s">
        <v>224</v>
      </c>
      <c r="D50" s="2">
        <v>0.99</v>
      </c>
      <c r="E50">
        <f t="shared" si="0"/>
        <v>6</v>
      </c>
      <c r="F50">
        <f t="shared" si="1"/>
        <v>2023</v>
      </c>
      <c r="G50">
        <f t="shared" si="2"/>
        <v>4</v>
      </c>
      <c r="H50" t="str">
        <f t="shared" si="3"/>
        <v>Thursday</v>
      </c>
      <c r="I50" t="str">
        <f t="shared" si="4"/>
        <v>Jun</v>
      </c>
      <c r="J50" t="s">
        <v>81</v>
      </c>
      <c r="K50" t="s">
        <v>729</v>
      </c>
    </row>
    <row r="51" spans="1:11" x14ac:dyDescent="0.25">
      <c r="A51" s="1">
        <v>45092</v>
      </c>
      <c r="B51" t="s">
        <v>3</v>
      </c>
      <c r="C51" t="s">
        <v>224</v>
      </c>
      <c r="D51" s="2">
        <v>0.99</v>
      </c>
      <c r="E51">
        <f t="shared" si="0"/>
        <v>6</v>
      </c>
      <c r="F51">
        <f t="shared" si="1"/>
        <v>2023</v>
      </c>
      <c r="G51">
        <f t="shared" si="2"/>
        <v>4</v>
      </c>
      <c r="H51" t="str">
        <f t="shared" si="3"/>
        <v>Thursday</v>
      </c>
      <c r="I51" t="str">
        <f t="shared" si="4"/>
        <v>Jun</v>
      </c>
      <c r="J51" t="s">
        <v>81</v>
      </c>
      <c r="K51" t="s">
        <v>729</v>
      </c>
    </row>
    <row r="52" spans="1:11" x14ac:dyDescent="0.25">
      <c r="A52" s="1">
        <v>45092</v>
      </c>
      <c r="B52" t="s">
        <v>3</v>
      </c>
      <c r="C52" t="s">
        <v>224</v>
      </c>
      <c r="D52" s="2">
        <v>0.99</v>
      </c>
      <c r="E52">
        <f t="shared" si="0"/>
        <v>6</v>
      </c>
      <c r="F52">
        <f t="shared" si="1"/>
        <v>2023</v>
      </c>
      <c r="G52">
        <f t="shared" si="2"/>
        <v>4</v>
      </c>
      <c r="H52" t="str">
        <f t="shared" si="3"/>
        <v>Thursday</v>
      </c>
      <c r="I52" t="str">
        <f t="shared" si="4"/>
        <v>Jun</v>
      </c>
      <c r="J52" t="s">
        <v>81</v>
      </c>
      <c r="K52" t="s">
        <v>729</v>
      </c>
    </row>
    <row r="53" spans="1:11" x14ac:dyDescent="0.25">
      <c r="A53" s="1">
        <v>45092</v>
      </c>
      <c r="B53" t="s">
        <v>3</v>
      </c>
      <c r="C53" t="s">
        <v>83</v>
      </c>
      <c r="D53" s="2">
        <v>1.85</v>
      </c>
      <c r="E53">
        <f t="shared" si="0"/>
        <v>6</v>
      </c>
      <c r="F53">
        <f t="shared" si="1"/>
        <v>2023</v>
      </c>
      <c r="G53">
        <f t="shared" si="2"/>
        <v>4</v>
      </c>
      <c r="H53" t="str">
        <f t="shared" si="3"/>
        <v>Thursday</v>
      </c>
      <c r="I53" t="str">
        <f t="shared" si="4"/>
        <v>Jun</v>
      </c>
      <c r="J53" t="s">
        <v>81</v>
      </c>
      <c r="K53" t="s">
        <v>729</v>
      </c>
    </row>
    <row r="54" spans="1:11" x14ac:dyDescent="0.25">
      <c r="A54" s="1">
        <v>45092</v>
      </c>
      <c r="B54" t="s">
        <v>3</v>
      </c>
      <c r="C54" t="s">
        <v>225</v>
      </c>
      <c r="D54" s="2">
        <v>1.79</v>
      </c>
      <c r="E54">
        <f t="shared" si="0"/>
        <v>6</v>
      </c>
      <c r="F54">
        <f t="shared" si="1"/>
        <v>2023</v>
      </c>
      <c r="G54">
        <f t="shared" si="2"/>
        <v>4</v>
      </c>
      <c r="H54" t="str">
        <f t="shared" si="3"/>
        <v>Thursday</v>
      </c>
      <c r="I54" t="str">
        <f t="shared" si="4"/>
        <v>Jun</v>
      </c>
      <c r="J54" t="s">
        <v>81</v>
      </c>
      <c r="K54" t="s">
        <v>729</v>
      </c>
    </row>
    <row r="55" spans="1:11" x14ac:dyDescent="0.25">
      <c r="A55" s="1">
        <v>45092</v>
      </c>
      <c r="B55" t="s">
        <v>3</v>
      </c>
      <c r="C55" t="s">
        <v>225</v>
      </c>
      <c r="D55" s="2">
        <v>1.79</v>
      </c>
      <c r="E55">
        <f t="shared" si="0"/>
        <v>6</v>
      </c>
      <c r="F55">
        <f t="shared" si="1"/>
        <v>2023</v>
      </c>
      <c r="G55">
        <f t="shared" si="2"/>
        <v>4</v>
      </c>
      <c r="H55" t="str">
        <f t="shared" si="3"/>
        <v>Thursday</v>
      </c>
      <c r="I55" t="str">
        <f t="shared" si="4"/>
        <v>Jun</v>
      </c>
      <c r="J55" t="s">
        <v>81</v>
      </c>
      <c r="K55" t="s">
        <v>729</v>
      </c>
    </row>
    <row r="56" spans="1:11" x14ac:dyDescent="0.25">
      <c r="A56" s="1">
        <v>45092</v>
      </c>
      <c r="B56" t="s">
        <v>3</v>
      </c>
      <c r="C56" t="s">
        <v>226</v>
      </c>
      <c r="D56" s="2">
        <v>2.99</v>
      </c>
      <c r="E56">
        <f t="shared" si="0"/>
        <v>6</v>
      </c>
      <c r="F56">
        <f t="shared" si="1"/>
        <v>2023</v>
      </c>
      <c r="G56">
        <f t="shared" si="2"/>
        <v>4</v>
      </c>
      <c r="H56" t="str">
        <f t="shared" si="3"/>
        <v>Thursday</v>
      </c>
      <c r="I56" t="str">
        <f t="shared" si="4"/>
        <v>Jun</v>
      </c>
      <c r="J56" t="s">
        <v>81</v>
      </c>
      <c r="K56" t="s">
        <v>729</v>
      </c>
    </row>
    <row r="57" spans="1:11" x14ac:dyDescent="0.25">
      <c r="A57" s="1">
        <v>45092</v>
      </c>
      <c r="B57" t="s">
        <v>3</v>
      </c>
      <c r="C57" t="s">
        <v>227</v>
      </c>
      <c r="D57" s="2">
        <v>6.49</v>
      </c>
      <c r="E57">
        <f t="shared" si="0"/>
        <v>6</v>
      </c>
      <c r="F57">
        <f t="shared" si="1"/>
        <v>2023</v>
      </c>
      <c r="G57">
        <f t="shared" si="2"/>
        <v>4</v>
      </c>
      <c r="H57" t="str">
        <f t="shared" si="3"/>
        <v>Thursday</v>
      </c>
      <c r="I57" t="str">
        <f t="shared" si="4"/>
        <v>Jun</v>
      </c>
      <c r="J57" t="s">
        <v>81</v>
      </c>
      <c r="K57" t="s">
        <v>729</v>
      </c>
    </row>
    <row r="58" spans="1:11" x14ac:dyDescent="0.25">
      <c r="A58" s="1">
        <v>45092</v>
      </c>
      <c r="B58" t="s">
        <v>3</v>
      </c>
      <c r="C58" t="s">
        <v>228</v>
      </c>
      <c r="D58" s="2">
        <v>2.99</v>
      </c>
      <c r="E58">
        <f t="shared" si="0"/>
        <v>6</v>
      </c>
      <c r="F58">
        <f t="shared" si="1"/>
        <v>2023</v>
      </c>
      <c r="G58">
        <f t="shared" si="2"/>
        <v>4</v>
      </c>
      <c r="H58" t="str">
        <f t="shared" si="3"/>
        <v>Thursday</v>
      </c>
      <c r="I58" t="str">
        <f t="shared" si="4"/>
        <v>Jun</v>
      </c>
      <c r="J58" t="s">
        <v>81</v>
      </c>
      <c r="K58" t="s">
        <v>729</v>
      </c>
    </row>
    <row r="59" spans="1:11" x14ac:dyDescent="0.25">
      <c r="A59" s="1">
        <v>45092</v>
      </c>
      <c r="B59" t="s">
        <v>3</v>
      </c>
      <c r="C59" t="s">
        <v>229</v>
      </c>
      <c r="D59" s="2">
        <v>1.89</v>
      </c>
      <c r="E59">
        <f t="shared" si="0"/>
        <v>6</v>
      </c>
      <c r="F59">
        <f t="shared" si="1"/>
        <v>2023</v>
      </c>
      <c r="G59">
        <f t="shared" si="2"/>
        <v>4</v>
      </c>
      <c r="H59" t="str">
        <f t="shared" si="3"/>
        <v>Thursday</v>
      </c>
      <c r="I59" t="str">
        <f t="shared" si="4"/>
        <v>Jun</v>
      </c>
      <c r="J59" t="s">
        <v>81</v>
      </c>
      <c r="K59" t="s">
        <v>729</v>
      </c>
    </row>
    <row r="60" spans="1:11" x14ac:dyDescent="0.25">
      <c r="A60" s="1">
        <v>45092</v>
      </c>
      <c r="B60" t="s">
        <v>3</v>
      </c>
      <c r="C60" t="s">
        <v>230</v>
      </c>
      <c r="D60" s="2">
        <v>5.99</v>
      </c>
      <c r="E60">
        <f t="shared" si="0"/>
        <v>6</v>
      </c>
      <c r="F60">
        <f t="shared" si="1"/>
        <v>2023</v>
      </c>
      <c r="G60">
        <f t="shared" si="2"/>
        <v>4</v>
      </c>
      <c r="H60" t="str">
        <f t="shared" si="3"/>
        <v>Thursday</v>
      </c>
      <c r="I60" t="str">
        <f t="shared" si="4"/>
        <v>Jun</v>
      </c>
      <c r="J60" t="s">
        <v>81</v>
      </c>
      <c r="K60" t="s">
        <v>729</v>
      </c>
    </row>
    <row r="61" spans="1:11" x14ac:dyDescent="0.25">
      <c r="A61" s="1">
        <v>45092</v>
      </c>
      <c r="B61" t="s">
        <v>3</v>
      </c>
      <c r="C61" t="s">
        <v>231</v>
      </c>
      <c r="D61" s="2">
        <v>8.49</v>
      </c>
      <c r="E61">
        <f t="shared" si="0"/>
        <v>6</v>
      </c>
      <c r="F61">
        <f t="shared" si="1"/>
        <v>2023</v>
      </c>
      <c r="G61">
        <f t="shared" si="2"/>
        <v>4</v>
      </c>
      <c r="H61" t="str">
        <f t="shared" si="3"/>
        <v>Thursday</v>
      </c>
      <c r="I61" t="str">
        <f t="shared" si="4"/>
        <v>Jun</v>
      </c>
      <c r="J61" t="s">
        <v>81</v>
      </c>
      <c r="K61" t="s">
        <v>729</v>
      </c>
    </row>
    <row r="62" spans="1:11" x14ac:dyDescent="0.25">
      <c r="A62" s="1">
        <v>45092</v>
      </c>
      <c r="B62" t="s">
        <v>3</v>
      </c>
      <c r="C62" t="s">
        <v>87</v>
      </c>
      <c r="D62" s="2">
        <v>4.16</v>
      </c>
      <c r="E62">
        <f t="shared" si="0"/>
        <v>6</v>
      </c>
      <c r="F62">
        <f t="shared" si="1"/>
        <v>2023</v>
      </c>
      <c r="G62">
        <f t="shared" si="2"/>
        <v>4</v>
      </c>
      <c r="H62" t="str">
        <f t="shared" si="3"/>
        <v>Thursday</v>
      </c>
      <c r="I62" t="str">
        <f t="shared" si="4"/>
        <v>Jun</v>
      </c>
      <c r="J62" t="s">
        <v>46</v>
      </c>
    </row>
    <row r="63" spans="1:11" x14ac:dyDescent="0.25">
      <c r="A63" s="1">
        <v>45092</v>
      </c>
      <c r="B63" t="s">
        <v>3</v>
      </c>
      <c r="C63" t="s">
        <v>86</v>
      </c>
      <c r="D63" s="2">
        <v>0.79</v>
      </c>
      <c r="E63">
        <f t="shared" si="0"/>
        <v>6</v>
      </c>
      <c r="F63">
        <f t="shared" si="1"/>
        <v>2023</v>
      </c>
      <c r="G63">
        <f t="shared" si="2"/>
        <v>4</v>
      </c>
      <c r="H63" t="str">
        <f t="shared" si="3"/>
        <v>Thursday</v>
      </c>
      <c r="I63" t="str">
        <f t="shared" si="4"/>
        <v>Jun</v>
      </c>
      <c r="J63" t="s">
        <v>46</v>
      </c>
    </row>
    <row r="64" spans="1:11" x14ac:dyDescent="0.25">
      <c r="A64" s="1">
        <v>45093</v>
      </c>
      <c r="B64" t="s">
        <v>3</v>
      </c>
      <c r="C64" t="s">
        <v>82</v>
      </c>
      <c r="D64" s="2">
        <v>1.59</v>
      </c>
      <c r="E64">
        <f t="shared" si="0"/>
        <v>6</v>
      </c>
      <c r="F64">
        <f t="shared" si="1"/>
        <v>2023</v>
      </c>
      <c r="G64">
        <f t="shared" si="2"/>
        <v>5</v>
      </c>
      <c r="H64" t="str">
        <f t="shared" si="3"/>
        <v>Friday</v>
      </c>
      <c r="I64" t="str">
        <f t="shared" si="4"/>
        <v>Jun</v>
      </c>
      <c r="J64" t="s">
        <v>81</v>
      </c>
      <c r="K64" t="s">
        <v>864</v>
      </c>
    </row>
    <row r="65" spans="1:11" x14ac:dyDescent="0.25">
      <c r="A65" s="1">
        <v>45093</v>
      </c>
      <c r="B65" t="s">
        <v>3</v>
      </c>
      <c r="C65" t="s">
        <v>83</v>
      </c>
      <c r="D65" s="2">
        <v>1.85</v>
      </c>
      <c r="E65">
        <f t="shared" si="0"/>
        <v>6</v>
      </c>
      <c r="F65">
        <f t="shared" si="1"/>
        <v>2023</v>
      </c>
      <c r="G65">
        <f t="shared" si="2"/>
        <v>5</v>
      </c>
      <c r="H65" t="str">
        <f t="shared" si="3"/>
        <v>Friday</v>
      </c>
      <c r="I65" t="str">
        <f t="shared" si="4"/>
        <v>Jun</v>
      </c>
      <c r="J65" t="s">
        <v>81</v>
      </c>
      <c r="K65" t="s">
        <v>864</v>
      </c>
    </row>
    <row r="66" spans="1:11" x14ac:dyDescent="0.25">
      <c r="A66" s="1">
        <v>45093</v>
      </c>
      <c r="B66" t="s">
        <v>3</v>
      </c>
      <c r="C66" t="s">
        <v>83</v>
      </c>
      <c r="D66" s="2">
        <v>1.85</v>
      </c>
      <c r="E66">
        <f t="shared" si="0"/>
        <v>6</v>
      </c>
      <c r="F66">
        <f t="shared" si="1"/>
        <v>2023</v>
      </c>
      <c r="G66">
        <f t="shared" si="2"/>
        <v>5</v>
      </c>
      <c r="H66" t="str">
        <f t="shared" si="3"/>
        <v>Friday</v>
      </c>
      <c r="I66" t="str">
        <f t="shared" si="4"/>
        <v>Jun</v>
      </c>
      <c r="J66" t="s">
        <v>81</v>
      </c>
      <c r="K66" t="s">
        <v>864</v>
      </c>
    </row>
    <row r="67" spans="1:11" x14ac:dyDescent="0.25">
      <c r="A67" s="1">
        <v>45093</v>
      </c>
      <c r="B67" t="s">
        <v>3</v>
      </c>
      <c r="C67" t="s">
        <v>198</v>
      </c>
      <c r="D67" s="2">
        <f>(2.99-0.75)/2</f>
        <v>1.1200000000000001</v>
      </c>
      <c r="E67">
        <f t="shared" ref="E67:E130" si="5">MONTH(A67)</f>
        <v>6</v>
      </c>
      <c r="F67">
        <f t="shared" ref="F67:F130" si="6">YEAR(A67)</f>
        <v>2023</v>
      </c>
      <c r="G67">
        <f t="shared" ref="G67:G130" si="7">WEEKDAY(A67, 2)</f>
        <v>5</v>
      </c>
      <c r="H67" t="str">
        <f t="shared" ref="H67:H130" si="8">CHOOSE(WEEKDAY(A67, 2), "Monday", "Tuesday","Wednesday", "Thursday", "Friday", "Saturday","Sunday")</f>
        <v>Friday</v>
      </c>
      <c r="I67" t="str">
        <f t="shared" ref="I67:I130" si="9">TEXT(A67, "MMM")</f>
        <v>Jun</v>
      </c>
      <c r="J67" t="s">
        <v>48</v>
      </c>
    </row>
    <row r="68" spans="1:11" x14ac:dyDescent="0.25">
      <c r="A68" s="1">
        <v>45093</v>
      </c>
      <c r="B68" t="s">
        <v>3</v>
      </c>
      <c r="C68" t="s">
        <v>218</v>
      </c>
      <c r="D68" s="2">
        <v>1.19</v>
      </c>
      <c r="E68">
        <f t="shared" si="5"/>
        <v>6</v>
      </c>
      <c r="F68">
        <f t="shared" si="6"/>
        <v>2023</v>
      </c>
      <c r="G68">
        <f t="shared" si="7"/>
        <v>5</v>
      </c>
      <c r="H68" t="str">
        <f t="shared" si="8"/>
        <v>Friday</v>
      </c>
      <c r="I68" t="str">
        <f t="shared" si="9"/>
        <v>Jun</v>
      </c>
      <c r="J68" t="s">
        <v>48</v>
      </c>
    </row>
    <row r="69" spans="1:11" x14ac:dyDescent="0.25">
      <c r="A69" s="1">
        <v>45093</v>
      </c>
      <c r="B69" t="s">
        <v>3</v>
      </c>
      <c r="C69" t="s">
        <v>218</v>
      </c>
      <c r="D69" s="2">
        <v>1.19</v>
      </c>
      <c r="E69">
        <f t="shared" si="5"/>
        <v>6</v>
      </c>
      <c r="F69">
        <f t="shared" si="6"/>
        <v>2023</v>
      </c>
      <c r="G69">
        <f t="shared" si="7"/>
        <v>5</v>
      </c>
      <c r="H69" t="str">
        <f t="shared" si="8"/>
        <v>Friday</v>
      </c>
      <c r="I69" t="str">
        <f t="shared" si="9"/>
        <v>Jun</v>
      </c>
      <c r="J69" t="s">
        <v>48</v>
      </c>
    </row>
    <row r="70" spans="1:11" x14ac:dyDescent="0.25">
      <c r="A70" s="1">
        <v>45093</v>
      </c>
      <c r="B70" t="s">
        <v>3</v>
      </c>
      <c r="C70" t="s">
        <v>218</v>
      </c>
      <c r="D70" s="2">
        <v>1.19</v>
      </c>
      <c r="E70">
        <f t="shared" si="5"/>
        <v>6</v>
      </c>
      <c r="F70">
        <f t="shared" si="6"/>
        <v>2023</v>
      </c>
      <c r="G70">
        <f t="shared" si="7"/>
        <v>5</v>
      </c>
      <c r="H70" t="str">
        <f t="shared" si="8"/>
        <v>Friday</v>
      </c>
      <c r="I70" t="str">
        <f t="shared" si="9"/>
        <v>Jun</v>
      </c>
      <c r="J70" t="s">
        <v>48</v>
      </c>
    </row>
    <row r="71" spans="1:11" x14ac:dyDescent="0.25">
      <c r="A71" s="1">
        <v>45093</v>
      </c>
      <c r="B71" t="s">
        <v>3</v>
      </c>
      <c r="C71" t="s">
        <v>219</v>
      </c>
      <c r="D71" s="2">
        <v>1.69</v>
      </c>
      <c r="E71">
        <f t="shared" si="5"/>
        <v>6</v>
      </c>
      <c r="F71">
        <f t="shared" si="6"/>
        <v>2023</v>
      </c>
      <c r="G71">
        <f t="shared" si="7"/>
        <v>5</v>
      </c>
      <c r="H71" t="str">
        <f t="shared" si="8"/>
        <v>Friday</v>
      </c>
      <c r="I71" t="str">
        <f t="shared" si="9"/>
        <v>Jun</v>
      </c>
      <c r="J71" t="s">
        <v>48</v>
      </c>
    </row>
    <row r="72" spans="1:11" x14ac:dyDescent="0.25">
      <c r="A72" s="1">
        <v>45093</v>
      </c>
      <c r="B72" t="s">
        <v>3</v>
      </c>
      <c r="C72" t="s">
        <v>220</v>
      </c>
      <c r="D72" s="2">
        <v>4.79</v>
      </c>
      <c r="E72">
        <f t="shared" si="5"/>
        <v>6</v>
      </c>
      <c r="F72">
        <f t="shared" si="6"/>
        <v>2023</v>
      </c>
      <c r="G72">
        <f t="shared" si="7"/>
        <v>5</v>
      </c>
      <c r="H72" t="str">
        <f t="shared" si="8"/>
        <v>Friday</v>
      </c>
      <c r="I72" t="str">
        <f t="shared" si="9"/>
        <v>Jun</v>
      </c>
      <c r="J72" t="s">
        <v>48</v>
      </c>
    </row>
    <row r="73" spans="1:11" x14ac:dyDescent="0.25">
      <c r="A73" s="1">
        <v>45093</v>
      </c>
      <c r="B73" t="s">
        <v>3</v>
      </c>
      <c r="C73" t="s">
        <v>221</v>
      </c>
      <c r="D73" s="2">
        <v>0.83</v>
      </c>
      <c r="E73">
        <f t="shared" si="5"/>
        <v>6</v>
      </c>
      <c r="F73">
        <f t="shared" si="6"/>
        <v>2023</v>
      </c>
      <c r="G73">
        <f t="shared" si="7"/>
        <v>5</v>
      </c>
      <c r="H73" t="str">
        <f t="shared" si="8"/>
        <v>Friday</v>
      </c>
      <c r="I73" t="str">
        <f t="shared" si="9"/>
        <v>Jun</v>
      </c>
      <c r="J73" t="s">
        <v>48</v>
      </c>
    </row>
    <row r="74" spans="1:11" x14ac:dyDescent="0.25">
      <c r="A74" s="1">
        <v>45096</v>
      </c>
      <c r="B74" t="s">
        <v>3</v>
      </c>
      <c r="C74" t="s">
        <v>22</v>
      </c>
      <c r="D74" s="2">
        <v>6.09</v>
      </c>
      <c r="E74">
        <f t="shared" si="5"/>
        <v>6</v>
      </c>
      <c r="F74">
        <f t="shared" si="6"/>
        <v>2023</v>
      </c>
      <c r="G74">
        <f t="shared" si="7"/>
        <v>1</v>
      </c>
      <c r="H74" t="str">
        <f t="shared" si="8"/>
        <v>Monday</v>
      </c>
      <c r="I74" t="str">
        <f t="shared" si="9"/>
        <v>Jun</v>
      </c>
      <c r="J74" t="s">
        <v>46</v>
      </c>
    </row>
    <row r="75" spans="1:11" x14ac:dyDescent="0.25">
      <c r="A75" s="1">
        <v>45097</v>
      </c>
      <c r="B75" t="s">
        <v>3</v>
      </c>
      <c r="C75" t="s">
        <v>87</v>
      </c>
      <c r="D75" s="2">
        <v>4.16</v>
      </c>
      <c r="E75">
        <f t="shared" si="5"/>
        <v>6</v>
      </c>
      <c r="F75">
        <f t="shared" si="6"/>
        <v>2023</v>
      </c>
      <c r="G75">
        <f t="shared" si="7"/>
        <v>2</v>
      </c>
      <c r="H75" t="str">
        <f t="shared" si="8"/>
        <v>Tuesday</v>
      </c>
      <c r="I75" t="str">
        <f t="shared" si="9"/>
        <v>Jun</v>
      </c>
      <c r="J75" t="s">
        <v>46</v>
      </c>
    </row>
    <row r="76" spans="1:11" x14ac:dyDescent="0.25">
      <c r="A76" s="1">
        <v>45097</v>
      </c>
      <c r="B76" t="s">
        <v>3</v>
      </c>
      <c r="C76" t="s">
        <v>86</v>
      </c>
      <c r="D76" s="2">
        <v>0.79</v>
      </c>
      <c r="E76">
        <f t="shared" si="5"/>
        <v>6</v>
      </c>
      <c r="F76">
        <f t="shared" si="6"/>
        <v>2023</v>
      </c>
      <c r="G76">
        <f t="shared" si="7"/>
        <v>2</v>
      </c>
      <c r="H76" t="str">
        <f t="shared" si="8"/>
        <v>Tuesday</v>
      </c>
      <c r="I76" t="str">
        <f t="shared" si="9"/>
        <v>Jun</v>
      </c>
      <c r="J76" t="s">
        <v>46</v>
      </c>
    </row>
    <row r="77" spans="1:11" x14ac:dyDescent="0.25">
      <c r="A77" s="1">
        <v>45098</v>
      </c>
      <c r="B77" t="s">
        <v>3</v>
      </c>
      <c r="C77" t="s">
        <v>94</v>
      </c>
      <c r="D77" s="2">
        <v>3.3</v>
      </c>
      <c r="E77">
        <f t="shared" si="5"/>
        <v>6</v>
      </c>
      <c r="F77">
        <f t="shared" si="6"/>
        <v>2023</v>
      </c>
      <c r="G77">
        <f t="shared" si="7"/>
        <v>3</v>
      </c>
      <c r="H77" t="str">
        <f t="shared" si="8"/>
        <v>Wednesday</v>
      </c>
      <c r="I77" t="str">
        <f t="shared" si="9"/>
        <v>Jun</v>
      </c>
      <c r="J77" t="s">
        <v>46</v>
      </c>
    </row>
    <row r="78" spans="1:11" x14ac:dyDescent="0.25">
      <c r="A78" s="1">
        <v>45098</v>
      </c>
      <c r="B78" t="s">
        <v>3</v>
      </c>
      <c r="C78" t="s">
        <v>93</v>
      </c>
      <c r="D78" s="2">
        <v>0.48</v>
      </c>
      <c r="E78">
        <f t="shared" si="5"/>
        <v>6</v>
      </c>
      <c r="F78">
        <f t="shared" si="6"/>
        <v>2023</v>
      </c>
      <c r="G78">
        <f t="shared" si="7"/>
        <v>3</v>
      </c>
      <c r="H78" t="str">
        <f t="shared" si="8"/>
        <v>Wednesday</v>
      </c>
      <c r="I78" t="str">
        <f t="shared" si="9"/>
        <v>Jun</v>
      </c>
      <c r="J78" t="s">
        <v>46</v>
      </c>
    </row>
    <row r="79" spans="1:11" x14ac:dyDescent="0.25">
      <c r="A79" s="1">
        <v>45099</v>
      </c>
      <c r="B79" t="s">
        <v>3</v>
      </c>
      <c r="C79" t="s">
        <v>87</v>
      </c>
      <c r="D79" s="2">
        <v>4.16</v>
      </c>
      <c r="E79">
        <f t="shared" si="5"/>
        <v>6</v>
      </c>
      <c r="F79">
        <f t="shared" si="6"/>
        <v>2023</v>
      </c>
      <c r="G79">
        <f t="shared" si="7"/>
        <v>4</v>
      </c>
      <c r="H79" t="str">
        <f t="shared" si="8"/>
        <v>Thursday</v>
      </c>
      <c r="I79" t="str">
        <f t="shared" si="9"/>
        <v>Jun</v>
      </c>
      <c r="J79" t="s">
        <v>46</v>
      </c>
    </row>
    <row r="80" spans="1:11" x14ac:dyDescent="0.25">
      <c r="A80" s="1">
        <v>45099</v>
      </c>
      <c r="B80" t="s">
        <v>3</v>
      </c>
      <c r="C80" t="s">
        <v>86</v>
      </c>
      <c r="D80" s="2">
        <v>0.79</v>
      </c>
      <c r="E80">
        <f t="shared" si="5"/>
        <v>6</v>
      </c>
      <c r="F80">
        <f t="shared" si="6"/>
        <v>2023</v>
      </c>
      <c r="G80">
        <f t="shared" si="7"/>
        <v>4</v>
      </c>
      <c r="H80" t="str">
        <f t="shared" si="8"/>
        <v>Thursday</v>
      </c>
      <c r="I80" t="str">
        <f t="shared" si="9"/>
        <v>Jun</v>
      </c>
      <c r="J80" t="s">
        <v>46</v>
      </c>
    </row>
    <row r="81" spans="1:11" x14ac:dyDescent="0.25">
      <c r="A81" s="1">
        <v>45100</v>
      </c>
      <c r="B81" t="s">
        <v>3</v>
      </c>
      <c r="C81" t="s">
        <v>87</v>
      </c>
      <c r="D81" s="2">
        <v>4.16</v>
      </c>
      <c r="E81">
        <f t="shared" si="5"/>
        <v>6</v>
      </c>
      <c r="F81">
        <f t="shared" si="6"/>
        <v>2023</v>
      </c>
      <c r="G81">
        <f t="shared" si="7"/>
        <v>5</v>
      </c>
      <c r="H81" t="str">
        <f t="shared" si="8"/>
        <v>Friday</v>
      </c>
      <c r="I81" t="str">
        <f t="shared" si="9"/>
        <v>Jun</v>
      </c>
      <c r="J81" t="s">
        <v>46</v>
      </c>
    </row>
    <row r="82" spans="1:11" x14ac:dyDescent="0.25">
      <c r="A82" s="1">
        <v>45100</v>
      </c>
      <c r="B82" t="s">
        <v>3</v>
      </c>
      <c r="C82" t="s">
        <v>86</v>
      </c>
      <c r="D82" s="2">
        <v>0.79</v>
      </c>
      <c r="E82">
        <f t="shared" si="5"/>
        <v>6</v>
      </c>
      <c r="F82">
        <f t="shared" si="6"/>
        <v>2023</v>
      </c>
      <c r="G82">
        <f t="shared" si="7"/>
        <v>5</v>
      </c>
      <c r="H82" t="str">
        <f t="shared" si="8"/>
        <v>Friday</v>
      </c>
      <c r="I82" t="str">
        <f t="shared" si="9"/>
        <v>Jun</v>
      </c>
      <c r="J82" t="s">
        <v>46</v>
      </c>
    </row>
    <row r="83" spans="1:11" x14ac:dyDescent="0.25">
      <c r="A83" s="1">
        <v>45100</v>
      </c>
      <c r="B83" t="s">
        <v>3</v>
      </c>
      <c r="C83" t="s">
        <v>177</v>
      </c>
      <c r="D83" s="2">
        <f>4.97-1.66</f>
        <v>3.3099999999999996</v>
      </c>
      <c r="E83">
        <f t="shared" si="5"/>
        <v>6</v>
      </c>
      <c r="F83">
        <f t="shared" si="6"/>
        <v>2023</v>
      </c>
      <c r="G83">
        <f t="shared" si="7"/>
        <v>5</v>
      </c>
      <c r="H83" t="str">
        <f t="shared" si="8"/>
        <v>Friday</v>
      </c>
      <c r="I83" t="str">
        <f t="shared" si="9"/>
        <v>Jun</v>
      </c>
      <c r="J83" t="s">
        <v>81</v>
      </c>
      <c r="K83" t="s">
        <v>729</v>
      </c>
    </row>
    <row r="84" spans="1:11" x14ac:dyDescent="0.25">
      <c r="A84" s="1">
        <v>45100</v>
      </c>
      <c r="B84" t="s">
        <v>3</v>
      </c>
      <c r="C84" t="s">
        <v>178</v>
      </c>
      <c r="D84" s="2">
        <v>3.76</v>
      </c>
      <c r="E84">
        <f t="shared" si="5"/>
        <v>6</v>
      </c>
      <c r="F84">
        <f t="shared" si="6"/>
        <v>2023</v>
      </c>
      <c r="G84">
        <f t="shared" si="7"/>
        <v>5</v>
      </c>
      <c r="H84" t="str">
        <f t="shared" si="8"/>
        <v>Friday</v>
      </c>
      <c r="I84" t="str">
        <f t="shared" si="9"/>
        <v>Jun</v>
      </c>
      <c r="J84" t="s">
        <v>81</v>
      </c>
      <c r="K84" t="s">
        <v>729</v>
      </c>
    </row>
    <row r="85" spans="1:11" x14ac:dyDescent="0.25">
      <c r="A85" s="1">
        <v>45100</v>
      </c>
      <c r="B85" t="s">
        <v>3</v>
      </c>
      <c r="C85" t="s">
        <v>179</v>
      </c>
      <c r="D85" s="2">
        <v>3.77</v>
      </c>
      <c r="E85">
        <f t="shared" si="5"/>
        <v>6</v>
      </c>
      <c r="F85">
        <f t="shared" si="6"/>
        <v>2023</v>
      </c>
      <c r="G85">
        <f t="shared" si="7"/>
        <v>5</v>
      </c>
      <c r="H85" t="str">
        <f t="shared" si="8"/>
        <v>Friday</v>
      </c>
      <c r="I85" t="str">
        <f t="shared" si="9"/>
        <v>Jun</v>
      </c>
      <c r="J85" t="s">
        <v>81</v>
      </c>
      <c r="K85" t="s">
        <v>729</v>
      </c>
    </row>
    <row r="86" spans="1:11" x14ac:dyDescent="0.25">
      <c r="A86" s="1">
        <v>45100</v>
      </c>
      <c r="B86" t="s">
        <v>3</v>
      </c>
      <c r="C86" t="s">
        <v>180</v>
      </c>
      <c r="D86" s="2">
        <v>1.99</v>
      </c>
      <c r="E86">
        <f t="shared" si="5"/>
        <v>6</v>
      </c>
      <c r="F86">
        <f t="shared" si="6"/>
        <v>2023</v>
      </c>
      <c r="G86">
        <f t="shared" si="7"/>
        <v>5</v>
      </c>
      <c r="H86" t="str">
        <f t="shared" si="8"/>
        <v>Friday</v>
      </c>
      <c r="I86" t="str">
        <f t="shared" si="9"/>
        <v>Jun</v>
      </c>
      <c r="J86" t="s">
        <v>81</v>
      </c>
      <c r="K86" t="s">
        <v>729</v>
      </c>
    </row>
    <row r="87" spans="1:11" x14ac:dyDescent="0.25">
      <c r="A87" s="1">
        <v>45100</v>
      </c>
      <c r="B87" t="s">
        <v>3</v>
      </c>
      <c r="C87" t="s">
        <v>181</v>
      </c>
      <c r="D87" s="2">
        <v>1.99</v>
      </c>
      <c r="E87">
        <f t="shared" si="5"/>
        <v>6</v>
      </c>
      <c r="F87">
        <f t="shared" si="6"/>
        <v>2023</v>
      </c>
      <c r="G87">
        <f t="shared" si="7"/>
        <v>5</v>
      </c>
      <c r="H87" t="str">
        <f t="shared" si="8"/>
        <v>Friday</v>
      </c>
      <c r="I87" t="str">
        <f t="shared" si="9"/>
        <v>Jun</v>
      </c>
      <c r="J87" t="s">
        <v>81</v>
      </c>
      <c r="K87" t="s">
        <v>729</v>
      </c>
    </row>
    <row r="88" spans="1:11" x14ac:dyDescent="0.25">
      <c r="A88" s="1">
        <v>45100</v>
      </c>
      <c r="B88" t="s">
        <v>3</v>
      </c>
      <c r="C88" t="s">
        <v>41</v>
      </c>
      <c r="D88" s="2">
        <v>5.99</v>
      </c>
      <c r="E88">
        <f t="shared" si="5"/>
        <v>6</v>
      </c>
      <c r="F88">
        <f t="shared" si="6"/>
        <v>2023</v>
      </c>
      <c r="G88">
        <f t="shared" si="7"/>
        <v>5</v>
      </c>
      <c r="H88" t="str">
        <f t="shared" si="8"/>
        <v>Friday</v>
      </c>
      <c r="I88" t="str">
        <f t="shared" si="9"/>
        <v>Jun</v>
      </c>
      <c r="J88" t="s">
        <v>81</v>
      </c>
      <c r="K88" t="s">
        <v>729</v>
      </c>
    </row>
    <row r="89" spans="1:11" x14ac:dyDescent="0.25">
      <c r="A89" s="1">
        <v>45100</v>
      </c>
      <c r="B89" t="s">
        <v>3</v>
      </c>
      <c r="C89" t="s">
        <v>182</v>
      </c>
      <c r="D89" s="2">
        <v>2.29</v>
      </c>
      <c r="E89">
        <f t="shared" si="5"/>
        <v>6</v>
      </c>
      <c r="F89">
        <f t="shared" si="6"/>
        <v>2023</v>
      </c>
      <c r="G89">
        <f t="shared" si="7"/>
        <v>5</v>
      </c>
      <c r="H89" t="str">
        <f t="shared" si="8"/>
        <v>Friday</v>
      </c>
      <c r="I89" t="str">
        <f t="shared" si="9"/>
        <v>Jun</v>
      </c>
      <c r="J89" t="s">
        <v>81</v>
      </c>
      <c r="K89" t="s">
        <v>729</v>
      </c>
    </row>
    <row r="90" spans="1:11" x14ac:dyDescent="0.25">
      <c r="A90" s="1">
        <v>45100</v>
      </c>
      <c r="B90" t="s">
        <v>3</v>
      </c>
      <c r="C90" t="s">
        <v>183</v>
      </c>
      <c r="D90" s="2">
        <f>(1.39*3)/2</f>
        <v>2.085</v>
      </c>
      <c r="E90">
        <f t="shared" si="5"/>
        <v>6</v>
      </c>
      <c r="F90">
        <f t="shared" si="6"/>
        <v>2023</v>
      </c>
      <c r="G90">
        <f t="shared" si="7"/>
        <v>5</v>
      </c>
      <c r="H90" t="str">
        <f t="shared" si="8"/>
        <v>Friday</v>
      </c>
      <c r="I90" t="str">
        <f t="shared" si="9"/>
        <v>Jun</v>
      </c>
      <c r="J90" t="s">
        <v>81</v>
      </c>
      <c r="K90" t="s">
        <v>729</v>
      </c>
    </row>
    <row r="91" spans="1:11" x14ac:dyDescent="0.25">
      <c r="A91" s="1">
        <v>45100</v>
      </c>
      <c r="B91" t="s">
        <v>3</v>
      </c>
      <c r="C91" t="s">
        <v>184</v>
      </c>
      <c r="D91" s="2">
        <v>0.89</v>
      </c>
      <c r="E91">
        <f t="shared" si="5"/>
        <v>6</v>
      </c>
      <c r="F91">
        <f t="shared" si="6"/>
        <v>2023</v>
      </c>
      <c r="G91">
        <f t="shared" si="7"/>
        <v>5</v>
      </c>
      <c r="H91" t="str">
        <f t="shared" si="8"/>
        <v>Friday</v>
      </c>
      <c r="I91" t="str">
        <f t="shared" si="9"/>
        <v>Jun</v>
      </c>
      <c r="J91" t="s">
        <v>81</v>
      </c>
      <c r="K91" t="s">
        <v>729</v>
      </c>
    </row>
    <row r="92" spans="1:11" x14ac:dyDescent="0.25">
      <c r="A92" s="1">
        <v>45100</v>
      </c>
      <c r="B92" t="s">
        <v>3</v>
      </c>
      <c r="C92" t="s">
        <v>185</v>
      </c>
      <c r="D92" s="2">
        <v>3.02</v>
      </c>
      <c r="E92">
        <f t="shared" si="5"/>
        <v>6</v>
      </c>
      <c r="F92">
        <f t="shared" si="6"/>
        <v>2023</v>
      </c>
      <c r="G92">
        <f t="shared" si="7"/>
        <v>5</v>
      </c>
      <c r="H92" t="str">
        <f t="shared" si="8"/>
        <v>Friday</v>
      </c>
      <c r="I92" t="str">
        <f t="shared" si="9"/>
        <v>Jun</v>
      </c>
      <c r="J92" t="s">
        <v>81</v>
      </c>
      <c r="K92" t="s">
        <v>729</v>
      </c>
    </row>
    <row r="93" spans="1:11" x14ac:dyDescent="0.25">
      <c r="A93" s="1">
        <v>45100</v>
      </c>
      <c r="B93" t="s">
        <v>3</v>
      </c>
      <c r="C93" t="s">
        <v>186</v>
      </c>
      <c r="D93" s="2">
        <v>1.99</v>
      </c>
      <c r="E93">
        <f t="shared" si="5"/>
        <v>6</v>
      </c>
      <c r="F93">
        <f t="shared" si="6"/>
        <v>2023</v>
      </c>
      <c r="G93">
        <f t="shared" si="7"/>
        <v>5</v>
      </c>
      <c r="H93" t="str">
        <f t="shared" si="8"/>
        <v>Friday</v>
      </c>
      <c r="I93" t="str">
        <f t="shared" si="9"/>
        <v>Jun</v>
      </c>
      <c r="J93" t="s">
        <v>81</v>
      </c>
      <c r="K93" t="s">
        <v>729</v>
      </c>
    </row>
    <row r="94" spans="1:11" x14ac:dyDescent="0.25">
      <c r="A94" s="1">
        <v>45100</v>
      </c>
      <c r="B94" t="s">
        <v>3</v>
      </c>
      <c r="C94" t="s">
        <v>187</v>
      </c>
      <c r="D94" s="2">
        <v>3.19</v>
      </c>
      <c r="E94">
        <f t="shared" si="5"/>
        <v>6</v>
      </c>
      <c r="F94">
        <f t="shared" si="6"/>
        <v>2023</v>
      </c>
      <c r="G94">
        <f t="shared" si="7"/>
        <v>5</v>
      </c>
      <c r="H94" t="str">
        <f t="shared" si="8"/>
        <v>Friday</v>
      </c>
      <c r="I94" t="str">
        <f t="shared" si="9"/>
        <v>Jun</v>
      </c>
      <c r="J94" t="s">
        <v>81</v>
      </c>
      <c r="K94" t="s">
        <v>729</v>
      </c>
    </row>
    <row r="95" spans="1:11" x14ac:dyDescent="0.25">
      <c r="A95" s="1">
        <v>45100</v>
      </c>
      <c r="B95" t="s">
        <v>3</v>
      </c>
      <c r="C95" t="s">
        <v>188</v>
      </c>
      <c r="D95" s="2">
        <v>1.39</v>
      </c>
      <c r="E95">
        <f t="shared" si="5"/>
        <v>6</v>
      </c>
      <c r="F95">
        <f t="shared" si="6"/>
        <v>2023</v>
      </c>
      <c r="G95">
        <f t="shared" si="7"/>
        <v>5</v>
      </c>
      <c r="H95" t="str">
        <f t="shared" si="8"/>
        <v>Friday</v>
      </c>
      <c r="I95" t="str">
        <f t="shared" si="9"/>
        <v>Jun</v>
      </c>
      <c r="J95" t="s">
        <v>81</v>
      </c>
      <c r="K95" t="s">
        <v>729</v>
      </c>
    </row>
    <row r="96" spans="1:11" x14ac:dyDescent="0.25">
      <c r="A96" s="1">
        <v>45100</v>
      </c>
      <c r="B96" t="s">
        <v>3</v>
      </c>
      <c r="C96" t="s">
        <v>82</v>
      </c>
      <c r="D96" s="2">
        <v>1.59</v>
      </c>
      <c r="E96">
        <f t="shared" si="5"/>
        <v>6</v>
      </c>
      <c r="F96">
        <f t="shared" si="6"/>
        <v>2023</v>
      </c>
      <c r="G96">
        <f t="shared" si="7"/>
        <v>5</v>
      </c>
      <c r="H96" t="str">
        <f t="shared" si="8"/>
        <v>Friday</v>
      </c>
      <c r="I96" t="str">
        <f t="shared" si="9"/>
        <v>Jun</v>
      </c>
      <c r="J96" t="s">
        <v>81</v>
      </c>
      <c r="K96" t="s">
        <v>729</v>
      </c>
    </row>
    <row r="97" spans="1:11" x14ac:dyDescent="0.25">
      <c r="A97" s="1">
        <v>45100</v>
      </c>
      <c r="B97" t="s">
        <v>3</v>
      </c>
      <c r="C97" t="s">
        <v>189</v>
      </c>
      <c r="D97" s="2">
        <f>2.25/2</f>
        <v>1.125</v>
      </c>
      <c r="E97">
        <f t="shared" si="5"/>
        <v>6</v>
      </c>
      <c r="F97">
        <f t="shared" si="6"/>
        <v>2023</v>
      </c>
      <c r="G97">
        <f t="shared" si="7"/>
        <v>5</v>
      </c>
      <c r="H97" t="str">
        <f t="shared" si="8"/>
        <v>Friday</v>
      </c>
      <c r="I97" t="str">
        <f t="shared" si="9"/>
        <v>Jun</v>
      </c>
      <c r="J97" t="s">
        <v>81</v>
      </c>
      <c r="K97" t="s">
        <v>729</v>
      </c>
    </row>
    <row r="98" spans="1:11" x14ac:dyDescent="0.25">
      <c r="A98" s="1">
        <v>45100</v>
      </c>
      <c r="B98" t="s">
        <v>3</v>
      </c>
      <c r="C98" t="s">
        <v>190</v>
      </c>
      <c r="D98" s="2">
        <v>20</v>
      </c>
      <c r="E98">
        <f t="shared" si="5"/>
        <v>6</v>
      </c>
      <c r="F98">
        <f t="shared" si="6"/>
        <v>2023</v>
      </c>
      <c r="G98">
        <f t="shared" si="7"/>
        <v>5</v>
      </c>
      <c r="H98" t="str">
        <f t="shared" si="8"/>
        <v>Friday</v>
      </c>
      <c r="I98" t="str">
        <f t="shared" si="9"/>
        <v>Jun</v>
      </c>
      <c r="J98" t="s">
        <v>81</v>
      </c>
      <c r="K98" t="s">
        <v>729</v>
      </c>
    </row>
    <row r="99" spans="1:11" x14ac:dyDescent="0.25">
      <c r="A99" s="1">
        <v>45100</v>
      </c>
      <c r="B99" t="s">
        <v>3</v>
      </c>
      <c r="C99" t="s">
        <v>191</v>
      </c>
      <c r="D99" s="2">
        <v>2.99</v>
      </c>
      <c r="E99">
        <f t="shared" si="5"/>
        <v>6</v>
      </c>
      <c r="F99">
        <f t="shared" si="6"/>
        <v>2023</v>
      </c>
      <c r="G99">
        <f t="shared" si="7"/>
        <v>5</v>
      </c>
      <c r="H99" t="str">
        <f t="shared" si="8"/>
        <v>Friday</v>
      </c>
      <c r="I99" t="str">
        <f t="shared" si="9"/>
        <v>Jun</v>
      </c>
      <c r="J99" t="s">
        <v>48</v>
      </c>
      <c r="K99" t="s">
        <v>729</v>
      </c>
    </row>
    <row r="100" spans="1:11" x14ac:dyDescent="0.25">
      <c r="A100" s="1">
        <v>45100</v>
      </c>
      <c r="B100" t="s">
        <v>3</v>
      </c>
      <c r="C100" t="s">
        <v>192</v>
      </c>
      <c r="D100" s="2">
        <v>2.69</v>
      </c>
      <c r="E100">
        <f t="shared" si="5"/>
        <v>6</v>
      </c>
      <c r="F100">
        <f t="shared" si="6"/>
        <v>2023</v>
      </c>
      <c r="G100">
        <f t="shared" si="7"/>
        <v>5</v>
      </c>
      <c r="H100" t="str">
        <f t="shared" si="8"/>
        <v>Friday</v>
      </c>
      <c r="I100" t="str">
        <f t="shared" si="9"/>
        <v>Jun</v>
      </c>
      <c r="J100" t="s">
        <v>48</v>
      </c>
      <c r="K100" t="s">
        <v>729</v>
      </c>
    </row>
    <row r="101" spans="1:11" x14ac:dyDescent="0.25">
      <c r="A101" s="1">
        <v>45100</v>
      </c>
      <c r="B101" t="s">
        <v>3</v>
      </c>
      <c r="C101" t="s">
        <v>193</v>
      </c>
      <c r="D101" s="2">
        <v>2.4900000000000002</v>
      </c>
      <c r="E101">
        <f t="shared" si="5"/>
        <v>6</v>
      </c>
      <c r="F101">
        <f t="shared" si="6"/>
        <v>2023</v>
      </c>
      <c r="G101">
        <f t="shared" si="7"/>
        <v>5</v>
      </c>
      <c r="H101" t="str">
        <f t="shared" si="8"/>
        <v>Friday</v>
      </c>
      <c r="I101" t="str">
        <f t="shared" si="9"/>
        <v>Jun</v>
      </c>
      <c r="J101" t="s">
        <v>48</v>
      </c>
      <c r="K101" t="s">
        <v>729</v>
      </c>
    </row>
    <row r="102" spans="1:11" x14ac:dyDescent="0.25">
      <c r="A102" s="1">
        <v>45100</v>
      </c>
      <c r="B102" t="s">
        <v>3</v>
      </c>
      <c r="C102" t="s">
        <v>194</v>
      </c>
      <c r="D102" s="2">
        <f>1.48/2</f>
        <v>0.74</v>
      </c>
      <c r="E102">
        <f t="shared" si="5"/>
        <v>6</v>
      </c>
      <c r="F102">
        <f t="shared" si="6"/>
        <v>2023</v>
      </c>
      <c r="G102">
        <f t="shared" si="7"/>
        <v>5</v>
      </c>
      <c r="H102" t="str">
        <f t="shared" si="8"/>
        <v>Friday</v>
      </c>
      <c r="I102" t="str">
        <f t="shared" si="9"/>
        <v>Jun</v>
      </c>
      <c r="J102" t="s">
        <v>48</v>
      </c>
      <c r="K102" t="s">
        <v>729</v>
      </c>
    </row>
    <row r="103" spans="1:11" x14ac:dyDescent="0.25">
      <c r="A103" s="1">
        <v>45100</v>
      </c>
      <c r="B103" t="s">
        <v>3</v>
      </c>
      <c r="C103" t="s">
        <v>31</v>
      </c>
      <c r="D103" s="2">
        <v>0.99</v>
      </c>
      <c r="E103">
        <f t="shared" si="5"/>
        <v>6</v>
      </c>
      <c r="F103">
        <f t="shared" si="6"/>
        <v>2023</v>
      </c>
      <c r="G103">
        <f t="shared" si="7"/>
        <v>5</v>
      </c>
      <c r="H103" t="str">
        <f t="shared" si="8"/>
        <v>Friday</v>
      </c>
      <c r="I103" t="str">
        <f t="shared" si="9"/>
        <v>Jun</v>
      </c>
      <c r="J103" t="s">
        <v>48</v>
      </c>
      <c r="K103" t="s">
        <v>729</v>
      </c>
    </row>
    <row r="104" spans="1:11" x14ac:dyDescent="0.25">
      <c r="A104" s="1">
        <v>45100</v>
      </c>
      <c r="B104" t="s">
        <v>3</v>
      </c>
      <c r="C104" t="s">
        <v>31</v>
      </c>
      <c r="D104" s="2">
        <v>0.99</v>
      </c>
      <c r="E104">
        <f t="shared" si="5"/>
        <v>6</v>
      </c>
      <c r="F104">
        <f t="shared" si="6"/>
        <v>2023</v>
      </c>
      <c r="G104">
        <f t="shared" si="7"/>
        <v>5</v>
      </c>
      <c r="H104" t="str">
        <f t="shared" si="8"/>
        <v>Friday</v>
      </c>
      <c r="I104" t="str">
        <f t="shared" si="9"/>
        <v>Jun</v>
      </c>
      <c r="J104" t="s">
        <v>48</v>
      </c>
      <c r="K104" t="s">
        <v>729</v>
      </c>
    </row>
    <row r="105" spans="1:11" x14ac:dyDescent="0.25">
      <c r="A105" s="1">
        <v>45100</v>
      </c>
      <c r="B105" t="s">
        <v>3</v>
      </c>
      <c r="C105" t="s">
        <v>195</v>
      </c>
      <c r="D105" s="2">
        <f>2.69/2</f>
        <v>1.345</v>
      </c>
      <c r="E105">
        <f t="shared" si="5"/>
        <v>6</v>
      </c>
      <c r="F105">
        <f t="shared" si="6"/>
        <v>2023</v>
      </c>
      <c r="G105">
        <f t="shared" si="7"/>
        <v>5</v>
      </c>
      <c r="H105" t="str">
        <f t="shared" si="8"/>
        <v>Friday</v>
      </c>
      <c r="I105" t="str">
        <f t="shared" si="9"/>
        <v>Jun</v>
      </c>
      <c r="J105" t="s">
        <v>48</v>
      </c>
      <c r="K105" t="s">
        <v>729</v>
      </c>
    </row>
    <row r="106" spans="1:11" x14ac:dyDescent="0.25">
      <c r="A106" s="1">
        <v>45100</v>
      </c>
      <c r="B106" t="s">
        <v>3</v>
      </c>
      <c r="C106" t="s">
        <v>196</v>
      </c>
      <c r="D106" s="2">
        <f>1.99/2</f>
        <v>0.995</v>
      </c>
      <c r="E106">
        <f t="shared" si="5"/>
        <v>6</v>
      </c>
      <c r="F106">
        <f t="shared" si="6"/>
        <v>2023</v>
      </c>
      <c r="G106">
        <f t="shared" si="7"/>
        <v>5</v>
      </c>
      <c r="H106" t="str">
        <f t="shared" si="8"/>
        <v>Friday</v>
      </c>
      <c r="I106" t="str">
        <f t="shared" si="9"/>
        <v>Jun</v>
      </c>
      <c r="J106" t="s">
        <v>48</v>
      </c>
      <c r="K106" t="s">
        <v>729</v>
      </c>
    </row>
    <row r="107" spans="1:11" x14ac:dyDescent="0.25">
      <c r="A107" s="1">
        <v>45100</v>
      </c>
      <c r="B107" t="s">
        <v>3</v>
      </c>
      <c r="C107" t="s">
        <v>31</v>
      </c>
      <c r="D107" s="2">
        <v>0.99</v>
      </c>
      <c r="E107">
        <f t="shared" si="5"/>
        <v>6</v>
      </c>
      <c r="F107">
        <f t="shared" si="6"/>
        <v>2023</v>
      </c>
      <c r="G107">
        <f t="shared" si="7"/>
        <v>5</v>
      </c>
      <c r="H107" t="str">
        <f t="shared" si="8"/>
        <v>Friday</v>
      </c>
      <c r="I107" t="str">
        <f t="shared" si="9"/>
        <v>Jun</v>
      </c>
      <c r="J107" t="s">
        <v>48</v>
      </c>
      <c r="K107" t="s">
        <v>729</v>
      </c>
    </row>
    <row r="108" spans="1:11" x14ac:dyDescent="0.25">
      <c r="A108" s="1">
        <v>45100</v>
      </c>
      <c r="B108" t="s">
        <v>3</v>
      </c>
      <c r="C108" t="s">
        <v>197</v>
      </c>
      <c r="D108" s="2">
        <f>0.89/2</f>
        <v>0.44500000000000001</v>
      </c>
      <c r="E108">
        <f t="shared" si="5"/>
        <v>6</v>
      </c>
      <c r="F108">
        <f t="shared" si="6"/>
        <v>2023</v>
      </c>
      <c r="G108">
        <f t="shared" si="7"/>
        <v>5</v>
      </c>
      <c r="H108" t="str">
        <f t="shared" si="8"/>
        <v>Friday</v>
      </c>
      <c r="I108" t="str">
        <f t="shared" si="9"/>
        <v>Jun</v>
      </c>
      <c r="J108" t="s">
        <v>48</v>
      </c>
      <c r="K108" t="s">
        <v>729</v>
      </c>
    </row>
    <row r="109" spans="1:11" x14ac:dyDescent="0.25">
      <c r="A109" s="1">
        <v>45100</v>
      </c>
      <c r="B109" t="s">
        <v>3</v>
      </c>
      <c r="C109" t="s">
        <v>198</v>
      </c>
      <c r="D109" s="2">
        <f>(2.99-0.75)/2</f>
        <v>1.1200000000000001</v>
      </c>
      <c r="E109">
        <f t="shared" si="5"/>
        <v>6</v>
      </c>
      <c r="F109">
        <f t="shared" si="6"/>
        <v>2023</v>
      </c>
      <c r="G109">
        <f t="shared" si="7"/>
        <v>5</v>
      </c>
      <c r="H109" t="str">
        <f t="shared" si="8"/>
        <v>Friday</v>
      </c>
      <c r="I109" t="str">
        <f t="shared" si="9"/>
        <v>Jun</v>
      </c>
      <c r="J109" t="s">
        <v>48</v>
      </c>
      <c r="K109" t="s">
        <v>729</v>
      </c>
    </row>
    <row r="110" spans="1:11" x14ac:dyDescent="0.25">
      <c r="A110" s="1">
        <v>45100</v>
      </c>
      <c r="B110" t="s">
        <v>3</v>
      </c>
      <c r="C110" t="s">
        <v>199</v>
      </c>
      <c r="D110" s="2">
        <v>2.59</v>
      </c>
      <c r="E110">
        <f t="shared" si="5"/>
        <v>6</v>
      </c>
      <c r="F110">
        <f t="shared" si="6"/>
        <v>2023</v>
      </c>
      <c r="G110">
        <f t="shared" si="7"/>
        <v>5</v>
      </c>
      <c r="H110" t="str">
        <f t="shared" si="8"/>
        <v>Friday</v>
      </c>
      <c r="I110" t="str">
        <f t="shared" si="9"/>
        <v>Jun</v>
      </c>
      <c r="J110" t="s">
        <v>48</v>
      </c>
      <c r="K110" t="s">
        <v>729</v>
      </c>
    </row>
    <row r="111" spans="1:11" x14ac:dyDescent="0.25">
      <c r="A111" s="1">
        <v>45100</v>
      </c>
      <c r="B111" t="s">
        <v>3</v>
      </c>
      <c r="C111" t="s">
        <v>200</v>
      </c>
      <c r="D111" s="2">
        <v>1.69</v>
      </c>
      <c r="E111">
        <f t="shared" si="5"/>
        <v>6</v>
      </c>
      <c r="F111">
        <f t="shared" si="6"/>
        <v>2023</v>
      </c>
      <c r="G111">
        <f t="shared" si="7"/>
        <v>5</v>
      </c>
      <c r="H111" t="str">
        <f t="shared" si="8"/>
        <v>Friday</v>
      </c>
      <c r="I111" t="str">
        <f t="shared" si="9"/>
        <v>Jun</v>
      </c>
      <c r="J111" t="s">
        <v>48</v>
      </c>
      <c r="K111" t="s">
        <v>729</v>
      </c>
    </row>
    <row r="112" spans="1:11" x14ac:dyDescent="0.25">
      <c r="A112" s="1">
        <v>45100</v>
      </c>
      <c r="B112" t="s">
        <v>3</v>
      </c>
      <c r="C112" t="s">
        <v>201</v>
      </c>
      <c r="D112" s="2">
        <v>1.59</v>
      </c>
      <c r="E112">
        <f t="shared" si="5"/>
        <v>6</v>
      </c>
      <c r="F112">
        <f t="shared" si="6"/>
        <v>2023</v>
      </c>
      <c r="G112">
        <f t="shared" si="7"/>
        <v>5</v>
      </c>
      <c r="H112" t="str">
        <f t="shared" si="8"/>
        <v>Friday</v>
      </c>
      <c r="I112" t="str">
        <f t="shared" si="9"/>
        <v>Jun</v>
      </c>
      <c r="J112" t="s">
        <v>48</v>
      </c>
      <c r="K112" t="s">
        <v>729</v>
      </c>
    </row>
    <row r="113" spans="1:11" x14ac:dyDescent="0.25">
      <c r="A113" s="1">
        <v>45100</v>
      </c>
      <c r="B113" t="s">
        <v>3</v>
      </c>
      <c r="C113" t="s">
        <v>202</v>
      </c>
      <c r="D113" s="2">
        <f>2.89/2</f>
        <v>1.4450000000000001</v>
      </c>
      <c r="E113">
        <f t="shared" si="5"/>
        <v>6</v>
      </c>
      <c r="F113">
        <f t="shared" si="6"/>
        <v>2023</v>
      </c>
      <c r="G113">
        <f t="shared" si="7"/>
        <v>5</v>
      </c>
      <c r="H113" t="str">
        <f t="shared" si="8"/>
        <v>Friday</v>
      </c>
      <c r="I113" t="str">
        <f t="shared" si="9"/>
        <v>Jun</v>
      </c>
      <c r="J113" t="s">
        <v>48</v>
      </c>
      <c r="K113" t="s">
        <v>729</v>
      </c>
    </row>
    <row r="114" spans="1:11" x14ac:dyDescent="0.25">
      <c r="A114" s="1">
        <v>45100</v>
      </c>
      <c r="B114" t="s">
        <v>3</v>
      </c>
      <c r="C114" t="s">
        <v>201</v>
      </c>
      <c r="D114" s="2">
        <v>1.59</v>
      </c>
      <c r="E114">
        <f t="shared" si="5"/>
        <v>6</v>
      </c>
      <c r="F114">
        <f t="shared" si="6"/>
        <v>2023</v>
      </c>
      <c r="G114">
        <f t="shared" si="7"/>
        <v>5</v>
      </c>
      <c r="H114" t="str">
        <f t="shared" si="8"/>
        <v>Friday</v>
      </c>
      <c r="I114" t="str">
        <f t="shared" si="9"/>
        <v>Jun</v>
      </c>
      <c r="J114" t="s">
        <v>48</v>
      </c>
      <c r="K114" t="s">
        <v>729</v>
      </c>
    </row>
    <row r="115" spans="1:11" x14ac:dyDescent="0.25">
      <c r="A115" s="1">
        <v>45100</v>
      </c>
      <c r="B115" t="s">
        <v>3</v>
      </c>
      <c r="C115" t="s">
        <v>203</v>
      </c>
      <c r="D115" s="2">
        <v>1.69</v>
      </c>
      <c r="E115">
        <f t="shared" si="5"/>
        <v>6</v>
      </c>
      <c r="F115">
        <f t="shared" si="6"/>
        <v>2023</v>
      </c>
      <c r="G115">
        <f t="shared" si="7"/>
        <v>5</v>
      </c>
      <c r="H115" t="str">
        <f t="shared" si="8"/>
        <v>Friday</v>
      </c>
      <c r="I115" t="str">
        <f t="shared" si="9"/>
        <v>Jun</v>
      </c>
      <c r="J115" t="s">
        <v>48</v>
      </c>
      <c r="K115" t="s">
        <v>729</v>
      </c>
    </row>
    <row r="116" spans="1:11" x14ac:dyDescent="0.25">
      <c r="A116" s="1">
        <v>45100</v>
      </c>
      <c r="B116" t="s">
        <v>3</v>
      </c>
      <c r="C116" t="s">
        <v>203</v>
      </c>
      <c r="D116" s="2">
        <v>1.69</v>
      </c>
      <c r="E116">
        <f t="shared" si="5"/>
        <v>6</v>
      </c>
      <c r="F116">
        <f t="shared" si="6"/>
        <v>2023</v>
      </c>
      <c r="G116">
        <f t="shared" si="7"/>
        <v>5</v>
      </c>
      <c r="H116" t="str">
        <f t="shared" si="8"/>
        <v>Friday</v>
      </c>
      <c r="I116" t="str">
        <f t="shared" si="9"/>
        <v>Jun</v>
      </c>
      <c r="J116" t="s">
        <v>48</v>
      </c>
      <c r="K116" t="s">
        <v>729</v>
      </c>
    </row>
    <row r="117" spans="1:11" x14ac:dyDescent="0.25">
      <c r="A117" s="1">
        <v>45100</v>
      </c>
      <c r="B117" t="s">
        <v>3</v>
      </c>
      <c r="C117" t="s">
        <v>204</v>
      </c>
      <c r="D117" s="2">
        <f>2.99/2</f>
        <v>1.4950000000000001</v>
      </c>
      <c r="E117">
        <f t="shared" si="5"/>
        <v>6</v>
      </c>
      <c r="F117">
        <f t="shared" si="6"/>
        <v>2023</v>
      </c>
      <c r="G117">
        <f t="shared" si="7"/>
        <v>5</v>
      </c>
      <c r="H117" t="str">
        <f t="shared" si="8"/>
        <v>Friday</v>
      </c>
      <c r="I117" t="str">
        <f t="shared" si="9"/>
        <v>Jun</v>
      </c>
      <c r="J117" t="s">
        <v>48</v>
      </c>
      <c r="K117" t="s">
        <v>729</v>
      </c>
    </row>
    <row r="118" spans="1:11" x14ac:dyDescent="0.25">
      <c r="A118" s="1">
        <v>45100</v>
      </c>
      <c r="B118" t="s">
        <v>3</v>
      </c>
      <c r="C118" t="s">
        <v>205</v>
      </c>
      <c r="D118" s="2">
        <f>6.49/2</f>
        <v>3.2450000000000001</v>
      </c>
      <c r="E118">
        <f t="shared" si="5"/>
        <v>6</v>
      </c>
      <c r="F118">
        <f t="shared" si="6"/>
        <v>2023</v>
      </c>
      <c r="G118">
        <f t="shared" si="7"/>
        <v>5</v>
      </c>
      <c r="H118" t="str">
        <f t="shared" si="8"/>
        <v>Friday</v>
      </c>
      <c r="I118" t="str">
        <f t="shared" si="9"/>
        <v>Jun</v>
      </c>
      <c r="J118" t="s">
        <v>48</v>
      </c>
      <c r="K118" t="s">
        <v>729</v>
      </c>
    </row>
    <row r="119" spans="1:11" x14ac:dyDescent="0.25">
      <c r="A119" s="1">
        <v>45100</v>
      </c>
      <c r="B119" t="s">
        <v>3</v>
      </c>
      <c r="C119" t="s">
        <v>206</v>
      </c>
      <c r="D119" s="2">
        <f>1.29/2</f>
        <v>0.64500000000000002</v>
      </c>
      <c r="E119">
        <f t="shared" si="5"/>
        <v>6</v>
      </c>
      <c r="F119">
        <f t="shared" si="6"/>
        <v>2023</v>
      </c>
      <c r="G119">
        <f t="shared" si="7"/>
        <v>5</v>
      </c>
      <c r="H119" t="str">
        <f t="shared" si="8"/>
        <v>Friday</v>
      </c>
      <c r="I119" t="str">
        <f t="shared" si="9"/>
        <v>Jun</v>
      </c>
      <c r="J119" t="s">
        <v>48</v>
      </c>
      <c r="K119" t="s">
        <v>729</v>
      </c>
    </row>
    <row r="120" spans="1:11" x14ac:dyDescent="0.25">
      <c r="A120" s="1">
        <v>45100</v>
      </c>
      <c r="B120" t="s">
        <v>3</v>
      </c>
      <c r="C120" t="s">
        <v>201</v>
      </c>
      <c r="D120" s="2">
        <v>1.59</v>
      </c>
      <c r="E120">
        <f t="shared" si="5"/>
        <v>6</v>
      </c>
      <c r="F120">
        <f t="shared" si="6"/>
        <v>2023</v>
      </c>
      <c r="G120">
        <f t="shared" si="7"/>
        <v>5</v>
      </c>
      <c r="H120" t="str">
        <f t="shared" si="8"/>
        <v>Friday</v>
      </c>
      <c r="I120" t="str">
        <f t="shared" si="9"/>
        <v>Jun</v>
      </c>
      <c r="J120" t="s">
        <v>48</v>
      </c>
      <c r="K120" t="s">
        <v>729</v>
      </c>
    </row>
    <row r="121" spans="1:11" x14ac:dyDescent="0.25">
      <c r="A121" s="1">
        <v>45100</v>
      </c>
      <c r="B121" t="s">
        <v>3</v>
      </c>
      <c r="C121" t="s">
        <v>207</v>
      </c>
      <c r="D121" s="2">
        <f>1.48/2</f>
        <v>0.74</v>
      </c>
      <c r="E121">
        <f t="shared" si="5"/>
        <v>6</v>
      </c>
      <c r="F121">
        <f t="shared" si="6"/>
        <v>2023</v>
      </c>
      <c r="G121">
        <f t="shared" si="7"/>
        <v>5</v>
      </c>
      <c r="H121" t="str">
        <f t="shared" si="8"/>
        <v>Friday</v>
      </c>
      <c r="I121" t="str">
        <f t="shared" si="9"/>
        <v>Jun</v>
      </c>
      <c r="J121" t="s">
        <v>48</v>
      </c>
      <c r="K121" t="s">
        <v>729</v>
      </c>
    </row>
    <row r="122" spans="1:11" x14ac:dyDescent="0.25">
      <c r="A122" s="1">
        <v>45100</v>
      </c>
      <c r="B122" t="s">
        <v>3</v>
      </c>
      <c r="C122" t="s">
        <v>208</v>
      </c>
      <c r="D122" s="2">
        <v>1.39</v>
      </c>
      <c r="E122">
        <f t="shared" si="5"/>
        <v>6</v>
      </c>
      <c r="F122">
        <f t="shared" si="6"/>
        <v>2023</v>
      </c>
      <c r="G122">
        <f t="shared" si="7"/>
        <v>5</v>
      </c>
      <c r="H122" t="str">
        <f t="shared" si="8"/>
        <v>Friday</v>
      </c>
      <c r="I122" t="str">
        <f t="shared" si="9"/>
        <v>Jun</v>
      </c>
      <c r="J122" t="s">
        <v>48</v>
      </c>
      <c r="K122" t="s">
        <v>729</v>
      </c>
    </row>
    <row r="123" spans="1:11" x14ac:dyDescent="0.25">
      <c r="A123" s="1">
        <v>45100</v>
      </c>
      <c r="B123" t="s">
        <v>3</v>
      </c>
      <c r="C123" t="s">
        <v>209</v>
      </c>
      <c r="D123" s="2">
        <f>1.19/2</f>
        <v>0.59499999999999997</v>
      </c>
      <c r="E123">
        <f t="shared" si="5"/>
        <v>6</v>
      </c>
      <c r="F123">
        <f t="shared" si="6"/>
        <v>2023</v>
      </c>
      <c r="G123">
        <f t="shared" si="7"/>
        <v>5</v>
      </c>
      <c r="H123" t="str">
        <f t="shared" si="8"/>
        <v>Friday</v>
      </c>
      <c r="I123" t="str">
        <f t="shared" si="9"/>
        <v>Jun</v>
      </c>
      <c r="J123" t="s">
        <v>48</v>
      </c>
      <c r="K123" t="s">
        <v>729</v>
      </c>
    </row>
    <row r="124" spans="1:11" x14ac:dyDescent="0.25">
      <c r="A124" s="1">
        <v>45100</v>
      </c>
      <c r="B124" t="s">
        <v>3</v>
      </c>
      <c r="C124" t="s">
        <v>198</v>
      </c>
      <c r="D124" s="2">
        <f>(2.99-0.75)/2</f>
        <v>1.1200000000000001</v>
      </c>
      <c r="E124">
        <f t="shared" si="5"/>
        <v>6</v>
      </c>
      <c r="F124">
        <f t="shared" si="6"/>
        <v>2023</v>
      </c>
      <c r="G124">
        <f t="shared" si="7"/>
        <v>5</v>
      </c>
      <c r="H124" t="str">
        <f t="shared" si="8"/>
        <v>Friday</v>
      </c>
      <c r="I124" t="str">
        <f t="shared" si="9"/>
        <v>Jun</v>
      </c>
      <c r="J124" t="s">
        <v>48</v>
      </c>
      <c r="K124" t="s">
        <v>729</v>
      </c>
    </row>
    <row r="125" spans="1:11" x14ac:dyDescent="0.25">
      <c r="A125" s="1">
        <v>45100</v>
      </c>
      <c r="B125" t="s">
        <v>3</v>
      </c>
      <c r="C125" t="s">
        <v>31</v>
      </c>
      <c r="D125" s="2">
        <v>0.99</v>
      </c>
      <c r="E125">
        <f t="shared" si="5"/>
        <v>6</v>
      </c>
      <c r="F125">
        <f t="shared" si="6"/>
        <v>2023</v>
      </c>
      <c r="G125">
        <f t="shared" si="7"/>
        <v>5</v>
      </c>
      <c r="H125" t="str">
        <f t="shared" si="8"/>
        <v>Friday</v>
      </c>
      <c r="I125" t="str">
        <f t="shared" si="9"/>
        <v>Jun</v>
      </c>
      <c r="J125" t="s">
        <v>48</v>
      </c>
      <c r="K125" t="s">
        <v>729</v>
      </c>
    </row>
    <row r="126" spans="1:11" x14ac:dyDescent="0.25">
      <c r="A126" s="1">
        <v>45100</v>
      </c>
      <c r="B126" t="s">
        <v>3</v>
      </c>
      <c r="C126" t="s">
        <v>31</v>
      </c>
      <c r="D126" s="2">
        <v>0.99</v>
      </c>
      <c r="E126">
        <f t="shared" si="5"/>
        <v>6</v>
      </c>
      <c r="F126">
        <f t="shared" si="6"/>
        <v>2023</v>
      </c>
      <c r="G126">
        <f t="shared" si="7"/>
        <v>5</v>
      </c>
      <c r="H126" t="str">
        <f t="shared" si="8"/>
        <v>Friday</v>
      </c>
      <c r="I126" t="str">
        <f t="shared" si="9"/>
        <v>Jun</v>
      </c>
      <c r="J126" t="s">
        <v>48</v>
      </c>
      <c r="K126" t="s">
        <v>729</v>
      </c>
    </row>
    <row r="127" spans="1:11" x14ac:dyDescent="0.25">
      <c r="A127" s="1">
        <v>45100</v>
      </c>
      <c r="B127" t="s">
        <v>3</v>
      </c>
      <c r="C127" t="s">
        <v>210</v>
      </c>
      <c r="D127" s="2">
        <v>2.4900000000000002</v>
      </c>
      <c r="E127">
        <f t="shared" si="5"/>
        <v>6</v>
      </c>
      <c r="F127">
        <f t="shared" si="6"/>
        <v>2023</v>
      </c>
      <c r="G127">
        <f t="shared" si="7"/>
        <v>5</v>
      </c>
      <c r="H127" t="str">
        <f t="shared" si="8"/>
        <v>Friday</v>
      </c>
      <c r="I127" t="str">
        <f t="shared" si="9"/>
        <v>Jun</v>
      </c>
      <c r="J127" t="s">
        <v>48</v>
      </c>
      <c r="K127" t="s">
        <v>729</v>
      </c>
    </row>
    <row r="128" spans="1:11" x14ac:dyDescent="0.25">
      <c r="A128" s="1">
        <v>45108</v>
      </c>
      <c r="B128" t="s">
        <v>3</v>
      </c>
      <c r="C128" t="s">
        <v>100</v>
      </c>
      <c r="D128" s="2">
        <v>6.99</v>
      </c>
      <c r="E128">
        <f t="shared" si="5"/>
        <v>7</v>
      </c>
      <c r="F128">
        <f t="shared" si="6"/>
        <v>2023</v>
      </c>
      <c r="G128">
        <f t="shared" si="7"/>
        <v>6</v>
      </c>
      <c r="H128" t="str">
        <f t="shared" si="8"/>
        <v>Saturday</v>
      </c>
      <c r="I128" t="str">
        <f t="shared" si="9"/>
        <v>Jul</v>
      </c>
      <c r="J128" t="s">
        <v>81</v>
      </c>
      <c r="K128" t="s">
        <v>729</v>
      </c>
    </row>
    <row r="129" spans="1:11" x14ac:dyDescent="0.25">
      <c r="A129" s="1">
        <v>45108</v>
      </c>
      <c r="B129" t="s">
        <v>3</v>
      </c>
      <c r="C129" t="s">
        <v>101</v>
      </c>
      <c r="D129" s="2">
        <v>1.39</v>
      </c>
      <c r="E129">
        <f t="shared" si="5"/>
        <v>7</v>
      </c>
      <c r="F129">
        <f t="shared" si="6"/>
        <v>2023</v>
      </c>
      <c r="G129">
        <f t="shared" si="7"/>
        <v>6</v>
      </c>
      <c r="H129" t="str">
        <f t="shared" si="8"/>
        <v>Saturday</v>
      </c>
      <c r="I129" t="str">
        <f t="shared" si="9"/>
        <v>Jul</v>
      </c>
      <c r="J129" t="s">
        <v>81</v>
      </c>
      <c r="K129" t="s">
        <v>729</v>
      </c>
    </row>
    <row r="130" spans="1:11" x14ac:dyDescent="0.25">
      <c r="A130" s="1">
        <v>45108</v>
      </c>
      <c r="B130" t="s">
        <v>3</v>
      </c>
      <c r="C130" t="s">
        <v>102</v>
      </c>
      <c r="D130" s="2">
        <v>1.39</v>
      </c>
      <c r="E130">
        <f t="shared" si="5"/>
        <v>7</v>
      </c>
      <c r="F130">
        <f t="shared" si="6"/>
        <v>2023</v>
      </c>
      <c r="G130">
        <f t="shared" si="7"/>
        <v>6</v>
      </c>
      <c r="H130" t="str">
        <f t="shared" si="8"/>
        <v>Saturday</v>
      </c>
      <c r="I130" t="str">
        <f t="shared" si="9"/>
        <v>Jul</v>
      </c>
      <c r="J130" t="s">
        <v>81</v>
      </c>
      <c r="K130" t="s">
        <v>729</v>
      </c>
    </row>
    <row r="131" spans="1:11" x14ac:dyDescent="0.25">
      <c r="A131" s="1">
        <v>45108</v>
      </c>
      <c r="B131" t="s">
        <v>3</v>
      </c>
      <c r="C131" t="s">
        <v>103</v>
      </c>
      <c r="D131" s="2">
        <v>0.69</v>
      </c>
      <c r="E131">
        <f t="shared" ref="E131:E194" si="10">MONTH(A131)</f>
        <v>7</v>
      </c>
      <c r="F131">
        <f t="shared" ref="F131:F194" si="11">YEAR(A131)</f>
        <v>2023</v>
      </c>
      <c r="G131">
        <f t="shared" ref="G131:G194" si="12">WEEKDAY(A131, 2)</f>
        <v>6</v>
      </c>
      <c r="H131" t="str">
        <f t="shared" ref="H131:H194" si="13">CHOOSE(WEEKDAY(A131, 2), "Monday", "Tuesday","Wednesday", "Thursday", "Friday", "Saturday","Sunday")</f>
        <v>Saturday</v>
      </c>
      <c r="I131" t="str">
        <f t="shared" ref="I131:I194" si="14">TEXT(A131, "MMM")</f>
        <v>Jul</v>
      </c>
      <c r="J131" t="s">
        <v>81</v>
      </c>
      <c r="K131" t="s">
        <v>729</v>
      </c>
    </row>
    <row r="132" spans="1:11" x14ac:dyDescent="0.25">
      <c r="A132" s="1">
        <v>45108</v>
      </c>
      <c r="B132" t="s">
        <v>3</v>
      </c>
      <c r="C132" t="s">
        <v>104</v>
      </c>
      <c r="D132" s="2">
        <v>0.99</v>
      </c>
      <c r="E132">
        <f t="shared" si="10"/>
        <v>7</v>
      </c>
      <c r="F132">
        <f t="shared" si="11"/>
        <v>2023</v>
      </c>
      <c r="G132">
        <f t="shared" si="12"/>
        <v>6</v>
      </c>
      <c r="H132" t="str">
        <f t="shared" si="13"/>
        <v>Saturday</v>
      </c>
      <c r="I132" t="str">
        <f t="shared" si="14"/>
        <v>Jul</v>
      </c>
      <c r="J132" t="s">
        <v>81</v>
      </c>
      <c r="K132" t="s">
        <v>729</v>
      </c>
    </row>
    <row r="133" spans="1:11" x14ac:dyDescent="0.25">
      <c r="A133" s="1">
        <v>45108</v>
      </c>
      <c r="B133" t="s">
        <v>3</v>
      </c>
      <c r="C133" t="s">
        <v>105</v>
      </c>
      <c r="D133" s="2">
        <v>2.39</v>
      </c>
      <c r="E133">
        <f t="shared" si="10"/>
        <v>7</v>
      </c>
      <c r="F133">
        <f t="shared" si="11"/>
        <v>2023</v>
      </c>
      <c r="G133">
        <f t="shared" si="12"/>
        <v>6</v>
      </c>
      <c r="H133" t="str">
        <f t="shared" si="13"/>
        <v>Saturday</v>
      </c>
      <c r="I133" t="str">
        <f t="shared" si="14"/>
        <v>Jul</v>
      </c>
      <c r="J133" t="s">
        <v>81</v>
      </c>
      <c r="K133" t="s">
        <v>729</v>
      </c>
    </row>
    <row r="134" spans="1:11" x14ac:dyDescent="0.25">
      <c r="A134" s="1">
        <v>45108</v>
      </c>
      <c r="B134" t="s">
        <v>3</v>
      </c>
      <c r="C134" t="s">
        <v>106</v>
      </c>
      <c r="D134" s="2">
        <f>1.99/2</f>
        <v>0.995</v>
      </c>
      <c r="E134">
        <f t="shared" si="10"/>
        <v>7</v>
      </c>
      <c r="F134">
        <f t="shared" si="11"/>
        <v>2023</v>
      </c>
      <c r="G134">
        <f t="shared" si="12"/>
        <v>6</v>
      </c>
      <c r="H134" t="str">
        <f t="shared" si="13"/>
        <v>Saturday</v>
      </c>
      <c r="I134" t="str">
        <f t="shared" si="14"/>
        <v>Jul</v>
      </c>
      <c r="J134" t="s">
        <v>81</v>
      </c>
      <c r="K134" t="s">
        <v>729</v>
      </c>
    </row>
    <row r="135" spans="1:11" x14ac:dyDescent="0.25">
      <c r="A135" s="1">
        <v>45108</v>
      </c>
      <c r="B135" t="s">
        <v>3</v>
      </c>
      <c r="C135" t="s">
        <v>107</v>
      </c>
      <c r="D135" s="2">
        <v>3.19</v>
      </c>
      <c r="E135">
        <f t="shared" si="10"/>
        <v>7</v>
      </c>
      <c r="F135">
        <f t="shared" si="11"/>
        <v>2023</v>
      </c>
      <c r="G135">
        <f t="shared" si="12"/>
        <v>6</v>
      </c>
      <c r="H135" t="str">
        <f t="shared" si="13"/>
        <v>Saturday</v>
      </c>
      <c r="I135" t="str">
        <f t="shared" si="14"/>
        <v>Jul</v>
      </c>
      <c r="J135" t="s">
        <v>81</v>
      </c>
      <c r="K135" t="s">
        <v>729</v>
      </c>
    </row>
    <row r="136" spans="1:11" x14ac:dyDescent="0.25">
      <c r="A136" s="1">
        <v>45110</v>
      </c>
      <c r="B136" t="s">
        <v>3</v>
      </c>
      <c r="C136" t="s">
        <v>23</v>
      </c>
      <c r="D136" s="2">
        <v>0.99</v>
      </c>
      <c r="E136">
        <f t="shared" si="10"/>
        <v>7</v>
      </c>
      <c r="F136">
        <f t="shared" si="11"/>
        <v>2023</v>
      </c>
      <c r="G136">
        <f t="shared" si="12"/>
        <v>1</v>
      </c>
      <c r="H136" t="str">
        <f t="shared" si="13"/>
        <v>Monday</v>
      </c>
      <c r="I136" t="str">
        <f t="shared" si="14"/>
        <v>Jul</v>
      </c>
      <c r="J136" t="s">
        <v>49</v>
      </c>
      <c r="K136" t="s">
        <v>743</v>
      </c>
    </row>
    <row r="137" spans="1:11" x14ac:dyDescent="0.25">
      <c r="A137" s="1">
        <v>45110</v>
      </c>
      <c r="B137" t="s">
        <v>3</v>
      </c>
      <c r="C137" t="s">
        <v>24</v>
      </c>
      <c r="D137" s="2">
        <v>1.99</v>
      </c>
      <c r="E137">
        <f t="shared" si="10"/>
        <v>7</v>
      </c>
      <c r="F137">
        <f t="shared" si="11"/>
        <v>2023</v>
      </c>
      <c r="G137">
        <f t="shared" si="12"/>
        <v>1</v>
      </c>
      <c r="H137" t="str">
        <f t="shared" si="13"/>
        <v>Monday</v>
      </c>
      <c r="I137" t="str">
        <f t="shared" si="14"/>
        <v>Jul</v>
      </c>
      <c r="J137" t="s">
        <v>49</v>
      </c>
      <c r="K137" t="s">
        <v>743</v>
      </c>
    </row>
    <row r="138" spans="1:11" x14ac:dyDescent="0.25">
      <c r="A138" s="1">
        <v>45110</v>
      </c>
      <c r="B138" t="s">
        <v>3</v>
      </c>
      <c r="C138" t="s">
        <v>25</v>
      </c>
      <c r="D138" s="2">
        <v>2.4900000000000002</v>
      </c>
      <c r="E138">
        <f t="shared" si="10"/>
        <v>7</v>
      </c>
      <c r="F138">
        <f t="shared" si="11"/>
        <v>2023</v>
      </c>
      <c r="G138">
        <f t="shared" si="12"/>
        <v>1</v>
      </c>
      <c r="H138" t="str">
        <f t="shared" si="13"/>
        <v>Monday</v>
      </c>
      <c r="I138" t="str">
        <f t="shared" si="14"/>
        <v>Jul</v>
      </c>
      <c r="J138" t="s">
        <v>49</v>
      </c>
      <c r="K138" t="s">
        <v>743</v>
      </c>
    </row>
    <row r="139" spans="1:11" x14ac:dyDescent="0.25">
      <c r="A139" s="1">
        <v>45110</v>
      </c>
      <c r="B139" t="s">
        <v>3</v>
      </c>
      <c r="C139" t="s">
        <v>26</v>
      </c>
      <c r="D139" s="2">
        <v>2.4900000000000002</v>
      </c>
      <c r="E139">
        <f t="shared" si="10"/>
        <v>7</v>
      </c>
      <c r="F139">
        <f t="shared" si="11"/>
        <v>2023</v>
      </c>
      <c r="G139">
        <f t="shared" si="12"/>
        <v>1</v>
      </c>
      <c r="H139" t="str">
        <f t="shared" si="13"/>
        <v>Monday</v>
      </c>
      <c r="I139" t="str">
        <f t="shared" si="14"/>
        <v>Jul</v>
      </c>
      <c r="J139" t="s">
        <v>49</v>
      </c>
      <c r="K139" t="s">
        <v>743</v>
      </c>
    </row>
    <row r="140" spans="1:11" x14ac:dyDescent="0.25">
      <c r="A140" s="1">
        <v>45110</v>
      </c>
      <c r="B140" t="s">
        <v>3</v>
      </c>
      <c r="C140" t="s">
        <v>108</v>
      </c>
      <c r="D140" s="2">
        <v>5.3</v>
      </c>
      <c r="E140">
        <f t="shared" si="10"/>
        <v>7</v>
      </c>
      <c r="F140">
        <f t="shared" si="11"/>
        <v>2023</v>
      </c>
      <c r="G140">
        <f t="shared" si="12"/>
        <v>1</v>
      </c>
      <c r="H140" t="str">
        <f t="shared" si="13"/>
        <v>Monday</v>
      </c>
      <c r="I140" t="str">
        <f t="shared" si="14"/>
        <v>Jul</v>
      </c>
      <c r="J140" t="s">
        <v>46</v>
      </c>
    </row>
    <row r="141" spans="1:11" x14ac:dyDescent="0.25">
      <c r="A141" s="1">
        <v>45110</v>
      </c>
      <c r="B141" t="s">
        <v>3</v>
      </c>
      <c r="C141" t="s">
        <v>86</v>
      </c>
      <c r="D141" s="2">
        <v>0.79</v>
      </c>
      <c r="E141">
        <f t="shared" si="10"/>
        <v>7</v>
      </c>
      <c r="F141">
        <f t="shared" si="11"/>
        <v>2023</v>
      </c>
      <c r="G141">
        <f t="shared" si="12"/>
        <v>1</v>
      </c>
      <c r="H141" t="str">
        <f t="shared" si="13"/>
        <v>Monday</v>
      </c>
      <c r="I141" t="str">
        <f t="shared" si="14"/>
        <v>Jul</v>
      </c>
      <c r="J141" t="s">
        <v>46</v>
      </c>
    </row>
    <row r="142" spans="1:11" x14ac:dyDescent="0.25">
      <c r="A142" s="1">
        <v>45111</v>
      </c>
      <c r="B142" t="s">
        <v>3</v>
      </c>
      <c r="C142" t="s">
        <v>87</v>
      </c>
      <c r="D142" s="2">
        <v>4.16</v>
      </c>
      <c r="E142">
        <f t="shared" si="10"/>
        <v>7</v>
      </c>
      <c r="F142">
        <f t="shared" si="11"/>
        <v>2023</v>
      </c>
      <c r="G142">
        <f t="shared" si="12"/>
        <v>2</v>
      </c>
      <c r="H142" t="str">
        <f t="shared" si="13"/>
        <v>Tuesday</v>
      </c>
      <c r="I142" t="str">
        <f t="shared" si="14"/>
        <v>Jul</v>
      </c>
      <c r="J142" t="s">
        <v>46</v>
      </c>
    </row>
    <row r="143" spans="1:11" x14ac:dyDescent="0.25">
      <c r="A143" s="1">
        <v>45111</v>
      </c>
      <c r="B143" t="s">
        <v>3</v>
      </c>
      <c r="C143" t="s">
        <v>86</v>
      </c>
      <c r="D143" s="2">
        <v>0.79</v>
      </c>
      <c r="E143">
        <f t="shared" si="10"/>
        <v>7</v>
      </c>
      <c r="F143">
        <f t="shared" si="11"/>
        <v>2023</v>
      </c>
      <c r="G143">
        <f t="shared" si="12"/>
        <v>2</v>
      </c>
      <c r="H143" t="str">
        <f t="shared" si="13"/>
        <v>Tuesday</v>
      </c>
      <c r="I143" t="str">
        <f t="shared" si="14"/>
        <v>Jul</v>
      </c>
      <c r="J143" t="s">
        <v>46</v>
      </c>
    </row>
    <row r="144" spans="1:11" x14ac:dyDescent="0.25">
      <c r="A144" s="1">
        <v>45112</v>
      </c>
      <c r="B144" t="s">
        <v>3</v>
      </c>
      <c r="C144" t="s">
        <v>109</v>
      </c>
      <c r="D144" s="2">
        <v>2.9</v>
      </c>
      <c r="E144">
        <f t="shared" si="10"/>
        <v>7</v>
      </c>
      <c r="F144">
        <f t="shared" si="11"/>
        <v>2023</v>
      </c>
      <c r="G144">
        <f t="shared" si="12"/>
        <v>3</v>
      </c>
      <c r="H144" t="str">
        <f t="shared" si="13"/>
        <v>Wednesday</v>
      </c>
      <c r="I144" t="str">
        <f t="shared" si="14"/>
        <v>Jul</v>
      </c>
      <c r="J144" t="s">
        <v>46</v>
      </c>
    </row>
    <row r="145" spans="1:11" x14ac:dyDescent="0.25">
      <c r="A145" s="1">
        <v>45113</v>
      </c>
      <c r="B145" t="s">
        <v>3</v>
      </c>
      <c r="C145" t="s">
        <v>215</v>
      </c>
      <c r="D145" s="2">
        <f>2.39/2</f>
        <v>1.1950000000000001</v>
      </c>
      <c r="E145">
        <f t="shared" si="10"/>
        <v>7</v>
      </c>
      <c r="F145">
        <f t="shared" si="11"/>
        <v>2023</v>
      </c>
      <c r="G145">
        <f t="shared" si="12"/>
        <v>4</v>
      </c>
      <c r="H145" t="str">
        <f t="shared" si="13"/>
        <v>Thursday</v>
      </c>
      <c r="I145" t="str">
        <f t="shared" si="14"/>
        <v>Jul</v>
      </c>
      <c r="J145" t="s">
        <v>856</v>
      </c>
      <c r="K145" t="s">
        <v>743</v>
      </c>
    </row>
    <row r="146" spans="1:11" x14ac:dyDescent="0.25">
      <c r="A146" s="1">
        <v>45113</v>
      </c>
      <c r="B146" t="s">
        <v>3</v>
      </c>
      <c r="C146" t="s">
        <v>216</v>
      </c>
      <c r="D146" s="2">
        <f>7.99/2</f>
        <v>3.9950000000000001</v>
      </c>
      <c r="E146">
        <f t="shared" si="10"/>
        <v>7</v>
      </c>
      <c r="F146">
        <f t="shared" si="11"/>
        <v>2023</v>
      </c>
      <c r="G146">
        <f t="shared" si="12"/>
        <v>4</v>
      </c>
      <c r="H146" t="str">
        <f t="shared" si="13"/>
        <v>Thursday</v>
      </c>
      <c r="I146" t="str">
        <f t="shared" si="14"/>
        <v>Jul</v>
      </c>
      <c r="J146" t="s">
        <v>856</v>
      </c>
      <c r="K146" t="s">
        <v>743</v>
      </c>
    </row>
    <row r="147" spans="1:11" x14ac:dyDescent="0.25">
      <c r="A147" s="1">
        <v>45113</v>
      </c>
      <c r="B147" t="s">
        <v>3</v>
      </c>
      <c r="C147" t="s">
        <v>217</v>
      </c>
      <c r="D147" s="2">
        <f>1.39/2</f>
        <v>0.69499999999999995</v>
      </c>
      <c r="E147">
        <f t="shared" si="10"/>
        <v>7</v>
      </c>
      <c r="F147">
        <f t="shared" si="11"/>
        <v>2023</v>
      </c>
      <c r="G147">
        <f t="shared" si="12"/>
        <v>4</v>
      </c>
      <c r="H147" t="str">
        <f t="shared" si="13"/>
        <v>Thursday</v>
      </c>
      <c r="I147" t="str">
        <f t="shared" si="14"/>
        <v>Jul</v>
      </c>
      <c r="J147" t="s">
        <v>856</v>
      </c>
      <c r="K147" t="s">
        <v>743</v>
      </c>
    </row>
    <row r="148" spans="1:11" x14ac:dyDescent="0.25">
      <c r="A148" s="1">
        <v>45113</v>
      </c>
      <c r="B148" t="s">
        <v>3</v>
      </c>
      <c r="C148" t="s">
        <v>23</v>
      </c>
      <c r="D148" s="2">
        <v>0.99</v>
      </c>
      <c r="E148">
        <f t="shared" si="10"/>
        <v>7</v>
      </c>
      <c r="F148">
        <f t="shared" si="11"/>
        <v>2023</v>
      </c>
      <c r="G148">
        <f t="shared" si="12"/>
        <v>4</v>
      </c>
      <c r="H148" t="str">
        <f t="shared" si="13"/>
        <v>Thursday</v>
      </c>
      <c r="I148" t="str">
        <f t="shared" si="14"/>
        <v>Jul</v>
      </c>
      <c r="J148" t="s">
        <v>49</v>
      </c>
      <c r="K148" t="s">
        <v>729</v>
      </c>
    </row>
    <row r="149" spans="1:11" x14ac:dyDescent="0.25">
      <c r="A149" s="1">
        <v>45113</v>
      </c>
      <c r="B149" t="s">
        <v>3</v>
      </c>
      <c r="C149" t="s">
        <v>79</v>
      </c>
      <c r="D149" s="2">
        <v>1.75</v>
      </c>
      <c r="E149">
        <f t="shared" si="10"/>
        <v>7</v>
      </c>
      <c r="F149">
        <f t="shared" si="11"/>
        <v>2023</v>
      </c>
      <c r="G149">
        <f t="shared" si="12"/>
        <v>4</v>
      </c>
      <c r="H149" t="str">
        <f t="shared" si="13"/>
        <v>Thursday</v>
      </c>
      <c r="I149" t="str">
        <f t="shared" si="14"/>
        <v>Jul</v>
      </c>
      <c r="J149" t="s">
        <v>49</v>
      </c>
      <c r="K149" t="s">
        <v>729</v>
      </c>
    </row>
    <row r="150" spans="1:11" x14ac:dyDescent="0.25">
      <c r="A150" s="1">
        <v>45113</v>
      </c>
      <c r="B150" t="s">
        <v>3</v>
      </c>
      <c r="C150" t="s">
        <v>316</v>
      </c>
      <c r="D150" s="2">
        <v>1.1499999999999999</v>
      </c>
      <c r="E150">
        <f t="shared" si="10"/>
        <v>7</v>
      </c>
      <c r="F150">
        <f t="shared" si="11"/>
        <v>2023</v>
      </c>
      <c r="G150">
        <f t="shared" si="12"/>
        <v>4</v>
      </c>
      <c r="H150" t="str">
        <f t="shared" si="13"/>
        <v>Thursday</v>
      </c>
      <c r="I150" t="str">
        <f t="shared" si="14"/>
        <v>Jul</v>
      </c>
      <c r="J150" t="s">
        <v>46</v>
      </c>
    </row>
    <row r="151" spans="1:11" x14ac:dyDescent="0.25">
      <c r="A151" s="1">
        <v>45113</v>
      </c>
      <c r="B151" t="s">
        <v>3</v>
      </c>
      <c r="C151" t="s">
        <v>109</v>
      </c>
      <c r="D151" s="2">
        <v>2.9</v>
      </c>
      <c r="E151">
        <f t="shared" si="10"/>
        <v>7</v>
      </c>
      <c r="F151">
        <f t="shared" si="11"/>
        <v>2023</v>
      </c>
      <c r="G151">
        <f t="shared" si="12"/>
        <v>4</v>
      </c>
      <c r="H151" t="str">
        <f t="shared" si="13"/>
        <v>Thursday</v>
      </c>
      <c r="I151" t="str">
        <f t="shared" si="14"/>
        <v>Jul</v>
      </c>
      <c r="J151" t="s">
        <v>46</v>
      </c>
    </row>
    <row r="152" spans="1:11" x14ac:dyDescent="0.25">
      <c r="A152" s="1">
        <v>45113</v>
      </c>
      <c r="B152" t="s">
        <v>3</v>
      </c>
      <c r="C152" t="s">
        <v>86</v>
      </c>
      <c r="D152" s="2">
        <v>0.79</v>
      </c>
      <c r="E152">
        <f t="shared" si="10"/>
        <v>7</v>
      </c>
      <c r="F152">
        <f t="shared" si="11"/>
        <v>2023</v>
      </c>
      <c r="G152">
        <f t="shared" si="12"/>
        <v>4</v>
      </c>
      <c r="H152" t="str">
        <f t="shared" si="13"/>
        <v>Thursday</v>
      </c>
      <c r="I152" t="str">
        <f t="shared" si="14"/>
        <v>Jul</v>
      </c>
      <c r="J152" t="s">
        <v>46</v>
      </c>
    </row>
    <row r="153" spans="1:11" x14ac:dyDescent="0.25">
      <c r="A153" s="1">
        <v>45114</v>
      </c>
      <c r="B153" t="s">
        <v>3</v>
      </c>
      <c r="C153" t="s">
        <v>94</v>
      </c>
      <c r="D153" s="2">
        <v>3.3</v>
      </c>
      <c r="E153">
        <f t="shared" si="10"/>
        <v>7</v>
      </c>
      <c r="F153">
        <f t="shared" si="11"/>
        <v>2023</v>
      </c>
      <c r="G153">
        <f t="shared" si="12"/>
        <v>5</v>
      </c>
      <c r="H153" t="str">
        <f t="shared" si="13"/>
        <v>Friday</v>
      </c>
      <c r="I153" t="str">
        <f t="shared" si="14"/>
        <v>Jul</v>
      </c>
      <c r="J153" t="s">
        <v>46</v>
      </c>
    </row>
    <row r="154" spans="1:11" x14ac:dyDescent="0.25">
      <c r="A154" s="1">
        <v>45114</v>
      </c>
      <c r="B154" t="s">
        <v>3</v>
      </c>
      <c r="C154" t="s">
        <v>86</v>
      </c>
      <c r="D154" s="2">
        <v>0.79</v>
      </c>
      <c r="E154">
        <f t="shared" si="10"/>
        <v>7</v>
      </c>
      <c r="F154">
        <f t="shared" si="11"/>
        <v>2023</v>
      </c>
      <c r="G154">
        <f t="shared" si="12"/>
        <v>5</v>
      </c>
      <c r="H154" t="str">
        <f t="shared" si="13"/>
        <v>Friday</v>
      </c>
      <c r="I154" t="str">
        <f t="shared" si="14"/>
        <v>Jul</v>
      </c>
      <c r="J154" t="s">
        <v>46</v>
      </c>
    </row>
    <row r="155" spans="1:11" x14ac:dyDescent="0.25">
      <c r="A155" s="1">
        <v>45114</v>
      </c>
      <c r="B155" t="s">
        <v>3</v>
      </c>
      <c r="C155" t="s">
        <v>211</v>
      </c>
      <c r="D155" s="2">
        <f>2.79/2</f>
        <v>1.395</v>
      </c>
      <c r="E155">
        <f t="shared" si="10"/>
        <v>7</v>
      </c>
      <c r="F155">
        <f t="shared" si="11"/>
        <v>2023</v>
      </c>
      <c r="G155">
        <f t="shared" si="12"/>
        <v>5</v>
      </c>
      <c r="H155" t="str">
        <f t="shared" si="13"/>
        <v>Friday</v>
      </c>
      <c r="I155" t="str">
        <f t="shared" si="14"/>
        <v>Jul</v>
      </c>
      <c r="J155" t="s">
        <v>48</v>
      </c>
      <c r="K155" t="s">
        <v>729</v>
      </c>
    </row>
    <row r="156" spans="1:11" x14ac:dyDescent="0.25">
      <c r="A156" s="1">
        <v>45114</v>
      </c>
      <c r="B156" t="s">
        <v>3</v>
      </c>
      <c r="C156" t="s">
        <v>210</v>
      </c>
      <c r="D156" s="2">
        <f>2.49/2</f>
        <v>1.2450000000000001</v>
      </c>
      <c r="E156">
        <f t="shared" si="10"/>
        <v>7</v>
      </c>
      <c r="F156">
        <f t="shared" si="11"/>
        <v>2023</v>
      </c>
      <c r="G156">
        <f t="shared" si="12"/>
        <v>5</v>
      </c>
      <c r="H156" t="str">
        <f t="shared" si="13"/>
        <v>Friday</v>
      </c>
      <c r="I156" t="str">
        <f t="shared" si="14"/>
        <v>Jul</v>
      </c>
      <c r="J156" t="s">
        <v>48</v>
      </c>
      <c r="K156" t="s">
        <v>729</v>
      </c>
    </row>
    <row r="157" spans="1:11" x14ac:dyDescent="0.25">
      <c r="A157" s="1">
        <v>45114</v>
      </c>
      <c r="B157" t="s">
        <v>3</v>
      </c>
      <c r="C157" t="s">
        <v>212</v>
      </c>
      <c r="D157" s="2">
        <f>1.48/2</f>
        <v>0.74</v>
      </c>
      <c r="E157">
        <f t="shared" si="10"/>
        <v>7</v>
      </c>
      <c r="F157">
        <f t="shared" si="11"/>
        <v>2023</v>
      </c>
      <c r="G157">
        <f t="shared" si="12"/>
        <v>5</v>
      </c>
      <c r="H157" t="str">
        <f t="shared" si="13"/>
        <v>Friday</v>
      </c>
      <c r="I157" t="str">
        <f t="shared" si="14"/>
        <v>Jul</v>
      </c>
      <c r="J157" t="s">
        <v>48</v>
      </c>
      <c r="K157" t="s">
        <v>729</v>
      </c>
    </row>
    <row r="158" spans="1:11" x14ac:dyDescent="0.25">
      <c r="A158" s="1">
        <v>45114</v>
      </c>
      <c r="B158" t="s">
        <v>3</v>
      </c>
      <c r="C158" t="s">
        <v>213</v>
      </c>
      <c r="D158" s="2">
        <f>2.69/2</f>
        <v>1.345</v>
      </c>
      <c r="E158">
        <f t="shared" si="10"/>
        <v>7</v>
      </c>
      <c r="F158">
        <f t="shared" si="11"/>
        <v>2023</v>
      </c>
      <c r="G158">
        <f t="shared" si="12"/>
        <v>5</v>
      </c>
      <c r="H158" t="str">
        <f t="shared" si="13"/>
        <v>Friday</v>
      </c>
      <c r="I158" t="str">
        <f t="shared" si="14"/>
        <v>Jul</v>
      </c>
      <c r="J158" t="s">
        <v>48</v>
      </c>
      <c r="K158" t="s">
        <v>729</v>
      </c>
    </row>
    <row r="159" spans="1:11" x14ac:dyDescent="0.25">
      <c r="A159" s="1">
        <v>45114</v>
      </c>
      <c r="B159" t="s">
        <v>3</v>
      </c>
      <c r="C159" t="s">
        <v>197</v>
      </c>
      <c r="D159" s="2">
        <f>0.89/2</f>
        <v>0.44500000000000001</v>
      </c>
      <c r="E159">
        <f t="shared" si="10"/>
        <v>7</v>
      </c>
      <c r="F159">
        <f t="shared" si="11"/>
        <v>2023</v>
      </c>
      <c r="G159">
        <f t="shared" si="12"/>
        <v>5</v>
      </c>
      <c r="H159" t="str">
        <f t="shared" si="13"/>
        <v>Friday</v>
      </c>
      <c r="I159" t="str">
        <f t="shared" si="14"/>
        <v>Jul</v>
      </c>
      <c r="J159" t="s">
        <v>48</v>
      </c>
      <c r="K159" t="s">
        <v>729</v>
      </c>
    </row>
    <row r="160" spans="1:11" x14ac:dyDescent="0.25">
      <c r="A160" s="1">
        <v>45114</v>
      </c>
      <c r="B160" t="s">
        <v>3</v>
      </c>
      <c r="C160" t="s">
        <v>214</v>
      </c>
      <c r="D160" s="2">
        <f>1.99/2</f>
        <v>0.995</v>
      </c>
      <c r="E160">
        <f t="shared" si="10"/>
        <v>7</v>
      </c>
      <c r="F160">
        <f t="shared" si="11"/>
        <v>2023</v>
      </c>
      <c r="G160">
        <f t="shared" si="12"/>
        <v>5</v>
      </c>
      <c r="H160" t="str">
        <f t="shared" si="13"/>
        <v>Friday</v>
      </c>
      <c r="I160" t="str">
        <f t="shared" si="14"/>
        <v>Jul</v>
      </c>
      <c r="J160" t="s">
        <v>48</v>
      </c>
      <c r="K160" t="s">
        <v>729</v>
      </c>
    </row>
    <row r="161" spans="1:11" x14ac:dyDescent="0.25">
      <c r="A161" s="1">
        <v>45114</v>
      </c>
      <c r="B161" t="s">
        <v>3</v>
      </c>
      <c r="C161" t="s">
        <v>31</v>
      </c>
      <c r="D161" s="2">
        <v>0.99</v>
      </c>
      <c r="E161">
        <f t="shared" si="10"/>
        <v>7</v>
      </c>
      <c r="F161">
        <f t="shared" si="11"/>
        <v>2023</v>
      </c>
      <c r="G161">
        <f t="shared" si="12"/>
        <v>5</v>
      </c>
      <c r="H161" t="str">
        <f t="shared" si="13"/>
        <v>Friday</v>
      </c>
      <c r="I161" t="str">
        <f t="shared" si="14"/>
        <v>Jul</v>
      </c>
      <c r="J161" t="s">
        <v>48</v>
      </c>
      <c r="K161" t="s">
        <v>729</v>
      </c>
    </row>
    <row r="162" spans="1:11" x14ac:dyDescent="0.25">
      <c r="A162" s="1">
        <v>45114</v>
      </c>
      <c r="B162" t="s">
        <v>3</v>
      </c>
      <c r="C162" t="s">
        <v>31</v>
      </c>
      <c r="D162" s="2">
        <v>0.99</v>
      </c>
      <c r="E162">
        <f t="shared" si="10"/>
        <v>7</v>
      </c>
      <c r="F162">
        <f t="shared" si="11"/>
        <v>2023</v>
      </c>
      <c r="G162">
        <f t="shared" si="12"/>
        <v>5</v>
      </c>
      <c r="H162" t="str">
        <f t="shared" si="13"/>
        <v>Friday</v>
      </c>
      <c r="I162" t="str">
        <f t="shared" si="14"/>
        <v>Jul</v>
      </c>
      <c r="J162" t="s">
        <v>48</v>
      </c>
      <c r="K162" t="s">
        <v>729</v>
      </c>
    </row>
    <row r="163" spans="1:11" x14ac:dyDescent="0.25">
      <c r="A163" s="1">
        <v>45114</v>
      </c>
      <c r="B163" t="s">
        <v>3</v>
      </c>
      <c r="C163" t="s">
        <v>330</v>
      </c>
      <c r="D163" s="2">
        <v>1.39</v>
      </c>
      <c r="E163">
        <f t="shared" si="10"/>
        <v>7</v>
      </c>
      <c r="F163">
        <f t="shared" si="11"/>
        <v>2023</v>
      </c>
      <c r="G163">
        <f t="shared" si="12"/>
        <v>5</v>
      </c>
      <c r="H163" t="str">
        <f t="shared" si="13"/>
        <v>Friday</v>
      </c>
      <c r="I163" t="str">
        <f t="shared" si="14"/>
        <v>Jul</v>
      </c>
      <c r="J163" t="s">
        <v>81</v>
      </c>
      <c r="K163" t="s">
        <v>729</v>
      </c>
    </row>
    <row r="164" spans="1:11" x14ac:dyDescent="0.25">
      <c r="A164" s="1">
        <v>45114</v>
      </c>
      <c r="B164" t="s">
        <v>3</v>
      </c>
      <c r="C164" t="s">
        <v>331</v>
      </c>
      <c r="D164" s="2">
        <f>5.99/2</f>
        <v>2.9950000000000001</v>
      </c>
      <c r="E164">
        <f t="shared" si="10"/>
        <v>7</v>
      </c>
      <c r="F164">
        <f t="shared" si="11"/>
        <v>2023</v>
      </c>
      <c r="G164">
        <f t="shared" si="12"/>
        <v>5</v>
      </c>
      <c r="H164" t="str">
        <f t="shared" si="13"/>
        <v>Friday</v>
      </c>
      <c r="I164" t="str">
        <f t="shared" si="14"/>
        <v>Jul</v>
      </c>
      <c r="J164" t="s">
        <v>81</v>
      </c>
      <c r="K164" t="s">
        <v>729</v>
      </c>
    </row>
    <row r="165" spans="1:11" x14ac:dyDescent="0.25">
      <c r="A165" s="1">
        <v>45114</v>
      </c>
      <c r="B165" t="s">
        <v>3</v>
      </c>
      <c r="C165" t="s">
        <v>332</v>
      </c>
      <c r="D165" s="2">
        <f>5.02/2</f>
        <v>2.5099999999999998</v>
      </c>
      <c r="E165">
        <f t="shared" si="10"/>
        <v>7</v>
      </c>
      <c r="F165">
        <f t="shared" si="11"/>
        <v>2023</v>
      </c>
      <c r="G165">
        <f t="shared" si="12"/>
        <v>5</v>
      </c>
      <c r="H165" t="str">
        <f t="shared" si="13"/>
        <v>Friday</v>
      </c>
      <c r="I165" t="str">
        <f t="shared" si="14"/>
        <v>Jul</v>
      </c>
      <c r="J165" t="s">
        <v>81</v>
      </c>
      <c r="K165" t="s">
        <v>729</v>
      </c>
    </row>
    <row r="166" spans="1:11" x14ac:dyDescent="0.25">
      <c r="A166" s="1">
        <v>45114</v>
      </c>
      <c r="B166" t="s">
        <v>3</v>
      </c>
      <c r="C166" t="s">
        <v>333</v>
      </c>
      <c r="D166" s="2">
        <f>4.07/2</f>
        <v>2.0350000000000001</v>
      </c>
      <c r="E166">
        <f t="shared" si="10"/>
        <v>7</v>
      </c>
      <c r="F166">
        <f t="shared" si="11"/>
        <v>2023</v>
      </c>
      <c r="G166">
        <f t="shared" si="12"/>
        <v>5</v>
      </c>
      <c r="H166" t="str">
        <f t="shared" si="13"/>
        <v>Friday</v>
      </c>
      <c r="I166" t="str">
        <f t="shared" si="14"/>
        <v>Jul</v>
      </c>
      <c r="J166" t="s">
        <v>81</v>
      </c>
      <c r="K166" t="s">
        <v>729</v>
      </c>
    </row>
    <row r="167" spans="1:11" x14ac:dyDescent="0.25">
      <c r="A167" s="1">
        <v>45114</v>
      </c>
      <c r="B167" t="s">
        <v>3</v>
      </c>
      <c r="C167" t="s">
        <v>364</v>
      </c>
      <c r="D167" s="2">
        <f>4.99/2</f>
        <v>2.4950000000000001</v>
      </c>
      <c r="E167">
        <f t="shared" si="10"/>
        <v>7</v>
      </c>
      <c r="F167">
        <f t="shared" si="11"/>
        <v>2023</v>
      </c>
      <c r="G167">
        <f t="shared" si="12"/>
        <v>5</v>
      </c>
      <c r="H167" t="str">
        <f t="shared" si="13"/>
        <v>Friday</v>
      </c>
      <c r="I167" t="str">
        <f t="shared" si="14"/>
        <v>Jul</v>
      </c>
      <c r="J167" t="s">
        <v>49</v>
      </c>
      <c r="K167" t="s">
        <v>743</v>
      </c>
    </row>
    <row r="168" spans="1:11" x14ac:dyDescent="0.25">
      <c r="A168" s="1">
        <v>45114</v>
      </c>
      <c r="B168" t="s">
        <v>3</v>
      </c>
      <c r="C168" t="s">
        <v>176</v>
      </c>
      <c r="D168" s="2">
        <v>1.05</v>
      </c>
      <c r="E168">
        <f t="shared" si="10"/>
        <v>7</v>
      </c>
      <c r="F168">
        <f t="shared" si="11"/>
        <v>2023</v>
      </c>
      <c r="G168">
        <f t="shared" si="12"/>
        <v>5</v>
      </c>
      <c r="H168" t="str">
        <f t="shared" si="13"/>
        <v>Friday</v>
      </c>
      <c r="I168" t="str">
        <f t="shared" si="14"/>
        <v>Jul</v>
      </c>
      <c r="J168" t="s">
        <v>49</v>
      </c>
      <c r="K168" t="s">
        <v>743</v>
      </c>
    </row>
    <row r="169" spans="1:11" x14ac:dyDescent="0.25">
      <c r="A169" s="1">
        <v>45114</v>
      </c>
      <c r="B169" t="s">
        <v>3</v>
      </c>
      <c r="C169" t="s">
        <v>23</v>
      </c>
      <c r="D169" s="2">
        <v>0.99</v>
      </c>
      <c r="E169">
        <f t="shared" si="10"/>
        <v>7</v>
      </c>
      <c r="F169">
        <f t="shared" si="11"/>
        <v>2023</v>
      </c>
      <c r="G169">
        <f t="shared" si="12"/>
        <v>5</v>
      </c>
      <c r="H169" t="str">
        <f t="shared" si="13"/>
        <v>Friday</v>
      </c>
      <c r="I169" t="str">
        <f t="shared" si="14"/>
        <v>Jul</v>
      </c>
      <c r="J169" t="s">
        <v>49</v>
      </c>
      <c r="K169" t="s">
        <v>743</v>
      </c>
    </row>
    <row r="170" spans="1:11" x14ac:dyDescent="0.25">
      <c r="A170" s="1">
        <v>45114</v>
      </c>
      <c r="B170" t="s">
        <v>3</v>
      </c>
      <c r="C170" t="s">
        <v>365</v>
      </c>
      <c r="D170" s="2">
        <f>0.3/2</f>
        <v>0.15</v>
      </c>
      <c r="E170">
        <f t="shared" si="10"/>
        <v>7</v>
      </c>
      <c r="F170">
        <f t="shared" si="11"/>
        <v>2023</v>
      </c>
      <c r="G170">
        <f t="shared" si="12"/>
        <v>5</v>
      </c>
      <c r="H170" t="str">
        <f t="shared" si="13"/>
        <v>Friday</v>
      </c>
      <c r="I170" t="str">
        <f t="shared" si="14"/>
        <v>Jul</v>
      </c>
      <c r="J170" t="s">
        <v>49</v>
      </c>
      <c r="K170" t="s">
        <v>743</v>
      </c>
    </row>
    <row r="171" spans="1:11" x14ac:dyDescent="0.25">
      <c r="A171" s="1">
        <v>45114</v>
      </c>
      <c r="B171" t="s">
        <v>3</v>
      </c>
      <c r="C171" t="s">
        <v>366</v>
      </c>
      <c r="D171" s="2">
        <f>3.28-0.82</f>
        <v>2.46</v>
      </c>
      <c r="E171">
        <f t="shared" si="10"/>
        <v>7</v>
      </c>
      <c r="F171">
        <f t="shared" si="11"/>
        <v>2023</v>
      </c>
      <c r="G171">
        <f t="shared" si="12"/>
        <v>5</v>
      </c>
      <c r="H171" t="str">
        <f t="shared" si="13"/>
        <v>Friday</v>
      </c>
      <c r="I171" t="str">
        <f t="shared" si="14"/>
        <v>Jul</v>
      </c>
      <c r="J171" t="s">
        <v>49</v>
      </c>
      <c r="K171" t="s">
        <v>743</v>
      </c>
    </row>
    <row r="172" spans="1:11" x14ac:dyDescent="0.25">
      <c r="A172" s="1">
        <v>45114</v>
      </c>
      <c r="B172" t="s">
        <v>3</v>
      </c>
      <c r="C172" t="s">
        <v>367</v>
      </c>
      <c r="D172" s="2">
        <f>(3.16-0.79)/2</f>
        <v>1.1850000000000001</v>
      </c>
      <c r="E172">
        <f t="shared" si="10"/>
        <v>7</v>
      </c>
      <c r="F172">
        <f t="shared" si="11"/>
        <v>2023</v>
      </c>
      <c r="G172">
        <f t="shared" si="12"/>
        <v>5</v>
      </c>
      <c r="H172" t="str">
        <f t="shared" si="13"/>
        <v>Friday</v>
      </c>
      <c r="I172" t="str">
        <f t="shared" si="14"/>
        <v>Jul</v>
      </c>
      <c r="J172" t="s">
        <v>49</v>
      </c>
      <c r="K172" t="s">
        <v>743</v>
      </c>
    </row>
    <row r="173" spans="1:11" x14ac:dyDescent="0.25">
      <c r="A173" s="1">
        <v>45115</v>
      </c>
      <c r="B173" t="s">
        <v>96</v>
      </c>
      <c r="C173" t="s">
        <v>96</v>
      </c>
      <c r="D173" s="2">
        <f>52.15/2</f>
        <v>26.074999999999999</v>
      </c>
      <c r="E173">
        <f t="shared" si="10"/>
        <v>7</v>
      </c>
      <c r="F173">
        <f t="shared" si="11"/>
        <v>2023</v>
      </c>
      <c r="G173">
        <f t="shared" si="12"/>
        <v>6</v>
      </c>
      <c r="H173" t="str">
        <f t="shared" si="13"/>
        <v>Saturday</v>
      </c>
      <c r="I173" t="str">
        <f t="shared" si="14"/>
        <v>Jul</v>
      </c>
      <c r="J173" t="s">
        <v>97</v>
      </c>
      <c r="K173" t="s">
        <v>743</v>
      </c>
    </row>
    <row r="174" spans="1:11" x14ac:dyDescent="0.25">
      <c r="A174" s="1">
        <v>45115</v>
      </c>
      <c r="B174" t="s">
        <v>3</v>
      </c>
      <c r="C174" t="s">
        <v>342</v>
      </c>
      <c r="D174" s="2">
        <f>(1.79-0.9)/2</f>
        <v>0.44500000000000001</v>
      </c>
      <c r="E174">
        <f t="shared" si="10"/>
        <v>7</v>
      </c>
      <c r="F174">
        <f t="shared" si="11"/>
        <v>2023</v>
      </c>
      <c r="G174">
        <f t="shared" si="12"/>
        <v>6</v>
      </c>
      <c r="H174" t="str">
        <f t="shared" si="13"/>
        <v>Saturday</v>
      </c>
      <c r="I174" t="str">
        <f t="shared" si="14"/>
        <v>Jul</v>
      </c>
      <c r="J174" t="s">
        <v>49</v>
      </c>
      <c r="K174" t="s">
        <v>743</v>
      </c>
    </row>
    <row r="175" spans="1:11" x14ac:dyDescent="0.25">
      <c r="A175" s="1">
        <v>45115</v>
      </c>
      <c r="B175" t="s">
        <v>3</v>
      </c>
      <c r="C175" t="s">
        <v>343</v>
      </c>
      <c r="D175" s="2">
        <f>(4.29-0.6)/2</f>
        <v>1.845</v>
      </c>
      <c r="E175">
        <f t="shared" si="10"/>
        <v>7</v>
      </c>
      <c r="F175">
        <f t="shared" si="11"/>
        <v>2023</v>
      </c>
      <c r="G175">
        <f t="shared" si="12"/>
        <v>6</v>
      </c>
      <c r="H175" t="str">
        <f t="shared" si="13"/>
        <v>Saturday</v>
      </c>
      <c r="I175" t="str">
        <f t="shared" si="14"/>
        <v>Jul</v>
      </c>
      <c r="J175" t="s">
        <v>49</v>
      </c>
      <c r="K175" t="s">
        <v>743</v>
      </c>
    </row>
    <row r="176" spans="1:11" x14ac:dyDescent="0.25">
      <c r="A176" s="1">
        <v>45115</v>
      </c>
      <c r="B176" t="s">
        <v>3</v>
      </c>
      <c r="C176" t="s">
        <v>344</v>
      </c>
      <c r="D176" s="2">
        <f>1.59/2</f>
        <v>0.79500000000000004</v>
      </c>
      <c r="E176">
        <f t="shared" si="10"/>
        <v>7</v>
      </c>
      <c r="F176">
        <f t="shared" si="11"/>
        <v>2023</v>
      </c>
      <c r="G176">
        <f t="shared" si="12"/>
        <v>6</v>
      </c>
      <c r="H176" t="str">
        <f t="shared" si="13"/>
        <v>Saturday</v>
      </c>
      <c r="I176" t="str">
        <f t="shared" si="14"/>
        <v>Jul</v>
      </c>
      <c r="J176" t="s">
        <v>49</v>
      </c>
      <c r="K176" t="s">
        <v>743</v>
      </c>
    </row>
    <row r="177" spans="1:11" x14ac:dyDescent="0.25">
      <c r="A177" s="1">
        <v>45115</v>
      </c>
      <c r="B177" t="s">
        <v>3</v>
      </c>
      <c r="C177" t="s">
        <v>345</v>
      </c>
      <c r="D177" s="2">
        <v>3.89</v>
      </c>
      <c r="E177">
        <f t="shared" si="10"/>
        <v>7</v>
      </c>
      <c r="F177">
        <f t="shared" si="11"/>
        <v>2023</v>
      </c>
      <c r="G177">
        <f t="shared" si="12"/>
        <v>6</v>
      </c>
      <c r="H177" t="str">
        <f t="shared" si="13"/>
        <v>Saturday</v>
      </c>
      <c r="I177" t="str">
        <f t="shared" si="14"/>
        <v>Jul</v>
      </c>
      <c r="J177" t="s">
        <v>63</v>
      </c>
    </row>
    <row r="178" spans="1:11" x14ac:dyDescent="0.25">
      <c r="A178" s="1">
        <v>45115</v>
      </c>
      <c r="B178" t="s">
        <v>3</v>
      </c>
      <c r="C178" t="s">
        <v>346</v>
      </c>
      <c r="D178" s="2">
        <f>1.29/2</f>
        <v>0.64500000000000002</v>
      </c>
      <c r="E178">
        <f t="shared" si="10"/>
        <v>7</v>
      </c>
      <c r="F178">
        <f t="shared" si="11"/>
        <v>2023</v>
      </c>
      <c r="G178">
        <f t="shared" si="12"/>
        <v>6</v>
      </c>
      <c r="H178" t="str">
        <f t="shared" si="13"/>
        <v>Saturday</v>
      </c>
      <c r="I178" t="str">
        <f t="shared" si="14"/>
        <v>Jul</v>
      </c>
      <c r="J178" t="s">
        <v>63</v>
      </c>
    </row>
    <row r="179" spans="1:11" x14ac:dyDescent="0.25">
      <c r="A179" s="1">
        <v>45115</v>
      </c>
      <c r="B179" t="s">
        <v>3</v>
      </c>
      <c r="C179" t="s">
        <v>347</v>
      </c>
      <c r="D179" s="2">
        <f>1.99/2</f>
        <v>0.995</v>
      </c>
      <c r="E179">
        <f t="shared" si="10"/>
        <v>7</v>
      </c>
      <c r="F179">
        <f t="shared" si="11"/>
        <v>2023</v>
      </c>
      <c r="G179">
        <f t="shared" si="12"/>
        <v>6</v>
      </c>
      <c r="H179" t="str">
        <f t="shared" si="13"/>
        <v>Saturday</v>
      </c>
      <c r="I179" t="str">
        <f t="shared" si="14"/>
        <v>Jul</v>
      </c>
      <c r="J179" t="s">
        <v>63</v>
      </c>
    </row>
    <row r="180" spans="1:11" x14ac:dyDescent="0.25">
      <c r="A180" s="1">
        <v>45172</v>
      </c>
      <c r="B180" t="s">
        <v>894</v>
      </c>
      <c r="C180" t="s">
        <v>129</v>
      </c>
      <c r="D180" s="2">
        <f>2.75/2</f>
        <v>1.375</v>
      </c>
      <c r="E180">
        <f t="shared" si="10"/>
        <v>9</v>
      </c>
      <c r="F180">
        <f t="shared" si="11"/>
        <v>2023</v>
      </c>
      <c r="G180">
        <f t="shared" si="12"/>
        <v>7</v>
      </c>
      <c r="H180" t="str">
        <f t="shared" si="13"/>
        <v>Sunday</v>
      </c>
      <c r="I180" t="str">
        <f t="shared" si="14"/>
        <v>Sep</v>
      </c>
      <c r="J180" t="s">
        <v>81</v>
      </c>
      <c r="K180" t="s">
        <v>864</v>
      </c>
    </row>
    <row r="181" spans="1:11" x14ac:dyDescent="0.25">
      <c r="A181" s="1">
        <v>45318</v>
      </c>
      <c r="B181" t="s">
        <v>894</v>
      </c>
      <c r="C181" t="s">
        <v>725</v>
      </c>
      <c r="D181" s="2">
        <v>0.98</v>
      </c>
      <c r="E181">
        <f t="shared" si="10"/>
        <v>1</v>
      </c>
      <c r="F181">
        <f t="shared" si="11"/>
        <v>2024</v>
      </c>
      <c r="G181">
        <f t="shared" si="12"/>
        <v>6</v>
      </c>
      <c r="H181" t="str">
        <f t="shared" si="13"/>
        <v>Saturday</v>
      </c>
      <c r="I181" t="str">
        <f t="shared" si="14"/>
        <v>Jan</v>
      </c>
      <c r="J181" t="s">
        <v>322</v>
      </c>
      <c r="K181" t="s">
        <v>729</v>
      </c>
    </row>
    <row r="182" spans="1:11" x14ac:dyDescent="0.25">
      <c r="A182" s="1">
        <v>45116</v>
      </c>
      <c r="B182" t="s">
        <v>3</v>
      </c>
      <c r="C182" t="s">
        <v>337</v>
      </c>
      <c r="D182" s="2">
        <f>2.86/2</f>
        <v>1.43</v>
      </c>
      <c r="E182">
        <f t="shared" si="10"/>
        <v>7</v>
      </c>
      <c r="F182">
        <f t="shared" si="11"/>
        <v>2023</v>
      </c>
      <c r="G182">
        <f t="shared" si="12"/>
        <v>7</v>
      </c>
      <c r="H182" t="str">
        <f t="shared" si="13"/>
        <v>Sunday</v>
      </c>
      <c r="I182" t="str">
        <f t="shared" si="14"/>
        <v>Jul</v>
      </c>
      <c r="J182" t="s">
        <v>338</v>
      </c>
      <c r="K182" t="s">
        <v>858</v>
      </c>
    </row>
    <row r="183" spans="1:11" x14ac:dyDescent="0.25">
      <c r="A183" s="1">
        <v>45116</v>
      </c>
      <c r="B183" t="s">
        <v>3</v>
      </c>
      <c r="C183" t="s">
        <v>339</v>
      </c>
      <c r="D183" s="2">
        <f>2.5/2</f>
        <v>1.25</v>
      </c>
      <c r="E183">
        <f t="shared" si="10"/>
        <v>7</v>
      </c>
      <c r="F183">
        <f t="shared" si="11"/>
        <v>2023</v>
      </c>
      <c r="G183">
        <f t="shared" si="12"/>
        <v>7</v>
      </c>
      <c r="H183" t="str">
        <f t="shared" si="13"/>
        <v>Sunday</v>
      </c>
      <c r="I183" t="str">
        <f t="shared" si="14"/>
        <v>Jul</v>
      </c>
      <c r="J183" t="s">
        <v>338</v>
      </c>
      <c r="K183" t="s">
        <v>858</v>
      </c>
    </row>
    <row r="184" spans="1:11" x14ac:dyDescent="0.25">
      <c r="A184" s="1">
        <v>45116</v>
      </c>
      <c r="B184" t="s">
        <v>3</v>
      </c>
      <c r="C184" t="s">
        <v>340</v>
      </c>
      <c r="D184" s="2">
        <f>0.15/2</f>
        <v>7.4999999999999997E-2</v>
      </c>
      <c r="E184">
        <f t="shared" si="10"/>
        <v>7</v>
      </c>
      <c r="F184">
        <f t="shared" si="11"/>
        <v>2023</v>
      </c>
      <c r="G184">
        <f t="shared" si="12"/>
        <v>7</v>
      </c>
      <c r="H184" t="str">
        <f t="shared" si="13"/>
        <v>Sunday</v>
      </c>
      <c r="I184" t="str">
        <f t="shared" si="14"/>
        <v>Jul</v>
      </c>
      <c r="J184" t="s">
        <v>338</v>
      </c>
      <c r="K184" t="s">
        <v>858</v>
      </c>
    </row>
    <row r="185" spans="1:11" x14ac:dyDescent="0.25">
      <c r="A185" s="1">
        <v>45116</v>
      </c>
      <c r="B185" t="s">
        <v>3</v>
      </c>
      <c r="C185" t="s">
        <v>341</v>
      </c>
      <c r="D185" s="2">
        <f>6.69/2</f>
        <v>3.3450000000000002</v>
      </c>
      <c r="E185">
        <f t="shared" si="10"/>
        <v>7</v>
      </c>
      <c r="F185">
        <f t="shared" si="11"/>
        <v>2023</v>
      </c>
      <c r="G185">
        <f t="shared" si="12"/>
        <v>7</v>
      </c>
      <c r="H185" t="str">
        <f t="shared" si="13"/>
        <v>Sunday</v>
      </c>
      <c r="I185" t="str">
        <f t="shared" si="14"/>
        <v>Jul</v>
      </c>
      <c r="J185" t="s">
        <v>338</v>
      </c>
      <c r="K185" t="s">
        <v>858</v>
      </c>
    </row>
    <row r="186" spans="1:11" x14ac:dyDescent="0.25">
      <c r="A186" s="1">
        <v>45116</v>
      </c>
      <c r="B186" t="s">
        <v>3</v>
      </c>
      <c r="C186" t="s">
        <v>403</v>
      </c>
      <c r="D186" s="2">
        <f>0.89/2</f>
        <v>0.44500000000000001</v>
      </c>
      <c r="E186">
        <f t="shared" si="10"/>
        <v>7</v>
      </c>
      <c r="F186">
        <f t="shared" si="11"/>
        <v>2023</v>
      </c>
      <c r="G186">
        <f t="shared" si="12"/>
        <v>7</v>
      </c>
      <c r="H186" t="str">
        <f t="shared" si="13"/>
        <v>Sunday</v>
      </c>
      <c r="I186" t="str">
        <f t="shared" si="14"/>
        <v>Jul</v>
      </c>
      <c r="J186" t="s">
        <v>402</v>
      </c>
      <c r="K186" t="s">
        <v>858</v>
      </c>
    </row>
    <row r="187" spans="1:11" x14ac:dyDescent="0.25">
      <c r="A187" s="1">
        <v>45116</v>
      </c>
      <c r="B187" t="s">
        <v>3</v>
      </c>
      <c r="C187" t="s">
        <v>404</v>
      </c>
      <c r="D187" s="2">
        <f>0.89/2</f>
        <v>0.44500000000000001</v>
      </c>
      <c r="E187">
        <f t="shared" si="10"/>
        <v>7</v>
      </c>
      <c r="F187">
        <f t="shared" si="11"/>
        <v>2023</v>
      </c>
      <c r="G187">
        <f t="shared" si="12"/>
        <v>7</v>
      </c>
      <c r="H187" t="str">
        <f t="shared" si="13"/>
        <v>Sunday</v>
      </c>
      <c r="I187" t="str">
        <f t="shared" si="14"/>
        <v>Jul</v>
      </c>
      <c r="J187" t="s">
        <v>402</v>
      </c>
      <c r="K187" t="s">
        <v>858</v>
      </c>
    </row>
    <row r="188" spans="1:11" x14ac:dyDescent="0.25">
      <c r="A188" s="1">
        <v>45116</v>
      </c>
      <c r="B188" t="s">
        <v>3</v>
      </c>
      <c r="C188" t="s">
        <v>405</v>
      </c>
      <c r="D188" s="2">
        <f>0.89/2</f>
        <v>0.44500000000000001</v>
      </c>
      <c r="E188">
        <f t="shared" si="10"/>
        <v>7</v>
      </c>
      <c r="F188">
        <f t="shared" si="11"/>
        <v>2023</v>
      </c>
      <c r="G188">
        <f t="shared" si="12"/>
        <v>7</v>
      </c>
      <c r="H188" t="str">
        <f t="shared" si="13"/>
        <v>Sunday</v>
      </c>
      <c r="I188" t="str">
        <f t="shared" si="14"/>
        <v>Jul</v>
      </c>
      <c r="J188" t="s">
        <v>402</v>
      </c>
      <c r="K188" t="s">
        <v>858</v>
      </c>
    </row>
    <row r="189" spans="1:11" x14ac:dyDescent="0.25">
      <c r="A189" s="1">
        <v>45116</v>
      </c>
      <c r="B189" t="s">
        <v>894</v>
      </c>
      <c r="C189" t="s">
        <v>406</v>
      </c>
      <c r="D189" s="2">
        <f>2.3/2</f>
        <v>1.1499999999999999</v>
      </c>
      <c r="E189">
        <f t="shared" si="10"/>
        <v>7</v>
      </c>
      <c r="F189">
        <f t="shared" si="11"/>
        <v>2023</v>
      </c>
      <c r="G189">
        <f t="shared" si="12"/>
        <v>7</v>
      </c>
      <c r="H189" t="str">
        <f t="shared" si="13"/>
        <v>Sunday</v>
      </c>
      <c r="I189" t="str">
        <f t="shared" si="14"/>
        <v>Jul</v>
      </c>
      <c r="J189" t="s">
        <v>402</v>
      </c>
      <c r="K189" t="s">
        <v>858</v>
      </c>
    </row>
    <row r="190" spans="1:11" x14ac:dyDescent="0.25">
      <c r="A190" s="1">
        <v>45116</v>
      </c>
      <c r="B190" t="s">
        <v>894</v>
      </c>
      <c r="C190" t="s">
        <v>407</v>
      </c>
      <c r="D190" s="2">
        <f>1.2/2</f>
        <v>0.6</v>
      </c>
      <c r="E190">
        <f t="shared" si="10"/>
        <v>7</v>
      </c>
      <c r="F190">
        <f t="shared" si="11"/>
        <v>2023</v>
      </c>
      <c r="G190">
        <f t="shared" si="12"/>
        <v>7</v>
      </c>
      <c r="H190" t="str">
        <f t="shared" si="13"/>
        <v>Sunday</v>
      </c>
      <c r="I190" t="str">
        <f t="shared" si="14"/>
        <v>Jul</v>
      </c>
      <c r="J190" t="s">
        <v>402</v>
      </c>
      <c r="K190" t="s">
        <v>858</v>
      </c>
    </row>
    <row r="191" spans="1:11" x14ac:dyDescent="0.25">
      <c r="A191" s="1">
        <v>45116</v>
      </c>
      <c r="B191" t="s">
        <v>894</v>
      </c>
      <c r="C191" t="s">
        <v>408</v>
      </c>
      <c r="D191" s="2">
        <f>4.1/2</f>
        <v>2.0499999999999998</v>
      </c>
      <c r="E191">
        <f t="shared" si="10"/>
        <v>7</v>
      </c>
      <c r="F191">
        <f t="shared" si="11"/>
        <v>2023</v>
      </c>
      <c r="G191">
        <f t="shared" si="12"/>
        <v>7</v>
      </c>
      <c r="H191" t="str">
        <f t="shared" si="13"/>
        <v>Sunday</v>
      </c>
      <c r="I191" t="str">
        <f t="shared" si="14"/>
        <v>Jul</v>
      </c>
      <c r="J191" t="s">
        <v>402</v>
      </c>
      <c r="K191" t="s">
        <v>858</v>
      </c>
    </row>
    <row r="192" spans="1:11" x14ac:dyDescent="0.25">
      <c r="A192" s="1">
        <v>45116</v>
      </c>
      <c r="B192" t="s">
        <v>894</v>
      </c>
      <c r="C192" t="s">
        <v>409</v>
      </c>
      <c r="D192" s="2">
        <v>4.0999999999999996</v>
      </c>
      <c r="E192">
        <f t="shared" si="10"/>
        <v>7</v>
      </c>
      <c r="F192">
        <f t="shared" si="11"/>
        <v>2023</v>
      </c>
      <c r="G192">
        <f t="shared" si="12"/>
        <v>7</v>
      </c>
      <c r="H192" t="str">
        <f t="shared" si="13"/>
        <v>Sunday</v>
      </c>
      <c r="I192" t="str">
        <f t="shared" si="14"/>
        <v>Jul</v>
      </c>
      <c r="J192" t="s">
        <v>402</v>
      </c>
      <c r="K192" t="s">
        <v>858</v>
      </c>
    </row>
    <row r="193" spans="1:11" x14ac:dyDescent="0.25">
      <c r="A193" s="1">
        <v>45116</v>
      </c>
      <c r="B193" t="s">
        <v>894</v>
      </c>
      <c r="C193" t="s">
        <v>410</v>
      </c>
      <c r="D193" s="2">
        <f>8.2/2</f>
        <v>4.0999999999999996</v>
      </c>
      <c r="E193">
        <f t="shared" si="10"/>
        <v>7</v>
      </c>
      <c r="F193">
        <f t="shared" si="11"/>
        <v>2023</v>
      </c>
      <c r="G193">
        <f t="shared" si="12"/>
        <v>7</v>
      </c>
      <c r="H193" t="str">
        <f t="shared" si="13"/>
        <v>Sunday</v>
      </c>
      <c r="I193" t="str">
        <f t="shared" si="14"/>
        <v>Jul</v>
      </c>
      <c r="J193" t="s">
        <v>402</v>
      </c>
      <c r="K193" t="s">
        <v>858</v>
      </c>
    </row>
    <row r="194" spans="1:11" x14ac:dyDescent="0.25">
      <c r="A194" s="1">
        <v>45116</v>
      </c>
      <c r="B194" t="s">
        <v>894</v>
      </c>
      <c r="C194" t="s">
        <v>410</v>
      </c>
      <c r="D194" s="2">
        <f>8.2/2</f>
        <v>4.0999999999999996</v>
      </c>
      <c r="E194">
        <f t="shared" si="10"/>
        <v>7</v>
      </c>
      <c r="F194">
        <f t="shared" si="11"/>
        <v>2023</v>
      </c>
      <c r="G194">
        <f t="shared" si="12"/>
        <v>7</v>
      </c>
      <c r="H194" t="str">
        <f t="shared" si="13"/>
        <v>Sunday</v>
      </c>
      <c r="I194" t="str">
        <f t="shared" si="14"/>
        <v>Jul</v>
      </c>
      <c r="J194" t="s">
        <v>402</v>
      </c>
      <c r="K194" t="s">
        <v>858</v>
      </c>
    </row>
    <row r="195" spans="1:11" x14ac:dyDescent="0.25">
      <c r="A195" s="1">
        <v>45116</v>
      </c>
      <c r="B195" t="s">
        <v>894</v>
      </c>
      <c r="C195" t="s">
        <v>411</v>
      </c>
      <c r="D195" s="2">
        <f>4.1/2</f>
        <v>2.0499999999999998</v>
      </c>
      <c r="E195">
        <f t="shared" ref="E195:E258" si="15">MONTH(A195)</f>
        <v>7</v>
      </c>
      <c r="F195">
        <f t="shared" ref="F195:F258" si="16">YEAR(A195)</f>
        <v>2023</v>
      </c>
      <c r="G195">
        <f t="shared" ref="G195:G258" si="17">WEEKDAY(A195, 2)</f>
        <v>7</v>
      </c>
      <c r="H195" t="str">
        <f t="shared" ref="H195:H258" si="18">CHOOSE(WEEKDAY(A195, 2), "Monday", "Tuesday","Wednesday", "Thursday", "Friday", "Saturday","Sunday")</f>
        <v>Sunday</v>
      </c>
      <c r="I195" t="str">
        <f t="shared" ref="I195:I258" si="19">TEXT(A195, "MMM")</f>
        <v>Jul</v>
      </c>
      <c r="J195" t="s">
        <v>402</v>
      </c>
      <c r="K195" t="s">
        <v>858</v>
      </c>
    </row>
    <row r="196" spans="1:11" x14ac:dyDescent="0.25">
      <c r="A196" s="1">
        <v>45116</v>
      </c>
      <c r="B196" t="s">
        <v>894</v>
      </c>
      <c r="C196" t="s">
        <v>412</v>
      </c>
      <c r="D196" s="2">
        <v>2.2000000000000002</v>
      </c>
      <c r="E196">
        <f t="shared" si="15"/>
        <v>7</v>
      </c>
      <c r="F196">
        <f t="shared" si="16"/>
        <v>2023</v>
      </c>
      <c r="G196">
        <f t="shared" si="17"/>
        <v>7</v>
      </c>
      <c r="H196" t="str">
        <f t="shared" si="18"/>
        <v>Sunday</v>
      </c>
      <c r="I196" t="str">
        <f t="shared" si="19"/>
        <v>Jul</v>
      </c>
      <c r="J196" t="s">
        <v>402</v>
      </c>
      <c r="K196" t="s">
        <v>858</v>
      </c>
    </row>
    <row r="197" spans="1:11" x14ac:dyDescent="0.25">
      <c r="A197" s="1">
        <v>45116</v>
      </c>
      <c r="B197" t="s">
        <v>3</v>
      </c>
      <c r="C197" t="s">
        <v>413</v>
      </c>
      <c r="D197" s="2">
        <v>16.989999999999998</v>
      </c>
      <c r="E197">
        <f t="shared" si="15"/>
        <v>7</v>
      </c>
      <c r="F197">
        <f t="shared" si="16"/>
        <v>2023</v>
      </c>
      <c r="G197">
        <f t="shared" si="17"/>
        <v>7</v>
      </c>
      <c r="H197" t="str">
        <f t="shared" si="18"/>
        <v>Sunday</v>
      </c>
      <c r="I197" t="str">
        <f t="shared" si="19"/>
        <v>Jul</v>
      </c>
      <c r="J197" t="s">
        <v>402</v>
      </c>
      <c r="K197" t="s">
        <v>858</v>
      </c>
    </row>
    <row r="198" spans="1:11" x14ac:dyDescent="0.25">
      <c r="A198" s="1">
        <v>45116</v>
      </c>
      <c r="B198" t="s">
        <v>894</v>
      </c>
      <c r="C198" t="s">
        <v>414</v>
      </c>
      <c r="D198" s="2">
        <f>10.99/2</f>
        <v>5.4950000000000001</v>
      </c>
      <c r="E198">
        <f t="shared" si="15"/>
        <v>7</v>
      </c>
      <c r="F198">
        <f t="shared" si="16"/>
        <v>2023</v>
      </c>
      <c r="G198">
        <f t="shared" si="17"/>
        <v>7</v>
      </c>
      <c r="H198" t="str">
        <f t="shared" si="18"/>
        <v>Sunday</v>
      </c>
      <c r="I198" t="str">
        <f t="shared" si="19"/>
        <v>Jul</v>
      </c>
      <c r="J198" t="s">
        <v>402</v>
      </c>
      <c r="K198" t="s">
        <v>858</v>
      </c>
    </row>
    <row r="199" spans="1:11" x14ac:dyDescent="0.25">
      <c r="A199" s="1">
        <v>45116</v>
      </c>
      <c r="B199" t="s">
        <v>915</v>
      </c>
      <c r="C199" t="s">
        <v>415</v>
      </c>
      <c r="D199" s="2">
        <v>2</v>
      </c>
      <c r="E199">
        <f t="shared" si="15"/>
        <v>7</v>
      </c>
      <c r="F199">
        <f t="shared" si="16"/>
        <v>2023</v>
      </c>
      <c r="G199">
        <f t="shared" si="17"/>
        <v>7</v>
      </c>
      <c r="H199" t="str">
        <f t="shared" si="18"/>
        <v>Sunday</v>
      </c>
      <c r="I199" t="str">
        <f t="shared" si="19"/>
        <v>Jul</v>
      </c>
      <c r="J199" t="s">
        <v>857</v>
      </c>
      <c r="K199" t="s">
        <v>858</v>
      </c>
    </row>
    <row r="200" spans="1:11" x14ac:dyDescent="0.25">
      <c r="A200" s="1">
        <v>45116</v>
      </c>
      <c r="B200" t="s">
        <v>915</v>
      </c>
      <c r="C200" t="s">
        <v>415</v>
      </c>
      <c r="D200" s="2">
        <v>2</v>
      </c>
      <c r="E200">
        <f t="shared" si="15"/>
        <v>7</v>
      </c>
      <c r="F200">
        <f t="shared" si="16"/>
        <v>2023</v>
      </c>
      <c r="G200">
        <f t="shared" si="17"/>
        <v>7</v>
      </c>
      <c r="H200" t="str">
        <f t="shared" si="18"/>
        <v>Sunday</v>
      </c>
      <c r="I200" t="str">
        <f t="shared" si="19"/>
        <v>Jul</v>
      </c>
      <c r="J200" t="s">
        <v>857</v>
      </c>
      <c r="K200" t="s">
        <v>858</v>
      </c>
    </row>
    <row r="201" spans="1:11" x14ac:dyDescent="0.25">
      <c r="A201" s="1">
        <v>45116</v>
      </c>
      <c r="B201" t="s">
        <v>3</v>
      </c>
      <c r="C201" t="s">
        <v>416</v>
      </c>
      <c r="D201" s="2">
        <v>3.5</v>
      </c>
      <c r="E201">
        <f t="shared" si="15"/>
        <v>7</v>
      </c>
      <c r="F201">
        <f t="shared" si="16"/>
        <v>2023</v>
      </c>
      <c r="G201">
        <f t="shared" si="17"/>
        <v>7</v>
      </c>
      <c r="H201" t="str">
        <f t="shared" si="18"/>
        <v>Sunday</v>
      </c>
      <c r="I201" t="str">
        <f t="shared" si="19"/>
        <v>Jul</v>
      </c>
      <c r="J201" t="s">
        <v>857</v>
      </c>
      <c r="K201" t="s">
        <v>858</v>
      </c>
    </row>
    <row r="202" spans="1:11" x14ac:dyDescent="0.25">
      <c r="A202" s="1">
        <v>45116</v>
      </c>
      <c r="B202" t="s">
        <v>3</v>
      </c>
      <c r="C202" t="s">
        <v>417</v>
      </c>
      <c r="D202" s="2">
        <v>1</v>
      </c>
      <c r="E202">
        <f t="shared" si="15"/>
        <v>7</v>
      </c>
      <c r="F202">
        <f t="shared" si="16"/>
        <v>2023</v>
      </c>
      <c r="G202">
        <f t="shared" si="17"/>
        <v>7</v>
      </c>
      <c r="H202" t="str">
        <f t="shared" si="18"/>
        <v>Sunday</v>
      </c>
      <c r="I202" t="str">
        <f t="shared" si="19"/>
        <v>Jul</v>
      </c>
      <c r="J202" t="s">
        <v>857</v>
      </c>
      <c r="K202" t="s">
        <v>858</v>
      </c>
    </row>
    <row r="203" spans="1:11" x14ac:dyDescent="0.25">
      <c r="A203" s="1">
        <v>45116</v>
      </c>
      <c r="B203" t="s">
        <v>3</v>
      </c>
      <c r="C203" t="s">
        <v>418</v>
      </c>
      <c r="D203" s="2">
        <f>13.5/2</f>
        <v>6.75</v>
      </c>
      <c r="E203">
        <f t="shared" si="15"/>
        <v>7</v>
      </c>
      <c r="F203">
        <f t="shared" si="16"/>
        <v>2023</v>
      </c>
      <c r="G203">
        <f t="shared" si="17"/>
        <v>7</v>
      </c>
      <c r="H203" t="str">
        <f t="shared" si="18"/>
        <v>Sunday</v>
      </c>
      <c r="I203" t="str">
        <f t="shared" si="19"/>
        <v>Jul</v>
      </c>
      <c r="J203" t="s">
        <v>857</v>
      </c>
      <c r="K203" t="s">
        <v>858</v>
      </c>
    </row>
    <row r="204" spans="1:11" x14ac:dyDescent="0.25">
      <c r="A204" s="1">
        <v>45116</v>
      </c>
      <c r="B204" t="s">
        <v>3</v>
      </c>
      <c r="C204" t="s">
        <v>419</v>
      </c>
      <c r="D204" s="2">
        <f>14.5/2</f>
        <v>7.25</v>
      </c>
      <c r="E204">
        <f t="shared" si="15"/>
        <v>7</v>
      </c>
      <c r="F204">
        <f t="shared" si="16"/>
        <v>2023</v>
      </c>
      <c r="G204">
        <f t="shared" si="17"/>
        <v>7</v>
      </c>
      <c r="H204" t="str">
        <f t="shared" si="18"/>
        <v>Sunday</v>
      </c>
      <c r="I204" t="str">
        <f t="shared" si="19"/>
        <v>Jul</v>
      </c>
      <c r="J204" t="s">
        <v>857</v>
      </c>
      <c r="K204" t="s">
        <v>858</v>
      </c>
    </row>
    <row r="205" spans="1:11" x14ac:dyDescent="0.25">
      <c r="A205" s="1">
        <v>45117</v>
      </c>
      <c r="B205" t="s">
        <v>3</v>
      </c>
      <c r="C205" t="s">
        <v>108</v>
      </c>
      <c r="D205" s="2">
        <v>5.3</v>
      </c>
      <c r="E205">
        <f t="shared" si="15"/>
        <v>7</v>
      </c>
      <c r="F205">
        <f t="shared" si="16"/>
        <v>2023</v>
      </c>
      <c r="G205">
        <f t="shared" si="17"/>
        <v>1</v>
      </c>
      <c r="H205" t="str">
        <f t="shared" si="18"/>
        <v>Monday</v>
      </c>
      <c r="I205" t="str">
        <f t="shared" si="19"/>
        <v>Jul</v>
      </c>
      <c r="J205" t="s">
        <v>46</v>
      </c>
    </row>
    <row r="206" spans="1:11" x14ac:dyDescent="0.25">
      <c r="A206" s="1">
        <v>45117</v>
      </c>
      <c r="B206" t="s">
        <v>3</v>
      </c>
      <c r="C206" t="s">
        <v>86</v>
      </c>
      <c r="D206" s="2">
        <v>0.79</v>
      </c>
      <c r="E206">
        <f t="shared" si="15"/>
        <v>7</v>
      </c>
      <c r="F206">
        <f t="shared" si="16"/>
        <v>2023</v>
      </c>
      <c r="G206">
        <f t="shared" si="17"/>
        <v>1</v>
      </c>
      <c r="H206" t="str">
        <f t="shared" si="18"/>
        <v>Monday</v>
      </c>
      <c r="I206" t="str">
        <f t="shared" si="19"/>
        <v>Jul</v>
      </c>
      <c r="J206" t="s">
        <v>46</v>
      </c>
    </row>
    <row r="207" spans="1:11" x14ac:dyDescent="0.25">
      <c r="A207" s="1">
        <v>45118</v>
      </c>
      <c r="B207" t="s">
        <v>894</v>
      </c>
      <c r="C207" t="s">
        <v>112</v>
      </c>
      <c r="D207" s="2">
        <v>0.95</v>
      </c>
      <c r="E207">
        <f t="shared" si="15"/>
        <v>7</v>
      </c>
      <c r="F207">
        <f t="shared" si="16"/>
        <v>2023</v>
      </c>
      <c r="G207">
        <f t="shared" si="17"/>
        <v>2</v>
      </c>
      <c r="H207" t="str">
        <f t="shared" si="18"/>
        <v>Tuesday</v>
      </c>
      <c r="I207" t="str">
        <f t="shared" si="19"/>
        <v>Jul</v>
      </c>
      <c r="J207" t="s">
        <v>111</v>
      </c>
    </row>
    <row r="208" spans="1:11" x14ac:dyDescent="0.25">
      <c r="A208" s="1">
        <v>45128</v>
      </c>
      <c r="B208" t="s">
        <v>894</v>
      </c>
      <c r="C208" t="s">
        <v>326</v>
      </c>
      <c r="D208" s="2">
        <f>1.19/2</f>
        <v>0.59499999999999997</v>
      </c>
      <c r="E208">
        <f t="shared" si="15"/>
        <v>7</v>
      </c>
      <c r="F208">
        <f t="shared" si="16"/>
        <v>2023</v>
      </c>
      <c r="G208">
        <f t="shared" si="17"/>
        <v>5</v>
      </c>
      <c r="H208" t="str">
        <f t="shared" si="18"/>
        <v>Friday</v>
      </c>
      <c r="I208" t="str">
        <f t="shared" si="19"/>
        <v>Jul</v>
      </c>
      <c r="J208" t="s">
        <v>327</v>
      </c>
    </row>
    <row r="209" spans="1:11" x14ac:dyDescent="0.25">
      <c r="A209" s="1">
        <v>45118</v>
      </c>
      <c r="B209" t="s">
        <v>3</v>
      </c>
      <c r="C209" t="s">
        <v>23</v>
      </c>
      <c r="D209" s="2">
        <v>0.99</v>
      </c>
      <c r="E209">
        <f t="shared" si="15"/>
        <v>7</v>
      </c>
      <c r="F209">
        <f t="shared" si="16"/>
        <v>2023</v>
      </c>
      <c r="G209">
        <f t="shared" si="17"/>
        <v>2</v>
      </c>
      <c r="H209" t="str">
        <f t="shared" si="18"/>
        <v>Tuesday</v>
      </c>
      <c r="I209" t="str">
        <f t="shared" si="19"/>
        <v>Jul</v>
      </c>
      <c r="J209" t="s">
        <v>46</v>
      </c>
    </row>
    <row r="210" spans="1:11" x14ac:dyDescent="0.25">
      <c r="A210" s="1">
        <v>45118</v>
      </c>
      <c r="B210" t="s">
        <v>3</v>
      </c>
      <c r="C210" t="s">
        <v>176</v>
      </c>
      <c r="D210" s="2">
        <v>1.05</v>
      </c>
      <c r="E210">
        <f t="shared" si="15"/>
        <v>7</v>
      </c>
      <c r="F210">
        <f t="shared" si="16"/>
        <v>2023</v>
      </c>
      <c r="G210">
        <f t="shared" si="17"/>
        <v>2</v>
      </c>
      <c r="H210" t="str">
        <f t="shared" si="18"/>
        <v>Tuesday</v>
      </c>
      <c r="I210" t="str">
        <f t="shared" si="19"/>
        <v>Jul</v>
      </c>
      <c r="J210" t="s">
        <v>49</v>
      </c>
      <c r="K210" t="s">
        <v>743</v>
      </c>
    </row>
    <row r="211" spans="1:11" x14ac:dyDescent="0.25">
      <c r="A211" s="1">
        <v>45119</v>
      </c>
      <c r="B211" t="s">
        <v>3</v>
      </c>
      <c r="C211" t="s">
        <v>313</v>
      </c>
      <c r="D211" s="2">
        <v>3</v>
      </c>
      <c r="E211">
        <f t="shared" si="15"/>
        <v>7</v>
      </c>
      <c r="F211">
        <f t="shared" si="16"/>
        <v>2023</v>
      </c>
      <c r="G211">
        <f t="shared" si="17"/>
        <v>3</v>
      </c>
      <c r="H211" t="str">
        <f t="shared" si="18"/>
        <v>Wednesday</v>
      </c>
      <c r="I211" t="str">
        <f t="shared" si="19"/>
        <v>Jul</v>
      </c>
      <c r="J211" t="s">
        <v>314</v>
      </c>
      <c r="K211" t="s">
        <v>743</v>
      </c>
    </row>
    <row r="212" spans="1:11" x14ac:dyDescent="0.25">
      <c r="A212" s="1">
        <v>45119</v>
      </c>
      <c r="B212" t="s">
        <v>3</v>
      </c>
      <c r="C212" t="s">
        <v>313</v>
      </c>
      <c r="D212" s="2">
        <v>3</v>
      </c>
      <c r="E212">
        <f t="shared" si="15"/>
        <v>7</v>
      </c>
      <c r="F212">
        <f t="shared" si="16"/>
        <v>2023</v>
      </c>
      <c r="G212">
        <f t="shared" si="17"/>
        <v>3</v>
      </c>
      <c r="H212" t="str">
        <f t="shared" si="18"/>
        <v>Wednesday</v>
      </c>
      <c r="I212" t="str">
        <f t="shared" si="19"/>
        <v>Jul</v>
      </c>
      <c r="J212" t="s">
        <v>314</v>
      </c>
      <c r="K212" t="s">
        <v>743</v>
      </c>
    </row>
    <row r="213" spans="1:11" x14ac:dyDescent="0.25">
      <c r="A213" s="1">
        <v>45119</v>
      </c>
      <c r="B213" t="s">
        <v>3</v>
      </c>
      <c r="C213" t="s">
        <v>315</v>
      </c>
      <c r="D213" s="2">
        <v>1.5</v>
      </c>
      <c r="E213">
        <f t="shared" si="15"/>
        <v>7</v>
      </c>
      <c r="F213">
        <f t="shared" si="16"/>
        <v>2023</v>
      </c>
      <c r="G213">
        <f t="shared" si="17"/>
        <v>3</v>
      </c>
      <c r="H213" t="str">
        <f t="shared" si="18"/>
        <v>Wednesday</v>
      </c>
      <c r="I213" t="str">
        <f t="shared" si="19"/>
        <v>Jul</v>
      </c>
      <c r="J213" t="s">
        <v>314</v>
      </c>
      <c r="K213" t="s">
        <v>743</v>
      </c>
    </row>
    <row r="214" spans="1:11" x14ac:dyDescent="0.25">
      <c r="A214" s="1">
        <v>45120</v>
      </c>
      <c r="B214" t="s">
        <v>7</v>
      </c>
      <c r="C214" t="s">
        <v>309</v>
      </c>
      <c r="D214" s="2">
        <v>25</v>
      </c>
      <c r="E214">
        <f t="shared" si="15"/>
        <v>7</v>
      </c>
      <c r="F214">
        <f t="shared" si="16"/>
        <v>2023</v>
      </c>
      <c r="G214">
        <f t="shared" si="17"/>
        <v>4</v>
      </c>
      <c r="H214" t="str">
        <f t="shared" si="18"/>
        <v>Thursday</v>
      </c>
      <c r="I214" t="str">
        <f t="shared" si="19"/>
        <v>Jul</v>
      </c>
      <c r="J214" t="s">
        <v>310</v>
      </c>
      <c r="K214" t="s">
        <v>729</v>
      </c>
    </row>
    <row r="215" spans="1:11" x14ac:dyDescent="0.25">
      <c r="A215" s="1">
        <v>45120</v>
      </c>
      <c r="B215" t="s">
        <v>7</v>
      </c>
      <c r="C215" t="s">
        <v>311</v>
      </c>
      <c r="D215" s="2">
        <v>45</v>
      </c>
      <c r="E215">
        <f t="shared" si="15"/>
        <v>7</v>
      </c>
      <c r="F215">
        <f t="shared" si="16"/>
        <v>2023</v>
      </c>
      <c r="G215">
        <f t="shared" si="17"/>
        <v>4</v>
      </c>
      <c r="H215" t="str">
        <f t="shared" si="18"/>
        <v>Thursday</v>
      </c>
      <c r="I215" t="str">
        <f t="shared" si="19"/>
        <v>Jul</v>
      </c>
      <c r="J215" t="s">
        <v>310</v>
      </c>
      <c r="K215" t="s">
        <v>729</v>
      </c>
    </row>
    <row r="216" spans="1:11" x14ac:dyDescent="0.25">
      <c r="A216" s="1">
        <v>45120</v>
      </c>
      <c r="B216" t="s">
        <v>7</v>
      </c>
      <c r="C216" t="s">
        <v>312</v>
      </c>
      <c r="D216" s="2">
        <v>25</v>
      </c>
      <c r="E216">
        <f t="shared" si="15"/>
        <v>7</v>
      </c>
      <c r="F216">
        <f t="shared" si="16"/>
        <v>2023</v>
      </c>
      <c r="G216">
        <f t="shared" si="17"/>
        <v>4</v>
      </c>
      <c r="H216" t="str">
        <f t="shared" si="18"/>
        <v>Thursday</v>
      </c>
      <c r="I216" t="str">
        <f t="shared" si="19"/>
        <v>Jul</v>
      </c>
      <c r="J216" t="s">
        <v>310</v>
      </c>
      <c r="K216" t="s">
        <v>729</v>
      </c>
    </row>
    <row r="217" spans="1:11" x14ac:dyDescent="0.25">
      <c r="A217" s="1">
        <v>45120</v>
      </c>
      <c r="B217" t="s">
        <v>3</v>
      </c>
      <c r="C217" t="s">
        <v>368</v>
      </c>
      <c r="D217" s="2">
        <v>1</v>
      </c>
      <c r="E217">
        <f t="shared" si="15"/>
        <v>7</v>
      </c>
      <c r="F217">
        <f t="shared" si="16"/>
        <v>2023</v>
      </c>
      <c r="G217">
        <f t="shared" si="17"/>
        <v>4</v>
      </c>
      <c r="H217" t="str">
        <f t="shared" si="18"/>
        <v>Thursday</v>
      </c>
      <c r="I217" t="str">
        <f t="shared" si="19"/>
        <v>Jul</v>
      </c>
      <c r="J217" t="s">
        <v>81</v>
      </c>
      <c r="K217" t="s">
        <v>859</v>
      </c>
    </row>
    <row r="218" spans="1:11" x14ac:dyDescent="0.25">
      <c r="A218" s="1">
        <v>45120</v>
      </c>
      <c r="B218" t="s">
        <v>3</v>
      </c>
      <c r="C218" t="s">
        <v>369</v>
      </c>
      <c r="D218" s="2">
        <v>2.99</v>
      </c>
      <c r="E218">
        <f t="shared" si="15"/>
        <v>7</v>
      </c>
      <c r="F218">
        <f t="shared" si="16"/>
        <v>2023</v>
      </c>
      <c r="G218">
        <f t="shared" si="17"/>
        <v>4</v>
      </c>
      <c r="H218" t="str">
        <f t="shared" si="18"/>
        <v>Thursday</v>
      </c>
      <c r="I218" t="str">
        <f t="shared" si="19"/>
        <v>Jul</v>
      </c>
      <c r="J218" t="s">
        <v>81</v>
      </c>
      <c r="K218" t="s">
        <v>859</v>
      </c>
    </row>
    <row r="219" spans="1:11" x14ac:dyDescent="0.25">
      <c r="A219" s="1">
        <v>45120</v>
      </c>
      <c r="B219" t="s">
        <v>3</v>
      </c>
      <c r="C219" t="s">
        <v>370</v>
      </c>
      <c r="D219" s="2">
        <v>2.99</v>
      </c>
      <c r="E219">
        <f t="shared" si="15"/>
        <v>7</v>
      </c>
      <c r="F219">
        <f t="shared" si="16"/>
        <v>2023</v>
      </c>
      <c r="G219">
        <f t="shared" si="17"/>
        <v>4</v>
      </c>
      <c r="H219" t="str">
        <f t="shared" si="18"/>
        <v>Thursday</v>
      </c>
      <c r="I219" t="str">
        <f t="shared" si="19"/>
        <v>Jul</v>
      </c>
      <c r="J219" t="s">
        <v>81</v>
      </c>
      <c r="K219" t="s">
        <v>859</v>
      </c>
    </row>
    <row r="220" spans="1:11" x14ac:dyDescent="0.25">
      <c r="A220" s="1">
        <v>45120</v>
      </c>
      <c r="B220" t="s">
        <v>3</v>
      </c>
      <c r="C220" t="s">
        <v>82</v>
      </c>
      <c r="D220" s="2">
        <v>1.59</v>
      </c>
      <c r="E220">
        <f t="shared" si="15"/>
        <v>7</v>
      </c>
      <c r="F220">
        <f t="shared" si="16"/>
        <v>2023</v>
      </c>
      <c r="G220">
        <f t="shared" si="17"/>
        <v>4</v>
      </c>
      <c r="H220" t="str">
        <f t="shared" si="18"/>
        <v>Thursday</v>
      </c>
      <c r="I220" t="str">
        <f t="shared" si="19"/>
        <v>Jul</v>
      </c>
      <c r="J220" t="s">
        <v>81</v>
      </c>
      <c r="K220" t="s">
        <v>859</v>
      </c>
    </row>
    <row r="221" spans="1:11" x14ac:dyDescent="0.25">
      <c r="A221" s="1">
        <v>45120</v>
      </c>
      <c r="B221" t="s">
        <v>3</v>
      </c>
      <c r="C221" t="s">
        <v>82</v>
      </c>
      <c r="D221" s="2">
        <v>1.59</v>
      </c>
      <c r="E221">
        <f t="shared" si="15"/>
        <v>7</v>
      </c>
      <c r="F221">
        <f t="shared" si="16"/>
        <v>2023</v>
      </c>
      <c r="G221">
        <f t="shared" si="17"/>
        <v>4</v>
      </c>
      <c r="H221" t="str">
        <f t="shared" si="18"/>
        <v>Thursday</v>
      </c>
      <c r="I221" t="str">
        <f t="shared" si="19"/>
        <v>Jul</v>
      </c>
      <c r="J221" t="s">
        <v>81</v>
      </c>
      <c r="K221" t="s">
        <v>859</v>
      </c>
    </row>
    <row r="222" spans="1:11" x14ac:dyDescent="0.25">
      <c r="A222" s="1">
        <v>45120</v>
      </c>
      <c r="B222" t="s">
        <v>3</v>
      </c>
      <c r="C222" t="s">
        <v>371</v>
      </c>
      <c r="D222" s="2">
        <f>3.49/2</f>
        <v>1.7450000000000001</v>
      </c>
      <c r="E222">
        <f t="shared" si="15"/>
        <v>7</v>
      </c>
      <c r="F222">
        <f t="shared" si="16"/>
        <v>2023</v>
      </c>
      <c r="G222">
        <f t="shared" si="17"/>
        <v>4</v>
      </c>
      <c r="H222" t="str">
        <f t="shared" si="18"/>
        <v>Thursday</v>
      </c>
      <c r="I222" t="str">
        <f t="shared" si="19"/>
        <v>Jul</v>
      </c>
      <c r="J222" t="s">
        <v>81</v>
      </c>
      <c r="K222" t="s">
        <v>859</v>
      </c>
    </row>
    <row r="223" spans="1:11" x14ac:dyDescent="0.25">
      <c r="A223" s="1">
        <v>45120</v>
      </c>
      <c r="B223" t="s">
        <v>3</v>
      </c>
      <c r="C223" t="s">
        <v>372</v>
      </c>
      <c r="D223" s="2">
        <v>6.99</v>
      </c>
      <c r="E223">
        <f t="shared" si="15"/>
        <v>7</v>
      </c>
      <c r="F223">
        <f t="shared" si="16"/>
        <v>2023</v>
      </c>
      <c r="G223">
        <f t="shared" si="17"/>
        <v>4</v>
      </c>
      <c r="H223" t="str">
        <f t="shared" si="18"/>
        <v>Thursday</v>
      </c>
      <c r="I223" t="str">
        <f t="shared" si="19"/>
        <v>Jul</v>
      </c>
      <c r="J223" t="s">
        <v>81</v>
      </c>
      <c r="K223" t="s">
        <v>859</v>
      </c>
    </row>
    <row r="224" spans="1:11" x14ac:dyDescent="0.25">
      <c r="A224" s="1">
        <v>45120</v>
      </c>
      <c r="B224" t="s">
        <v>3</v>
      </c>
      <c r="C224" t="s">
        <v>373</v>
      </c>
      <c r="D224" s="2">
        <v>6.99</v>
      </c>
      <c r="E224">
        <f t="shared" si="15"/>
        <v>7</v>
      </c>
      <c r="F224">
        <f t="shared" si="16"/>
        <v>2023</v>
      </c>
      <c r="G224">
        <f t="shared" si="17"/>
        <v>4</v>
      </c>
      <c r="H224" t="str">
        <f t="shared" si="18"/>
        <v>Thursday</v>
      </c>
      <c r="I224" t="str">
        <f t="shared" si="19"/>
        <v>Jul</v>
      </c>
      <c r="J224" t="s">
        <v>81</v>
      </c>
      <c r="K224" t="s">
        <v>859</v>
      </c>
    </row>
    <row r="225" spans="1:11" x14ac:dyDescent="0.25">
      <c r="A225" s="1">
        <v>45120</v>
      </c>
      <c r="B225" t="s">
        <v>3</v>
      </c>
      <c r="C225" t="s">
        <v>374</v>
      </c>
      <c r="D225" s="2">
        <v>2.39</v>
      </c>
      <c r="E225">
        <f t="shared" si="15"/>
        <v>7</v>
      </c>
      <c r="F225">
        <f t="shared" si="16"/>
        <v>2023</v>
      </c>
      <c r="G225">
        <f t="shared" si="17"/>
        <v>4</v>
      </c>
      <c r="H225" t="str">
        <f t="shared" si="18"/>
        <v>Thursday</v>
      </c>
      <c r="I225" t="str">
        <f t="shared" si="19"/>
        <v>Jul</v>
      </c>
      <c r="J225" t="s">
        <v>81</v>
      </c>
      <c r="K225" t="s">
        <v>859</v>
      </c>
    </row>
    <row r="226" spans="1:11" x14ac:dyDescent="0.25">
      <c r="A226" s="1">
        <v>45121</v>
      </c>
      <c r="B226" t="s">
        <v>3</v>
      </c>
      <c r="C226" t="s">
        <v>87</v>
      </c>
      <c r="D226" s="2">
        <v>4.16</v>
      </c>
      <c r="E226">
        <f t="shared" si="15"/>
        <v>7</v>
      </c>
      <c r="F226">
        <f t="shared" si="16"/>
        <v>2023</v>
      </c>
      <c r="G226">
        <f t="shared" si="17"/>
        <v>5</v>
      </c>
      <c r="H226" t="str">
        <f t="shared" si="18"/>
        <v>Friday</v>
      </c>
      <c r="I226" t="str">
        <f t="shared" si="19"/>
        <v>Jul</v>
      </c>
      <c r="J226" t="s">
        <v>46</v>
      </c>
    </row>
    <row r="227" spans="1:11" x14ac:dyDescent="0.25">
      <c r="A227" s="1">
        <v>45121</v>
      </c>
      <c r="B227" t="s">
        <v>3</v>
      </c>
      <c r="C227" t="s">
        <v>86</v>
      </c>
      <c r="D227" s="2">
        <v>0.79</v>
      </c>
      <c r="E227">
        <f t="shared" si="15"/>
        <v>7</v>
      </c>
      <c r="F227">
        <f t="shared" si="16"/>
        <v>2023</v>
      </c>
      <c r="G227">
        <f t="shared" si="17"/>
        <v>5</v>
      </c>
      <c r="H227" t="str">
        <f t="shared" si="18"/>
        <v>Friday</v>
      </c>
      <c r="I227" t="str">
        <f t="shared" si="19"/>
        <v>Jul</v>
      </c>
      <c r="J227" t="s">
        <v>46</v>
      </c>
    </row>
    <row r="228" spans="1:11" x14ac:dyDescent="0.25">
      <c r="A228" s="1">
        <v>45121</v>
      </c>
      <c r="B228" t="s">
        <v>3</v>
      </c>
      <c r="C228" t="s">
        <v>176</v>
      </c>
      <c r="D228" s="2">
        <v>1.05</v>
      </c>
      <c r="E228">
        <f t="shared" si="15"/>
        <v>7</v>
      </c>
      <c r="F228">
        <f t="shared" si="16"/>
        <v>2023</v>
      </c>
      <c r="G228">
        <f t="shared" si="17"/>
        <v>5</v>
      </c>
      <c r="H228" t="str">
        <f t="shared" si="18"/>
        <v>Friday</v>
      </c>
      <c r="I228" t="str">
        <f t="shared" si="19"/>
        <v>Jul</v>
      </c>
      <c r="J228" t="s">
        <v>49</v>
      </c>
      <c r="K228" t="s">
        <v>743</v>
      </c>
    </row>
    <row r="229" spans="1:11" x14ac:dyDescent="0.25">
      <c r="A229" s="1">
        <v>45121</v>
      </c>
      <c r="B229" t="s">
        <v>3</v>
      </c>
      <c r="C229" t="s">
        <v>79</v>
      </c>
      <c r="D229" s="2">
        <v>1.75</v>
      </c>
      <c r="E229">
        <f t="shared" si="15"/>
        <v>7</v>
      </c>
      <c r="F229">
        <f t="shared" si="16"/>
        <v>2023</v>
      </c>
      <c r="G229">
        <f t="shared" si="17"/>
        <v>5</v>
      </c>
      <c r="H229" t="str">
        <f t="shared" si="18"/>
        <v>Friday</v>
      </c>
      <c r="I229" t="str">
        <f t="shared" si="19"/>
        <v>Jul</v>
      </c>
      <c r="J229" t="s">
        <v>49</v>
      </c>
      <c r="K229" t="s">
        <v>743</v>
      </c>
    </row>
    <row r="230" spans="1:11" x14ac:dyDescent="0.25">
      <c r="A230" s="1">
        <v>45122</v>
      </c>
      <c r="B230" t="s">
        <v>3</v>
      </c>
      <c r="C230" t="s">
        <v>50</v>
      </c>
      <c r="D230" s="2">
        <v>2.6</v>
      </c>
      <c r="E230">
        <f t="shared" si="15"/>
        <v>7</v>
      </c>
      <c r="F230">
        <f t="shared" si="16"/>
        <v>2023</v>
      </c>
      <c r="G230">
        <f t="shared" si="17"/>
        <v>6</v>
      </c>
      <c r="H230" t="str">
        <f t="shared" si="18"/>
        <v>Saturday</v>
      </c>
      <c r="I230" t="str">
        <f t="shared" si="19"/>
        <v>Jul</v>
      </c>
      <c r="J230" t="s">
        <v>51</v>
      </c>
    </row>
    <row r="231" spans="1:11" x14ac:dyDescent="0.25">
      <c r="A231" s="1">
        <v>45116</v>
      </c>
      <c r="B231" t="s">
        <v>917</v>
      </c>
      <c r="C231" t="s">
        <v>319</v>
      </c>
      <c r="D231" s="2">
        <f>9-1.8</f>
        <v>7.2</v>
      </c>
      <c r="E231">
        <f t="shared" si="15"/>
        <v>7</v>
      </c>
      <c r="F231">
        <f t="shared" si="16"/>
        <v>2023</v>
      </c>
      <c r="G231">
        <f t="shared" si="17"/>
        <v>7</v>
      </c>
      <c r="H231" t="str">
        <f t="shared" si="18"/>
        <v>Sunday</v>
      </c>
      <c r="I231" t="str">
        <f t="shared" si="19"/>
        <v>Jul</v>
      </c>
      <c r="J231" t="s">
        <v>320</v>
      </c>
      <c r="K231" t="s">
        <v>858</v>
      </c>
    </row>
    <row r="232" spans="1:11" x14ac:dyDescent="0.25">
      <c r="A232" s="1">
        <v>45284</v>
      </c>
      <c r="B232" t="s">
        <v>116</v>
      </c>
      <c r="C232" t="s">
        <v>783</v>
      </c>
      <c r="D232" s="2">
        <v>2.4900000000000002</v>
      </c>
      <c r="E232">
        <f t="shared" si="15"/>
        <v>12</v>
      </c>
      <c r="F232">
        <f t="shared" si="16"/>
        <v>2023</v>
      </c>
      <c r="G232">
        <f t="shared" si="17"/>
        <v>7</v>
      </c>
      <c r="H232" t="str">
        <f t="shared" si="18"/>
        <v>Sunday</v>
      </c>
      <c r="I232" t="str">
        <f t="shared" si="19"/>
        <v>Dec</v>
      </c>
      <c r="J232" t="s">
        <v>780</v>
      </c>
      <c r="K232" t="s">
        <v>761</v>
      </c>
    </row>
    <row r="233" spans="1:11" x14ac:dyDescent="0.25">
      <c r="A233" s="1">
        <v>45122</v>
      </c>
      <c r="B233" t="s">
        <v>919</v>
      </c>
      <c r="C233" t="s">
        <v>572</v>
      </c>
      <c r="D233" s="2">
        <v>4.3499999999999996</v>
      </c>
      <c r="E233">
        <f t="shared" si="15"/>
        <v>7</v>
      </c>
      <c r="F233">
        <f t="shared" si="16"/>
        <v>2023</v>
      </c>
      <c r="G233">
        <f t="shared" si="17"/>
        <v>6</v>
      </c>
      <c r="H233" t="str">
        <f t="shared" si="18"/>
        <v>Saturday</v>
      </c>
      <c r="I233" t="str">
        <f t="shared" si="19"/>
        <v>Jul</v>
      </c>
      <c r="J233" t="s">
        <v>322</v>
      </c>
    </row>
    <row r="234" spans="1:11" x14ac:dyDescent="0.25">
      <c r="A234" s="1">
        <v>45254</v>
      </c>
      <c r="B234" t="s">
        <v>919</v>
      </c>
      <c r="C234" t="s">
        <v>572</v>
      </c>
      <c r="E234">
        <f t="shared" si="15"/>
        <v>11</v>
      </c>
      <c r="F234">
        <f t="shared" si="16"/>
        <v>2023</v>
      </c>
      <c r="G234">
        <f t="shared" si="17"/>
        <v>5</v>
      </c>
      <c r="H234" t="str">
        <f t="shared" si="18"/>
        <v>Friday</v>
      </c>
      <c r="I234" t="str">
        <f t="shared" si="19"/>
        <v>Nov</v>
      </c>
      <c r="J234" t="s">
        <v>322</v>
      </c>
      <c r="K234" t="s">
        <v>729</v>
      </c>
    </row>
    <row r="235" spans="1:11" x14ac:dyDescent="0.25">
      <c r="A235" s="1">
        <v>45254</v>
      </c>
      <c r="B235" t="s">
        <v>919</v>
      </c>
      <c r="C235" t="s">
        <v>572</v>
      </c>
      <c r="E235">
        <f t="shared" si="15"/>
        <v>11</v>
      </c>
      <c r="F235">
        <f t="shared" si="16"/>
        <v>2023</v>
      </c>
      <c r="G235">
        <f t="shared" si="17"/>
        <v>5</v>
      </c>
      <c r="H235" t="str">
        <f t="shared" si="18"/>
        <v>Friday</v>
      </c>
      <c r="I235" t="str">
        <f t="shared" si="19"/>
        <v>Nov</v>
      </c>
      <c r="J235" t="s">
        <v>322</v>
      </c>
      <c r="K235" t="s">
        <v>729</v>
      </c>
    </row>
    <row r="236" spans="1:11" x14ac:dyDescent="0.25">
      <c r="A236" s="1">
        <v>45124</v>
      </c>
      <c r="B236" t="s">
        <v>3</v>
      </c>
      <c r="C236" t="s">
        <v>109</v>
      </c>
      <c r="D236" s="2">
        <v>2.9</v>
      </c>
      <c r="E236">
        <f t="shared" si="15"/>
        <v>7</v>
      </c>
      <c r="F236">
        <f t="shared" si="16"/>
        <v>2023</v>
      </c>
      <c r="G236">
        <f t="shared" si="17"/>
        <v>1</v>
      </c>
      <c r="H236" t="str">
        <f t="shared" si="18"/>
        <v>Monday</v>
      </c>
      <c r="I236" t="str">
        <f t="shared" si="19"/>
        <v>Jul</v>
      </c>
      <c r="J236" t="s">
        <v>46</v>
      </c>
    </row>
    <row r="237" spans="1:11" x14ac:dyDescent="0.25">
      <c r="A237" s="1">
        <v>45124</v>
      </c>
      <c r="B237" t="s">
        <v>3</v>
      </c>
      <c r="C237" t="s">
        <v>382</v>
      </c>
      <c r="D237" s="2">
        <f>4.35/2</f>
        <v>2.1749999999999998</v>
      </c>
      <c r="E237">
        <f t="shared" si="15"/>
        <v>7</v>
      </c>
      <c r="F237">
        <f t="shared" si="16"/>
        <v>2023</v>
      </c>
      <c r="G237">
        <f t="shared" si="17"/>
        <v>1</v>
      </c>
      <c r="H237" t="str">
        <f t="shared" si="18"/>
        <v>Monday</v>
      </c>
      <c r="I237" t="str">
        <f t="shared" si="19"/>
        <v>Jul</v>
      </c>
      <c r="J237" t="s">
        <v>81</v>
      </c>
      <c r="K237" t="s">
        <v>859</v>
      </c>
    </row>
    <row r="238" spans="1:11" x14ac:dyDescent="0.25">
      <c r="A238" s="1">
        <v>45124</v>
      </c>
      <c r="B238" t="s">
        <v>3</v>
      </c>
      <c r="C238" t="s">
        <v>383</v>
      </c>
      <c r="D238" s="2">
        <f>2.2/2</f>
        <v>1.1000000000000001</v>
      </c>
      <c r="E238">
        <f t="shared" si="15"/>
        <v>7</v>
      </c>
      <c r="F238">
        <f t="shared" si="16"/>
        <v>2023</v>
      </c>
      <c r="G238">
        <f t="shared" si="17"/>
        <v>1</v>
      </c>
      <c r="H238" t="str">
        <f t="shared" si="18"/>
        <v>Monday</v>
      </c>
      <c r="I238" t="str">
        <f t="shared" si="19"/>
        <v>Jul</v>
      </c>
      <c r="J238" t="s">
        <v>81</v>
      </c>
      <c r="K238" t="s">
        <v>859</v>
      </c>
    </row>
    <row r="239" spans="1:11" x14ac:dyDescent="0.25">
      <c r="A239" s="1">
        <v>45124</v>
      </c>
      <c r="B239" t="s">
        <v>3</v>
      </c>
      <c r="C239" t="s">
        <v>384</v>
      </c>
      <c r="D239" s="2">
        <f>3.33/2</f>
        <v>1.665</v>
      </c>
      <c r="E239">
        <f t="shared" si="15"/>
        <v>7</v>
      </c>
      <c r="F239">
        <f t="shared" si="16"/>
        <v>2023</v>
      </c>
      <c r="G239">
        <f t="shared" si="17"/>
        <v>1</v>
      </c>
      <c r="H239" t="str">
        <f t="shared" si="18"/>
        <v>Monday</v>
      </c>
      <c r="I239" t="str">
        <f t="shared" si="19"/>
        <v>Jul</v>
      </c>
      <c r="J239" t="s">
        <v>81</v>
      </c>
      <c r="K239" t="s">
        <v>859</v>
      </c>
    </row>
    <row r="240" spans="1:11" x14ac:dyDescent="0.25">
      <c r="A240" s="1">
        <v>45124</v>
      </c>
      <c r="B240" t="s">
        <v>3</v>
      </c>
      <c r="C240" t="s">
        <v>385</v>
      </c>
      <c r="D240" s="2">
        <f>5.09/2</f>
        <v>2.5449999999999999</v>
      </c>
      <c r="E240">
        <f t="shared" si="15"/>
        <v>7</v>
      </c>
      <c r="F240">
        <f t="shared" si="16"/>
        <v>2023</v>
      </c>
      <c r="G240">
        <f t="shared" si="17"/>
        <v>1</v>
      </c>
      <c r="H240" t="str">
        <f t="shared" si="18"/>
        <v>Monday</v>
      </c>
      <c r="I240" t="str">
        <f t="shared" si="19"/>
        <v>Jul</v>
      </c>
      <c r="J240" t="s">
        <v>81</v>
      </c>
      <c r="K240" t="s">
        <v>859</v>
      </c>
    </row>
    <row r="241" spans="1:11" x14ac:dyDescent="0.25">
      <c r="A241" s="1">
        <v>45124</v>
      </c>
      <c r="B241" t="s">
        <v>3</v>
      </c>
      <c r="C241" t="s">
        <v>386</v>
      </c>
      <c r="D241" s="2">
        <f>4.49/2</f>
        <v>2.2450000000000001</v>
      </c>
      <c r="E241">
        <f t="shared" si="15"/>
        <v>7</v>
      </c>
      <c r="F241">
        <f t="shared" si="16"/>
        <v>2023</v>
      </c>
      <c r="G241">
        <f t="shared" si="17"/>
        <v>1</v>
      </c>
      <c r="H241" t="str">
        <f t="shared" si="18"/>
        <v>Monday</v>
      </c>
      <c r="I241" t="str">
        <f t="shared" si="19"/>
        <v>Jul</v>
      </c>
      <c r="J241" t="s">
        <v>81</v>
      </c>
      <c r="K241" t="s">
        <v>859</v>
      </c>
    </row>
    <row r="242" spans="1:11" x14ac:dyDescent="0.25">
      <c r="A242" s="1">
        <v>45124</v>
      </c>
      <c r="B242" t="s">
        <v>3</v>
      </c>
      <c r="C242" t="s">
        <v>387</v>
      </c>
      <c r="D242" s="2">
        <v>2.69</v>
      </c>
      <c r="E242">
        <f t="shared" si="15"/>
        <v>7</v>
      </c>
      <c r="F242">
        <f t="shared" si="16"/>
        <v>2023</v>
      </c>
      <c r="G242">
        <f t="shared" si="17"/>
        <v>1</v>
      </c>
      <c r="H242" t="str">
        <f t="shared" si="18"/>
        <v>Monday</v>
      </c>
      <c r="I242" t="str">
        <f t="shared" si="19"/>
        <v>Jul</v>
      </c>
      <c r="J242" t="s">
        <v>81</v>
      </c>
      <c r="K242" t="s">
        <v>859</v>
      </c>
    </row>
    <row r="243" spans="1:11" x14ac:dyDescent="0.25">
      <c r="A243" s="1">
        <v>45124</v>
      </c>
      <c r="B243" t="s">
        <v>3</v>
      </c>
      <c r="C243" t="s">
        <v>388</v>
      </c>
      <c r="D243" s="2">
        <v>1.29</v>
      </c>
      <c r="E243">
        <f t="shared" si="15"/>
        <v>7</v>
      </c>
      <c r="F243">
        <f t="shared" si="16"/>
        <v>2023</v>
      </c>
      <c r="G243">
        <f t="shared" si="17"/>
        <v>1</v>
      </c>
      <c r="H243" t="str">
        <f t="shared" si="18"/>
        <v>Monday</v>
      </c>
      <c r="I243" t="str">
        <f t="shared" si="19"/>
        <v>Jul</v>
      </c>
      <c r="J243" t="s">
        <v>81</v>
      </c>
      <c r="K243" t="s">
        <v>859</v>
      </c>
    </row>
    <row r="244" spans="1:11" x14ac:dyDescent="0.25">
      <c r="A244" s="1">
        <v>45124</v>
      </c>
      <c r="B244" t="s">
        <v>3</v>
      </c>
      <c r="C244" t="s">
        <v>389</v>
      </c>
      <c r="D244" s="2">
        <v>2.35</v>
      </c>
      <c r="E244">
        <f t="shared" si="15"/>
        <v>7</v>
      </c>
      <c r="F244">
        <f t="shared" si="16"/>
        <v>2023</v>
      </c>
      <c r="G244">
        <f t="shared" si="17"/>
        <v>1</v>
      </c>
      <c r="H244" t="str">
        <f t="shared" si="18"/>
        <v>Monday</v>
      </c>
      <c r="I244" t="str">
        <f t="shared" si="19"/>
        <v>Jul</v>
      </c>
      <c r="J244" t="s">
        <v>81</v>
      </c>
      <c r="K244" t="s">
        <v>859</v>
      </c>
    </row>
    <row r="245" spans="1:11" x14ac:dyDescent="0.25">
      <c r="A245" s="1">
        <v>45124</v>
      </c>
      <c r="B245" t="s">
        <v>3</v>
      </c>
      <c r="C245" t="s">
        <v>390</v>
      </c>
      <c r="D245" s="2">
        <v>1.0900000000000001</v>
      </c>
      <c r="E245">
        <f t="shared" si="15"/>
        <v>7</v>
      </c>
      <c r="F245">
        <f t="shared" si="16"/>
        <v>2023</v>
      </c>
      <c r="G245">
        <f t="shared" si="17"/>
        <v>1</v>
      </c>
      <c r="H245" t="str">
        <f t="shared" si="18"/>
        <v>Monday</v>
      </c>
      <c r="I245" t="str">
        <f t="shared" si="19"/>
        <v>Jul</v>
      </c>
      <c r="J245" t="s">
        <v>81</v>
      </c>
      <c r="K245" t="s">
        <v>859</v>
      </c>
    </row>
    <row r="246" spans="1:11" x14ac:dyDescent="0.25">
      <c r="A246" s="1">
        <v>45124</v>
      </c>
      <c r="B246" t="s">
        <v>3</v>
      </c>
      <c r="C246" t="s">
        <v>391</v>
      </c>
      <c r="D246" s="2">
        <v>1.99</v>
      </c>
      <c r="E246">
        <f t="shared" si="15"/>
        <v>7</v>
      </c>
      <c r="F246">
        <f t="shared" si="16"/>
        <v>2023</v>
      </c>
      <c r="G246">
        <f t="shared" si="17"/>
        <v>1</v>
      </c>
      <c r="H246" t="str">
        <f t="shared" si="18"/>
        <v>Monday</v>
      </c>
      <c r="I246" t="str">
        <f t="shared" si="19"/>
        <v>Jul</v>
      </c>
      <c r="J246" t="s">
        <v>81</v>
      </c>
      <c r="K246" t="s">
        <v>859</v>
      </c>
    </row>
    <row r="247" spans="1:11" x14ac:dyDescent="0.25">
      <c r="A247" s="1">
        <v>45124</v>
      </c>
      <c r="B247" t="s">
        <v>3</v>
      </c>
      <c r="C247" t="s">
        <v>391</v>
      </c>
      <c r="D247" s="2">
        <v>1.99</v>
      </c>
      <c r="E247">
        <f t="shared" si="15"/>
        <v>7</v>
      </c>
      <c r="F247">
        <f t="shared" si="16"/>
        <v>2023</v>
      </c>
      <c r="G247">
        <f t="shared" si="17"/>
        <v>1</v>
      </c>
      <c r="H247" t="str">
        <f t="shared" si="18"/>
        <v>Monday</v>
      </c>
      <c r="I247" t="str">
        <f t="shared" si="19"/>
        <v>Jul</v>
      </c>
      <c r="J247" t="s">
        <v>81</v>
      </c>
      <c r="K247" t="s">
        <v>859</v>
      </c>
    </row>
    <row r="248" spans="1:11" x14ac:dyDescent="0.25">
      <c r="A248" s="1">
        <v>45125</v>
      </c>
      <c r="B248" t="s">
        <v>3</v>
      </c>
      <c r="C248" t="s">
        <v>79</v>
      </c>
      <c r="D248" s="2">
        <v>1.75</v>
      </c>
      <c r="E248">
        <f t="shared" si="15"/>
        <v>7</v>
      </c>
      <c r="F248">
        <f t="shared" si="16"/>
        <v>2023</v>
      </c>
      <c r="G248">
        <f t="shared" si="17"/>
        <v>2</v>
      </c>
      <c r="H248" t="str">
        <f t="shared" si="18"/>
        <v>Tuesday</v>
      </c>
      <c r="I248" t="str">
        <f t="shared" si="19"/>
        <v>Jul</v>
      </c>
      <c r="J248" t="s">
        <v>49</v>
      </c>
      <c r="K248" t="s">
        <v>743</v>
      </c>
    </row>
    <row r="249" spans="1:11" x14ac:dyDescent="0.25">
      <c r="A249" s="1">
        <v>45125</v>
      </c>
      <c r="B249" t="s">
        <v>3</v>
      </c>
      <c r="C249" t="s">
        <v>176</v>
      </c>
      <c r="D249" s="2">
        <v>1.05</v>
      </c>
      <c r="E249">
        <f t="shared" si="15"/>
        <v>7</v>
      </c>
      <c r="F249">
        <f t="shared" si="16"/>
        <v>2023</v>
      </c>
      <c r="G249">
        <f t="shared" si="17"/>
        <v>2</v>
      </c>
      <c r="H249" t="str">
        <f t="shared" si="18"/>
        <v>Tuesday</v>
      </c>
      <c r="I249" t="str">
        <f t="shared" si="19"/>
        <v>Jul</v>
      </c>
      <c r="J249" t="s">
        <v>49</v>
      </c>
      <c r="K249" t="s">
        <v>743</v>
      </c>
    </row>
    <row r="250" spans="1:11" x14ac:dyDescent="0.25">
      <c r="A250" s="1">
        <v>45125</v>
      </c>
      <c r="B250" t="s">
        <v>3</v>
      </c>
      <c r="C250" t="s">
        <v>109</v>
      </c>
      <c r="D250" s="2">
        <v>2.9</v>
      </c>
      <c r="E250">
        <f t="shared" si="15"/>
        <v>7</v>
      </c>
      <c r="F250">
        <f t="shared" si="16"/>
        <v>2023</v>
      </c>
      <c r="G250">
        <f t="shared" si="17"/>
        <v>2</v>
      </c>
      <c r="H250" t="str">
        <f t="shared" si="18"/>
        <v>Tuesday</v>
      </c>
      <c r="I250" t="str">
        <f t="shared" si="19"/>
        <v>Jul</v>
      </c>
      <c r="J250" t="s">
        <v>46</v>
      </c>
    </row>
    <row r="251" spans="1:11" x14ac:dyDescent="0.25">
      <c r="A251" s="1">
        <v>45125</v>
      </c>
      <c r="B251" t="s">
        <v>3</v>
      </c>
      <c r="C251" t="s">
        <v>95</v>
      </c>
      <c r="D251" s="2">
        <v>0.79</v>
      </c>
      <c r="E251">
        <f t="shared" si="15"/>
        <v>7</v>
      </c>
      <c r="F251">
        <f t="shared" si="16"/>
        <v>2023</v>
      </c>
      <c r="G251">
        <f t="shared" si="17"/>
        <v>2</v>
      </c>
      <c r="H251" t="str">
        <f t="shared" si="18"/>
        <v>Tuesday</v>
      </c>
      <c r="I251" t="str">
        <f t="shared" si="19"/>
        <v>Jul</v>
      </c>
      <c r="J251" t="s">
        <v>46</v>
      </c>
    </row>
    <row r="252" spans="1:11" x14ac:dyDescent="0.25">
      <c r="A252" s="1">
        <v>45126</v>
      </c>
      <c r="B252" t="s">
        <v>3</v>
      </c>
      <c r="C252" t="s">
        <v>79</v>
      </c>
      <c r="D252" s="2">
        <v>1.75</v>
      </c>
      <c r="E252">
        <f t="shared" si="15"/>
        <v>7</v>
      </c>
      <c r="F252">
        <f t="shared" si="16"/>
        <v>2023</v>
      </c>
      <c r="G252">
        <f t="shared" si="17"/>
        <v>3</v>
      </c>
      <c r="H252" t="str">
        <f t="shared" si="18"/>
        <v>Wednesday</v>
      </c>
      <c r="I252" t="str">
        <f t="shared" si="19"/>
        <v>Jul</v>
      </c>
      <c r="J252" t="s">
        <v>49</v>
      </c>
      <c r="K252" t="s">
        <v>743</v>
      </c>
    </row>
    <row r="253" spans="1:11" x14ac:dyDescent="0.25">
      <c r="A253" s="1">
        <v>45126</v>
      </c>
      <c r="B253" t="s">
        <v>3</v>
      </c>
      <c r="C253" t="s">
        <v>88</v>
      </c>
      <c r="D253" s="2">
        <f>3.49-0.87</f>
        <v>2.62</v>
      </c>
      <c r="E253">
        <f t="shared" si="15"/>
        <v>7</v>
      </c>
      <c r="F253">
        <f t="shared" si="16"/>
        <v>2023</v>
      </c>
      <c r="G253">
        <f t="shared" si="17"/>
        <v>3</v>
      </c>
      <c r="H253" t="str">
        <f t="shared" si="18"/>
        <v>Wednesday</v>
      </c>
      <c r="I253" t="str">
        <f t="shared" si="19"/>
        <v>Jul</v>
      </c>
      <c r="J253" t="s">
        <v>49</v>
      </c>
      <c r="K253" t="s">
        <v>743</v>
      </c>
    </row>
    <row r="254" spans="1:11" x14ac:dyDescent="0.25">
      <c r="A254" s="1">
        <v>45126</v>
      </c>
      <c r="B254" t="s">
        <v>3</v>
      </c>
      <c r="C254" t="s">
        <v>109</v>
      </c>
      <c r="D254" s="2">
        <v>2.9</v>
      </c>
      <c r="E254">
        <f t="shared" si="15"/>
        <v>7</v>
      </c>
      <c r="F254">
        <f t="shared" si="16"/>
        <v>2023</v>
      </c>
      <c r="G254">
        <f t="shared" si="17"/>
        <v>3</v>
      </c>
      <c r="H254" t="str">
        <f t="shared" si="18"/>
        <v>Wednesday</v>
      </c>
      <c r="I254" t="str">
        <f t="shared" si="19"/>
        <v>Jul</v>
      </c>
      <c r="J254" t="s">
        <v>46</v>
      </c>
    </row>
    <row r="255" spans="1:11" x14ac:dyDescent="0.25">
      <c r="A255" s="1">
        <v>45127</v>
      </c>
      <c r="B255" t="s">
        <v>3</v>
      </c>
      <c r="C255" t="s">
        <v>94</v>
      </c>
      <c r="D255" s="2">
        <v>3.3</v>
      </c>
      <c r="E255">
        <f t="shared" si="15"/>
        <v>7</v>
      </c>
      <c r="F255">
        <f t="shared" si="16"/>
        <v>2023</v>
      </c>
      <c r="G255">
        <f t="shared" si="17"/>
        <v>4</v>
      </c>
      <c r="H255" t="str">
        <f t="shared" si="18"/>
        <v>Thursday</v>
      </c>
      <c r="I255" t="str">
        <f t="shared" si="19"/>
        <v>Jul</v>
      </c>
      <c r="J255" t="s">
        <v>46</v>
      </c>
    </row>
    <row r="256" spans="1:11" x14ac:dyDescent="0.25">
      <c r="A256" s="1">
        <v>45127</v>
      </c>
      <c r="B256" t="s">
        <v>3</v>
      </c>
      <c r="C256" t="s">
        <v>86</v>
      </c>
      <c r="D256" s="2">
        <v>0.79</v>
      </c>
      <c r="E256">
        <f t="shared" si="15"/>
        <v>7</v>
      </c>
      <c r="F256">
        <f t="shared" si="16"/>
        <v>2023</v>
      </c>
      <c r="G256">
        <f t="shared" si="17"/>
        <v>4</v>
      </c>
      <c r="H256" t="str">
        <f t="shared" si="18"/>
        <v>Thursday</v>
      </c>
      <c r="I256" t="str">
        <f t="shared" si="19"/>
        <v>Jul</v>
      </c>
      <c r="J256" t="s">
        <v>46</v>
      </c>
    </row>
    <row r="257" spans="1:11" x14ac:dyDescent="0.25">
      <c r="A257" s="1">
        <v>45128</v>
      </c>
      <c r="B257" t="s">
        <v>3</v>
      </c>
      <c r="C257" t="s">
        <v>79</v>
      </c>
      <c r="D257" s="2">
        <v>1.75</v>
      </c>
      <c r="E257">
        <f t="shared" si="15"/>
        <v>7</v>
      </c>
      <c r="F257">
        <f t="shared" si="16"/>
        <v>2023</v>
      </c>
      <c r="G257">
        <f t="shared" si="17"/>
        <v>5</v>
      </c>
      <c r="H257" t="str">
        <f t="shared" si="18"/>
        <v>Friday</v>
      </c>
      <c r="I257" t="str">
        <f t="shared" si="19"/>
        <v>Jul</v>
      </c>
      <c r="J257" t="s">
        <v>49</v>
      </c>
      <c r="K257" t="s">
        <v>743</v>
      </c>
    </row>
    <row r="258" spans="1:11" x14ac:dyDescent="0.25">
      <c r="A258" s="1">
        <v>45128</v>
      </c>
      <c r="B258" t="s">
        <v>3</v>
      </c>
      <c r="C258" t="s">
        <v>87</v>
      </c>
      <c r="D258" s="2">
        <v>4.16</v>
      </c>
      <c r="E258">
        <f t="shared" si="15"/>
        <v>7</v>
      </c>
      <c r="F258">
        <f t="shared" si="16"/>
        <v>2023</v>
      </c>
      <c r="G258">
        <f t="shared" si="17"/>
        <v>5</v>
      </c>
      <c r="H258" t="str">
        <f t="shared" si="18"/>
        <v>Friday</v>
      </c>
      <c r="I258" t="str">
        <f t="shared" si="19"/>
        <v>Jul</v>
      </c>
      <c r="J258" t="s">
        <v>46</v>
      </c>
    </row>
    <row r="259" spans="1:11" x14ac:dyDescent="0.25">
      <c r="A259" s="1">
        <v>45128</v>
      </c>
      <c r="B259" t="s">
        <v>3</v>
      </c>
      <c r="C259" t="s">
        <v>86</v>
      </c>
      <c r="D259" s="2">
        <v>0.79</v>
      </c>
      <c r="E259">
        <f t="shared" ref="E259:E322" si="20">MONTH(A259)</f>
        <v>7</v>
      </c>
      <c r="F259">
        <f t="shared" ref="F259:F322" si="21">YEAR(A259)</f>
        <v>2023</v>
      </c>
      <c r="G259">
        <f t="shared" ref="G259:G322" si="22">WEEKDAY(A259, 2)</f>
        <v>5</v>
      </c>
      <c r="H259" t="str">
        <f t="shared" ref="H259:H322" si="23">CHOOSE(WEEKDAY(A259, 2), "Monday", "Tuesday","Wednesday", "Thursday", "Friday", "Saturday","Sunday")</f>
        <v>Friday</v>
      </c>
      <c r="I259" t="str">
        <f t="shared" ref="I259:I322" si="24">TEXT(A259, "MMM")</f>
        <v>Jul</v>
      </c>
      <c r="J259" t="s">
        <v>46</v>
      </c>
    </row>
    <row r="260" spans="1:11" x14ac:dyDescent="0.25">
      <c r="A260" s="1">
        <v>45171</v>
      </c>
      <c r="B260" t="s">
        <v>894</v>
      </c>
      <c r="C260" t="s">
        <v>173</v>
      </c>
      <c r="D260" s="2">
        <v>0.75</v>
      </c>
      <c r="E260">
        <f t="shared" si="20"/>
        <v>9</v>
      </c>
      <c r="F260">
        <f t="shared" si="21"/>
        <v>2023</v>
      </c>
      <c r="G260">
        <f t="shared" si="22"/>
        <v>6</v>
      </c>
      <c r="H260" t="str">
        <f t="shared" si="23"/>
        <v>Saturday</v>
      </c>
      <c r="I260" t="str">
        <f t="shared" si="24"/>
        <v>Sep</v>
      </c>
      <c r="J260" t="s">
        <v>111</v>
      </c>
    </row>
    <row r="261" spans="1:11" x14ac:dyDescent="0.25">
      <c r="A261" s="1">
        <v>45172</v>
      </c>
      <c r="B261" t="s">
        <v>116</v>
      </c>
      <c r="C261" t="s">
        <v>125</v>
      </c>
      <c r="D261" s="2">
        <f>4.79/2</f>
        <v>2.395</v>
      </c>
      <c r="E261">
        <f t="shared" si="20"/>
        <v>9</v>
      </c>
      <c r="F261">
        <f t="shared" si="21"/>
        <v>2023</v>
      </c>
      <c r="G261">
        <f t="shared" si="22"/>
        <v>7</v>
      </c>
      <c r="H261" t="str">
        <f t="shared" si="23"/>
        <v>Sunday</v>
      </c>
      <c r="I261" t="str">
        <f t="shared" si="24"/>
        <v>Sep</v>
      </c>
      <c r="J261" t="s">
        <v>81</v>
      </c>
      <c r="K261" t="s">
        <v>864</v>
      </c>
    </row>
    <row r="262" spans="1:11" x14ac:dyDescent="0.25">
      <c r="A262" s="1">
        <v>45318</v>
      </c>
      <c r="B262" t="s">
        <v>894</v>
      </c>
      <c r="C262" t="s">
        <v>726</v>
      </c>
      <c r="D262" s="2">
        <v>1.75</v>
      </c>
      <c r="E262">
        <f t="shared" si="20"/>
        <v>1</v>
      </c>
      <c r="F262">
        <f t="shared" si="21"/>
        <v>2024</v>
      </c>
      <c r="G262">
        <f t="shared" si="22"/>
        <v>6</v>
      </c>
      <c r="H262" t="str">
        <f t="shared" si="23"/>
        <v>Saturday</v>
      </c>
      <c r="I262" t="str">
        <f t="shared" si="24"/>
        <v>Jan</v>
      </c>
      <c r="J262" t="s">
        <v>322</v>
      </c>
      <c r="K262" t="s">
        <v>729</v>
      </c>
    </row>
    <row r="263" spans="1:11" x14ac:dyDescent="0.25">
      <c r="A263" s="1">
        <v>45297</v>
      </c>
      <c r="B263" t="s">
        <v>919</v>
      </c>
      <c r="C263" t="s">
        <v>750</v>
      </c>
      <c r="D263" s="2">
        <v>8.59</v>
      </c>
      <c r="E263">
        <f t="shared" si="20"/>
        <v>1</v>
      </c>
      <c r="F263">
        <f t="shared" si="21"/>
        <v>2024</v>
      </c>
      <c r="G263">
        <f t="shared" si="22"/>
        <v>6</v>
      </c>
      <c r="H263" t="str">
        <f t="shared" si="23"/>
        <v>Saturday</v>
      </c>
      <c r="I263" t="str">
        <f t="shared" si="24"/>
        <v>Jan</v>
      </c>
      <c r="J263" t="s">
        <v>300</v>
      </c>
      <c r="K263" t="s">
        <v>722</v>
      </c>
    </row>
    <row r="264" spans="1:11" x14ac:dyDescent="0.25">
      <c r="A264" s="1">
        <v>45130</v>
      </c>
      <c r="B264" t="s">
        <v>3</v>
      </c>
      <c r="C264" t="s">
        <v>299</v>
      </c>
      <c r="D264" s="2">
        <v>2.6</v>
      </c>
      <c r="E264">
        <f t="shared" si="20"/>
        <v>7</v>
      </c>
      <c r="F264">
        <f t="shared" si="21"/>
        <v>2023</v>
      </c>
      <c r="G264">
        <f t="shared" si="22"/>
        <v>7</v>
      </c>
      <c r="H264" t="str">
        <f t="shared" si="23"/>
        <v>Sunday</v>
      </c>
      <c r="I264" t="str">
        <f t="shared" si="24"/>
        <v>Jul</v>
      </c>
      <c r="J264" t="s">
        <v>300</v>
      </c>
    </row>
    <row r="265" spans="1:11" x14ac:dyDescent="0.25">
      <c r="A265" s="1">
        <v>45130</v>
      </c>
      <c r="B265" t="s">
        <v>3</v>
      </c>
      <c r="C265" t="s">
        <v>301</v>
      </c>
      <c r="D265" s="2">
        <v>1.9</v>
      </c>
      <c r="E265">
        <f t="shared" si="20"/>
        <v>7</v>
      </c>
      <c r="F265">
        <f t="shared" si="21"/>
        <v>2023</v>
      </c>
      <c r="G265">
        <f t="shared" si="22"/>
        <v>7</v>
      </c>
      <c r="H265" t="str">
        <f t="shared" si="23"/>
        <v>Sunday</v>
      </c>
      <c r="I265" t="str">
        <f t="shared" si="24"/>
        <v>Jul</v>
      </c>
      <c r="J265" t="s">
        <v>51</v>
      </c>
    </row>
    <row r="266" spans="1:11" x14ac:dyDescent="0.25">
      <c r="A266" s="1">
        <v>45130</v>
      </c>
      <c r="B266" t="s">
        <v>3</v>
      </c>
      <c r="C266" t="s">
        <v>302</v>
      </c>
      <c r="D266" s="2">
        <v>1.9</v>
      </c>
      <c r="E266">
        <f t="shared" si="20"/>
        <v>7</v>
      </c>
      <c r="F266">
        <f t="shared" si="21"/>
        <v>2023</v>
      </c>
      <c r="G266">
        <f t="shared" si="22"/>
        <v>7</v>
      </c>
      <c r="H266" t="str">
        <f t="shared" si="23"/>
        <v>Sunday</v>
      </c>
      <c r="I266" t="str">
        <f t="shared" si="24"/>
        <v>Jul</v>
      </c>
      <c r="J266" t="s">
        <v>51</v>
      </c>
    </row>
    <row r="267" spans="1:11" x14ac:dyDescent="0.25">
      <c r="A267" s="1">
        <v>45130</v>
      </c>
      <c r="B267" t="s">
        <v>303</v>
      </c>
      <c r="C267" t="s">
        <v>304</v>
      </c>
      <c r="D267" s="2">
        <v>15.99</v>
      </c>
      <c r="E267">
        <f t="shared" si="20"/>
        <v>7</v>
      </c>
      <c r="F267">
        <f t="shared" si="21"/>
        <v>2023</v>
      </c>
      <c r="G267">
        <f t="shared" si="22"/>
        <v>7</v>
      </c>
      <c r="H267" t="str">
        <f t="shared" si="23"/>
        <v>Sunday</v>
      </c>
      <c r="I267" t="str">
        <f t="shared" si="24"/>
        <v>Jul</v>
      </c>
      <c r="J267" t="s">
        <v>305</v>
      </c>
      <c r="K267" t="s">
        <v>868</v>
      </c>
    </row>
    <row r="268" spans="1:11" x14ac:dyDescent="0.25">
      <c r="A268" s="1">
        <v>45130</v>
      </c>
      <c r="B268" t="s">
        <v>3</v>
      </c>
      <c r="C268" t="s">
        <v>50</v>
      </c>
      <c r="D268" s="2">
        <v>1.3</v>
      </c>
      <c r="E268">
        <f t="shared" si="20"/>
        <v>7</v>
      </c>
      <c r="F268">
        <f t="shared" si="21"/>
        <v>2023</v>
      </c>
      <c r="G268">
        <f t="shared" si="22"/>
        <v>7</v>
      </c>
      <c r="H268" t="str">
        <f t="shared" si="23"/>
        <v>Sunday</v>
      </c>
      <c r="I268" t="str">
        <f t="shared" si="24"/>
        <v>Jul</v>
      </c>
      <c r="J268" t="s">
        <v>307</v>
      </c>
    </row>
    <row r="269" spans="1:11" x14ac:dyDescent="0.25">
      <c r="A269" s="1">
        <v>45130</v>
      </c>
      <c r="B269" t="s">
        <v>3</v>
      </c>
      <c r="C269" t="s">
        <v>420</v>
      </c>
      <c r="D269" s="2">
        <v>0.39</v>
      </c>
      <c r="E269">
        <f t="shared" si="20"/>
        <v>7</v>
      </c>
      <c r="F269">
        <f t="shared" si="21"/>
        <v>2023</v>
      </c>
      <c r="G269">
        <f t="shared" si="22"/>
        <v>7</v>
      </c>
      <c r="H269" t="str">
        <f t="shared" si="23"/>
        <v>Sunday</v>
      </c>
      <c r="I269" t="str">
        <f t="shared" si="24"/>
        <v>Jul</v>
      </c>
      <c r="J269" t="s">
        <v>269</v>
      </c>
      <c r="K269" t="s">
        <v>859</v>
      </c>
    </row>
    <row r="270" spans="1:11" x14ac:dyDescent="0.25">
      <c r="A270" s="1">
        <v>45130</v>
      </c>
      <c r="B270" t="s">
        <v>3</v>
      </c>
      <c r="C270" t="s">
        <v>421</v>
      </c>
      <c r="D270" s="2">
        <v>0.55000000000000004</v>
      </c>
      <c r="E270">
        <f t="shared" si="20"/>
        <v>7</v>
      </c>
      <c r="F270">
        <f t="shared" si="21"/>
        <v>2023</v>
      </c>
      <c r="G270">
        <f t="shared" si="22"/>
        <v>7</v>
      </c>
      <c r="H270" t="str">
        <f t="shared" si="23"/>
        <v>Sunday</v>
      </c>
      <c r="I270" t="str">
        <f t="shared" si="24"/>
        <v>Jul</v>
      </c>
      <c r="J270" t="s">
        <v>269</v>
      </c>
      <c r="K270" t="s">
        <v>859</v>
      </c>
    </row>
    <row r="271" spans="1:11" x14ac:dyDescent="0.25">
      <c r="A271" s="1">
        <v>45130</v>
      </c>
      <c r="B271" t="s">
        <v>3</v>
      </c>
      <c r="C271" t="s">
        <v>10</v>
      </c>
      <c r="D271" s="2">
        <f>1.39/2</f>
        <v>0.69499999999999995</v>
      </c>
      <c r="E271">
        <f t="shared" si="20"/>
        <v>7</v>
      </c>
      <c r="F271">
        <f t="shared" si="21"/>
        <v>2023</v>
      </c>
      <c r="G271">
        <f t="shared" si="22"/>
        <v>7</v>
      </c>
      <c r="H271" t="str">
        <f t="shared" si="23"/>
        <v>Sunday</v>
      </c>
      <c r="I271" t="str">
        <f t="shared" si="24"/>
        <v>Jul</v>
      </c>
      <c r="J271" t="s">
        <v>269</v>
      </c>
      <c r="K271" t="s">
        <v>859</v>
      </c>
    </row>
    <row r="272" spans="1:11" x14ac:dyDescent="0.25">
      <c r="A272" s="1">
        <v>45130</v>
      </c>
      <c r="B272" t="s">
        <v>3</v>
      </c>
      <c r="C272" t="s">
        <v>422</v>
      </c>
      <c r="D272" s="2">
        <f>0.99/2</f>
        <v>0.495</v>
      </c>
      <c r="E272">
        <f t="shared" si="20"/>
        <v>7</v>
      </c>
      <c r="F272">
        <f t="shared" si="21"/>
        <v>2023</v>
      </c>
      <c r="G272">
        <f t="shared" si="22"/>
        <v>7</v>
      </c>
      <c r="H272" t="str">
        <f t="shared" si="23"/>
        <v>Sunday</v>
      </c>
      <c r="I272" t="str">
        <f t="shared" si="24"/>
        <v>Jul</v>
      </c>
      <c r="J272" t="s">
        <v>269</v>
      </c>
      <c r="K272" t="s">
        <v>859</v>
      </c>
    </row>
    <row r="273" spans="1:11" x14ac:dyDescent="0.25">
      <c r="A273" s="1">
        <v>45130</v>
      </c>
      <c r="B273" t="s">
        <v>3</v>
      </c>
      <c r="C273" t="s">
        <v>423</v>
      </c>
      <c r="D273" s="2">
        <v>1.19</v>
      </c>
      <c r="E273">
        <f t="shared" si="20"/>
        <v>7</v>
      </c>
      <c r="F273">
        <f t="shared" si="21"/>
        <v>2023</v>
      </c>
      <c r="G273">
        <f t="shared" si="22"/>
        <v>7</v>
      </c>
      <c r="H273" t="str">
        <f t="shared" si="23"/>
        <v>Sunday</v>
      </c>
      <c r="I273" t="str">
        <f t="shared" si="24"/>
        <v>Jul</v>
      </c>
      <c r="J273" t="s">
        <v>269</v>
      </c>
      <c r="K273" t="s">
        <v>859</v>
      </c>
    </row>
    <row r="274" spans="1:11" x14ac:dyDescent="0.25">
      <c r="A274" s="1">
        <v>45130</v>
      </c>
      <c r="B274" t="s">
        <v>3</v>
      </c>
      <c r="C274" t="s">
        <v>424</v>
      </c>
      <c r="D274" s="2">
        <f>1.29/2</f>
        <v>0.64500000000000002</v>
      </c>
      <c r="E274">
        <f t="shared" si="20"/>
        <v>7</v>
      </c>
      <c r="F274">
        <f t="shared" si="21"/>
        <v>2023</v>
      </c>
      <c r="G274">
        <f t="shared" si="22"/>
        <v>7</v>
      </c>
      <c r="H274" t="str">
        <f t="shared" si="23"/>
        <v>Sunday</v>
      </c>
      <c r="I274" t="str">
        <f t="shared" si="24"/>
        <v>Jul</v>
      </c>
      <c r="J274" t="s">
        <v>269</v>
      </c>
      <c r="K274" t="s">
        <v>859</v>
      </c>
    </row>
    <row r="275" spans="1:11" x14ac:dyDescent="0.25">
      <c r="A275" s="1">
        <v>45131</v>
      </c>
      <c r="B275" t="s">
        <v>3</v>
      </c>
      <c r="C275" t="s">
        <v>87</v>
      </c>
      <c r="D275" s="2">
        <v>4.16</v>
      </c>
      <c r="E275">
        <f t="shared" si="20"/>
        <v>7</v>
      </c>
      <c r="F275">
        <f t="shared" si="21"/>
        <v>2023</v>
      </c>
      <c r="G275">
        <f t="shared" si="22"/>
        <v>1</v>
      </c>
      <c r="H275" t="str">
        <f t="shared" si="23"/>
        <v>Monday</v>
      </c>
      <c r="I275" t="str">
        <f t="shared" si="24"/>
        <v>Jul</v>
      </c>
      <c r="J275" t="s">
        <v>46</v>
      </c>
    </row>
    <row r="276" spans="1:11" x14ac:dyDescent="0.25">
      <c r="A276" s="1">
        <v>45131</v>
      </c>
      <c r="B276" t="s">
        <v>3</v>
      </c>
      <c r="C276" t="s">
        <v>86</v>
      </c>
      <c r="D276" s="2">
        <v>0.79</v>
      </c>
      <c r="E276">
        <f t="shared" si="20"/>
        <v>7</v>
      </c>
      <c r="F276">
        <f t="shared" si="21"/>
        <v>2023</v>
      </c>
      <c r="G276">
        <f t="shared" si="22"/>
        <v>1</v>
      </c>
      <c r="H276" t="str">
        <f t="shared" si="23"/>
        <v>Monday</v>
      </c>
      <c r="I276" t="str">
        <f t="shared" si="24"/>
        <v>Jul</v>
      </c>
      <c r="J276" t="s">
        <v>46</v>
      </c>
    </row>
    <row r="277" spans="1:11" x14ac:dyDescent="0.25">
      <c r="A277" s="1">
        <v>45132</v>
      </c>
      <c r="B277" t="s">
        <v>3</v>
      </c>
      <c r="C277" t="s">
        <v>108</v>
      </c>
      <c r="D277" s="2">
        <v>5.3</v>
      </c>
      <c r="E277">
        <f t="shared" si="20"/>
        <v>7</v>
      </c>
      <c r="F277">
        <f t="shared" si="21"/>
        <v>2023</v>
      </c>
      <c r="G277">
        <f t="shared" si="22"/>
        <v>2</v>
      </c>
      <c r="H277" t="str">
        <f t="shared" si="23"/>
        <v>Tuesday</v>
      </c>
      <c r="I277" t="str">
        <f t="shared" si="24"/>
        <v>Jul</v>
      </c>
      <c r="J277" t="s">
        <v>46</v>
      </c>
    </row>
    <row r="278" spans="1:11" x14ac:dyDescent="0.25">
      <c r="A278" s="1">
        <v>45132</v>
      </c>
      <c r="B278" t="s">
        <v>3</v>
      </c>
      <c r="C278" t="s">
        <v>86</v>
      </c>
      <c r="D278" s="2">
        <v>0.79</v>
      </c>
      <c r="E278">
        <f t="shared" si="20"/>
        <v>7</v>
      </c>
      <c r="F278">
        <f t="shared" si="21"/>
        <v>2023</v>
      </c>
      <c r="G278">
        <f t="shared" si="22"/>
        <v>2</v>
      </c>
      <c r="H278" t="str">
        <f t="shared" si="23"/>
        <v>Tuesday</v>
      </c>
      <c r="I278" t="str">
        <f t="shared" si="24"/>
        <v>Jul</v>
      </c>
      <c r="J278" t="s">
        <v>46</v>
      </c>
    </row>
    <row r="279" spans="1:11" x14ac:dyDescent="0.25">
      <c r="A279" s="1">
        <v>45132</v>
      </c>
      <c r="B279" t="s">
        <v>3</v>
      </c>
      <c r="C279" t="s">
        <v>425</v>
      </c>
      <c r="D279" s="2">
        <v>1.99</v>
      </c>
      <c r="E279">
        <f t="shared" si="20"/>
        <v>7</v>
      </c>
      <c r="F279">
        <f t="shared" si="21"/>
        <v>2023</v>
      </c>
      <c r="G279">
        <f t="shared" si="22"/>
        <v>2</v>
      </c>
      <c r="H279" t="str">
        <f t="shared" si="23"/>
        <v>Tuesday</v>
      </c>
      <c r="I279" t="str">
        <f t="shared" si="24"/>
        <v>Jul</v>
      </c>
      <c r="J279" t="s">
        <v>81</v>
      </c>
      <c r="K279" t="s">
        <v>729</v>
      </c>
    </row>
    <row r="280" spans="1:11" x14ac:dyDescent="0.25">
      <c r="A280" s="1">
        <v>45132</v>
      </c>
      <c r="B280" t="s">
        <v>3</v>
      </c>
      <c r="C280" t="s">
        <v>426</v>
      </c>
      <c r="D280" s="2">
        <v>2.4900000000000002</v>
      </c>
      <c r="E280">
        <f t="shared" si="20"/>
        <v>7</v>
      </c>
      <c r="F280">
        <f t="shared" si="21"/>
        <v>2023</v>
      </c>
      <c r="G280">
        <f t="shared" si="22"/>
        <v>2</v>
      </c>
      <c r="H280" t="str">
        <f t="shared" si="23"/>
        <v>Tuesday</v>
      </c>
      <c r="I280" t="str">
        <f t="shared" si="24"/>
        <v>Jul</v>
      </c>
      <c r="J280" t="s">
        <v>81</v>
      </c>
      <c r="K280" t="s">
        <v>729</v>
      </c>
    </row>
    <row r="281" spans="1:11" x14ac:dyDescent="0.25">
      <c r="A281" s="1">
        <v>45132</v>
      </c>
      <c r="B281" t="s">
        <v>3</v>
      </c>
      <c r="C281" t="s">
        <v>427</v>
      </c>
      <c r="D281" s="2">
        <f>2.99/2</f>
        <v>1.4950000000000001</v>
      </c>
      <c r="E281">
        <f t="shared" si="20"/>
        <v>7</v>
      </c>
      <c r="F281">
        <f t="shared" si="21"/>
        <v>2023</v>
      </c>
      <c r="G281">
        <f t="shared" si="22"/>
        <v>2</v>
      </c>
      <c r="H281" t="str">
        <f t="shared" si="23"/>
        <v>Tuesday</v>
      </c>
      <c r="I281" t="str">
        <f t="shared" si="24"/>
        <v>Jul</v>
      </c>
      <c r="J281" t="s">
        <v>81</v>
      </c>
      <c r="K281" t="s">
        <v>729</v>
      </c>
    </row>
    <row r="282" spans="1:11" x14ac:dyDescent="0.25">
      <c r="A282" s="1">
        <v>45132</v>
      </c>
      <c r="B282" t="s">
        <v>3</v>
      </c>
      <c r="C282" t="s">
        <v>428</v>
      </c>
      <c r="D282" s="2">
        <v>0.89</v>
      </c>
      <c r="E282">
        <f t="shared" si="20"/>
        <v>7</v>
      </c>
      <c r="F282">
        <f t="shared" si="21"/>
        <v>2023</v>
      </c>
      <c r="G282">
        <f t="shared" si="22"/>
        <v>2</v>
      </c>
      <c r="H282" t="str">
        <f t="shared" si="23"/>
        <v>Tuesday</v>
      </c>
      <c r="I282" t="str">
        <f t="shared" si="24"/>
        <v>Jul</v>
      </c>
      <c r="J282" t="s">
        <v>81</v>
      </c>
      <c r="K282" t="s">
        <v>729</v>
      </c>
    </row>
    <row r="283" spans="1:11" x14ac:dyDescent="0.25">
      <c r="A283" s="1">
        <v>45132</v>
      </c>
      <c r="B283" t="s">
        <v>3</v>
      </c>
      <c r="C283" t="s">
        <v>429</v>
      </c>
      <c r="D283" s="2">
        <f>2.99/2</f>
        <v>1.4950000000000001</v>
      </c>
      <c r="E283">
        <f t="shared" si="20"/>
        <v>7</v>
      </c>
      <c r="F283">
        <f t="shared" si="21"/>
        <v>2023</v>
      </c>
      <c r="G283">
        <f t="shared" si="22"/>
        <v>2</v>
      </c>
      <c r="H283" t="str">
        <f t="shared" si="23"/>
        <v>Tuesday</v>
      </c>
      <c r="I283" t="str">
        <f t="shared" si="24"/>
        <v>Jul</v>
      </c>
      <c r="J283" t="s">
        <v>81</v>
      </c>
      <c r="K283" t="s">
        <v>729</v>
      </c>
    </row>
    <row r="284" spans="1:11" x14ac:dyDescent="0.25">
      <c r="A284" s="1">
        <v>45132</v>
      </c>
      <c r="B284" t="s">
        <v>3</v>
      </c>
      <c r="C284" t="s">
        <v>226</v>
      </c>
      <c r="D284" s="2">
        <f>2.29/2</f>
        <v>1.145</v>
      </c>
      <c r="E284">
        <f t="shared" si="20"/>
        <v>7</v>
      </c>
      <c r="F284">
        <f t="shared" si="21"/>
        <v>2023</v>
      </c>
      <c r="G284">
        <f t="shared" si="22"/>
        <v>2</v>
      </c>
      <c r="H284" t="str">
        <f t="shared" si="23"/>
        <v>Tuesday</v>
      </c>
      <c r="I284" t="str">
        <f t="shared" si="24"/>
        <v>Jul</v>
      </c>
      <c r="J284" t="s">
        <v>81</v>
      </c>
      <c r="K284" t="s">
        <v>729</v>
      </c>
    </row>
    <row r="285" spans="1:11" x14ac:dyDescent="0.25">
      <c r="A285" s="1">
        <v>45132</v>
      </c>
      <c r="B285" t="s">
        <v>3</v>
      </c>
      <c r="C285" t="s">
        <v>430</v>
      </c>
      <c r="D285" s="2">
        <v>1.19</v>
      </c>
      <c r="E285">
        <f t="shared" si="20"/>
        <v>7</v>
      </c>
      <c r="F285">
        <f t="shared" si="21"/>
        <v>2023</v>
      </c>
      <c r="G285">
        <f t="shared" si="22"/>
        <v>2</v>
      </c>
      <c r="H285" t="str">
        <f t="shared" si="23"/>
        <v>Tuesday</v>
      </c>
      <c r="I285" t="str">
        <f t="shared" si="24"/>
        <v>Jul</v>
      </c>
      <c r="J285" t="s">
        <v>81</v>
      </c>
      <c r="K285" t="s">
        <v>729</v>
      </c>
    </row>
    <row r="286" spans="1:11" x14ac:dyDescent="0.25">
      <c r="A286" s="1">
        <v>45132</v>
      </c>
      <c r="B286" t="s">
        <v>3</v>
      </c>
      <c r="C286" t="s">
        <v>347</v>
      </c>
      <c r="D286" s="2">
        <v>0.59</v>
      </c>
      <c r="E286">
        <f t="shared" si="20"/>
        <v>7</v>
      </c>
      <c r="F286">
        <f t="shared" si="21"/>
        <v>2023</v>
      </c>
      <c r="G286">
        <f t="shared" si="22"/>
        <v>2</v>
      </c>
      <c r="H286" t="str">
        <f t="shared" si="23"/>
        <v>Tuesday</v>
      </c>
      <c r="I286" t="str">
        <f t="shared" si="24"/>
        <v>Jul</v>
      </c>
      <c r="J286" t="s">
        <v>81</v>
      </c>
      <c r="K286" t="s">
        <v>729</v>
      </c>
    </row>
    <row r="287" spans="1:11" x14ac:dyDescent="0.25">
      <c r="A287" s="1">
        <v>45132</v>
      </c>
      <c r="B287" t="s">
        <v>3</v>
      </c>
      <c r="C287" t="s">
        <v>431</v>
      </c>
      <c r="D287" s="2">
        <v>3.49</v>
      </c>
      <c r="E287">
        <f t="shared" si="20"/>
        <v>7</v>
      </c>
      <c r="F287">
        <f t="shared" si="21"/>
        <v>2023</v>
      </c>
      <c r="G287">
        <f t="shared" si="22"/>
        <v>2</v>
      </c>
      <c r="H287" t="str">
        <f t="shared" si="23"/>
        <v>Tuesday</v>
      </c>
      <c r="I287" t="str">
        <f t="shared" si="24"/>
        <v>Jul</v>
      </c>
      <c r="J287" t="s">
        <v>81</v>
      </c>
      <c r="K287" t="s">
        <v>729</v>
      </c>
    </row>
    <row r="288" spans="1:11" x14ac:dyDescent="0.25">
      <c r="A288" s="1">
        <v>45132</v>
      </c>
      <c r="B288" t="s">
        <v>3</v>
      </c>
      <c r="C288" t="s">
        <v>295</v>
      </c>
      <c r="D288" s="2">
        <v>1.69</v>
      </c>
      <c r="E288">
        <f t="shared" si="20"/>
        <v>7</v>
      </c>
      <c r="F288">
        <f t="shared" si="21"/>
        <v>2023</v>
      </c>
      <c r="G288">
        <f t="shared" si="22"/>
        <v>2</v>
      </c>
      <c r="H288" t="str">
        <f t="shared" si="23"/>
        <v>Tuesday</v>
      </c>
      <c r="I288" t="str">
        <f t="shared" si="24"/>
        <v>Jul</v>
      </c>
      <c r="J288" t="s">
        <v>81</v>
      </c>
      <c r="K288" t="s">
        <v>729</v>
      </c>
    </row>
    <row r="289" spans="1:11" x14ac:dyDescent="0.25">
      <c r="A289" s="1">
        <v>45132</v>
      </c>
      <c r="B289" t="s">
        <v>3</v>
      </c>
      <c r="C289" t="s">
        <v>295</v>
      </c>
      <c r="D289" s="2">
        <v>1.69</v>
      </c>
      <c r="E289">
        <f t="shared" si="20"/>
        <v>7</v>
      </c>
      <c r="F289">
        <f t="shared" si="21"/>
        <v>2023</v>
      </c>
      <c r="G289">
        <f t="shared" si="22"/>
        <v>2</v>
      </c>
      <c r="H289" t="str">
        <f t="shared" si="23"/>
        <v>Tuesday</v>
      </c>
      <c r="I289" t="str">
        <f t="shared" si="24"/>
        <v>Jul</v>
      </c>
      <c r="J289" t="s">
        <v>81</v>
      </c>
      <c r="K289" t="s">
        <v>729</v>
      </c>
    </row>
    <row r="290" spans="1:11" x14ac:dyDescent="0.25">
      <c r="A290" s="1">
        <v>45132</v>
      </c>
      <c r="B290" t="s">
        <v>3</v>
      </c>
      <c r="C290" t="s">
        <v>247</v>
      </c>
      <c r="D290" s="2">
        <f>3.99/2</f>
        <v>1.9950000000000001</v>
      </c>
      <c r="E290">
        <f t="shared" si="20"/>
        <v>7</v>
      </c>
      <c r="F290">
        <f t="shared" si="21"/>
        <v>2023</v>
      </c>
      <c r="G290">
        <f t="shared" si="22"/>
        <v>2</v>
      </c>
      <c r="H290" t="str">
        <f t="shared" si="23"/>
        <v>Tuesday</v>
      </c>
      <c r="I290" t="str">
        <f t="shared" si="24"/>
        <v>Jul</v>
      </c>
      <c r="J290" t="s">
        <v>81</v>
      </c>
      <c r="K290" t="s">
        <v>729</v>
      </c>
    </row>
    <row r="291" spans="1:11" x14ac:dyDescent="0.25">
      <c r="A291" s="1">
        <v>45132</v>
      </c>
      <c r="B291" t="s">
        <v>3</v>
      </c>
      <c r="C291" t="s">
        <v>432</v>
      </c>
      <c r="D291" s="2">
        <v>3.39</v>
      </c>
      <c r="E291">
        <f t="shared" si="20"/>
        <v>7</v>
      </c>
      <c r="F291">
        <f t="shared" si="21"/>
        <v>2023</v>
      </c>
      <c r="G291">
        <f t="shared" si="22"/>
        <v>2</v>
      </c>
      <c r="H291" t="str">
        <f t="shared" si="23"/>
        <v>Tuesday</v>
      </c>
      <c r="I291" t="str">
        <f t="shared" si="24"/>
        <v>Jul</v>
      </c>
      <c r="J291" t="s">
        <v>81</v>
      </c>
      <c r="K291" t="s">
        <v>729</v>
      </c>
    </row>
    <row r="292" spans="1:11" x14ac:dyDescent="0.25">
      <c r="A292" s="1">
        <v>45132</v>
      </c>
      <c r="B292" t="s">
        <v>3</v>
      </c>
      <c r="C292" t="s">
        <v>433</v>
      </c>
      <c r="D292" s="2">
        <v>3.19</v>
      </c>
      <c r="E292">
        <f t="shared" si="20"/>
        <v>7</v>
      </c>
      <c r="F292">
        <f t="shared" si="21"/>
        <v>2023</v>
      </c>
      <c r="G292">
        <f t="shared" si="22"/>
        <v>2</v>
      </c>
      <c r="H292" t="str">
        <f t="shared" si="23"/>
        <v>Tuesday</v>
      </c>
      <c r="I292" t="str">
        <f t="shared" si="24"/>
        <v>Jul</v>
      </c>
      <c r="J292" t="s">
        <v>81</v>
      </c>
      <c r="K292" t="s">
        <v>729</v>
      </c>
    </row>
    <row r="293" spans="1:11" x14ac:dyDescent="0.25">
      <c r="A293" s="1">
        <v>45132</v>
      </c>
      <c r="B293" t="s">
        <v>3</v>
      </c>
      <c r="C293" t="s">
        <v>434</v>
      </c>
      <c r="D293" s="2">
        <f>2.99/2</f>
        <v>1.4950000000000001</v>
      </c>
      <c r="E293">
        <f t="shared" si="20"/>
        <v>7</v>
      </c>
      <c r="F293">
        <f t="shared" si="21"/>
        <v>2023</v>
      </c>
      <c r="G293">
        <f t="shared" si="22"/>
        <v>2</v>
      </c>
      <c r="H293" t="str">
        <f t="shared" si="23"/>
        <v>Tuesday</v>
      </c>
      <c r="I293" t="str">
        <f t="shared" si="24"/>
        <v>Jul</v>
      </c>
      <c r="J293" t="s">
        <v>81</v>
      </c>
      <c r="K293" t="s">
        <v>729</v>
      </c>
    </row>
    <row r="294" spans="1:11" x14ac:dyDescent="0.25">
      <c r="A294" s="1">
        <v>45132</v>
      </c>
      <c r="B294" t="s">
        <v>3</v>
      </c>
      <c r="C294" t="s">
        <v>286</v>
      </c>
      <c r="D294" s="2">
        <v>0.39</v>
      </c>
      <c r="E294">
        <f t="shared" si="20"/>
        <v>7</v>
      </c>
      <c r="F294">
        <f t="shared" si="21"/>
        <v>2023</v>
      </c>
      <c r="G294">
        <f t="shared" si="22"/>
        <v>2</v>
      </c>
      <c r="H294" t="str">
        <f t="shared" si="23"/>
        <v>Tuesday</v>
      </c>
      <c r="I294" t="str">
        <f t="shared" si="24"/>
        <v>Jul</v>
      </c>
      <c r="J294" t="s">
        <v>81</v>
      </c>
      <c r="K294" t="s">
        <v>729</v>
      </c>
    </row>
    <row r="295" spans="1:11" x14ac:dyDescent="0.25">
      <c r="A295" s="1">
        <v>45132</v>
      </c>
      <c r="B295" t="s">
        <v>3</v>
      </c>
      <c r="C295" t="s">
        <v>286</v>
      </c>
      <c r="D295" s="2">
        <v>0.39</v>
      </c>
      <c r="E295">
        <f t="shared" si="20"/>
        <v>7</v>
      </c>
      <c r="F295">
        <f t="shared" si="21"/>
        <v>2023</v>
      </c>
      <c r="G295">
        <f t="shared" si="22"/>
        <v>2</v>
      </c>
      <c r="H295" t="str">
        <f t="shared" si="23"/>
        <v>Tuesday</v>
      </c>
      <c r="I295" t="str">
        <f t="shared" si="24"/>
        <v>Jul</v>
      </c>
      <c r="J295" t="s">
        <v>81</v>
      </c>
      <c r="K295" t="s">
        <v>729</v>
      </c>
    </row>
    <row r="296" spans="1:11" x14ac:dyDescent="0.25">
      <c r="A296" s="1">
        <v>45132</v>
      </c>
      <c r="B296" t="s">
        <v>3</v>
      </c>
      <c r="C296" t="s">
        <v>286</v>
      </c>
      <c r="D296" s="2">
        <v>0.39</v>
      </c>
      <c r="E296">
        <f t="shared" si="20"/>
        <v>7</v>
      </c>
      <c r="F296">
        <f t="shared" si="21"/>
        <v>2023</v>
      </c>
      <c r="G296">
        <f t="shared" si="22"/>
        <v>2</v>
      </c>
      <c r="H296" t="str">
        <f t="shared" si="23"/>
        <v>Tuesday</v>
      </c>
      <c r="I296" t="str">
        <f t="shared" si="24"/>
        <v>Jul</v>
      </c>
      <c r="J296" t="s">
        <v>81</v>
      </c>
      <c r="K296" t="s">
        <v>729</v>
      </c>
    </row>
    <row r="297" spans="1:11" x14ac:dyDescent="0.25">
      <c r="A297" s="1">
        <v>45132</v>
      </c>
      <c r="B297" t="s">
        <v>3</v>
      </c>
      <c r="C297" t="s">
        <v>435</v>
      </c>
      <c r="D297" s="2">
        <v>1.98</v>
      </c>
      <c r="E297">
        <f t="shared" si="20"/>
        <v>7</v>
      </c>
      <c r="F297">
        <f t="shared" si="21"/>
        <v>2023</v>
      </c>
      <c r="G297">
        <f t="shared" si="22"/>
        <v>2</v>
      </c>
      <c r="H297" t="str">
        <f t="shared" si="23"/>
        <v>Tuesday</v>
      </c>
      <c r="I297" t="str">
        <f t="shared" si="24"/>
        <v>Jul</v>
      </c>
      <c r="J297" t="s">
        <v>81</v>
      </c>
      <c r="K297" t="s">
        <v>729</v>
      </c>
    </row>
    <row r="298" spans="1:11" x14ac:dyDescent="0.25">
      <c r="A298" s="1">
        <v>45132</v>
      </c>
      <c r="B298" t="s">
        <v>3</v>
      </c>
      <c r="C298" t="s">
        <v>224</v>
      </c>
      <c r="D298" s="2">
        <v>0.99</v>
      </c>
      <c r="E298">
        <f t="shared" si="20"/>
        <v>7</v>
      </c>
      <c r="F298">
        <f t="shared" si="21"/>
        <v>2023</v>
      </c>
      <c r="G298">
        <f t="shared" si="22"/>
        <v>2</v>
      </c>
      <c r="H298" t="str">
        <f t="shared" si="23"/>
        <v>Tuesday</v>
      </c>
      <c r="I298" t="str">
        <f t="shared" si="24"/>
        <v>Jul</v>
      </c>
      <c r="J298" t="s">
        <v>81</v>
      </c>
      <c r="K298" t="s">
        <v>729</v>
      </c>
    </row>
    <row r="299" spans="1:11" x14ac:dyDescent="0.25">
      <c r="A299" s="1">
        <v>45132</v>
      </c>
      <c r="B299" t="s">
        <v>3</v>
      </c>
      <c r="C299" t="s">
        <v>224</v>
      </c>
      <c r="D299" s="2">
        <v>0.99</v>
      </c>
      <c r="E299">
        <f t="shared" si="20"/>
        <v>7</v>
      </c>
      <c r="F299">
        <f t="shared" si="21"/>
        <v>2023</v>
      </c>
      <c r="G299">
        <f t="shared" si="22"/>
        <v>2</v>
      </c>
      <c r="H299" t="str">
        <f t="shared" si="23"/>
        <v>Tuesday</v>
      </c>
      <c r="I299" t="str">
        <f t="shared" si="24"/>
        <v>Jul</v>
      </c>
      <c r="J299" t="s">
        <v>81</v>
      </c>
      <c r="K299" t="s">
        <v>729</v>
      </c>
    </row>
    <row r="300" spans="1:11" x14ac:dyDescent="0.25">
      <c r="A300" s="1">
        <v>45132</v>
      </c>
      <c r="B300" t="s">
        <v>3</v>
      </c>
      <c r="C300" t="s">
        <v>224</v>
      </c>
      <c r="D300" s="2">
        <v>0.99</v>
      </c>
      <c r="E300">
        <f t="shared" si="20"/>
        <v>7</v>
      </c>
      <c r="F300">
        <f t="shared" si="21"/>
        <v>2023</v>
      </c>
      <c r="G300">
        <f t="shared" si="22"/>
        <v>2</v>
      </c>
      <c r="H300" t="str">
        <f t="shared" si="23"/>
        <v>Tuesday</v>
      </c>
      <c r="I300" t="str">
        <f t="shared" si="24"/>
        <v>Jul</v>
      </c>
      <c r="J300" t="s">
        <v>81</v>
      </c>
      <c r="K300" t="s">
        <v>729</v>
      </c>
    </row>
    <row r="301" spans="1:11" x14ac:dyDescent="0.25">
      <c r="A301" s="1">
        <v>45132</v>
      </c>
      <c r="B301" t="s">
        <v>3</v>
      </c>
      <c r="C301" t="s">
        <v>436</v>
      </c>
      <c r="D301" s="2">
        <v>0.55000000000000004</v>
      </c>
      <c r="E301">
        <f t="shared" si="20"/>
        <v>7</v>
      </c>
      <c r="F301">
        <f t="shared" si="21"/>
        <v>2023</v>
      </c>
      <c r="G301">
        <f t="shared" si="22"/>
        <v>2</v>
      </c>
      <c r="H301" t="str">
        <f t="shared" si="23"/>
        <v>Tuesday</v>
      </c>
      <c r="I301" t="str">
        <f t="shared" si="24"/>
        <v>Jul</v>
      </c>
      <c r="J301" t="s">
        <v>81</v>
      </c>
      <c r="K301" t="s">
        <v>729</v>
      </c>
    </row>
    <row r="302" spans="1:11" x14ac:dyDescent="0.25">
      <c r="A302" s="1">
        <v>45132</v>
      </c>
      <c r="B302" t="s">
        <v>3</v>
      </c>
      <c r="C302" t="s">
        <v>437</v>
      </c>
      <c r="D302" s="2">
        <f>1.39+0.59</f>
        <v>1.98</v>
      </c>
      <c r="E302">
        <f t="shared" si="20"/>
        <v>7</v>
      </c>
      <c r="F302">
        <f t="shared" si="21"/>
        <v>2023</v>
      </c>
      <c r="G302">
        <f t="shared" si="22"/>
        <v>2</v>
      </c>
      <c r="H302" t="str">
        <f t="shared" si="23"/>
        <v>Tuesday</v>
      </c>
      <c r="I302" t="str">
        <f t="shared" si="24"/>
        <v>Jul</v>
      </c>
      <c r="J302" t="s">
        <v>81</v>
      </c>
      <c r="K302" t="s">
        <v>729</v>
      </c>
    </row>
    <row r="303" spans="1:11" x14ac:dyDescent="0.25">
      <c r="A303" s="1">
        <v>45132</v>
      </c>
      <c r="B303" t="s">
        <v>3</v>
      </c>
      <c r="C303" t="s">
        <v>438</v>
      </c>
      <c r="D303" s="2">
        <f>1.59/2</f>
        <v>0.79500000000000004</v>
      </c>
      <c r="E303">
        <f t="shared" si="20"/>
        <v>7</v>
      </c>
      <c r="F303">
        <f t="shared" si="21"/>
        <v>2023</v>
      </c>
      <c r="G303">
        <f t="shared" si="22"/>
        <v>2</v>
      </c>
      <c r="H303" t="str">
        <f t="shared" si="23"/>
        <v>Tuesday</v>
      </c>
      <c r="I303" t="str">
        <f t="shared" si="24"/>
        <v>Jul</v>
      </c>
      <c r="J303" t="s">
        <v>81</v>
      </c>
      <c r="K303" t="s">
        <v>729</v>
      </c>
    </row>
    <row r="304" spans="1:11" x14ac:dyDescent="0.25">
      <c r="A304" s="1">
        <v>45132</v>
      </c>
      <c r="B304" t="s">
        <v>3</v>
      </c>
      <c r="C304" t="s">
        <v>439</v>
      </c>
      <c r="D304" s="2">
        <f>2.69/2</f>
        <v>1.345</v>
      </c>
      <c r="E304">
        <f t="shared" si="20"/>
        <v>7</v>
      </c>
      <c r="F304">
        <f t="shared" si="21"/>
        <v>2023</v>
      </c>
      <c r="G304">
        <f t="shared" si="22"/>
        <v>2</v>
      </c>
      <c r="H304" t="str">
        <f t="shared" si="23"/>
        <v>Tuesday</v>
      </c>
      <c r="I304" t="str">
        <f t="shared" si="24"/>
        <v>Jul</v>
      </c>
      <c r="J304" t="s">
        <v>81</v>
      </c>
      <c r="K304" t="s">
        <v>729</v>
      </c>
    </row>
    <row r="305" spans="1:11" x14ac:dyDescent="0.25">
      <c r="A305" s="1">
        <v>45132</v>
      </c>
      <c r="B305" t="s">
        <v>3</v>
      </c>
      <c r="C305" t="s">
        <v>440</v>
      </c>
      <c r="D305" s="2">
        <v>2.39</v>
      </c>
      <c r="E305">
        <f t="shared" si="20"/>
        <v>7</v>
      </c>
      <c r="F305">
        <f t="shared" si="21"/>
        <v>2023</v>
      </c>
      <c r="G305">
        <f t="shared" si="22"/>
        <v>2</v>
      </c>
      <c r="H305" t="str">
        <f t="shared" si="23"/>
        <v>Tuesday</v>
      </c>
      <c r="I305" t="str">
        <f t="shared" si="24"/>
        <v>Jul</v>
      </c>
      <c r="J305" t="s">
        <v>81</v>
      </c>
      <c r="K305" t="s">
        <v>729</v>
      </c>
    </row>
    <row r="306" spans="1:11" x14ac:dyDescent="0.25">
      <c r="A306" s="1">
        <v>45132</v>
      </c>
      <c r="B306" t="s">
        <v>3</v>
      </c>
      <c r="C306" t="s">
        <v>358</v>
      </c>
      <c r="D306" s="2">
        <v>0.99</v>
      </c>
      <c r="E306">
        <f t="shared" si="20"/>
        <v>7</v>
      </c>
      <c r="F306">
        <f t="shared" si="21"/>
        <v>2023</v>
      </c>
      <c r="G306">
        <f t="shared" si="22"/>
        <v>2</v>
      </c>
      <c r="H306" t="str">
        <f t="shared" si="23"/>
        <v>Tuesday</v>
      </c>
      <c r="I306" t="str">
        <f t="shared" si="24"/>
        <v>Jul</v>
      </c>
      <c r="J306" t="s">
        <v>81</v>
      </c>
      <c r="K306" t="s">
        <v>729</v>
      </c>
    </row>
    <row r="307" spans="1:11" x14ac:dyDescent="0.25">
      <c r="A307" s="1">
        <v>45132</v>
      </c>
      <c r="B307" t="s">
        <v>3</v>
      </c>
      <c r="C307" t="s">
        <v>224</v>
      </c>
      <c r="D307" s="2">
        <v>2.29</v>
      </c>
      <c r="E307">
        <f t="shared" si="20"/>
        <v>7</v>
      </c>
      <c r="F307">
        <f t="shared" si="21"/>
        <v>2023</v>
      </c>
      <c r="G307">
        <f t="shared" si="22"/>
        <v>2</v>
      </c>
      <c r="H307" t="str">
        <f t="shared" si="23"/>
        <v>Tuesday</v>
      </c>
      <c r="I307" t="str">
        <f t="shared" si="24"/>
        <v>Jul</v>
      </c>
      <c r="J307" t="s">
        <v>81</v>
      </c>
      <c r="K307" t="s">
        <v>729</v>
      </c>
    </row>
    <row r="308" spans="1:11" x14ac:dyDescent="0.25">
      <c r="A308" s="1">
        <v>45132</v>
      </c>
      <c r="B308" t="s">
        <v>3</v>
      </c>
      <c r="C308" t="s">
        <v>103</v>
      </c>
      <c r="D308" s="2">
        <v>0.69</v>
      </c>
      <c r="E308">
        <f t="shared" si="20"/>
        <v>7</v>
      </c>
      <c r="F308">
        <f t="shared" si="21"/>
        <v>2023</v>
      </c>
      <c r="G308">
        <f t="shared" si="22"/>
        <v>2</v>
      </c>
      <c r="H308" t="str">
        <f t="shared" si="23"/>
        <v>Tuesday</v>
      </c>
      <c r="I308" t="str">
        <f t="shared" si="24"/>
        <v>Jul</v>
      </c>
      <c r="J308" t="s">
        <v>81</v>
      </c>
      <c r="K308" t="s">
        <v>729</v>
      </c>
    </row>
    <row r="309" spans="1:11" x14ac:dyDescent="0.25">
      <c r="A309" s="1">
        <v>45132</v>
      </c>
      <c r="B309" t="s">
        <v>3</v>
      </c>
      <c r="C309" t="s">
        <v>441</v>
      </c>
      <c r="D309" s="2">
        <v>1.99</v>
      </c>
      <c r="E309">
        <f t="shared" si="20"/>
        <v>7</v>
      </c>
      <c r="F309">
        <f t="shared" si="21"/>
        <v>2023</v>
      </c>
      <c r="G309">
        <f t="shared" si="22"/>
        <v>2</v>
      </c>
      <c r="H309" t="str">
        <f t="shared" si="23"/>
        <v>Tuesday</v>
      </c>
      <c r="I309" t="str">
        <f t="shared" si="24"/>
        <v>Jul</v>
      </c>
      <c r="J309" t="s">
        <v>81</v>
      </c>
      <c r="K309" t="s">
        <v>729</v>
      </c>
    </row>
    <row r="310" spans="1:11" x14ac:dyDescent="0.25">
      <c r="A310" s="1">
        <v>45132</v>
      </c>
      <c r="B310" t="s">
        <v>3</v>
      </c>
      <c r="C310" t="s">
        <v>400</v>
      </c>
      <c r="D310" s="2">
        <f>3.99/2</f>
        <v>1.9950000000000001</v>
      </c>
      <c r="E310">
        <f t="shared" si="20"/>
        <v>7</v>
      </c>
      <c r="F310">
        <f t="shared" si="21"/>
        <v>2023</v>
      </c>
      <c r="G310">
        <f t="shared" si="22"/>
        <v>2</v>
      </c>
      <c r="H310" t="str">
        <f t="shared" si="23"/>
        <v>Tuesday</v>
      </c>
      <c r="I310" t="str">
        <f t="shared" si="24"/>
        <v>Jul</v>
      </c>
      <c r="J310" t="s">
        <v>81</v>
      </c>
      <c r="K310" t="s">
        <v>729</v>
      </c>
    </row>
    <row r="311" spans="1:11" x14ac:dyDescent="0.25">
      <c r="A311" s="1">
        <v>45132</v>
      </c>
      <c r="B311" t="s">
        <v>3</v>
      </c>
      <c r="C311" t="s">
        <v>442</v>
      </c>
      <c r="D311" s="2">
        <v>2.19</v>
      </c>
      <c r="E311">
        <f t="shared" si="20"/>
        <v>7</v>
      </c>
      <c r="F311">
        <f t="shared" si="21"/>
        <v>2023</v>
      </c>
      <c r="G311">
        <f t="shared" si="22"/>
        <v>2</v>
      </c>
      <c r="H311" t="str">
        <f t="shared" si="23"/>
        <v>Tuesday</v>
      </c>
      <c r="I311" t="str">
        <f t="shared" si="24"/>
        <v>Jul</v>
      </c>
      <c r="J311" t="s">
        <v>81</v>
      </c>
      <c r="K311" t="s">
        <v>729</v>
      </c>
    </row>
    <row r="312" spans="1:11" x14ac:dyDescent="0.25">
      <c r="A312" s="1">
        <v>45132</v>
      </c>
      <c r="B312" t="s">
        <v>3</v>
      </c>
      <c r="C312" t="s">
        <v>443</v>
      </c>
      <c r="D312" s="2">
        <f>2.19/2</f>
        <v>1.095</v>
      </c>
      <c r="E312">
        <f t="shared" si="20"/>
        <v>7</v>
      </c>
      <c r="F312">
        <f t="shared" si="21"/>
        <v>2023</v>
      </c>
      <c r="G312">
        <f t="shared" si="22"/>
        <v>2</v>
      </c>
      <c r="H312" t="str">
        <f t="shared" si="23"/>
        <v>Tuesday</v>
      </c>
      <c r="I312" t="str">
        <f t="shared" si="24"/>
        <v>Jul</v>
      </c>
      <c r="J312" t="s">
        <v>81</v>
      </c>
      <c r="K312" t="s">
        <v>729</v>
      </c>
    </row>
    <row r="313" spans="1:11" x14ac:dyDescent="0.25">
      <c r="A313" s="1">
        <v>45132</v>
      </c>
      <c r="B313" t="s">
        <v>3</v>
      </c>
      <c r="C313" t="s">
        <v>444</v>
      </c>
      <c r="D313" s="2">
        <v>3.29</v>
      </c>
      <c r="E313">
        <f t="shared" si="20"/>
        <v>7</v>
      </c>
      <c r="F313">
        <f t="shared" si="21"/>
        <v>2023</v>
      </c>
      <c r="G313">
        <f t="shared" si="22"/>
        <v>2</v>
      </c>
      <c r="H313" t="str">
        <f t="shared" si="23"/>
        <v>Tuesday</v>
      </c>
      <c r="I313" t="str">
        <f t="shared" si="24"/>
        <v>Jul</v>
      </c>
      <c r="J313" t="s">
        <v>81</v>
      </c>
      <c r="K313" t="s">
        <v>729</v>
      </c>
    </row>
    <row r="314" spans="1:11" x14ac:dyDescent="0.25">
      <c r="A314" s="1">
        <v>45132</v>
      </c>
      <c r="B314" t="s">
        <v>3</v>
      </c>
      <c r="C314" t="s">
        <v>82</v>
      </c>
      <c r="D314" s="2">
        <v>1.59</v>
      </c>
      <c r="E314">
        <f t="shared" si="20"/>
        <v>7</v>
      </c>
      <c r="F314">
        <f t="shared" si="21"/>
        <v>2023</v>
      </c>
      <c r="G314">
        <f t="shared" si="22"/>
        <v>2</v>
      </c>
      <c r="H314" t="str">
        <f t="shared" si="23"/>
        <v>Tuesday</v>
      </c>
      <c r="I314" t="str">
        <f t="shared" si="24"/>
        <v>Jul</v>
      </c>
      <c r="J314" t="s">
        <v>81</v>
      </c>
      <c r="K314" t="s">
        <v>729</v>
      </c>
    </row>
    <row r="315" spans="1:11" x14ac:dyDescent="0.25">
      <c r="A315" s="1">
        <v>45132</v>
      </c>
      <c r="B315" t="s">
        <v>3</v>
      </c>
      <c r="C315" t="s">
        <v>230</v>
      </c>
      <c r="D315" s="2">
        <v>5.99</v>
      </c>
      <c r="E315">
        <f t="shared" si="20"/>
        <v>7</v>
      </c>
      <c r="F315">
        <f t="shared" si="21"/>
        <v>2023</v>
      </c>
      <c r="G315">
        <f t="shared" si="22"/>
        <v>2</v>
      </c>
      <c r="H315" t="str">
        <f t="shared" si="23"/>
        <v>Tuesday</v>
      </c>
      <c r="I315" t="str">
        <f t="shared" si="24"/>
        <v>Jul</v>
      </c>
      <c r="J315" t="s">
        <v>81</v>
      </c>
      <c r="K315" t="s">
        <v>729</v>
      </c>
    </row>
    <row r="316" spans="1:11" x14ac:dyDescent="0.25">
      <c r="A316" s="1">
        <v>45132</v>
      </c>
      <c r="B316" t="s">
        <v>3</v>
      </c>
      <c r="C316" t="s">
        <v>445</v>
      </c>
      <c r="D316" s="2">
        <v>3.99</v>
      </c>
      <c r="E316">
        <f t="shared" si="20"/>
        <v>7</v>
      </c>
      <c r="F316">
        <f t="shared" si="21"/>
        <v>2023</v>
      </c>
      <c r="G316">
        <f t="shared" si="22"/>
        <v>2</v>
      </c>
      <c r="H316" t="str">
        <f t="shared" si="23"/>
        <v>Tuesday</v>
      </c>
      <c r="I316" t="str">
        <f t="shared" si="24"/>
        <v>Jul</v>
      </c>
      <c r="J316" t="s">
        <v>81</v>
      </c>
      <c r="K316" t="s">
        <v>729</v>
      </c>
    </row>
    <row r="317" spans="1:11" x14ac:dyDescent="0.25">
      <c r="A317" s="1">
        <v>45132</v>
      </c>
      <c r="B317" t="s">
        <v>3</v>
      </c>
      <c r="C317" t="s">
        <v>446</v>
      </c>
      <c r="D317" s="2">
        <v>3.79</v>
      </c>
      <c r="E317">
        <f t="shared" si="20"/>
        <v>7</v>
      </c>
      <c r="F317">
        <f t="shared" si="21"/>
        <v>2023</v>
      </c>
      <c r="G317">
        <f t="shared" si="22"/>
        <v>2</v>
      </c>
      <c r="H317" t="str">
        <f t="shared" si="23"/>
        <v>Tuesday</v>
      </c>
      <c r="I317" t="str">
        <f t="shared" si="24"/>
        <v>Jul</v>
      </c>
      <c r="J317" t="s">
        <v>81</v>
      </c>
      <c r="K317" t="s">
        <v>729</v>
      </c>
    </row>
    <row r="318" spans="1:11" x14ac:dyDescent="0.25">
      <c r="A318" s="1">
        <v>45132</v>
      </c>
      <c r="B318" t="s">
        <v>3</v>
      </c>
      <c r="C318" t="s">
        <v>401</v>
      </c>
      <c r="D318" s="2">
        <f>2.49/2</f>
        <v>1.2450000000000001</v>
      </c>
      <c r="E318">
        <f t="shared" si="20"/>
        <v>7</v>
      </c>
      <c r="F318">
        <f t="shared" si="21"/>
        <v>2023</v>
      </c>
      <c r="G318">
        <f t="shared" si="22"/>
        <v>2</v>
      </c>
      <c r="H318" t="str">
        <f t="shared" si="23"/>
        <v>Tuesday</v>
      </c>
      <c r="I318" t="str">
        <f t="shared" si="24"/>
        <v>Jul</v>
      </c>
      <c r="J318" t="s">
        <v>81</v>
      </c>
      <c r="K318" t="s">
        <v>729</v>
      </c>
    </row>
    <row r="319" spans="1:11" x14ac:dyDescent="0.25">
      <c r="A319" s="1">
        <v>45132</v>
      </c>
      <c r="B319" t="s">
        <v>3</v>
      </c>
      <c r="C319" t="s">
        <v>183</v>
      </c>
      <c r="D319" s="2">
        <f>1.39/2</f>
        <v>0.69499999999999995</v>
      </c>
      <c r="E319">
        <f t="shared" si="20"/>
        <v>7</v>
      </c>
      <c r="F319">
        <f t="shared" si="21"/>
        <v>2023</v>
      </c>
      <c r="G319">
        <f t="shared" si="22"/>
        <v>2</v>
      </c>
      <c r="H319" t="str">
        <f t="shared" si="23"/>
        <v>Tuesday</v>
      </c>
      <c r="I319" t="str">
        <f t="shared" si="24"/>
        <v>Jul</v>
      </c>
      <c r="J319" t="s">
        <v>81</v>
      </c>
      <c r="K319" t="s">
        <v>729</v>
      </c>
    </row>
    <row r="320" spans="1:11" x14ac:dyDescent="0.25">
      <c r="A320" s="1">
        <v>45132</v>
      </c>
      <c r="B320" t="s">
        <v>3</v>
      </c>
      <c r="C320" t="s">
        <v>447</v>
      </c>
      <c r="D320" s="2">
        <f>1.85/2</f>
        <v>0.92500000000000004</v>
      </c>
      <c r="E320">
        <f t="shared" si="20"/>
        <v>7</v>
      </c>
      <c r="F320">
        <f t="shared" si="21"/>
        <v>2023</v>
      </c>
      <c r="G320">
        <f t="shared" si="22"/>
        <v>2</v>
      </c>
      <c r="H320" t="str">
        <f t="shared" si="23"/>
        <v>Tuesday</v>
      </c>
      <c r="I320" t="str">
        <f t="shared" si="24"/>
        <v>Jul</v>
      </c>
      <c r="J320" t="s">
        <v>81</v>
      </c>
      <c r="K320" t="s">
        <v>729</v>
      </c>
    </row>
    <row r="321" spans="1:11" x14ac:dyDescent="0.25">
      <c r="A321" s="1">
        <v>45132</v>
      </c>
      <c r="B321" t="s">
        <v>3</v>
      </c>
      <c r="C321" t="s">
        <v>292</v>
      </c>
      <c r="D321" s="2">
        <v>1.99</v>
      </c>
      <c r="E321">
        <f t="shared" si="20"/>
        <v>7</v>
      </c>
      <c r="F321">
        <f t="shared" si="21"/>
        <v>2023</v>
      </c>
      <c r="G321">
        <f t="shared" si="22"/>
        <v>2</v>
      </c>
      <c r="H321" t="str">
        <f t="shared" si="23"/>
        <v>Tuesday</v>
      </c>
      <c r="I321" t="str">
        <f t="shared" si="24"/>
        <v>Jul</v>
      </c>
      <c r="J321" t="s">
        <v>81</v>
      </c>
      <c r="K321" t="s">
        <v>729</v>
      </c>
    </row>
    <row r="322" spans="1:11" x14ac:dyDescent="0.25">
      <c r="A322" s="1">
        <v>45132</v>
      </c>
      <c r="B322" t="s">
        <v>3</v>
      </c>
      <c r="C322" t="s">
        <v>398</v>
      </c>
      <c r="D322" s="2">
        <v>1.99</v>
      </c>
      <c r="E322">
        <f t="shared" si="20"/>
        <v>7</v>
      </c>
      <c r="F322">
        <f t="shared" si="21"/>
        <v>2023</v>
      </c>
      <c r="G322">
        <f t="shared" si="22"/>
        <v>2</v>
      </c>
      <c r="H322" t="str">
        <f t="shared" si="23"/>
        <v>Tuesday</v>
      </c>
      <c r="I322" t="str">
        <f t="shared" si="24"/>
        <v>Jul</v>
      </c>
      <c r="J322" t="s">
        <v>81</v>
      </c>
      <c r="K322" t="s">
        <v>729</v>
      </c>
    </row>
    <row r="323" spans="1:11" x14ac:dyDescent="0.25">
      <c r="A323" s="1">
        <v>45132</v>
      </c>
      <c r="B323" t="s">
        <v>3</v>
      </c>
      <c r="C323" t="s">
        <v>94</v>
      </c>
      <c r="D323" s="2">
        <v>3.3</v>
      </c>
      <c r="E323">
        <f t="shared" ref="E323:E386" si="25">MONTH(A323)</f>
        <v>7</v>
      </c>
      <c r="F323">
        <f t="shared" ref="F323:F386" si="26">YEAR(A323)</f>
        <v>2023</v>
      </c>
      <c r="G323">
        <f t="shared" ref="G323:G386" si="27">WEEKDAY(A323, 2)</f>
        <v>2</v>
      </c>
      <c r="H323" t="str">
        <f t="shared" ref="H323:H386" si="28">CHOOSE(WEEKDAY(A323, 2), "Monday", "Tuesday","Wednesday", "Thursday", "Friday", "Saturday","Sunday")</f>
        <v>Tuesday</v>
      </c>
      <c r="I323" t="str">
        <f t="shared" ref="I323:I386" si="29">TEXT(A323, "MMM")</f>
        <v>Jul</v>
      </c>
      <c r="J323" t="s">
        <v>46</v>
      </c>
    </row>
    <row r="324" spans="1:11" x14ac:dyDescent="0.25">
      <c r="A324" s="1">
        <v>45134</v>
      </c>
      <c r="B324" t="s">
        <v>3</v>
      </c>
      <c r="C324" t="s">
        <v>80</v>
      </c>
      <c r="D324" s="2">
        <v>44</v>
      </c>
      <c r="E324">
        <f t="shared" si="25"/>
        <v>7</v>
      </c>
      <c r="F324">
        <f t="shared" si="26"/>
        <v>2023</v>
      </c>
      <c r="G324">
        <f t="shared" si="27"/>
        <v>4</v>
      </c>
      <c r="H324" t="str">
        <f t="shared" si="28"/>
        <v>Thursday</v>
      </c>
      <c r="I324" t="str">
        <f t="shared" si="29"/>
        <v>Jul</v>
      </c>
      <c r="J324" t="s">
        <v>114</v>
      </c>
      <c r="K324" t="s">
        <v>729</v>
      </c>
    </row>
    <row r="325" spans="1:11" x14ac:dyDescent="0.25">
      <c r="A325" s="1">
        <v>45134</v>
      </c>
      <c r="B325" t="s">
        <v>3</v>
      </c>
      <c r="C325" t="s">
        <v>78</v>
      </c>
      <c r="D325" s="2">
        <v>2.97</v>
      </c>
      <c r="E325">
        <f t="shared" si="25"/>
        <v>7</v>
      </c>
      <c r="F325">
        <f t="shared" si="26"/>
        <v>2023</v>
      </c>
      <c r="G325">
        <f t="shared" si="27"/>
        <v>4</v>
      </c>
      <c r="H325" t="str">
        <f t="shared" si="28"/>
        <v>Thursday</v>
      </c>
      <c r="I325" t="str">
        <f t="shared" si="29"/>
        <v>Jul</v>
      </c>
      <c r="J325" t="s">
        <v>49</v>
      </c>
      <c r="K325" t="s">
        <v>743</v>
      </c>
    </row>
    <row r="326" spans="1:11" x14ac:dyDescent="0.25">
      <c r="A326" s="1">
        <v>45134</v>
      </c>
      <c r="B326" t="s">
        <v>3</v>
      </c>
      <c r="C326" t="s">
        <v>79</v>
      </c>
      <c r="D326" s="2">
        <v>1.75</v>
      </c>
      <c r="E326">
        <f t="shared" si="25"/>
        <v>7</v>
      </c>
      <c r="F326">
        <f t="shared" si="26"/>
        <v>2023</v>
      </c>
      <c r="G326">
        <f t="shared" si="27"/>
        <v>4</v>
      </c>
      <c r="H326" t="str">
        <f t="shared" si="28"/>
        <v>Thursday</v>
      </c>
      <c r="I326" t="str">
        <f t="shared" si="29"/>
        <v>Jul</v>
      </c>
      <c r="J326" t="s">
        <v>49</v>
      </c>
      <c r="K326" t="s">
        <v>743</v>
      </c>
    </row>
    <row r="327" spans="1:11" x14ac:dyDescent="0.25">
      <c r="A327" s="1">
        <v>45134</v>
      </c>
      <c r="B327" t="s">
        <v>3</v>
      </c>
      <c r="C327" t="s">
        <v>108</v>
      </c>
      <c r="D327" s="2">
        <v>5.3</v>
      </c>
      <c r="E327">
        <f t="shared" si="25"/>
        <v>7</v>
      </c>
      <c r="F327">
        <f t="shared" si="26"/>
        <v>2023</v>
      </c>
      <c r="G327">
        <f t="shared" si="27"/>
        <v>4</v>
      </c>
      <c r="H327" t="str">
        <f t="shared" si="28"/>
        <v>Thursday</v>
      </c>
      <c r="I327" t="str">
        <f t="shared" si="29"/>
        <v>Jul</v>
      </c>
      <c r="J327" t="s">
        <v>46</v>
      </c>
    </row>
    <row r="328" spans="1:11" x14ac:dyDescent="0.25">
      <c r="A328" s="1">
        <v>45134</v>
      </c>
      <c r="B328" t="s">
        <v>3</v>
      </c>
      <c r="C328" t="s">
        <v>86</v>
      </c>
      <c r="D328" s="2">
        <v>0.79</v>
      </c>
      <c r="E328">
        <f t="shared" si="25"/>
        <v>7</v>
      </c>
      <c r="F328">
        <f t="shared" si="26"/>
        <v>2023</v>
      </c>
      <c r="G328">
        <f t="shared" si="27"/>
        <v>4</v>
      </c>
      <c r="H328" t="str">
        <f t="shared" si="28"/>
        <v>Thursday</v>
      </c>
      <c r="I328" t="str">
        <f t="shared" si="29"/>
        <v>Jul</v>
      </c>
      <c r="J328" t="s">
        <v>46</v>
      </c>
    </row>
    <row r="329" spans="1:11" x14ac:dyDescent="0.25">
      <c r="A329" s="1">
        <v>45254</v>
      </c>
      <c r="B329" t="s">
        <v>919</v>
      </c>
      <c r="C329" t="s">
        <v>573</v>
      </c>
      <c r="D329" s="2">
        <v>1.1499999999999999</v>
      </c>
      <c r="E329">
        <f t="shared" si="25"/>
        <v>11</v>
      </c>
      <c r="F329">
        <f t="shared" si="26"/>
        <v>2023</v>
      </c>
      <c r="G329">
        <f t="shared" si="27"/>
        <v>5</v>
      </c>
      <c r="H329" t="str">
        <f t="shared" si="28"/>
        <v>Friday</v>
      </c>
      <c r="I329" t="str">
        <f t="shared" si="29"/>
        <v>Nov</v>
      </c>
      <c r="J329" t="s">
        <v>322</v>
      </c>
      <c r="K329" t="s">
        <v>729</v>
      </c>
    </row>
    <row r="330" spans="1:11" x14ac:dyDescent="0.25">
      <c r="A330" s="1">
        <v>45135</v>
      </c>
      <c r="B330" t="s">
        <v>3</v>
      </c>
      <c r="C330" t="s">
        <v>77</v>
      </c>
      <c r="D330" s="2">
        <v>3.79</v>
      </c>
      <c r="E330">
        <f t="shared" si="25"/>
        <v>7</v>
      </c>
      <c r="F330">
        <f t="shared" si="26"/>
        <v>2023</v>
      </c>
      <c r="G330">
        <f t="shared" si="27"/>
        <v>5</v>
      </c>
      <c r="H330" t="str">
        <f t="shared" si="28"/>
        <v>Friday</v>
      </c>
      <c r="I330" t="str">
        <f t="shared" si="29"/>
        <v>Jul</v>
      </c>
      <c r="J330" t="s">
        <v>49</v>
      </c>
      <c r="K330" t="s">
        <v>743</v>
      </c>
    </row>
    <row r="331" spans="1:11" x14ac:dyDescent="0.25">
      <c r="A331" s="1">
        <v>45135</v>
      </c>
      <c r="B331" t="s">
        <v>3</v>
      </c>
      <c r="C331" t="s">
        <v>78</v>
      </c>
      <c r="D331" s="2">
        <f>2.97-0.74</f>
        <v>2.2300000000000004</v>
      </c>
      <c r="E331">
        <f t="shared" si="25"/>
        <v>7</v>
      </c>
      <c r="F331">
        <f t="shared" si="26"/>
        <v>2023</v>
      </c>
      <c r="G331">
        <f t="shared" si="27"/>
        <v>5</v>
      </c>
      <c r="H331" t="str">
        <f t="shared" si="28"/>
        <v>Friday</v>
      </c>
      <c r="I331" t="str">
        <f t="shared" si="29"/>
        <v>Jul</v>
      </c>
      <c r="J331" t="s">
        <v>49</v>
      </c>
      <c r="K331" t="s">
        <v>743</v>
      </c>
    </row>
    <row r="332" spans="1:11" x14ac:dyDescent="0.25">
      <c r="A332" s="1">
        <v>45135</v>
      </c>
      <c r="B332" t="s">
        <v>3</v>
      </c>
      <c r="C332" t="s">
        <v>79</v>
      </c>
      <c r="D332" s="2">
        <v>1.75</v>
      </c>
      <c r="E332">
        <f t="shared" si="25"/>
        <v>7</v>
      </c>
      <c r="F332">
        <f t="shared" si="26"/>
        <v>2023</v>
      </c>
      <c r="G332">
        <f t="shared" si="27"/>
        <v>5</v>
      </c>
      <c r="H332" t="str">
        <f t="shared" si="28"/>
        <v>Friday</v>
      </c>
      <c r="I332" t="str">
        <f t="shared" si="29"/>
        <v>Jul</v>
      </c>
      <c r="J332" t="s">
        <v>49</v>
      </c>
      <c r="K332" t="s">
        <v>743</v>
      </c>
    </row>
    <row r="333" spans="1:11" x14ac:dyDescent="0.25">
      <c r="A333" s="1">
        <v>45135</v>
      </c>
      <c r="B333" t="s">
        <v>3</v>
      </c>
      <c r="C333" t="s">
        <v>87</v>
      </c>
      <c r="D333" s="2">
        <v>4.16</v>
      </c>
      <c r="E333">
        <f t="shared" si="25"/>
        <v>7</v>
      </c>
      <c r="F333">
        <f t="shared" si="26"/>
        <v>2023</v>
      </c>
      <c r="G333">
        <f t="shared" si="27"/>
        <v>5</v>
      </c>
      <c r="H333" t="str">
        <f t="shared" si="28"/>
        <v>Friday</v>
      </c>
      <c r="I333" t="str">
        <f t="shared" si="29"/>
        <v>Jul</v>
      </c>
      <c r="J333" t="s">
        <v>46</v>
      </c>
    </row>
    <row r="334" spans="1:11" x14ac:dyDescent="0.25">
      <c r="A334" s="1">
        <v>45135</v>
      </c>
      <c r="B334" t="s">
        <v>3</v>
      </c>
      <c r="C334" t="s">
        <v>86</v>
      </c>
      <c r="D334" s="2">
        <v>0.79</v>
      </c>
      <c r="E334">
        <f t="shared" si="25"/>
        <v>7</v>
      </c>
      <c r="F334">
        <f t="shared" si="26"/>
        <v>2023</v>
      </c>
      <c r="G334">
        <f t="shared" si="27"/>
        <v>5</v>
      </c>
      <c r="H334" t="str">
        <f t="shared" si="28"/>
        <v>Friday</v>
      </c>
      <c r="I334" t="str">
        <f t="shared" si="29"/>
        <v>Jul</v>
      </c>
      <c r="J334" t="s">
        <v>46</v>
      </c>
    </row>
    <row r="335" spans="1:11" x14ac:dyDescent="0.25">
      <c r="A335" s="1">
        <v>45136</v>
      </c>
      <c r="B335" t="s">
        <v>3</v>
      </c>
      <c r="C335" t="s">
        <v>237</v>
      </c>
      <c r="D335" s="2">
        <v>3.39</v>
      </c>
      <c r="E335">
        <f t="shared" si="25"/>
        <v>7</v>
      </c>
      <c r="F335">
        <f t="shared" si="26"/>
        <v>2023</v>
      </c>
      <c r="G335">
        <f t="shared" si="27"/>
        <v>6</v>
      </c>
      <c r="H335" t="str">
        <f t="shared" si="28"/>
        <v>Saturday</v>
      </c>
      <c r="I335" t="str">
        <f t="shared" si="29"/>
        <v>Jul</v>
      </c>
      <c r="J335" t="s">
        <v>81</v>
      </c>
      <c r="K335" t="s">
        <v>729</v>
      </c>
    </row>
    <row r="336" spans="1:11" x14ac:dyDescent="0.25">
      <c r="A336" s="1">
        <v>45136</v>
      </c>
      <c r="B336" t="s">
        <v>3</v>
      </c>
      <c r="C336" t="s">
        <v>238</v>
      </c>
      <c r="D336" s="2">
        <v>1.19</v>
      </c>
      <c r="E336">
        <f t="shared" si="25"/>
        <v>7</v>
      </c>
      <c r="F336">
        <f t="shared" si="26"/>
        <v>2023</v>
      </c>
      <c r="G336">
        <f t="shared" si="27"/>
        <v>6</v>
      </c>
      <c r="H336" t="str">
        <f t="shared" si="28"/>
        <v>Saturday</v>
      </c>
      <c r="I336" t="str">
        <f t="shared" si="29"/>
        <v>Jul</v>
      </c>
      <c r="J336" t="s">
        <v>81</v>
      </c>
      <c r="K336" t="s">
        <v>729</v>
      </c>
    </row>
    <row r="337" spans="1:11" x14ac:dyDescent="0.25">
      <c r="A337" s="1">
        <v>45136</v>
      </c>
      <c r="B337" t="s">
        <v>3</v>
      </c>
      <c r="C337" t="s">
        <v>239</v>
      </c>
      <c r="D337" s="2">
        <v>2.46</v>
      </c>
      <c r="E337">
        <f t="shared" si="25"/>
        <v>7</v>
      </c>
      <c r="F337">
        <f t="shared" si="26"/>
        <v>2023</v>
      </c>
      <c r="G337">
        <f t="shared" si="27"/>
        <v>6</v>
      </c>
      <c r="H337" t="str">
        <f t="shared" si="28"/>
        <v>Saturday</v>
      </c>
      <c r="I337" t="str">
        <f t="shared" si="29"/>
        <v>Jul</v>
      </c>
      <c r="J337" t="s">
        <v>81</v>
      </c>
      <c r="K337" t="s">
        <v>729</v>
      </c>
    </row>
    <row r="338" spans="1:11" x14ac:dyDescent="0.25">
      <c r="A338" s="1">
        <v>45136</v>
      </c>
      <c r="B338" t="s">
        <v>3</v>
      </c>
      <c r="C338" t="s">
        <v>264</v>
      </c>
      <c r="D338" s="2">
        <f>2.49-1.25</f>
        <v>1.2400000000000002</v>
      </c>
      <c r="E338">
        <f t="shared" si="25"/>
        <v>7</v>
      </c>
      <c r="F338">
        <f t="shared" si="26"/>
        <v>2023</v>
      </c>
      <c r="G338">
        <f t="shared" si="27"/>
        <v>6</v>
      </c>
      <c r="H338" t="str">
        <f t="shared" si="28"/>
        <v>Saturday</v>
      </c>
      <c r="I338" t="str">
        <f t="shared" si="29"/>
        <v>Jul</v>
      </c>
      <c r="J338" t="s">
        <v>63</v>
      </c>
    </row>
    <row r="339" spans="1:11" x14ac:dyDescent="0.25">
      <c r="A339" s="1">
        <v>45136</v>
      </c>
      <c r="B339" t="s">
        <v>3</v>
      </c>
      <c r="C339" t="s">
        <v>265</v>
      </c>
      <c r="D339" s="2">
        <f>6.99-1.75</f>
        <v>5.24</v>
      </c>
      <c r="E339">
        <f t="shared" si="25"/>
        <v>7</v>
      </c>
      <c r="F339">
        <f t="shared" si="26"/>
        <v>2023</v>
      </c>
      <c r="G339">
        <f t="shared" si="27"/>
        <v>6</v>
      </c>
      <c r="H339" t="str">
        <f t="shared" si="28"/>
        <v>Saturday</v>
      </c>
      <c r="I339" t="str">
        <f t="shared" si="29"/>
        <v>Jul</v>
      </c>
      <c r="J339" t="s">
        <v>63</v>
      </c>
    </row>
    <row r="340" spans="1:11" x14ac:dyDescent="0.25">
      <c r="A340" s="1">
        <v>45136</v>
      </c>
      <c r="B340" t="s">
        <v>3</v>
      </c>
      <c r="C340" t="s">
        <v>266</v>
      </c>
      <c r="D340" s="2">
        <f>2.49-0.7</f>
        <v>1.7900000000000003</v>
      </c>
      <c r="E340">
        <f t="shared" si="25"/>
        <v>7</v>
      </c>
      <c r="F340">
        <f t="shared" si="26"/>
        <v>2023</v>
      </c>
      <c r="G340">
        <f t="shared" si="27"/>
        <v>6</v>
      </c>
      <c r="H340" t="str">
        <f t="shared" si="28"/>
        <v>Saturday</v>
      </c>
      <c r="I340" t="str">
        <f t="shared" si="29"/>
        <v>Jul</v>
      </c>
      <c r="J340" t="s">
        <v>63</v>
      </c>
    </row>
    <row r="341" spans="1:11" x14ac:dyDescent="0.25">
      <c r="A341" s="1">
        <v>45138</v>
      </c>
      <c r="B341" t="s">
        <v>3</v>
      </c>
      <c r="C341" t="s">
        <v>108</v>
      </c>
      <c r="D341" s="2">
        <v>5.3</v>
      </c>
      <c r="E341">
        <f t="shared" si="25"/>
        <v>7</v>
      </c>
      <c r="F341">
        <f t="shared" si="26"/>
        <v>2023</v>
      </c>
      <c r="G341">
        <f t="shared" si="27"/>
        <v>1</v>
      </c>
      <c r="H341" t="str">
        <f t="shared" si="28"/>
        <v>Monday</v>
      </c>
      <c r="I341" t="str">
        <f t="shared" si="29"/>
        <v>Jul</v>
      </c>
      <c r="J341" t="s">
        <v>46</v>
      </c>
    </row>
    <row r="342" spans="1:11" x14ac:dyDescent="0.25">
      <c r="A342" s="1">
        <v>45138</v>
      </c>
      <c r="B342" t="s">
        <v>3</v>
      </c>
      <c r="C342" t="s">
        <v>86</v>
      </c>
      <c r="D342" s="2">
        <v>0.79</v>
      </c>
      <c r="E342">
        <f t="shared" si="25"/>
        <v>7</v>
      </c>
      <c r="F342">
        <f t="shared" si="26"/>
        <v>2023</v>
      </c>
      <c r="G342">
        <f t="shared" si="27"/>
        <v>1</v>
      </c>
      <c r="H342" t="str">
        <f t="shared" si="28"/>
        <v>Monday</v>
      </c>
      <c r="I342" t="str">
        <f t="shared" si="29"/>
        <v>Jul</v>
      </c>
      <c r="J342" t="s">
        <v>46</v>
      </c>
    </row>
    <row r="343" spans="1:11" x14ac:dyDescent="0.25">
      <c r="A343" s="1">
        <v>45138</v>
      </c>
      <c r="B343" t="s">
        <v>3</v>
      </c>
      <c r="C343" t="s">
        <v>79</v>
      </c>
      <c r="D343" s="2">
        <v>1.75</v>
      </c>
      <c r="E343">
        <f t="shared" si="25"/>
        <v>7</v>
      </c>
      <c r="F343">
        <f t="shared" si="26"/>
        <v>2023</v>
      </c>
      <c r="G343">
        <f t="shared" si="27"/>
        <v>1</v>
      </c>
      <c r="H343" t="str">
        <f t="shared" si="28"/>
        <v>Monday</v>
      </c>
      <c r="I343" t="str">
        <f t="shared" si="29"/>
        <v>Jul</v>
      </c>
      <c r="J343" t="s">
        <v>49</v>
      </c>
      <c r="K343" t="s">
        <v>743</v>
      </c>
    </row>
    <row r="344" spans="1:11" x14ac:dyDescent="0.25">
      <c r="A344" s="1">
        <v>45139</v>
      </c>
      <c r="B344" t="s">
        <v>3</v>
      </c>
      <c r="C344" t="s">
        <v>79</v>
      </c>
      <c r="D344" s="2">
        <v>1.75</v>
      </c>
      <c r="E344">
        <f t="shared" si="25"/>
        <v>8</v>
      </c>
      <c r="F344">
        <f t="shared" si="26"/>
        <v>2023</v>
      </c>
      <c r="G344">
        <f t="shared" si="27"/>
        <v>2</v>
      </c>
      <c r="H344" t="str">
        <f t="shared" si="28"/>
        <v>Tuesday</v>
      </c>
      <c r="I344" t="str">
        <f t="shared" si="29"/>
        <v>Aug</v>
      </c>
      <c r="J344" t="s">
        <v>49</v>
      </c>
      <c r="K344" t="s">
        <v>743</v>
      </c>
    </row>
    <row r="345" spans="1:11" x14ac:dyDescent="0.25">
      <c r="A345" s="1">
        <v>45140</v>
      </c>
      <c r="B345" t="s">
        <v>3</v>
      </c>
      <c r="C345" t="s">
        <v>235</v>
      </c>
      <c r="D345" s="2">
        <v>1.39</v>
      </c>
      <c r="E345">
        <f t="shared" si="25"/>
        <v>8</v>
      </c>
      <c r="F345">
        <f t="shared" si="26"/>
        <v>2023</v>
      </c>
      <c r="G345">
        <f t="shared" si="27"/>
        <v>3</v>
      </c>
      <c r="H345" t="str">
        <f t="shared" si="28"/>
        <v>Wednesday</v>
      </c>
      <c r="I345" t="str">
        <f t="shared" si="29"/>
        <v>Aug</v>
      </c>
      <c r="J345" t="s">
        <v>49</v>
      </c>
      <c r="K345" t="s">
        <v>743</v>
      </c>
    </row>
    <row r="346" spans="1:11" x14ac:dyDescent="0.25">
      <c r="A346" s="1">
        <v>45140</v>
      </c>
      <c r="B346" t="s">
        <v>3</v>
      </c>
      <c r="C346" t="s">
        <v>79</v>
      </c>
      <c r="D346" s="2">
        <v>1.75</v>
      </c>
      <c r="E346">
        <f t="shared" si="25"/>
        <v>8</v>
      </c>
      <c r="F346">
        <f t="shared" si="26"/>
        <v>2023</v>
      </c>
      <c r="G346">
        <f t="shared" si="27"/>
        <v>3</v>
      </c>
      <c r="H346" t="str">
        <f t="shared" si="28"/>
        <v>Wednesday</v>
      </c>
      <c r="I346" t="str">
        <f t="shared" si="29"/>
        <v>Aug</v>
      </c>
      <c r="J346" t="s">
        <v>49</v>
      </c>
      <c r="K346" t="s">
        <v>743</v>
      </c>
    </row>
    <row r="347" spans="1:11" x14ac:dyDescent="0.25">
      <c r="A347" s="1">
        <v>45140</v>
      </c>
      <c r="B347" t="s">
        <v>3</v>
      </c>
      <c r="C347" t="s">
        <v>109</v>
      </c>
      <c r="D347" s="2">
        <v>2.9</v>
      </c>
      <c r="E347">
        <f t="shared" si="25"/>
        <v>8</v>
      </c>
      <c r="F347">
        <f t="shared" si="26"/>
        <v>2023</v>
      </c>
      <c r="G347">
        <f t="shared" si="27"/>
        <v>3</v>
      </c>
      <c r="H347" t="str">
        <f t="shared" si="28"/>
        <v>Wednesday</v>
      </c>
      <c r="I347" t="str">
        <f t="shared" si="29"/>
        <v>Aug</v>
      </c>
      <c r="J347" t="s">
        <v>46</v>
      </c>
    </row>
    <row r="348" spans="1:11" x14ac:dyDescent="0.25">
      <c r="A348" s="1">
        <v>45142</v>
      </c>
      <c r="B348" t="s">
        <v>3</v>
      </c>
      <c r="C348" t="s">
        <v>108</v>
      </c>
      <c r="D348" s="2">
        <v>5.3</v>
      </c>
      <c r="E348">
        <f t="shared" si="25"/>
        <v>8</v>
      </c>
      <c r="F348">
        <f t="shared" si="26"/>
        <v>2023</v>
      </c>
      <c r="G348">
        <f t="shared" si="27"/>
        <v>5</v>
      </c>
      <c r="H348" t="str">
        <f t="shared" si="28"/>
        <v>Friday</v>
      </c>
      <c r="I348" t="str">
        <f t="shared" si="29"/>
        <v>Aug</v>
      </c>
      <c r="J348" t="s">
        <v>46</v>
      </c>
    </row>
    <row r="349" spans="1:11" x14ac:dyDescent="0.25">
      <c r="A349" s="1">
        <v>45142</v>
      </c>
      <c r="B349" t="s">
        <v>3</v>
      </c>
      <c r="C349" t="s">
        <v>86</v>
      </c>
      <c r="D349" s="2">
        <v>0.79</v>
      </c>
      <c r="E349">
        <f t="shared" si="25"/>
        <v>8</v>
      </c>
      <c r="F349">
        <f t="shared" si="26"/>
        <v>2023</v>
      </c>
      <c r="G349">
        <f t="shared" si="27"/>
        <v>5</v>
      </c>
      <c r="H349" t="str">
        <f t="shared" si="28"/>
        <v>Friday</v>
      </c>
      <c r="I349" t="str">
        <f t="shared" si="29"/>
        <v>Aug</v>
      </c>
      <c r="J349" t="s">
        <v>46</v>
      </c>
    </row>
    <row r="350" spans="1:11" x14ac:dyDescent="0.25">
      <c r="A350" s="1">
        <v>45143</v>
      </c>
      <c r="B350" t="s">
        <v>134</v>
      </c>
      <c r="C350" t="s">
        <v>267</v>
      </c>
      <c r="D350" s="2">
        <v>22</v>
      </c>
      <c r="E350">
        <f t="shared" si="25"/>
        <v>8</v>
      </c>
      <c r="F350">
        <f t="shared" si="26"/>
        <v>2023</v>
      </c>
      <c r="G350">
        <f t="shared" si="27"/>
        <v>6</v>
      </c>
      <c r="H350" t="str">
        <f t="shared" si="28"/>
        <v>Saturday</v>
      </c>
      <c r="I350" t="str">
        <f t="shared" si="29"/>
        <v>Aug</v>
      </c>
      <c r="J350" t="s">
        <v>268</v>
      </c>
      <c r="K350" t="s">
        <v>729</v>
      </c>
    </row>
    <row r="351" spans="1:11" x14ac:dyDescent="0.25">
      <c r="A351" s="1">
        <v>45143</v>
      </c>
      <c r="B351" t="s">
        <v>134</v>
      </c>
      <c r="C351" t="s">
        <v>267</v>
      </c>
      <c r="D351" s="2">
        <v>22</v>
      </c>
      <c r="E351">
        <f t="shared" si="25"/>
        <v>8</v>
      </c>
      <c r="F351">
        <f t="shared" si="26"/>
        <v>2023</v>
      </c>
      <c r="G351">
        <f t="shared" si="27"/>
        <v>6</v>
      </c>
      <c r="H351" t="str">
        <f t="shared" si="28"/>
        <v>Saturday</v>
      </c>
      <c r="I351" t="str">
        <f t="shared" si="29"/>
        <v>Aug</v>
      </c>
      <c r="J351" t="s">
        <v>268</v>
      </c>
      <c r="K351" t="s">
        <v>729</v>
      </c>
    </row>
    <row r="352" spans="1:11" x14ac:dyDescent="0.25">
      <c r="A352" s="1">
        <v>45143</v>
      </c>
      <c r="B352" t="s">
        <v>3</v>
      </c>
      <c r="C352" t="s">
        <v>270</v>
      </c>
      <c r="D352" s="2">
        <v>0.55000000000000004</v>
      </c>
      <c r="E352">
        <f t="shared" si="25"/>
        <v>8</v>
      </c>
      <c r="F352">
        <f t="shared" si="26"/>
        <v>2023</v>
      </c>
      <c r="G352">
        <f t="shared" si="27"/>
        <v>6</v>
      </c>
      <c r="H352" t="str">
        <f t="shared" si="28"/>
        <v>Saturday</v>
      </c>
      <c r="I352" t="str">
        <f t="shared" si="29"/>
        <v>Aug</v>
      </c>
      <c r="J352" t="s">
        <v>269</v>
      </c>
    </row>
    <row r="353" spans="1:11" x14ac:dyDescent="0.25">
      <c r="A353" s="1">
        <v>45143</v>
      </c>
      <c r="B353" t="s">
        <v>3</v>
      </c>
      <c r="C353" t="s">
        <v>271</v>
      </c>
      <c r="D353" s="2">
        <v>3.09</v>
      </c>
      <c r="E353">
        <f t="shared" si="25"/>
        <v>8</v>
      </c>
      <c r="F353">
        <f t="shared" si="26"/>
        <v>2023</v>
      </c>
      <c r="G353">
        <f t="shared" si="27"/>
        <v>6</v>
      </c>
      <c r="H353" t="str">
        <f t="shared" si="28"/>
        <v>Saturday</v>
      </c>
      <c r="I353" t="str">
        <f t="shared" si="29"/>
        <v>Aug</v>
      </c>
      <c r="J353" t="s">
        <v>269</v>
      </c>
    </row>
    <row r="354" spans="1:11" x14ac:dyDescent="0.25">
      <c r="A354" s="1">
        <v>45143</v>
      </c>
      <c r="B354" t="s">
        <v>3</v>
      </c>
      <c r="C354" t="s">
        <v>272</v>
      </c>
      <c r="D354" s="2">
        <v>1.99</v>
      </c>
      <c r="E354">
        <f t="shared" si="25"/>
        <v>8</v>
      </c>
      <c r="F354">
        <f t="shared" si="26"/>
        <v>2023</v>
      </c>
      <c r="G354">
        <f t="shared" si="27"/>
        <v>6</v>
      </c>
      <c r="H354" t="str">
        <f t="shared" si="28"/>
        <v>Saturday</v>
      </c>
      <c r="I354" t="str">
        <f t="shared" si="29"/>
        <v>Aug</v>
      </c>
      <c r="J354" t="s">
        <v>269</v>
      </c>
    </row>
    <row r="355" spans="1:11" x14ac:dyDescent="0.25">
      <c r="A355" s="1">
        <v>45143</v>
      </c>
      <c r="B355" t="s">
        <v>3</v>
      </c>
      <c r="C355" t="s">
        <v>273</v>
      </c>
      <c r="D355" s="2">
        <v>1.99</v>
      </c>
      <c r="E355">
        <f t="shared" si="25"/>
        <v>8</v>
      </c>
      <c r="F355">
        <f t="shared" si="26"/>
        <v>2023</v>
      </c>
      <c r="G355">
        <f t="shared" si="27"/>
        <v>6</v>
      </c>
      <c r="H355" t="str">
        <f t="shared" si="28"/>
        <v>Saturday</v>
      </c>
      <c r="I355" t="str">
        <f t="shared" si="29"/>
        <v>Aug</v>
      </c>
      <c r="J355" t="s">
        <v>269</v>
      </c>
    </row>
    <row r="356" spans="1:11" x14ac:dyDescent="0.25">
      <c r="A356" s="1">
        <v>45143</v>
      </c>
      <c r="B356" t="s">
        <v>3</v>
      </c>
      <c r="C356" t="s">
        <v>274</v>
      </c>
      <c r="D356" s="2">
        <v>1.59</v>
      </c>
      <c r="E356">
        <f t="shared" si="25"/>
        <v>8</v>
      </c>
      <c r="F356">
        <f t="shared" si="26"/>
        <v>2023</v>
      </c>
      <c r="G356">
        <f t="shared" si="27"/>
        <v>6</v>
      </c>
      <c r="H356" t="str">
        <f t="shared" si="28"/>
        <v>Saturday</v>
      </c>
      <c r="I356" t="str">
        <f t="shared" si="29"/>
        <v>Aug</v>
      </c>
      <c r="J356" t="s">
        <v>269</v>
      </c>
    </row>
    <row r="357" spans="1:11" x14ac:dyDescent="0.25">
      <c r="A357" s="1">
        <v>45143</v>
      </c>
      <c r="B357" t="s">
        <v>3</v>
      </c>
      <c r="C357" t="s">
        <v>275</v>
      </c>
      <c r="D357" s="2">
        <v>0.99</v>
      </c>
      <c r="E357">
        <f t="shared" si="25"/>
        <v>8</v>
      </c>
      <c r="F357">
        <f t="shared" si="26"/>
        <v>2023</v>
      </c>
      <c r="G357">
        <f t="shared" si="27"/>
        <v>6</v>
      </c>
      <c r="H357" t="str">
        <f t="shared" si="28"/>
        <v>Saturday</v>
      </c>
      <c r="I357" t="str">
        <f t="shared" si="29"/>
        <v>Aug</v>
      </c>
      <c r="J357" t="s">
        <v>269</v>
      </c>
    </row>
    <row r="358" spans="1:11" x14ac:dyDescent="0.25">
      <c r="A358" s="1">
        <v>45143</v>
      </c>
      <c r="B358" t="s">
        <v>7</v>
      </c>
      <c r="C358" t="s">
        <v>753</v>
      </c>
      <c r="D358" s="2">
        <f>3.8/2</f>
        <v>1.9</v>
      </c>
      <c r="E358">
        <f t="shared" si="25"/>
        <v>8</v>
      </c>
      <c r="F358">
        <f t="shared" si="26"/>
        <v>2023</v>
      </c>
      <c r="G358">
        <f t="shared" si="27"/>
        <v>6</v>
      </c>
      <c r="H358" t="str">
        <f t="shared" si="28"/>
        <v>Saturday</v>
      </c>
      <c r="I358" t="str">
        <f t="shared" si="29"/>
        <v>Aug</v>
      </c>
      <c r="J358" t="s">
        <v>317</v>
      </c>
      <c r="K358" t="s">
        <v>859</v>
      </c>
    </row>
    <row r="359" spans="1:11" x14ac:dyDescent="0.25">
      <c r="A359" s="1">
        <v>45143</v>
      </c>
      <c r="B359" t="s">
        <v>3</v>
      </c>
      <c r="C359" t="s">
        <v>459</v>
      </c>
      <c r="D359" s="2">
        <f>7.19/2</f>
        <v>3.5950000000000002</v>
      </c>
      <c r="E359">
        <f t="shared" si="25"/>
        <v>8</v>
      </c>
      <c r="F359">
        <f t="shared" si="26"/>
        <v>2023</v>
      </c>
      <c r="G359">
        <f t="shared" si="27"/>
        <v>6</v>
      </c>
      <c r="H359" t="str">
        <f t="shared" si="28"/>
        <v>Saturday</v>
      </c>
      <c r="I359" t="str">
        <f t="shared" si="29"/>
        <v>Aug</v>
      </c>
      <c r="J359" t="s">
        <v>860</v>
      </c>
      <c r="K359" t="s">
        <v>859</v>
      </c>
    </row>
    <row r="360" spans="1:11" x14ac:dyDescent="0.25">
      <c r="A360" s="1">
        <v>45143</v>
      </c>
      <c r="B360" t="s">
        <v>3</v>
      </c>
      <c r="C360" t="s">
        <v>460</v>
      </c>
      <c r="D360" s="2">
        <f>2.99/2</f>
        <v>1.4950000000000001</v>
      </c>
      <c r="E360">
        <f t="shared" si="25"/>
        <v>8</v>
      </c>
      <c r="F360">
        <f t="shared" si="26"/>
        <v>2023</v>
      </c>
      <c r="G360">
        <f t="shared" si="27"/>
        <v>6</v>
      </c>
      <c r="H360" t="str">
        <f t="shared" si="28"/>
        <v>Saturday</v>
      </c>
      <c r="I360" t="str">
        <f t="shared" si="29"/>
        <v>Aug</v>
      </c>
      <c r="J360" t="s">
        <v>860</v>
      </c>
      <c r="K360" t="s">
        <v>859</v>
      </c>
    </row>
    <row r="361" spans="1:11" x14ac:dyDescent="0.25">
      <c r="A361" s="1">
        <v>45143</v>
      </c>
      <c r="B361" t="s">
        <v>3</v>
      </c>
      <c r="C361" t="s">
        <v>461</v>
      </c>
      <c r="D361" s="2">
        <v>0.89</v>
      </c>
      <c r="E361">
        <f t="shared" si="25"/>
        <v>8</v>
      </c>
      <c r="F361">
        <f t="shared" si="26"/>
        <v>2023</v>
      </c>
      <c r="G361">
        <f t="shared" si="27"/>
        <v>6</v>
      </c>
      <c r="H361" t="str">
        <f t="shared" si="28"/>
        <v>Saturday</v>
      </c>
      <c r="I361" t="str">
        <f t="shared" si="29"/>
        <v>Aug</v>
      </c>
      <c r="J361" t="s">
        <v>860</v>
      </c>
      <c r="K361" t="s">
        <v>859</v>
      </c>
    </row>
    <row r="362" spans="1:11" x14ac:dyDescent="0.25">
      <c r="A362" s="1">
        <v>45143</v>
      </c>
      <c r="B362" t="s">
        <v>3</v>
      </c>
      <c r="C362" t="s">
        <v>462</v>
      </c>
      <c r="D362" s="2">
        <v>1.55</v>
      </c>
      <c r="E362">
        <f t="shared" si="25"/>
        <v>8</v>
      </c>
      <c r="F362">
        <f t="shared" si="26"/>
        <v>2023</v>
      </c>
      <c r="G362">
        <f t="shared" si="27"/>
        <v>6</v>
      </c>
      <c r="H362" t="str">
        <f t="shared" si="28"/>
        <v>Saturday</v>
      </c>
      <c r="I362" t="str">
        <f t="shared" si="29"/>
        <v>Aug</v>
      </c>
      <c r="J362" t="s">
        <v>860</v>
      </c>
      <c r="K362" t="s">
        <v>859</v>
      </c>
    </row>
    <row r="363" spans="1:11" x14ac:dyDescent="0.25">
      <c r="A363" s="1">
        <v>45143</v>
      </c>
      <c r="B363" t="s">
        <v>3</v>
      </c>
      <c r="C363" t="s">
        <v>463</v>
      </c>
      <c r="D363" s="2">
        <f>4.99/2</f>
        <v>2.4950000000000001</v>
      </c>
      <c r="E363">
        <f t="shared" si="25"/>
        <v>8</v>
      </c>
      <c r="F363">
        <f t="shared" si="26"/>
        <v>2023</v>
      </c>
      <c r="G363">
        <f t="shared" si="27"/>
        <v>6</v>
      </c>
      <c r="H363" t="str">
        <f t="shared" si="28"/>
        <v>Saturday</v>
      </c>
      <c r="I363" t="str">
        <f t="shared" si="29"/>
        <v>Aug</v>
      </c>
      <c r="J363" t="s">
        <v>860</v>
      </c>
      <c r="K363" t="s">
        <v>859</v>
      </c>
    </row>
    <row r="364" spans="1:11" x14ac:dyDescent="0.25">
      <c r="A364" s="1">
        <v>45143</v>
      </c>
      <c r="B364" t="s">
        <v>3</v>
      </c>
      <c r="C364" t="s">
        <v>464</v>
      </c>
      <c r="D364" s="2">
        <v>0.25</v>
      </c>
      <c r="E364">
        <f t="shared" si="25"/>
        <v>8</v>
      </c>
      <c r="F364">
        <f t="shared" si="26"/>
        <v>2023</v>
      </c>
      <c r="G364">
        <f t="shared" si="27"/>
        <v>6</v>
      </c>
      <c r="H364" t="str">
        <f t="shared" si="28"/>
        <v>Saturday</v>
      </c>
      <c r="I364" t="str">
        <f t="shared" si="29"/>
        <v>Aug</v>
      </c>
      <c r="J364" t="s">
        <v>860</v>
      </c>
      <c r="K364" t="s">
        <v>859</v>
      </c>
    </row>
    <row r="365" spans="1:11" x14ac:dyDescent="0.25">
      <c r="A365" s="1">
        <v>45145</v>
      </c>
      <c r="B365" t="s">
        <v>3</v>
      </c>
      <c r="C365" t="s">
        <v>240</v>
      </c>
      <c r="D365" s="2">
        <v>4.6900000000000004</v>
      </c>
      <c r="E365">
        <f t="shared" si="25"/>
        <v>8</v>
      </c>
      <c r="F365">
        <f t="shared" si="26"/>
        <v>2023</v>
      </c>
      <c r="G365">
        <f t="shared" si="27"/>
        <v>1</v>
      </c>
      <c r="H365" t="str">
        <f t="shared" si="28"/>
        <v>Monday</v>
      </c>
      <c r="I365" t="str">
        <f t="shared" si="29"/>
        <v>Aug</v>
      </c>
      <c r="J365" t="s">
        <v>81</v>
      </c>
      <c r="K365" t="s">
        <v>729</v>
      </c>
    </row>
    <row r="366" spans="1:11" x14ac:dyDescent="0.25">
      <c r="A366" s="1">
        <v>45145</v>
      </c>
      <c r="B366" t="s">
        <v>3</v>
      </c>
      <c r="C366" t="s">
        <v>241</v>
      </c>
      <c r="D366" s="2">
        <v>2.99</v>
      </c>
      <c r="E366">
        <f t="shared" si="25"/>
        <v>8</v>
      </c>
      <c r="F366">
        <f t="shared" si="26"/>
        <v>2023</v>
      </c>
      <c r="G366">
        <f t="shared" si="27"/>
        <v>1</v>
      </c>
      <c r="H366" t="str">
        <f t="shared" si="28"/>
        <v>Monday</v>
      </c>
      <c r="I366" t="str">
        <f t="shared" si="29"/>
        <v>Aug</v>
      </c>
      <c r="J366" t="s">
        <v>81</v>
      </c>
      <c r="K366" t="s">
        <v>729</v>
      </c>
    </row>
    <row r="367" spans="1:11" x14ac:dyDescent="0.25">
      <c r="A367" s="1">
        <v>45145</v>
      </c>
      <c r="B367" t="s">
        <v>3</v>
      </c>
      <c r="C367" t="s">
        <v>242</v>
      </c>
      <c r="D367" s="2">
        <f>2-0.79</f>
        <v>1.21</v>
      </c>
      <c r="E367">
        <f t="shared" si="25"/>
        <v>8</v>
      </c>
      <c r="F367">
        <f t="shared" si="26"/>
        <v>2023</v>
      </c>
      <c r="G367">
        <f t="shared" si="27"/>
        <v>1</v>
      </c>
      <c r="H367" t="str">
        <f t="shared" si="28"/>
        <v>Monday</v>
      </c>
      <c r="I367" t="str">
        <f t="shared" si="29"/>
        <v>Aug</v>
      </c>
      <c r="J367" t="s">
        <v>81</v>
      </c>
      <c r="K367" t="s">
        <v>729</v>
      </c>
    </row>
    <row r="368" spans="1:11" x14ac:dyDescent="0.25">
      <c r="A368" s="1">
        <v>45145</v>
      </c>
      <c r="B368" t="s">
        <v>3</v>
      </c>
      <c r="C368" t="s">
        <v>243</v>
      </c>
      <c r="D368" s="2">
        <v>1.05</v>
      </c>
      <c r="E368">
        <f t="shared" si="25"/>
        <v>8</v>
      </c>
      <c r="F368">
        <f t="shared" si="26"/>
        <v>2023</v>
      </c>
      <c r="G368">
        <f t="shared" si="27"/>
        <v>1</v>
      </c>
      <c r="H368" t="str">
        <f t="shared" si="28"/>
        <v>Monday</v>
      </c>
      <c r="I368" t="str">
        <f t="shared" si="29"/>
        <v>Aug</v>
      </c>
      <c r="J368" t="s">
        <v>81</v>
      </c>
      <c r="K368" t="s">
        <v>729</v>
      </c>
    </row>
    <row r="369" spans="1:11" x14ac:dyDescent="0.25">
      <c r="A369" s="1">
        <v>45145</v>
      </c>
      <c r="B369" t="s">
        <v>3</v>
      </c>
      <c r="C369" t="s">
        <v>244</v>
      </c>
      <c r="D369" s="2">
        <v>1.49</v>
      </c>
      <c r="E369">
        <f t="shared" si="25"/>
        <v>8</v>
      </c>
      <c r="F369">
        <f t="shared" si="26"/>
        <v>2023</v>
      </c>
      <c r="G369">
        <f t="shared" si="27"/>
        <v>1</v>
      </c>
      <c r="H369" t="str">
        <f t="shared" si="28"/>
        <v>Monday</v>
      </c>
      <c r="I369" t="str">
        <f t="shared" si="29"/>
        <v>Aug</v>
      </c>
      <c r="J369" t="s">
        <v>81</v>
      </c>
      <c r="K369" t="s">
        <v>729</v>
      </c>
    </row>
    <row r="370" spans="1:11" x14ac:dyDescent="0.25">
      <c r="A370" s="1">
        <v>45145</v>
      </c>
      <c r="B370" t="s">
        <v>3</v>
      </c>
      <c r="C370" t="s">
        <v>245</v>
      </c>
      <c r="D370" s="2">
        <v>1.65</v>
      </c>
      <c r="E370">
        <f t="shared" si="25"/>
        <v>8</v>
      </c>
      <c r="F370">
        <f t="shared" si="26"/>
        <v>2023</v>
      </c>
      <c r="G370">
        <f t="shared" si="27"/>
        <v>1</v>
      </c>
      <c r="H370" t="str">
        <f t="shared" si="28"/>
        <v>Monday</v>
      </c>
      <c r="I370" t="str">
        <f t="shared" si="29"/>
        <v>Aug</v>
      </c>
      <c r="J370" t="s">
        <v>81</v>
      </c>
      <c r="K370" t="s">
        <v>729</v>
      </c>
    </row>
    <row r="371" spans="1:11" x14ac:dyDescent="0.25">
      <c r="A371" s="1">
        <v>45145</v>
      </c>
      <c r="B371" t="s">
        <v>3</v>
      </c>
      <c r="C371" t="s">
        <v>82</v>
      </c>
      <c r="D371" s="2">
        <v>0.99</v>
      </c>
      <c r="E371">
        <f t="shared" si="25"/>
        <v>8</v>
      </c>
      <c r="F371">
        <f t="shared" si="26"/>
        <v>2023</v>
      </c>
      <c r="G371">
        <f t="shared" si="27"/>
        <v>1</v>
      </c>
      <c r="H371" t="str">
        <f t="shared" si="28"/>
        <v>Monday</v>
      </c>
      <c r="I371" t="str">
        <f t="shared" si="29"/>
        <v>Aug</v>
      </c>
      <c r="J371" t="s">
        <v>81</v>
      </c>
      <c r="K371" t="s">
        <v>729</v>
      </c>
    </row>
    <row r="372" spans="1:11" x14ac:dyDescent="0.25">
      <c r="A372" s="1">
        <v>45145</v>
      </c>
      <c r="B372" t="s">
        <v>3</v>
      </c>
      <c r="C372" t="s">
        <v>246</v>
      </c>
      <c r="D372" s="2">
        <f>3.59/2</f>
        <v>1.7949999999999999</v>
      </c>
      <c r="E372">
        <f t="shared" si="25"/>
        <v>8</v>
      </c>
      <c r="F372">
        <f t="shared" si="26"/>
        <v>2023</v>
      </c>
      <c r="G372">
        <f t="shared" si="27"/>
        <v>1</v>
      </c>
      <c r="H372" t="str">
        <f t="shared" si="28"/>
        <v>Monday</v>
      </c>
      <c r="I372" t="str">
        <f t="shared" si="29"/>
        <v>Aug</v>
      </c>
      <c r="J372" t="s">
        <v>81</v>
      </c>
      <c r="K372" t="s">
        <v>729</v>
      </c>
    </row>
    <row r="373" spans="1:11" x14ac:dyDescent="0.25">
      <c r="A373" s="1">
        <v>45145</v>
      </c>
      <c r="B373" t="s">
        <v>3</v>
      </c>
      <c r="C373" t="s">
        <v>247</v>
      </c>
      <c r="D373" s="2">
        <f>3.99/2</f>
        <v>1.9950000000000001</v>
      </c>
      <c r="E373">
        <f t="shared" si="25"/>
        <v>8</v>
      </c>
      <c r="F373">
        <f t="shared" si="26"/>
        <v>2023</v>
      </c>
      <c r="G373">
        <f t="shared" si="27"/>
        <v>1</v>
      </c>
      <c r="H373" t="str">
        <f t="shared" si="28"/>
        <v>Monday</v>
      </c>
      <c r="I373" t="str">
        <f t="shared" si="29"/>
        <v>Aug</v>
      </c>
      <c r="J373" t="s">
        <v>81</v>
      </c>
      <c r="K373" t="s">
        <v>729</v>
      </c>
    </row>
    <row r="374" spans="1:11" x14ac:dyDescent="0.25">
      <c r="A374" s="1">
        <v>45145</v>
      </c>
      <c r="B374" t="s">
        <v>3</v>
      </c>
      <c r="C374" t="s">
        <v>248</v>
      </c>
      <c r="D374" s="2">
        <v>1.25</v>
      </c>
      <c r="E374">
        <f t="shared" si="25"/>
        <v>8</v>
      </c>
      <c r="F374">
        <f t="shared" si="26"/>
        <v>2023</v>
      </c>
      <c r="G374">
        <f t="shared" si="27"/>
        <v>1</v>
      </c>
      <c r="H374" t="str">
        <f t="shared" si="28"/>
        <v>Monday</v>
      </c>
      <c r="I374" t="str">
        <f t="shared" si="29"/>
        <v>Aug</v>
      </c>
      <c r="J374" t="s">
        <v>81</v>
      </c>
      <c r="K374" t="s">
        <v>729</v>
      </c>
    </row>
    <row r="375" spans="1:11" x14ac:dyDescent="0.25">
      <c r="A375" s="1">
        <v>45145</v>
      </c>
      <c r="B375" t="s">
        <v>3</v>
      </c>
      <c r="C375" t="s">
        <v>108</v>
      </c>
      <c r="D375" s="2">
        <v>5.3</v>
      </c>
      <c r="E375">
        <f t="shared" si="25"/>
        <v>8</v>
      </c>
      <c r="F375">
        <f t="shared" si="26"/>
        <v>2023</v>
      </c>
      <c r="G375">
        <f t="shared" si="27"/>
        <v>1</v>
      </c>
      <c r="H375" t="str">
        <f t="shared" si="28"/>
        <v>Monday</v>
      </c>
      <c r="I375" t="str">
        <f t="shared" si="29"/>
        <v>Aug</v>
      </c>
      <c r="J375" t="s">
        <v>46</v>
      </c>
    </row>
    <row r="376" spans="1:11" x14ac:dyDescent="0.25">
      <c r="A376" s="1">
        <v>45145</v>
      </c>
      <c r="B376" t="s">
        <v>3</v>
      </c>
      <c r="C376" t="s">
        <v>86</v>
      </c>
      <c r="D376" s="2">
        <v>0.79</v>
      </c>
      <c r="E376">
        <f t="shared" si="25"/>
        <v>8</v>
      </c>
      <c r="F376">
        <f t="shared" si="26"/>
        <v>2023</v>
      </c>
      <c r="G376">
        <f t="shared" si="27"/>
        <v>1</v>
      </c>
      <c r="H376" t="str">
        <f t="shared" si="28"/>
        <v>Monday</v>
      </c>
      <c r="I376" t="str">
        <f t="shared" si="29"/>
        <v>Aug</v>
      </c>
      <c r="J376" t="s">
        <v>46</v>
      </c>
    </row>
    <row r="377" spans="1:11" x14ac:dyDescent="0.25">
      <c r="A377" s="1">
        <v>45146</v>
      </c>
      <c r="B377" t="s">
        <v>3</v>
      </c>
      <c r="C377" t="s">
        <v>108</v>
      </c>
      <c r="D377" s="2">
        <v>5.3</v>
      </c>
      <c r="E377">
        <f t="shared" si="25"/>
        <v>8</v>
      </c>
      <c r="F377">
        <f t="shared" si="26"/>
        <v>2023</v>
      </c>
      <c r="G377">
        <f t="shared" si="27"/>
        <v>2</v>
      </c>
      <c r="H377" t="str">
        <f t="shared" si="28"/>
        <v>Tuesday</v>
      </c>
      <c r="I377" t="str">
        <f t="shared" si="29"/>
        <v>Aug</v>
      </c>
      <c r="J377" t="s">
        <v>46</v>
      </c>
    </row>
    <row r="378" spans="1:11" x14ac:dyDescent="0.25">
      <c r="A378" s="1">
        <v>45146</v>
      </c>
      <c r="B378" t="s">
        <v>3</v>
      </c>
      <c r="C378" t="s">
        <v>86</v>
      </c>
      <c r="D378" s="2">
        <v>0.79</v>
      </c>
      <c r="E378">
        <f t="shared" si="25"/>
        <v>8</v>
      </c>
      <c r="F378">
        <f t="shared" si="26"/>
        <v>2023</v>
      </c>
      <c r="G378">
        <f t="shared" si="27"/>
        <v>2</v>
      </c>
      <c r="H378" t="str">
        <f t="shared" si="28"/>
        <v>Tuesday</v>
      </c>
      <c r="I378" t="str">
        <f t="shared" si="29"/>
        <v>Aug</v>
      </c>
      <c r="J378" t="s">
        <v>46</v>
      </c>
    </row>
    <row r="379" spans="1:11" x14ac:dyDescent="0.25">
      <c r="A379" s="1">
        <v>45147</v>
      </c>
      <c r="B379" t="s">
        <v>3</v>
      </c>
      <c r="C379" t="s">
        <v>306</v>
      </c>
      <c r="D379" s="2">
        <v>5.52</v>
      </c>
      <c r="E379">
        <f t="shared" si="25"/>
        <v>8</v>
      </c>
      <c r="F379">
        <f t="shared" si="26"/>
        <v>2023</v>
      </c>
      <c r="G379">
        <f t="shared" si="27"/>
        <v>3</v>
      </c>
      <c r="H379" t="str">
        <f t="shared" si="28"/>
        <v>Wednesday</v>
      </c>
      <c r="I379" t="str">
        <f t="shared" si="29"/>
        <v>Aug</v>
      </c>
      <c r="J379" t="s">
        <v>46</v>
      </c>
    </row>
    <row r="380" spans="1:11" x14ac:dyDescent="0.25">
      <c r="A380" s="1">
        <v>45147</v>
      </c>
      <c r="B380" t="s">
        <v>3</v>
      </c>
      <c r="C380" t="s">
        <v>86</v>
      </c>
      <c r="D380" s="2">
        <v>0.79</v>
      </c>
      <c r="E380">
        <f t="shared" si="25"/>
        <v>8</v>
      </c>
      <c r="F380">
        <f t="shared" si="26"/>
        <v>2023</v>
      </c>
      <c r="G380">
        <f t="shared" si="27"/>
        <v>3</v>
      </c>
      <c r="H380" t="str">
        <f t="shared" si="28"/>
        <v>Wednesday</v>
      </c>
      <c r="I380" t="str">
        <f t="shared" si="29"/>
        <v>Aug</v>
      </c>
      <c r="J380" t="s">
        <v>46</v>
      </c>
    </row>
    <row r="381" spans="1:11" x14ac:dyDescent="0.25">
      <c r="A381" s="1">
        <v>45148</v>
      </c>
      <c r="B381" t="s">
        <v>3</v>
      </c>
      <c r="C381" t="s">
        <v>87</v>
      </c>
      <c r="D381" s="2">
        <v>4.16</v>
      </c>
      <c r="E381">
        <f t="shared" si="25"/>
        <v>8</v>
      </c>
      <c r="F381">
        <f t="shared" si="26"/>
        <v>2023</v>
      </c>
      <c r="G381">
        <f t="shared" si="27"/>
        <v>4</v>
      </c>
      <c r="H381" t="str">
        <f t="shared" si="28"/>
        <v>Thursday</v>
      </c>
      <c r="I381" t="str">
        <f t="shared" si="29"/>
        <v>Aug</v>
      </c>
      <c r="J381" t="s">
        <v>46</v>
      </c>
    </row>
    <row r="382" spans="1:11" x14ac:dyDescent="0.25">
      <c r="A382" s="1">
        <v>45148</v>
      </c>
      <c r="B382" t="s">
        <v>3</v>
      </c>
      <c r="C382" t="s">
        <v>86</v>
      </c>
      <c r="D382" s="2">
        <v>0.79</v>
      </c>
      <c r="E382">
        <f t="shared" si="25"/>
        <v>8</v>
      </c>
      <c r="F382">
        <f t="shared" si="26"/>
        <v>2023</v>
      </c>
      <c r="G382">
        <f t="shared" si="27"/>
        <v>4</v>
      </c>
      <c r="H382" t="str">
        <f t="shared" si="28"/>
        <v>Thursday</v>
      </c>
      <c r="I382" t="str">
        <f t="shared" si="29"/>
        <v>Aug</v>
      </c>
      <c r="J382" t="s">
        <v>46</v>
      </c>
    </row>
    <row r="383" spans="1:11" x14ac:dyDescent="0.25">
      <c r="A383" s="1">
        <v>45149</v>
      </c>
      <c r="B383" t="s">
        <v>3</v>
      </c>
      <c r="C383" t="s">
        <v>109</v>
      </c>
      <c r="D383" s="2">
        <v>2.9</v>
      </c>
      <c r="E383">
        <f t="shared" si="25"/>
        <v>8</v>
      </c>
      <c r="F383">
        <f t="shared" si="26"/>
        <v>2023</v>
      </c>
      <c r="G383">
        <f t="shared" si="27"/>
        <v>5</v>
      </c>
      <c r="H383" t="str">
        <f t="shared" si="28"/>
        <v>Friday</v>
      </c>
      <c r="I383" t="str">
        <f t="shared" si="29"/>
        <v>Aug</v>
      </c>
      <c r="J383" t="s">
        <v>46</v>
      </c>
    </row>
    <row r="384" spans="1:11" x14ac:dyDescent="0.25">
      <c r="A384" s="1">
        <v>45149</v>
      </c>
      <c r="B384" t="s">
        <v>3</v>
      </c>
      <c r="C384" t="s">
        <v>86</v>
      </c>
      <c r="D384" s="2">
        <v>0.79</v>
      </c>
      <c r="E384">
        <f t="shared" si="25"/>
        <v>8</v>
      </c>
      <c r="F384">
        <f t="shared" si="26"/>
        <v>2023</v>
      </c>
      <c r="G384">
        <f t="shared" si="27"/>
        <v>5</v>
      </c>
      <c r="H384" t="str">
        <f t="shared" si="28"/>
        <v>Friday</v>
      </c>
      <c r="I384" t="str">
        <f t="shared" si="29"/>
        <v>Aug</v>
      </c>
      <c r="J384" t="s">
        <v>46</v>
      </c>
    </row>
    <row r="385" spans="1:11" x14ac:dyDescent="0.25">
      <c r="A385" s="1">
        <v>45150</v>
      </c>
      <c r="B385" t="s">
        <v>3</v>
      </c>
      <c r="C385" t="s">
        <v>255</v>
      </c>
      <c r="D385" s="2">
        <v>1.79</v>
      </c>
      <c r="E385">
        <f t="shared" si="25"/>
        <v>8</v>
      </c>
      <c r="F385">
        <f t="shared" si="26"/>
        <v>2023</v>
      </c>
      <c r="G385">
        <f t="shared" si="27"/>
        <v>6</v>
      </c>
      <c r="H385" t="str">
        <f t="shared" si="28"/>
        <v>Saturday</v>
      </c>
      <c r="I385" t="str">
        <f t="shared" si="29"/>
        <v>Aug</v>
      </c>
      <c r="J385" t="s">
        <v>81</v>
      </c>
      <c r="K385" t="s">
        <v>859</v>
      </c>
    </row>
    <row r="386" spans="1:11" x14ac:dyDescent="0.25">
      <c r="A386" s="1">
        <v>45150</v>
      </c>
      <c r="B386" t="s">
        <v>3</v>
      </c>
      <c r="C386" t="s">
        <v>255</v>
      </c>
      <c r="D386" s="2">
        <v>1.79</v>
      </c>
      <c r="E386">
        <f t="shared" si="25"/>
        <v>8</v>
      </c>
      <c r="F386">
        <f t="shared" si="26"/>
        <v>2023</v>
      </c>
      <c r="G386">
        <f t="shared" si="27"/>
        <v>6</v>
      </c>
      <c r="H386" t="str">
        <f t="shared" si="28"/>
        <v>Saturday</v>
      </c>
      <c r="I386" t="str">
        <f t="shared" si="29"/>
        <v>Aug</v>
      </c>
      <c r="J386" t="s">
        <v>81</v>
      </c>
      <c r="K386" t="s">
        <v>859</v>
      </c>
    </row>
    <row r="387" spans="1:11" x14ac:dyDescent="0.25">
      <c r="A387" s="1">
        <v>45150</v>
      </c>
      <c r="B387" t="s">
        <v>3</v>
      </c>
      <c r="C387" t="s">
        <v>256</v>
      </c>
      <c r="D387" s="2">
        <f>0.99/2</f>
        <v>0.495</v>
      </c>
      <c r="E387">
        <f t="shared" ref="E387:E450" si="30">MONTH(A387)</f>
        <v>8</v>
      </c>
      <c r="F387">
        <f t="shared" ref="F387:F450" si="31">YEAR(A387)</f>
        <v>2023</v>
      </c>
      <c r="G387">
        <f t="shared" ref="G387:G450" si="32">WEEKDAY(A387, 2)</f>
        <v>6</v>
      </c>
      <c r="H387" t="str">
        <f t="shared" ref="H387:H450" si="33">CHOOSE(WEEKDAY(A387, 2), "Monday", "Tuesday","Wednesday", "Thursday", "Friday", "Saturday","Sunday")</f>
        <v>Saturday</v>
      </c>
      <c r="I387" t="str">
        <f t="shared" ref="I387:I450" si="34">TEXT(A387, "MMM")</f>
        <v>Aug</v>
      </c>
      <c r="J387" t="s">
        <v>81</v>
      </c>
      <c r="K387" t="s">
        <v>859</v>
      </c>
    </row>
    <row r="388" spans="1:11" x14ac:dyDescent="0.25">
      <c r="A388" s="1">
        <v>45150</v>
      </c>
      <c r="B388" t="s">
        <v>3</v>
      </c>
      <c r="C388" t="s">
        <v>257</v>
      </c>
      <c r="D388" s="2">
        <f>7.72/2</f>
        <v>3.86</v>
      </c>
      <c r="E388">
        <f t="shared" si="30"/>
        <v>8</v>
      </c>
      <c r="F388">
        <f t="shared" si="31"/>
        <v>2023</v>
      </c>
      <c r="G388">
        <f t="shared" si="32"/>
        <v>6</v>
      </c>
      <c r="H388" t="str">
        <f t="shared" si="33"/>
        <v>Saturday</v>
      </c>
      <c r="I388" t="str">
        <f t="shared" si="34"/>
        <v>Aug</v>
      </c>
      <c r="J388" t="s">
        <v>81</v>
      </c>
      <c r="K388" t="s">
        <v>859</v>
      </c>
    </row>
    <row r="389" spans="1:11" x14ac:dyDescent="0.25">
      <c r="A389" s="1">
        <v>45150</v>
      </c>
      <c r="B389" t="s">
        <v>3</v>
      </c>
      <c r="C389" t="s">
        <v>258</v>
      </c>
      <c r="D389" s="2">
        <f>2.15/2</f>
        <v>1.075</v>
      </c>
      <c r="E389">
        <f t="shared" si="30"/>
        <v>8</v>
      </c>
      <c r="F389">
        <f t="shared" si="31"/>
        <v>2023</v>
      </c>
      <c r="G389">
        <f t="shared" si="32"/>
        <v>6</v>
      </c>
      <c r="H389" t="str">
        <f t="shared" si="33"/>
        <v>Saturday</v>
      </c>
      <c r="I389" t="str">
        <f t="shared" si="34"/>
        <v>Aug</v>
      </c>
      <c r="J389" t="s">
        <v>81</v>
      </c>
      <c r="K389" t="s">
        <v>859</v>
      </c>
    </row>
    <row r="390" spans="1:11" x14ac:dyDescent="0.25">
      <c r="A390" s="1">
        <v>45150</v>
      </c>
      <c r="B390" t="s">
        <v>3</v>
      </c>
      <c r="C390" t="s">
        <v>259</v>
      </c>
      <c r="D390" s="2">
        <f>2.35/2</f>
        <v>1.175</v>
      </c>
      <c r="E390">
        <f t="shared" si="30"/>
        <v>8</v>
      </c>
      <c r="F390">
        <f t="shared" si="31"/>
        <v>2023</v>
      </c>
      <c r="G390">
        <f t="shared" si="32"/>
        <v>6</v>
      </c>
      <c r="H390" t="str">
        <f t="shared" si="33"/>
        <v>Saturday</v>
      </c>
      <c r="I390" t="str">
        <f t="shared" si="34"/>
        <v>Aug</v>
      </c>
      <c r="J390" t="s">
        <v>81</v>
      </c>
      <c r="K390" t="s">
        <v>859</v>
      </c>
    </row>
    <row r="391" spans="1:11" x14ac:dyDescent="0.25">
      <c r="A391" s="1">
        <v>45150</v>
      </c>
      <c r="B391" t="s">
        <v>3</v>
      </c>
      <c r="C391" t="s">
        <v>260</v>
      </c>
      <c r="D391" s="2">
        <f>1.69/2</f>
        <v>0.84499999999999997</v>
      </c>
      <c r="E391">
        <f t="shared" si="30"/>
        <v>8</v>
      </c>
      <c r="F391">
        <f t="shared" si="31"/>
        <v>2023</v>
      </c>
      <c r="G391">
        <f t="shared" si="32"/>
        <v>6</v>
      </c>
      <c r="H391" t="str">
        <f t="shared" si="33"/>
        <v>Saturday</v>
      </c>
      <c r="I391" t="str">
        <f t="shared" si="34"/>
        <v>Aug</v>
      </c>
      <c r="J391" t="s">
        <v>81</v>
      </c>
      <c r="K391" t="s">
        <v>859</v>
      </c>
    </row>
    <row r="392" spans="1:11" x14ac:dyDescent="0.25">
      <c r="A392" s="1">
        <v>45150</v>
      </c>
      <c r="B392" t="s">
        <v>3</v>
      </c>
      <c r="C392" t="s">
        <v>261</v>
      </c>
      <c r="D392" s="2">
        <v>2.35</v>
      </c>
      <c r="E392">
        <f t="shared" si="30"/>
        <v>8</v>
      </c>
      <c r="F392">
        <f t="shared" si="31"/>
        <v>2023</v>
      </c>
      <c r="G392">
        <f t="shared" si="32"/>
        <v>6</v>
      </c>
      <c r="H392" t="str">
        <f t="shared" si="33"/>
        <v>Saturday</v>
      </c>
      <c r="I392" t="str">
        <f t="shared" si="34"/>
        <v>Aug</v>
      </c>
      <c r="J392" t="s">
        <v>81</v>
      </c>
      <c r="K392" t="s">
        <v>859</v>
      </c>
    </row>
    <row r="393" spans="1:11" x14ac:dyDescent="0.25">
      <c r="A393" s="1">
        <v>45150</v>
      </c>
      <c r="B393" t="s">
        <v>3</v>
      </c>
      <c r="C393" t="s">
        <v>262</v>
      </c>
      <c r="D393" s="2">
        <v>2.5499999999999998</v>
      </c>
      <c r="E393">
        <f t="shared" si="30"/>
        <v>8</v>
      </c>
      <c r="F393">
        <f t="shared" si="31"/>
        <v>2023</v>
      </c>
      <c r="G393">
        <f t="shared" si="32"/>
        <v>6</v>
      </c>
      <c r="H393" t="str">
        <f t="shared" si="33"/>
        <v>Saturday</v>
      </c>
      <c r="I393" t="str">
        <f t="shared" si="34"/>
        <v>Aug</v>
      </c>
      <c r="J393" t="s">
        <v>81</v>
      </c>
      <c r="K393" t="s">
        <v>859</v>
      </c>
    </row>
    <row r="394" spans="1:11" x14ac:dyDescent="0.25">
      <c r="A394" s="1">
        <v>45150</v>
      </c>
      <c r="B394" t="s">
        <v>3</v>
      </c>
      <c r="C394" t="s">
        <v>124</v>
      </c>
      <c r="D394" s="2">
        <v>1.85</v>
      </c>
      <c r="E394">
        <f t="shared" si="30"/>
        <v>8</v>
      </c>
      <c r="F394">
        <f t="shared" si="31"/>
        <v>2023</v>
      </c>
      <c r="G394">
        <f t="shared" si="32"/>
        <v>6</v>
      </c>
      <c r="H394" t="str">
        <f t="shared" si="33"/>
        <v>Saturday</v>
      </c>
      <c r="I394" t="str">
        <f t="shared" si="34"/>
        <v>Aug</v>
      </c>
      <c r="J394" t="s">
        <v>81</v>
      </c>
      <c r="K394" t="s">
        <v>859</v>
      </c>
    </row>
    <row r="395" spans="1:11" x14ac:dyDescent="0.25">
      <c r="A395" s="1">
        <v>45150</v>
      </c>
      <c r="B395" t="s">
        <v>3</v>
      </c>
      <c r="C395" t="s">
        <v>124</v>
      </c>
      <c r="D395" s="2">
        <v>1.85</v>
      </c>
      <c r="E395">
        <f t="shared" si="30"/>
        <v>8</v>
      </c>
      <c r="F395">
        <f t="shared" si="31"/>
        <v>2023</v>
      </c>
      <c r="G395">
        <f t="shared" si="32"/>
        <v>6</v>
      </c>
      <c r="H395" t="str">
        <f t="shared" si="33"/>
        <v>Saturday</v>
      </c>
      <c r="I395" t="str">
        <f t="shared" si="34"/>
        <v>Aug</v>
      </c>
      <c r="J395" t="s">
        <v>81</v>
      </c>
      <c r="K395" t="s">
        <v>859</v>
      </c>
    </row>
    <row r="396" spans="1:11" x14ac:dyDescent="0.25">
      <c r="A396" s="1">
        <v>45150</v>
      </c>
      <c r="B396" t="s">
        <v>3</v>
      </c>
      <c r="C396" t="s">
        <v>263</v>
      </c>
      <c r="D396" s="2">
        <v>2.15</v>
      </c>
      <c r="E396">
        <f t="shared" si="30"/>
        <v>8</v>
      </c>
      <c r="F396">
        <f t="shared" si="31"/>
        <v>2023</v>
      </c>
      <c r="G396">
        <f t="shared" si="32"/>
        <v>6</v>
      </c>
      <c r="H396" t="str">
        <f t="shared" si="33"/>
        <v>Saturday</v>
      </c>
      <c r="I396" t="str">
        <f t="shared" si="34"/>
        <v>Aug</v>
      </c>
      <c r="J396" t="s">
        <v>81</v>
      </c>
      <c r="K396" t="s">
        <v>859</v>
      </c>
    </row>
    <row r="397" spans="1:11" x14ac:dyDescent="0.25">
      <c r="A397" s="1">
        <v>45154</v>
      </c>
      <c r="B397" t="s">
        <v>3</v>
      </c>
      <c r="C397" t="s">
        <v>176</v>
      </c>
      <c r="D397" s="2">
        <v>1.05</v>
      </c>
      <c r="E397">
        <f t="shared" si="30"/>
        <v>8</v>
      </c>
      <c r="F397">
        <f t="shared" si="31"/>
        <v>2023</v>
      </c>
      <c r="G397">
        <f t="shared" si="32"/>
        <v>3</v>
      </c>
      <c r="H397" t="str">
        <f t="shared" si="33"/>
        <v>Wednesday</v>
      </c>
      <c r="I397" t="str">
        <f t="shared" si="34"/>
        <v>Aug</v>
      </c>
      <c r="J397" t="s">
        <v>49</v>
      </c>
      <c r="K397" t="s">
        <v>743</v>
      </c>
    </row>
    <row r="398" spans="1:11" x14ac:dyDescent="0.25">
      <c r="A398" s="1">
        <v>45154</v>
      </c>
      <c r="B398" t="s">
        <v>3</v>
      </c>
      <c r="C398" t="s">
        <v>79</v>
      </c>
      <c r="D398" s="2">
        <v>1.75</v>
      </c>
      <c r="E398">
        <f t="shared" si="30"/>
        <v>8</v>
      </c>
      <c r="F398">
        <f t="shared" si="31"/>
        <v>2023</v>
      </c>
      <c r="G398">
        <f t="shared" si="32"/>
        <v>3</v>
      </c>
      <c r="H398" t="str">
        <f t="shared" si="33"/>
        <v>Wednesday</v>
      </c>
      <c r="I398" t="str">
        <f t="shared" si="34"/>
        <v>Aug</v>
      </c>
      <c r="J398" t="s">
        <v>49</v>
      </c>
      <c r="K398" t="s">
        <v>743</v>
      </c>
    </row>
    <row r="399" spans="1:11" x14ac:dyDescent="0.25">
      <c r="A399" s="1">
        <v>45154</v>
      </c>
      <c r="B399" t="s">
        <v>3</v>
      </c>
      <c r="C399" t="s">
        <v>87</v>
      </c>
      <c r="D399" s="2">
        <v>4.16</v>
      </c>
      <c r="E399">
        <f t="shared" si="30"/>
        <v>8</v>
      </c>
      <c r="F399">
        <f t="shared" si="31"/>
        <v>2023</v>
      </c>
      <c r="G399">
        <f t="shared" si="32"/>
        <v>3</v>
      </c>
      <c r="H399" t="str">
        <f t="shared" si="33"/>
        <v>Wednesday</v>
      </c>
      <c r="I399" t="str">
        <f t="shared" si="34"/>
        <v>Aug</v>
      </c>
      <c r="J399" t="s">
        <v>46</v>
      </c>
    </row>
    <row r="400" spans="1:11" x14ac:dyDescent="0.25">
      <c r="A400" s="1">
        <v>45154</v>
      </c>
      <c r="B400" t="s">
        <v>3</v>
      </c>
      <c r="C400" t="s">
        <v>86</v>
      </c>
      <c r="D400" s="2">
        <v>0.79</v>
      </c>
      <c r="E400">
        <f t="shared" si="30"/>
        <v>8</v>
      </c>
      <c r="F400">
        <f t="shared" si="31"/>
        <v>2023</v>
      </c>
      <c r="G400">
        <f t="shared" si="32"/>
        <v>3</v>
      </c>
      <c r="H400" t="str">
        <f t="shared" si="33"/>
        <v>Wednesday</v>
      </c>
      <c r="I400" t="str">
        <f t="shared" si="34"/>
        <v>Aug</v>
      </c>
      <c r="J400" t="s">
        <v>46</v>
      </c>
    </row>
    <row r="401" spans="1:11" x14ac:dyDescent="0.25">
      <c r="A401" s="1">
        <v>45155</v>
      </c>
      <c r="B401" t="s">
        <v>3</v>
      </c>
      <c r="C401" t="s">
        <v>284</v>
      </c>
      <c r="D401" s="2">
        <v>2.4900000000000002</v>
      </c>
      <c r="E401">
        <f t="shared" si="30"/>
        <v>8</v>
      </c>
      <c r="F401">
        <f t="shared" si="31"/>
        <v>2023</v>
      </c>
      <c r="G401">
        <f t="shared" si="32"/>
        <v>4</v>
      </c>
      <c r="H401" t="str">
        <f t="shared" si="33"/>
        <v>Thursday</v>
      </c>
      <c r="I401" t="str">
        <f t="shared" si="34"/>
        <v>Aug</v>
      </c>
      <c r="J401" t="s">
        <v>81</v>
      </c>
      <c r="K401" t="s">
        <v>729</v>
      </c>
    </row>
    <row r="402" spans="1:11" x14ac:dyDescent="0.25">
      <c r="A402" s="1">
        <v>45155</v>
      </c>
      <c r="B402" t="s">
        <v>3</v>
      </c>
      <c r="C402" t="s">
        <v>245</v>
      </c>
      <c r="D402" s="2">
        <v>1.65</v>
      </c>
      <c r="E402">
        <f t="shared" si="30"/>
        <v>8</v>
      </c>
      <c r="F402">
        <f t="shared" si="31"/>
        <v>2023</v>
      </c>
      <c r="G402">
        <f t="shared" si="32"/>
        <v>4</v>
      </c>
      <c r="H402" t="str">
        <f t="shared" si="33"/>
        <v>Thursday</v>
      </c>
      <c r="I402" t="str">
        <f t="shared" si="34"/>
        <v>Aug</v>
      </c>
      <c r="J402" t="s">
        <v>81</v>
      </c>
      <c r="K402" t="s">
        <v>729</v>
      </c>
    </row>
    <row r="403" spans="1:11" x14ac:dyDescent="0.25">
      <c r="A403" s="1">
        <v>45155</v>
      </c>
      <c r="B403" t="s">
        <v>3</v>
      </c>
      <c r="C403" t="s">
        <v>82</v>
      </c>
      <c r="D403" s="2">
        <v>1.59</v>
      </c>
      <c r="E403">
        <f t="shared" si="30"/>
        <v>8</v>
      </c>
      <c r="F403">
        <f t="shared" si="31"/>
        <v>2023</v>
      </c>
      <c r="G403">
        <f t="shared" si="32"/>
        <v>4</v>
      </c>
      <c r="H403" t="str">
        <f t="shared" si="33"/>
        <v>Thursday</v>
      </c>
      <c r="I403" t="str">
        <f t="shared" si="34"/>
        <v>Aug</v>
      </c>
      <c r="J403" t="s">
        <v>81</v>
      </c>
      <c r="K403" t="s">
        <v>729</v>
      </c>
    </row>
    <row r="404" spans="1:11" x14ac:dyDescent="0.25">
      <c r="A404" s="1">
        <v>45155</v>
      </c>
      <c r="B404" t="s">
        <v>3</v>
      </c>
      <c r="C404" t="s">
        <v>82</v>
      </c>
      <c r="D404" s="2">
        <v>1.59</v>
      </c>
      <c r="E404">
        <f t="shared" si="30"/>
        <v>8</v>
      </c>
      <c r="F404">
        <f t="shared" si="31"/>
        <v>2023</v>
      </c>
      <c r="G404">
        <f t="shared" si="32"/>
        <v>4</v>
      </c>
      <c r="H404" t="str">
        <f t="shared" si="33"/>
        <v>Thursday</v>
      </c>
      <c r="I404" t="str">
        <f t="shared" si="34"/>
        <v>Aug</v>
      </c>
      <c r="J404" t="s">
        <v>81</v>
      </c>
      <c r="K404" t="s">
        <v>729</v>
      </c>
    </row>
    <row r="405" spans="1:11" x14ac:dyDescent="0.25">
      <c r="A405" s="1">
        <v>45155</v>
      </c>
      <c r="B405" t="s">
        <v>3</v>
      </c>
      <c r="C405" t="s">
        <v>285</v>
      </c>
      <c r="D405" s="2">
        <v>2.69</v>
      </c>
      <c r="E405">
        <f t="shared" si="30"/>
        <v>8</v>
      </c>
      <c r="F405">
        <f t="shared" si="31"/>
        <v>2023</v>
      </c>
      <c r="G405">
        <f t="shared" si="32"/>
        <v>4</v>
      </c>
      <c r="H405" t="str">
        <f t="shared" si="33"/>
        <v>Thursday</v>
      </c>
      <c r="I405" t="str">
        <f t="shared" si="34"/>
        <v>Aug</v>
      </c>
      <c r="J405" t="s">
        <v>81</v>
      </c>
      <c r="K405" t="s">
        <v>729</v>
      </c>
    </row>
    <row r="406" spans="1:11" x14ac:dyDescent="0.25">
      <c r="A406" s="1">
        <v>45155</v>
      </c>
      <c r="B406" t="s">
        <v>3</v>
      </c>
      <c r="C406" t="s">
        <v>286</v>
      </c>
      <c r="D406" s="2">
        <v>0.39</v>
      </c>
      <c r="E406">
        <f t="shared" si="30"/>
        <v>8</v>
      </c>
      <c r="F406">
        <f t="shared" si="31"/>
        <v>2023</v>
      </c>
      <c r="G406">
        <f t="shared" si="32"/>
        <v>4</v>
      </c>
      <c r="H406" t="str">
        <f t="shared" si="33"/>
        <v>Thursday</v>
      </c>
      <c r="I406" t="str">
        <f t="shared" si="34"/>
        <v>Aug</v>
      </c>
      <c r="J406" t="s">
        <v>81</v>
      </c>
      <c r="K406" t="s">
        <v>729</v>
      </c>
    </row>
    <row r="407" spans="1:11" x14ac:dyDescent="0.25">
      <c r="A407" s="1">
        <v>45155</v>
      </c>
      <c r="B407" t="s">
        <v>3</v>
      </c>
      <c r="C407" t="s">
        <v>286</v>
      </c>
      <c r="D407" s="2">
        <v>0.39</v>
      </c>
      <c r="E407">
        <f t="shared" si="30"/>
        <v>8</v>
      </c>
      <c r="F407">
        <f t="shared" si="31"/>
        <v>2023</v>
      </c>
      <c r="G407">
        <f t="shared" si="32"/>
        <v>4</v>
      </c>
      <c r="H407" t="str">
        <f t="shared" si="33"/>
        <v>Thursday</v>
      </c>
      <c r="I407" t="str">
        <f t="shared" si="34"/>
        <v>Aug</v>
      </c>
      <c r="J407" t="s">
        <v>81</v>
      </c>
      <c r="K407" t="s">
        <v>729</v>
      </c>
    </row>
    <row r="408" spans="1:11" x14ac:dyDescent="0.25">
      <c r="A408" s="1">
        <v>45155</v>
      </c>
      <c r="B408" t="s">
        <v>3</v>
      </c>
      <c r="C408" t="s">
        <v>286</v>
      </c>
      <c r="D408" s="2">
        <v>0.39</v>
      </c>
      <c r="E408">
        <f t="shared" si="30"/>
        <v>8</v>
      </c>
      <c r="F408">
        <f t="shared" si="31"/>
        <v>2023</v>
      </c>
      <c r="G408">
        <f t="shared" si="32"/>
        <v>4</v>
      </c>
      <c r="H408" t="str">
        <f t="shared" si="33"/>
        <v>Thursday</v>
      </c>
      <c r="I408" t="str">
        <f t="shared" si="34"/>
        <v>Aug</v>
      </c>
      <c r="J408" t="s">
        <v>81</v>
      </c>
      <c r="K408" t="s">
        <v>729</v>
      </c>
    </row>
    <row r="409" spans="1:11" x14ac:dyDescent="0.25">
      <c r="A409" s="1">
        <v>45155</v>
      </c>
      <c r="B409" t="s">
        <v>3</v>
      </c>
      <c r="C409" t="s">
        <v>287</v>
      </c>
      <c r="D409" s="2">
        <v>1.29</v>
      </c>
      <c r="E409">
        <f t="shared" si="30"/>
        <v>8</v>
      </c>
      <c r="F409">
        <f t="shared" si="31"/>
        <v>2023</v>
      </c>
      <c r="G409">
        <f t="shared" si="32"/>
        <v>4</v>
      </c>
      <c r="H409" t="str">
        <f t="shared" si="33"/>
        <v>Thursday</v>
      </c>
      <c r="I409" t="str">
        <f t="shared" si="34"/>
        <v>Aug</v>
      </c>
      <c r="J409" t="s">
        <v>81</v>
      </c>
      <c r="K409" t="s">
        <v>729</v>
      </c>
    </row>
    <row r="410" spans="1:11" x14ac:dyDescent="0.25">
      <c r="A410" s="1">
        <v>45155</v>
      </c>
      <c r="B410" t="s">
        <v>3</v>
      </c>
      <c r="C410" t="s">
        <v>288</v>
      </c>
      <c r="D410" s="2">
        <f>3.49/2</f>
        <v>1.7450000000000001</v>
      </c>
      <c r="E410">
        <f t="shared" si="30"/>
        <v>8</v>
      </c>
      <c r="F410">
        <f t="shared" si="31"/>
        <v>2023</v>
      </c>
      <c r="G410">
        <f t="shared" si="32"/>
        <v>4</v>
      </c>
      <c r="H410" t="str">
        <f t="shared" si="33"/>
        <v>Thursday</v>
      </c>
      <c r="I410" t="str">
        <f t="shared" si="34"/>
        <v>Aug</v>
      </c>
      <c r="J410" t="s">
        <v>81</v>
      </c>
      <c r="K410" t="s">
        <v>729</v>
      </c>
    </row>
    <row r="411" spans="1:11" x14ac:dyDescent="0.25">
      <c r="A411" s="1">
        <v>45155</v>
      </c>
      <c r="B411" t="s">
        <v>3</v>
      </c>
      <c r="C411" t="s">
        <v>289</v>
      </c>
      <c r="D411" s="2">
        <v>0.79</v>
      </c>
      <c r="E411">
        <f t="shared" si="30"/>
        <v>8</v>
      </c>
      <c r="F411">
        <f t="shared" si="31"/>
        <v>2023</v>
      </c>
      <c r="G411">
        <f t="shared" si="32"/>
        <v>4</v>
      </c>
      <c r="H411" t="str">
        <f t="shared" si="33"/>
        <v>Thursday</v>
      </c>
      <c r="I411" t="str">
        <f t="shared" si="34"/>
        <v>Aug</v>
      </c>
      <c r="J411" t="s">
        <v>81</v>
      </c>
      <c r="K411" t="s">
        <v>729</v>
      </c>
    </row>
    <row r="412" spans="1:11" x14ac:dyDescent="0.25">
      <c r="A412" s="1">
        <v>45155</v>
      </c>
      <c r="B412" t="s">
        <v>3</v>
      </c>
      <c r="C412" t="s">
        <v>290</v>
      </c>
      <c r="D412" s="2">
        <v>2.99</v>
      </c>
      <c r="E412">
        <f t="shared" si="30"/>
        <v>8</v>
      </c>
      <c r="F412">
        <f t="shared" si="31"/>
        <v>2023</v>
      </c>
      <c r="G412">
        <f t="shared" si="32"/>
        <v>4</v>
      </c>
      <c r="H412" t="str">
        <f t="shared" si="33"/>
        <v>Thursday</v>
      </c>
      <c r="I412" t="str">
        <f t="shared" si="34"/>
        <v>Aug</v>
      </c>
      <c r="J412" t="s">
        <v>81</v>
      </c>
      <c r="K412" t="s">
        <v>729</v>
      </c>
    </row>
    <row r="413" spans="1:11" x14ac:dyDescent="0.25">
      <c r="A413" s="1">
        <v>45155</v>
      </c>
      <c r="B413" t="s">
        <v>3</v>
      </c>
      <c r="C413" t="s">
        <v>291</v>
      </c>
      <c r="D413" s="2">
        <v>2.99</v>
      </c>
      <c r="E413">
        <f t="shared" si="30"/>
        <v>8</v>
      </c>
      <c r="F413">
        <f t="shared" si="31"/>
        <v>2023</v>
      </c>
      <c r="G413">
        <f t="shared" si="32"/>
        <v>4</v>
      </c>
      <c r="H413" t="str">
        <f t="shared" si="33"/>
        <v>Thursday</v>
      </c>
      <c r="I413" t="str">
        <f t="shared" si="34"/>
        <v>Aug</v>
      </c>
      <c r="J413" t="s">
        <v>81</v>
      </c>
      <c r="K413" t="s">
        <v>729</v>
      </c>
    </row>
    <row r="414" spans="1:11" x14ac:dyDescent="0.25">
      <c r="A414" s="1">
        <v>45155</v>
      </c>
      <c r="B414" t="s">
        <v>3</v>
      </c>
      <c r="C414" t="s">
        <v>292</v>
      </c>
      <c r="D414" s="2">
        <v>1.99</v>
      </c>
      <c r="E414">
        <f t="shared" si="30"/>
        <v>8</v>
      </c>
      <c r="F414">
        <f t="shared" si="31"/>
        <v>2023</v>
      </c>
      <c r="G414">
        <f t="shared" si="32"/>
        <v>4</v>
      </c>
      <c r="H414" t="str">
        <f t="shared" si="33"/>
        <v>Thursday</v>
      </c>
      <c r="I414" t="str">
        <f t="shared" si="34"/>
        <v>Aug</v>
      </c>
      <c r="J414" t="s">
        <v>81</v>
      </c>
      <c r="K414" t="s">
        <v>729</v>
      </c>
    </row>
    <row r="415" spans="1:11" x14ac:dyDescent="0.25">
      <c r="A415" s="1">
        <v>45155</v>
      </c>
      <c r="B415" t="s">
        <v>3</v>
      </c>
      <c r="C415" t="s">
        <v>292</v>
      </c>
      <c r="D415" s="2">
        <v>1.99</v>
      </c>
      <c r="E415">
        <f t="shared" si="30"/>
        <v>8</v>
      </c>
      <c r="F415">
        <f t="shared" si="31"/>
        <v>2023</v>
      </c>
      <c r="G415">
        <f t="shared" si="32"/>
        <v>4</v>
      </c>
      <c r="H415" t="str">
        <f t="shared" si="33"/>
        <v>Thursday</v>
      </c>
      <c r="I415" t="str">
        <f t="shared" si="34"/>
        <v>Aug</v>
      </c>
      <c r="J415" t="s">
        <v>81</v>
      </c>
      <c r="K415" t="s">
        <v>729</v>
      </c>
    </row>
    <row r="416" spans="1:11" x14ac:dyDescent="0.25">
      <c r="A416" s="1">
        <v>45155</v>
      </c>
      <c r="B416" t="s">
        <v>3</v>
      </c>
      <c r="C416" t="s">
        <v>247</v>
      </c>
      <c r="D416" s="2">
        <f>3.99/2</f>
        <v>1.9950000000000001</v>
      </c>
      <c r="E416">
        <f t="shared" si="30"/>
        <v>8</v>
      </c>
      <c r="F416">
        <f t="shared" si="31"/>
        <v>2023</v>
      </c>
      <c r="G416">
        <f t="shared" si="32"/>
        <v>4</v>
      </c>
      <c r="H416" t="str">
        <f t="shared" si="33"/>
        <v>Thursday</v>
      </c>
      <c r="I416" t="str">
        <f t="shared" si="34"/>
        <v>Aug</v>
      </c>
      <c r="J416" t="s">
        <v>81</v>
      </c>
      <c r="K416" t="s">
        <v>729</v>
      </c>
    </row>
    <row r="417" spans="1:11" x14ac:dyDescent="0.25">
      <c r="A417" s="1">
        <v>45155</v>
      </c>
      <c r="B417" t="s">
        <v>3</v>
      </c>
      <c r="C417" t="s">
        <v>71</v>
      </c>
      <c r="D417" s="2">
        <f>1.49-0.75</f>
        <v>0.74</v>
      </c>
      <c r="E417">
        <f t="shared" si="30"/>
        <v>8</v>
      </c>
      <c r="F417">
        <f t="shared" si="31"/>
        <v>2023</v>
      </c>
      <c r="G417">
        <f t="shared" si="32"/>
        <v>4</v>
      </c>
      <c r="H417" t="str">
        <f t="shared" si="33"/>
        <v>Thursday</v>
      </c>
      <c r="I417" t="str">
        <f t="shared" si="34"/>
        <v>Aug</v>
      </c>
      <c r="J417" t="s">
        <v>81</v>
      </c>
      <c r="K417" t="s">
        <v>729</v>
      </c>
    </row>
    <row r="418" spans="1:11" x14ac:dyDescent="0.25">
      <c r="A418" s="1">
        <v>45155</v>
      </c>
      <c r="B418" t="s">
        <v>3</v>
      </c>
      <c r="C418" t="s">
        <v>71</v>
      </c>
      <c r="D418" s="2">
        <f>1.49-0.75</f>
        <v>0.74</v>
      </c>
      <c r="E418">
        <f t="shared" si="30"/>
        <v>8</v>
      </c>
      <c r="F418">
        <f t="shared" si="31"/>
        <v>2023</v>
      </c>
      <c r="G418">
        <f t="shared" si="32"/>
        <v>4</v>
      </c>
      <c r="H418" t="str">
        <f t="shared" si="33"/>
        <v>Thursday</v>
      </c>
      <c r="I418" t="str">
        <f t="shared" si="34"/>
        <v>Aug</v>
      </c>
      <c r="J418" t="s">
        <v>81</v>
      </c>
      <c r="K418" t="s">
        <v>729</v>
      </c>
    </row>
    <row r="419" spans="1:11" x14ac:dyDescent="0.25">
      <c r="A419" s="1">
        <v>45155</v>
      </c>
      <c r="B419" t="s">
        <v>3</v>
      </c>
      <c r="C419" t="s">
        <v>71</v>
      </c>
      <c r="D419" s="2">
        <f>1.49-0.75</f>
        <v>0.74</v>
      </c>
      <c r="E419">
        <f t="shared" si="30"/>
        <v>8</v>
      </c>
      <c r="F419">
        <f t="shared" si="31"/>
        <v>2023</v>
      </c>
      <c r="G419">
        <f t="shared" si="32"/>
        <v>4</v>
      </c>
      <c r="H419" t="str">
        <f t="shared" si="33"/>
        <v>Thursday</v>
      </c>
      <c r="I419" t="str">
        <f t="shared" si="34"/>
        <v>Aug</v>
      </c>
      <c r="J419" t="s">
        <v>81</v>
      </c>
      <c r="K419" t="s">
        <v>729</v>
      </c>
    </row>
    <row r="420" spans="1:11" x14ac:dyDescent="0.25">
      <c r="A420" s="1">
        <v>45155</v>
      </c>
      <c r="B420" t="s">
        <v>3</v>
      </c>
      <c r="C420" t="s">
        <v>71</v>
      </c>
      <c r="D420" s="2">
        <f>1.49-0.75</f>
        <v>0.74</v>
      </c>
      <c r="E420">
        <f t="shared" si="30"/>
        <v>8</v>
      </c>
      <c r="F420">
        <f t="shared" si="31"/>
        <v>2023</v>
      </c>
      <c r="G420">
        <f t="shared" si="32"/>
        <v>4</v>
      </c>
      <c r="H420" t="str">
        <f t="shared" si="33"/>
        <v>Thursday</v>
      </c>
      <c r="I420" t="str">
        <f t="shared" si="34"/>
        <v>Aug</v>
      </c>
      <c r="J420" t="s">
        <v>81</v>
      </c>
      <c r="K420" t="s">
        <v>729</v>
      </c>
    </row>
    <row r="421" spans="1:11" x14ac:dyDescent="0.25">
      <c r="A421" s="1">
        <v>45155</v>
      </c>
      <c r="B421" t="s">
        <v>3</v>
      </c>
      <c r="C421" t="s">
        <v>293</v>
      </c>
      <c r="D421" s="2">
        <v>2.61</v>
      </c>
      <c r="E421">
        <f t="shared" si="30"/>
        <v>8</v>
      </c>
      <c r="F421">
        <f t="shared" si="31"/>
        <v>2023</v>
      </c>
      <c r="G421">
        <f t="shared" si="32"/>
        <v>4</v>
      </c>
      <c r="H421" t="str">
        <f t="shared" si="33"/>
        <v>Thursday</v>
      </c>
      <c r="I421" t="str">
        <f t="shared" si="34"/>
        <v>Aug</v>
      </c>
      <c r="J421" t="s">
        <v>81</v>
      </c>
      <c r="K421" t="s">
        <v>729</v>
      </c>
    </row>
    <row r="422" spans="1:11" x14ac:dyDescent="0.25">
      <c r="A422" s="1">
        <v>45155</v>
      </c>
      <c r="B422" t="s">
        <v>3</v>
      </c>
      <c r="C422" t="s">
        <v>294</v>
      </c>
      <c r="D422" s="2">
        <v>6.99</v>
      </c>
      <c r="E422">
        <f t="shared" si="30"/>
        <v>8</v>
      </c>
      <c r="F422">
        <f t="shared" si="31"/>
        <v>2023</v>
      </c>
      <c r="G422">
        <f t="shared" si="32"/>
        <v>4</v>
      </c>
      <c r="H422" t="str">
        <f t="shared" si="33"/>
        <v>Thursday</v>
      </c>
      <c r="I422" t="str">
        <f t="shared" si="34"/>
        <v>Aug</v>
      </c>
      <c r="J422" t="s">
        <v>81</v>
      </c>
      <c r="K422" t="s">
        <v>729</v>
      </c>
    </row>
    <row r="423" spans="1:11" x14ac:dyDescent="0.25">
      <c r="A423" s="1">
        <v>45155</v>
      </c>
      <c r="B423" t="s">
        <v>3</v>
      </c>
      <c r="C423" t="s">
        <v>295</v>
      </c>
      <c r="D423" s="2">
        <v>1.69</v>
      </c>
      <c r="E423">
        <f t="shared" si="30"/>
        <v>8</v>
      </c>
      <c r="F423">
        <f t="shared" si="31"/>
        <v>2023</v>
      </c>
      <c r="G423">
        <f t="shared" si="32"/>
        <v>4</v>
      </c>
      <c r="H423" t="str">
        <f t="shared" si="33"/>
        <v>Thursday</v>
      </c>
      <c r="I423" t="str">
        <f t="shared" si="34"/>
        <v>Aug</v>
      </c>
      <c r="J423" t="s">
        <v>81</v>
      </c>
      <c r="K423" t="s">
        <v>729</v>
      </c>
    </row>
    <row r="424" spans="1:11" x14ac:dyDescent="0.25">
      <c r="A424" s="1">
        <v>45155</v>
      </c>
      <c r="B424" t="s">
        <v>3</v>
      </c>
      <c r="C424" t="s">
        <v>295</v>
      </c>
      <c r="D424" s="2">
        <v>1.69</v>
      </c>
      <c r="E424">
        <f t="shared" si="30"/>
        <v>8</v>
      </c>
      <c r="F424">
        <f t="shared" si="31"/>
        <v>2023</v>
      </c>
      <c r="G424">
        <f t="shared" si="32"/>
        <v>4</v>
      </c>
      <c r="H424" t="str">
        <f t="shared" si="33"/>
        <v>Thursday</v>
      </c>
      <c r="I424" t="str">
        <f t="shared" si="34"/>
        <v>Aug</v>
      </c>
      <c r="J424" t="s">
        <v>81</v>
      </c>
      <c r="K424" t="s">
        <v>729</v>
      </c>
    </row>
    <row r="425" spans="1:11" x14ac:dyDescent="0.25">
      <c r="A425" s="1">
        <v>45155</v>
      </c>
      <c r="B425" t="s">
        <v>3</v>
      </c>
      <c r="C425" t="s">
        <v>295</v>
      </c>
      <c r="D425" s="2">
        <v>1.69</v>
      </c>
      <c r="E425">
        <f t="shared" si="30"/>
        <v>8</v>
      </c>
      <c r="F425">
        <f t="shared" si="31"/>
        <v>2023</v>
      </c>
      <c r="G425">
        <f t="shared" si="32"/>
        <v>4</v>
      </c>
      <c r="H425" t="str">
        <f t="shared" si="33"/>
        <v>Thursday</v>
      </c>
      <c r="I425" t="str">
        <f t="shared" si="34"/>
        <v>Aug</v>
      </c>
      <c r="J425" t="s">
        <v>81</v>
      </c>
      <c r="K425" t="s">
        <v>729</v>
      </c>
    </row>
    <row r="426" spans="1:11" x14ac:dyDescent="0.25">
      <c r="A426" s="1">
        <v>45155</v>
      </c>
      <c r="B426" t="s">
        <v>3</v>
      </c>
      <c r="C426" t="s">
        <v>296</v>
      </c>
      <c r="D426" s="2">
        <v>0.69</v>
      </c>
      <c r="E426">
        <f t="shared" si="30"/>
        <v>8</v>
      </c>
      <c r="F426">
        <f t="shared" si="31"/>
        <v>2023</v>
      </c>
      <c r="G426">
        <f t="shared" si="32"/>
        <v>4</v>
      </c>
      <c r="H426" t="str">
        <f t="shared" si="33"/>
        <v>Thursday</v>
      </c>
      <c r="I426" t="str">
        <f t="shared" si="34"/>
        <v>Aug</v>
      </c>
      <c r="J426" t="s">
        <v>81</v>
      </c>
      <c r="K426" t="s">
        <v>729</v>
      </c>
    </row>
    <row r="427" spans="1:11" x14ac:dyDescent="0.25">
      <c r="A427" s="1">
        <v>45155</v>
      </c>
      <c r="B427" t="s">
        <v>3</v>
      </c>
      <c r="C427" t="s">
        <v>87</v>
      </c>
      <c r="D427" s="2">
        <v>4.16</v>
      </c>
      <c r="E427">
        <f t="shared" si="30"/>
        <v>8</v>
      </c>
      <c r="F427">
        <f t="shared" si="31"/>
        <v>2023</v>
      </c>
      <c r="G427">
        <f t="shared" si="32"/>
        <v>4</v>
      </c>
      <c r="H427" t="str">
        <f t="shared" si="33"/>
        <v>Thursday</v>
      </c>
      <c r="I427" t="str">
        <f t="shared" si="34"/>
        <v>Aug</v>
      </c>
      <c r="J427" t="s">
        <v>46</v>
      </c>
    </row>
    <row r="428" spans="1:11" x14ac:dyDescent="0.25">
      <c r="A428" s="1">
        <v>45155</v>
      </c>
      <c r="B428" t="s">
        <v>3</v>
      </c>
      <c r="C428" t="s">
        <v>86</v>
      </c>
      <c r="D428" s="2">
        <v>0.79</v>
      </c>
      <c r="E428">
        <f t="shared" si="30"/>
        <v>8</v>
      </c>
      <c r="F428">
        <f t="shared" si="31"/>
        <v>2023</v>
      </c>
      <c r="G428">
        <f t="shared" si="32"/>
        <v>4</v>
      </c>
      <c r="H428" t="str">
        <f t="shared" si="33"/>
        <v>Thursday</v>
      </c>
      <c r="I428" t="str">
        <f t="shared" si="34"/>
        <v>Aug</v>
      </c>
      <c r="J428" t="s">
        <v>46</v>
      </c>
    </row>
    <row r="429" spans="1:11" x14ac:dyDescent="0.25">
      <c r="A429" s="1">
        <v>45156</v>
      </c>
      <c r="B429" t="s">
        <v>3</v>
      </c>
      <c r="C429" t="s">
        <v>334</v>
      </c>
      <c r="D429" s="2">
        <v>2.69</v>
      </c>
      <c r="E429">
        <f t="shared" si="30"/>
        <v>8</v>
      </c>
      <c r="F429">
        <f t="shared" si="31"/>
        <v>2023</v>
      </c>
      <c r="G429">
        <f t="shared" si="32"/>
        <v>5</v>
      </c>
      <c r="H429" t="str">
        <f t="shared" si="33"/>
        <v>Friday</v>
      </c>
      <c r="I429" t="str">
        <f t="shared" si="34"/>
        <v>Aug</v>
      </c>
      <c r="J429" t="s">
        <v>48</v>
      </c>
      <c r="K429" t="s">
        <v>729</v>
      </c>
    </row>
    <row r="430" spans="1:11" x14ac:dyDescent="0.25">
      <c r="A430" s="1">
        <v>45156</v>
      </c>
      <c r="B430" t="s">
        <v>3</v>
      </c>
      <c r="C430" t="s">
        <v>335</v>
      </c>
      <c r="D430" s="2">
        <v>1.69</v>
      </c>
      <c r="E430">
        <f t="shared" si="30"/>
        <v>8</v>
      </c>
      <c r="F430">
        <f t="shared" si="31"/>
        <v>2023</v>
      </c>
      <c r="G430">
        <f t="shared" si="32"/>
        <v>5</v>
      </c>
      <c r="H430" t="str">
        <f t="shared" si="33"/>
        <v>Friday</v>
      </c>
      <c r="I430" t="str">
        <f t="shared" si="34"/>
        <v>Aug</v>
      </c>
      <c r="J430" t="s">
        <v>48</v>
      </c>
      <c r="K430" t="s">
        <v>729</v>
      </c>
    </row>
    <row r="431" spans="1:11" x14ac:dyDescent="0.25">
      <c r="A431" s="1">
        <v>45156</v>
      </c>
      <c r="B431" t="s">
        <v>3</v>
      </c>
      <c r="C431" t="s">
        <v>335</v>
      </c>
      <c r="D431" s="2">
        <v>1.69</v>
      </c>
      <c r="E431">
        <f t="shared" si="30"/>
        <v>8</v>
      </c>
      <c r="F431">
        <f t="shared" si="31"/>
        <v>2023</v>
      </c>
      <c r="G431">
        <f t="shared" si="32"/>
        <v>5</v>
      </c>
      <c r="H431" t="str">
        <f t="shared" si="33"/>
        <v>Friday</v>
      </c>
      <c r="I431" t="str">
        <f t="shared" si="34"/>
        <v>Aug</v>
      </c>
      <c r="J431" t="s">
        <v>48</v>
      </c>
      <c r="K431" t="s">
        <v>729</v>
      </c>
    </row>
    <row r="432" spans="1:11" x14ac:dyDescent="0.25">
      <c r="A432" s="1">
        <v>45156</v>
      </c>
      <c r="B432" t="s">
        <v>3</v>
      </c>
      <c r="C432" t="s">
        <v>336</v>
      </c>
      <c r="D432" s="2">
        <v>2.79</v>
      </c>
      <c r="E432">
        <f t="shared" si="30"/>
        <v>8</v>
      </c>
      <c r="F432">
        <f t="shared" si="31"/>
        <v>2023</v>
      </c>
      <c r="G432">
        <f t="shared" si="32"/>
        <v>5</v>
      </c>
      <c r="H432" t="str">
        <f t="shared" si="33"/>
        <v>Friday</v>
      </c>
      <c r="I432" t="str">
        <f t="shared" si="34"/>
        <v>Aug</v>
      </c>
      <c r="J432" t="s">
        <v>48</v>
      </c>
      <c r="K432" t="s">
        <v>729</v>
      </c>
    </row>
    <row r="433" spans="1:11" x14ac:dyDescent="0.25">
      <c r="A433" s="1">
        <v>45156</v>
      </c>
      <c r="B433" t="s">
        <v>3</v>
      </c>
      <c r="C433" t="s">
        <v>87</v>
      </c>
      <c r="D433" s="2">
        <v>4.16</v>
      </c>
      <c r="E433">
        <f t="shared" si="30"/>
        <v>8</v>
      </c>
      <c r="F433">
        <f t="shared" si="31"/>
        <v>2023</v>
      </c>
      <c r="G433">
        <f t="shared" si="32"/>
        <v>5</v>
      </c>
      <c r="H433" t="str">
        <f t="shared" si="33"/>
        <v>Friday</v>
      </c>
      <c r="I433" t="str">
        <f t="shared" si="34"/>
        <v>Aug</v>
      </c>
      <c r="J433" t="s">
        <v>46</v>
      </c>
    </row>
    <row r="434" spans="1:11" x14ac:dyDescent="0.25">
      <c r="A434" s="1">
        <v>45156</v>
      </c>
      <c r="B434" t="s">
        <v>3</v>
      </c>
      <c r="C434" t="s">
        <v>86</v>
      </c>
      <c r="D434" s="2">
        <v>0.79</v>
      </c>
      <c r="E434">
        <f t="shared" si="30"/>
        <v>8</v>
      </c>
      <c r="F434">
        <f t="shared" si="31"/>
        <v>2023</v>
      </c>
      <c r="G434">
        <f t="shared" si="32"/>
        <v>5</v>
      </c>
      <c r="H434" t="str">
        <f t="shared" si="33"/>
        <v>Friday</v>
      </c>
      <c r="I434" t="str">
        <f t="shared" si="34"/>
        <v>Aug</v>
      </c>
      <c r="J434" t="s">
        <v>46</v>
      </c>
    </row>
    <row r="435" spans="1:11" x14ac:dyDescent="0.25">
      <c r="A435" s="1">
        <v>45157</v>
      </c>
      <c r="B435" t="s">
        <v>3</v>
      </c>
      <c r="C435" t="s">
        <v>334</v>
      </c>
      <c r="D435" s="2">
        <v>2.69</v>
      </c>
      <c r="E435">
        <f t="shared" si="30"/>
        <v>8</v>
      </c>
      <c r="F435">
        <f t="shared" si="31"/>
        <v>2023</v>
      </c>
      <c r="G435">
        <f t="shared" si="32"/>
        <v>6</v>
      </c>
      <c r="H435" t="str">
        <f t="shared" si="33"/>
        <v>Saturday</v>
      </c>
      <c r="I435" t="str">
        <f t="shared" si="34"/>
        <v>Aug</v>
      </c>
      <c r="J435" t="s">
        <v>48</v>
      </c>
      <c r="K435" t="s">
        <v>729</v>
      </c>
    </row>
    <row r="436" spans="1:11" x14ac:dyDescent="0.25">
      <c r="A436" s="1">
        <v>45157</v>
      </c>
      <c r="B436" t="s">
        <v>3</v>
      </c>
      <c r="C436" t="s">
        <v>377</v>
      </c>
      <c r="D436" s="2">
        <v>2.59</v>
      </c>
      <c r="E436">
        <f t="shared" si="30"/>
        <v>8</v>
      </c>
      <c r="F436">
        <f t="shared" si="31"/>
        <v>2023</v>
      </c>
      <c r="G436">
        <f t="shared" si="32"/>
        <v>6</v>
      </c>
      <c r="H436" t="str">
        <f t="shared" si="33"/>
        <v>Saturday</v>
      </c>
      <c r="I436" t="str">
        <f t="shared" si="34"/>
        <v>Aug</v>
      </c>
      <c r="J436" t="s">
        <v>48</v>
      </c>
      <c r="K436" t="s">
        <v>729</v>
      </c>
    </row>
    <row r="437" spans="1:11" x14ac:dyDescent="0.25">
      <c r="A437" s="1">
        <v>45157</v>
      </c>
      <c r="B437" t="s">
        <v>3</v>
      </c>
      <c r="C437" t="s">
        <v>201</v>
      </c>
      <c r="D437" s="2">
        <v>1.59</v>
      </c>
      <c r="E437">
        <f t="shared" si="30"/>
        <v>8</v>
      </c>
      <c r="F437">
        <f t="shared" si="31"/>
        <v>2023</v>
      </c>
      <c r="G437">
        <f t="shared" si="32"/>
        <v>6</v>
      </c>
      <c r="H437" t="str">
        <f t="shared" si="33"/>
        <v>Saturday</v>
      </c>
      <c r="I437" t="str">
        <f t="shared" si="34"/>
        <v>Aug</v>
      </c>
      <c r="J437" t="s">
        <v>48</v>
      </c>
      <c r="K437" t="s">
        <v>729</v>
      </c>
    </row>
    <row r="438" spans="1:11" x14ac:dyDescent="0.25">
      <c r="A438" s="1">
        <v>45157</v>
      </c>
      <c r="B438" t="s">
        <v>3</v>
      </c>
      <c r="C438" t="s">
        <v>378</v>
      </c>
      <c r="D438" s="2">
        <v>0.89</v>
      </c>
      <c r="E438">
        <f t="shared" si="30"/>
        <v>8</v>
      </c>
      <c r="F438">
        <f t="shared" si="31"/>
        <v>2023</v>
      </c>
      <c r="G438">
        <f t="shared" si="32"/>
        <v>6</v>
      </c>
      <c r="H438" t="str">
        <f t="shared" si="33"/>
        <v>Saturday</v>
      </c>
      <c r="I438" t="str">
        <f t="shared" si="34"/>
        <v>Aug</v>
      </c>
      <c r="J438" t="s">
        <v>48</v>
      </c>
      <c r="K438" t="s">
        <v>729</v>
      </c>
    </row>
    <row r="439" spans="1:11" x14ac:dyDescent="0.25">
      <c r="A439" s="1">
        <v>45157</v>
      </c>
      <c r="B439" t="s">
        <v>3</v>
      </c>
      <c r="C439" t="s">
        <v>192</v>
      </c>
      <c r="D439" s="2">
        <v>2.79</v>
      </c>
      <c r="E439">
        <f t="shared" si="30"/>
        <v>8</v>
      </c>
      <c r="F439">
        <f t="shared" si="31"/>
        <v>2023</v>
      </c>
      <c r="G439">
        <f t="shared" si="32"/>
        <v>6</v>
      </c>
      <c r="H439" t="str">
        <f t="shared" si="33"/>
        <v>Saturday</v>
      </c>
      <c r="I439" t="str">
        <f t="shared" si="34"/>
        <v>Aug</v>
      </c>
      <c r="J439" t="s">
        <v>48</v>
      </c>
      <c r="K439" t="s">
        <v>729</v>
      </c>
    </row>
    <row r="440" spans="1:11" x14ac:dyDescent="0.25">
      <c r="A440" s="1">
        <v>45157</v>
      </c>
      <c r="B440" t="s">
        <v>3</v>
      </c>
      <c r="C440" t="s">
        <v>192</v>
      </c>
      <c r="D440" s="2">
        <v>2.79</v>
      </c>
      <c r="E440">
        <f t="shared" si="30"/>
        <v>8</v>
      </c>
      <c r="F440">
        <f t="shared" si="31"/>
        <v>2023</v>
      </c>
      <c r="G440">
        <f t="shared" si="32"/>
        <v>6</v>
      </c>
      <c r="H440" t="str">
        <f t="shared" si="33"/>
        <v>Saturday</v>
      </c>
      <c r="I440" t="str">
        <f t="shared" si="34"/>
        <v>Aug</v>
      </c>
      <c r="J440" t="s">
        <v>48</v>
      </c>
      <c r="K440" t="s">
        <v>729</v>
      </c>
    </row>
    <row r="441" spans="1:11" x14ac:dyDescent="0.25">
      <c r="A441" s="1">
        <v>45157</v>
      </c>
      <c r="B441" t="s">
        <v>3</v>
      </c>
      <c r="C441" t="s">
        <v>379</v>
      </c>
      <c r="D441" s="2">
        <v>3.45</v>
      </c>
      <c r="E441">
        <f t="shared" si="30"/>
        <v>8</v>
      </c>
      <c r="F441">
        <f t="shared" si="31"/>
        <v>2023</v>
      </c>
      <c r="G441">
        <f t="shared" si="32"/>
        <v>6</v>
      </c>
      <c r="H441" t="str">
        <f t="shared" si="33"/>
        <v>Saturday</v>
      </c>
      <c r="I441" t="str">
        <f t="shared" si="34"/>
        <v>Aug</v>
      </c>
      <c r="J441" t="s">
        <v>48</v>
      </c>
      <c r="K441" t="s">
        <v>729</v>
      </c>
    </row>
    <row r="442" spans="1:11" x14ac:dyDescent="0.25">
      <c r="A442" s="1">
        <v>45157</v>
      </c>
      <c r="B442" t="s">
        <v>3</v>
      </c>
      <c r="C442" t="s">
        <v>380</v>
      </c>
      <c r="D442" s="2">
        <f>2.99/2</f>
        <v>1.4950000000000001</v>
      </c>
      <c r="E442">
        <f t="shared" si="30"/>
        <v>8</v>
      </c>
      <c r="F442">
        <f t="shared" si="31"/>
        <v>2023</v>
      </c>
      <c r="G442">
        <f t="shared" si="32"/>
        <v>6</v>
      </c>
      <c r="H442" t="str">
        <f t="shared" si="33"/>
        <v>Saturday</v>
      </c>
      <c r="I442" t="str">
        <f t="shared" si="34"/>
        <v>Aug</v>
      </c>
      <c r="J442" t="s">
        <v>48</v>
      </c>
      <c r="K442" t="s">
        <v>729</v>
      </c>
    </row>
    <row r="443" spans="1:11" x14ac:dyDescent="0.25">
      <c r="A443" s="1">
        <v>45157</v>
      </c>
      <c r="B443" t="s">
        <v>3</v>
      </c>
      <c r="C443" t="s">
        <v>381</v>
      </c>
      <c r="D443" s="2">
        <v>0.45</v>
      </c>
      <c r="E443">
        <f t="shared" si="30"/>
        <v>8</v>
      </c>
      <c r="F443">
        <f t="shared" si="31"/>
        <v>2023</v>
      </c>
      <c r="G443">
        <f t="shared" si="32"/>
        <v>6</v>
      </c>
      <c r="H443" t="str">
        <f t="shared" si="33"/>
        <v>Saturday</v>
      </c>
      <c r="I443" t="str">
        <f t="shared" si="34"/>
        <v>Aug</v>
      </c>
      <c r="J443" t="s">
        <v>48</v>
      </c>
      <c r="K443" t="s">
        <v>729</v>
      </c>
    </row>
    <row r="444" spans="1:11" x14ac:dyDescent="0.25">
      <c r="A444" s="1">
        <v>45159</v>
      </c>
      <c r="B444" t="s">
        <v>3</v>
      </c>
      <c r="C444" t="s">
        <v>109</v>
      </c>
      <c r="D444" s="2">
        <v>2.9</v>
      </c>
      <c r="E444">
        <f t="shared" si="30"/>
        <v>8</v>
      </c>
      <c r="F444">
        <f t="shared" si="31"/>
        <v>2023</v>
      </c>
      <c r="G444">
        <f t="shared" si="32"/>
        <v>1</v>
      </c>
      <c r="H444" t="str">
        <f t="shared" si="33"/>
        <v>Monday</v>
      </c>
      <c r="I444" t="str">
        <f t="shared" si="34"/>
        <v>Aug</v>
      </c>
      <c r="J444" t="s">
        <v>46</v>
      </c>
    </row>
    <row r="445" spans="1:11" x14ac:dyDescent="0.25">
      <c r="A445" s="1">
        <v>45160</v>
      </c>
      <c r="B445" t="s">
        <v>3</v>
      </c>
      <c r="C445" t="s">
        <v>109</v>
      </c>
      <c r="D445" s="2">
        <v>2.9</v>
      </c>
      <c r="E445">
        <f t="shared" si="30"/>
        <v>8</v>
      </c>
      <c r="F445">
        <f t="shared" si="31"/>
        <v>2023</v>
      </c>
      <c r="G445">
        <f t="shared" si="32"/>
        <v>2</v>
      </c>
      <c r="H445" t="str">
        <f t="shared" si="33"/>
        <v>Tuesday</v>
      </c>
      <c r="I445" t="str">
        <f t="shared" si="34"/>
        <v>Aug</v>
      </c>
      <c r="J445" t="s">
        <v>46</v>
      </c>
    </row>
    <row r="446" spans="1:11" x14ac:dyDescent="0.25">
      <c r="A446" s="1">
        <v>45160</v>
      </c>
      <c r="B446" t="s">
        <v>3</v>
      </c>
      <c r="C446" t="s">
        <v>86</v>
      </c>
      <c r="D446" s="2">
        <v>0.79</v>
      </c>
      <c r="E446">
        <f t="shared" si="30"/>
        <v>8</v>
      </c>
      <c r="F446">
        <f t="shared" si="31"/>
        <v>2023</v>
      </c>
      <c r="G446">
        <f t="shared" si="32"/>
        <v>2</v>
      </c>
      <c r="H446" t="str">
        <f t="shared" si="33"/>
        <v>Tuesday</v>
      </c>
      <c r="I446" t="str">
        <f t="shared" si="34"/>
        <v>Aug</v>
      </c>
      <c r="J446" t="s">
        <v>46</v>
      </c>
    </row>
    <row r="447" spans="1:11" x14ac:dyDescent="0.25">
      <c r="A447" s="1">
        <v>45161</v>
      </c>
      <c r="B447" t="s">
        <v>3</v>
      </c>
      <c r="C447" t="s">
        <v>78</v>
      </c>
      <c r="D447" s="2">
        <v>0.99</v>
      </c>
      <c r="E447">
        <f t="shared" si="30"/>
        <v>8</v>
      </c>
      <c r="F447">
        <f t="shared" si="31"/>
        <v>2023</v>
      </c>
      <c r="G447">
        <f t="shared" si="32"/>
        <v>3</v>
      </c>
      <c r="H447" t="str">
        <f t="shared" si="33"/>
        <v>Wednesday</v>
      </c>
      <c r="I447" t="str">
        <f t="shared" si="34"/>
        <v>Aug</v>
      </c>
      <c r="J447" t="s">
        <v>49</v>
      </c>
      <c r="K447" t="s">
        <v>743</v>
      </c>
    </row>
    <row r="448" spans="1:11" x14ac:dyDescent="0.25">
      <c r="A448" s="1">
        <v>45161</v>
      </c>
      <c r="B448" t="s">
        <v>3</v>
      </c>
      <c r="C448" t="s">
        <v>78</v>
      </c>
      <c r="D448" s="2">
        <v>0.99</v>
      </c>
      <c r="E448">
        <f t="shared" si="30"/>
        <v>8</v>
      </c>
      <c r="F448">
        <f t="shared" si="31"/>
        <v>2023</v>
      </c>
      <c r="G448">
        <f t="shared" si="32"/>
        <v>3</v>
      </c>
      <c r="H448" t="str">
        <f t="shared" si="33"/>
        <v>Wednesday</v>
      </c>
      <c r="I448" t="str">
        <f t="shared" si="34"/>
        <v>Aug</v>
      </c>
      <c r="J448" t="s">
        <v>49</v>
      </c>
      <c r="K448" t="s">
        <v>743</v>
      </c>
    </row>
    <row r="449" spans="1:11" x14ac:dyDescent="0.25">
      <c r="A449" s="1">
        <v>45161</v>
      </c>
      <c r="B449" t="s">
        <v>3</v>
      </c>
      <c r="C449" t="s">
        <v>78</v>
      </c>
      <c r="D449" s="2">
        <v>0.99</v>
      </c>
      <c r="E449">
        <f t="shared" si="30"/>
        <v>8</v>
      </c>
      <c r="F449">
        <f t="shared" si="31"/>
        <v>2023</v>
      </c>
      <c r="G449">
        <f t="shared" si="32"/>
        <v>3</v>
      </c>
      <c r="H449" t="str">
        <f t="shared" si="33"/>
        <v>Wednesday</v>
      </c>
      <c r="I449" t="str">
        <f t="shared" si="34"/>
        <v>Aug</v>
      </c>
      <c r="J449" t="s">
        <v>49</v>
      </c>
      <c r="K449" t="s">
        <v>743</v>
      </c>
    </row>
    <row r="450" spans="1:11" x14ac:dyDescent="0.25">
      <c r="A450" s="1">
        <v>45165</v>
      </c>
      <c r="B450" t="s">
        <v>3</v>
      </c>
      <c r="C450" t="s">
        <v>163</v>
      </c>
      <c r="D450" s="2">
        <v>2.99</v>
      </c>
      <c r="E450">
        <f t="shared" si="30"/>
        <v>8</v>
      </c>
      <c r="F450">
        <f t="shared" si="31"/>
        <v>2023</v>
      </c>
      <c r="G450">
        <f t="shared" si="32"/>
        <v>7</v>
      </c>
      <c r="H450" t="str">
        <f t="shared" si="33"/>
        <v>Sunday</v>
      </c>
      <c r="I450" t="str">
        <f t="shared" si="34"/>
        <v>Aug</v>
      </c>
      <c r="J450" t="s">
        <v>81</v>
      </c>
      <c r="K450" t="s">
        <v>864</v>
      </c>
    </row>
    <row r="451" spans="1:11" x14ac:dyDescent="0.25">
      <c r="A451" s="1">
        <v>45165</v>
      </c>
      <c r="B451" t="s">
        <v>3</v>
      </c>
      <c r="C451" t="s">
        <v>164</v>
      </c>
      <c r="D451" s="2">
        <v>1.75</v>
      </c>
      <c r="E451">
        <f t="shared" ref="E451:E514" si="35">MONTH(A451)</f>
        <v>8</v>
      </c>
      <c r="F451">
        <f t="shared" ref="F451:F514" si="36">YEAR(A451)</f>
        <v>2023</v>
      </c>
      <c r="G451">
        <f t="shared" ref="G451:G514" si="37">WEEKDAY(A451, 2)</f>
        <v>7</v>
      </c>
      <c r="H451" t="str">
        <f t="shared" ref="H451:H514" si="38">CHOOSE(WEEKDAY(A451, 2), "Monday", "Tuesday","Wednesday", "Thursday", "Friday", "Saturday","Sunday")</f>
        <v>Sunday</v>
      </c>
      <c r="I451" t="str">
        <f t="shared" ref="I451:I514" si="39">TEXT(A451, "MMM")</f>
        <v>Aug</v>
      </c>
      <c r="J451" t="s">
        <v>81</v>
      </c>
      <c r="K451" t="s">
        <v>864</v>
      </c>
    </row>
    <row r="452" spans="1:11" x14ac:dyDescent="0.25">
      <c r="A452" s="1">
        <v>45165</v>
      </c>
      <c r="B452" t="s">
        <v>3</v>
      </c>
      <c r="C452" t="s">
        <v>165</v>
      </c>
      <c r="D452" s="2">
        <f>1.49/2</f>
        <v>0.745</v>
      </c>
      <c r="E452">
        <f t="shared" si="35"/>
        <v>8</v>
      </c>
      <c r="F452">
        <f t="shared" si="36"/>
        <v>2023</v>
      </c>
      <c r="G452">
        <f t="shared" si="37"/>
        <v>7</v>
      </c>
      <c r="H452" t="str">
        <f t="shared" si="38"/>
        <v>Sunday</v>
      </c>
      <c r="I452" t="str">
        <f t="shared" si="39"/>
        <v>Aug</v>
      </c>
      <c r="J452" t="s">
        <v>81</v>
      </c>
      <c r="K452" t="s">
        <v>864</v>
      </c>
    </row>
    <row r="453" spans="1:11" x14ac:dyDescent="0.25">
      <c r="A453" s="1">
        <v>45165</v>
      </c>
      <c r="B453" t="s">
        <v>3</v>
      </c>
      <c r="C453" t="s">
        <v>166</v>
      </c>
      <c r="D453" s="2">
        <v>1.05</v>
      </c>
      <c r="E453">
        <f t="shared" si="35"/>
        <v>8</v>
      </c>
      <c r="F453">
        <f t="shared" si="36"/>
        <v>2023</v>
      </c>
      <c r="G453">
        <f t="shared" si="37"/>
        <v>7</v>
      </c>
      <c r="H453" t="str">
        <f t="shared" si="38"/>
        <v>Sunday</v>
      </c>
      <c r="I453" t="str">
        <f t="shared" si="39"/>
        <v>Aug</v>
      </c>
      <c r="J453" t="s">
        <v>81</v>
      </c>
      <c r="K453" t="s">
        <v>864</v>
      </c>
    </row>
    <row r="454" spans="1:11" x14ac:dyDescent="0.25">
      <c r="A454" s="1">
        <v>45165</v>
      </c>
      <c r="B454" t="s">
        <v>3</v>
      </c>
      <c r="C454" t="s">
        <v>166</v>
      </c>
      <c r="D454" s="2">
        <v>1.05</v>
      </c>
      <c r="E454">
        <f t="shared" si="35"/>
        <v>8</v>
      </c>
      <c r="F454">
        <f t="shared" si="36"/>
        <v>2023</v>
      </c>
      <c r="G454">
        <f t="shared" si="37"/>
        <v>7</v>
      </c>
      <c r="H454" t="str">
        <f t="shared" si="38"/>
        <v>Sunday</v>
      </c>
      <c r="I454" t="str">
        <f t="shared" si="39"/>
        <v>Aug</v>
      </c>
      <c r="J454" t="s">
        <v>81</v>
      </c>
      <c r="K454" t="s">
        <v>864</v>
      </c>
    </row>
    <row r="455" spans="1:11" x14ac:dyDescent="0.25">
      <c r="A455" s="1">
        <v>45165</v>
      </c>
      <c r="B455" t="s">
        <v>3</v>
      </c>
      <c r="C455" t="s">
        <v>167</v>
      </c>
      <c r="D455" s="2">
        <v>2.0499999999999998</v>
      </c>
      <c r="E455">
        <f t="shared" si="35"/>
        <v>8</v>
      </c>
      <c r="F455">
        <f t="shared" si="36"/>
        <v>2023</v>
      </c>
      <c r="G455">
        <f t="shared" si="37"/>
        <v>7</v>
      </c>
      <c r="H455" t="str">
        <f t="shared" si="38"/>
        <v>Sunday</v>
      </c>
      <c r="I455" t="str">
        <f t="shared" si="39"/>
        <v>Aug</v>
      </c>
      <c r="J455" t="s">
        <v>81</v>
      </c>
      <c r="K455" t="s">
        <v>864</v>
      </c>
    </row>
    <row r="456" spans="1:11" x14ac:dyDescent="0.25">
      <c r="A456" s="1">
        <v>45165</v>
      </c>
      <c r="B456" t="s">
        <v>3</v>
      </c>
      <c r="C456" t="s">
        <v>165</v>
      </c>
      <c r="D456" s="2">
        <v>1.49</v>
      </c>
      <c r="E456">
        <f t="shared" si="35"/>
        <v>8</v>
      </c>
      <c r="F456">
        <f t="shared" si="36"/>
        <v>2023</v>
      </c>
      <c r="G456">
        <f t="shared" si="37"/>
        <v>7</v>
      </c>
      <c r="H456" t="str">
        <f t="shared" si="38"/>
        <v>Sunday</v>
      </c>
      <c r="I456" t="str">
        <f t="shared" si="39"/>
        <v>Aug</v>
      </c>
      <c r="J456" t="s">
        <v>81</v>
      </c>
      <c r="K456" t="s">
        <v>864</v>
      </c>
    </row>
    <row r="457" spans="1:11" x14ac:dyDescent="0.25">
      <c r="A457" s="1">
        <v>45165</v>
      </c>
      <c r="B457" t="s">
        <v>3</v>
      </c>
      <c r="C457" t="s">
        <v>168</v>
      </c>
      <c r="D457" s="2">
        <v>2.15</v>
      </c>
      <c r="E457">
        <f t="shared" si="35"/>
        <v>8</v>
      </c>
      <c r="F457">
        <f t="shared" si="36"/>
        <v>2023</v>
      </c>
      <c r="G457">
        <f t="shared" si="37"/>
        <v>7</v>
      </c>
      <c r="H457" t="str">
        <f t="shared" si="38"/>
        <v>Sunday</v>
      </c>
      <c r="I457" t="str">
        <f t="shared" si="39"/>
        <v>Aug</v>
      </c>
      <c r="J457" t="s">
        <v>81</v>
      </c>
      <c r="K457" t="s">
        <v>864</v>
      </c>
    </row>
    <row r="458" spans="1:11" x14ac:dyDescent="0.25">
      <c r="A458" s="1">
        <v>45165</v>
      </c>
      <c r="B458" t="s">
        <v>3</v>
      </c>
      <c r="C458" t="s">
        <v>169</v>
      </c>
      <c r="D458" s="2">
        <v>1.79</v>
      </c>
      <c r="E458">
        <f t="shared" si="35"/>
        <v>8</v>
      </c>
      <c r="F458">
        <f t="shared" si="36"/>
        <v>2023</v>
      </c>
      <c r="G458">
        <f t="shared" si="37"/>
        <v>7</v>
      </c>
      <c r="H458" t="str">
        <f t="shared" si="38"/>
        <v>Sunday</v>
      </c>
      <c r="I458" t="str">
        <f t="shared" si="39"/>
        <v>Aug</v>
      </c>
      <c r="J458" t="s">
        <v>81</v>
      </c>
      <c r="K458" t="s">
        <v>864</v>
      </c>
    </row>
    <row r="459" spans="1:11" x14ac:dyDescent="0.25">
      <c r="A459" s="1">
        <v>45171</v>
      </c>
      <c r="B459" t="s">
        <v>3</v>
      </c>
      <c r="C459" t="s">
        <v>171</v>
      </c>
      <c r="D459" s="2">
        <f>44.66/2</f>
        <v>22.33</v>
      </c>
      <c r="E459">
        <f t="shared" si="35"/>
        <v>9</v>
      </c>
      <c r="F459">
        <f t="shared" si="36"/>
        <v>2023</v>
      </c>
      <c r="G459">
        <f t="shared" si="37"/>
        <v>6</v>
      </c>
      <c r="H459" t="str">
        <f t="shared" si="38"/>
        <v>Saturday</v>
      </c>
      <c r="I459" t="str">
        <f t="shared" si="39"/>
        <v>Sep</v>
      </c>
      <c r="J459" t="s">
        <v>170</v>
      </c>
    </row>
    <row r="460" spans="1:11" x14ac:dyDescent="0.25">
      <c r="A460" s="1">
        <v>45171</v>
      </c>
      <c r="B460" t="s">
        <v>3</v>
      </c>
      <c r="C460" t="s">
        <v>172</v>
      </c>
      <c r="D460" s="2">
        <v>2.4900000000000002</v>
      </c>
      <c r="E460">
        <f t="shared" si="35"/>
        <v>9</v>
      </c>
      <c r="F460">
        <f t="shared" si="36"/>
        <v>2023</v>
      </c>
      <c r="G460">
        <f t="shared" si="37"/>
        <v>6</v>
      </c>
      <c r="H460" t="str">
        <f t="shared" si="38"/>
        <v>Saturday</v>
      </c>
      <c r="I460" t="str">
        <f t="shared" si="39"/>
        <v>Sep</v>
      </c>
      <c r="J460" t="s">
        <v>170</v>
      </c>
    </row>
    <row r="461" spans="1:11" x14ac:dyDescent="0.25">
      <c r="A461" s="1">
        <v>45317</v>
      </c>
      <c r="B461" t="s">
        <v>919</v>
      </c>
      <c r="C461" t="s">
        <v>709</v>
      </c>
      <c r="D461" s="2">
        <f>5.99-1.5</f>
        <v>4.49</v>
      </c>
      <c r="E461">
        <f t="shared" si="35"/>
        <v>1</v>
      </c>
      <c r="F461">
        <f t="shared" si="36"/>
        <v>2024</v>
      </c>
      <c r="G461">
        <f t="shared" si="37"/>
        <v>5</v>
      </c>
      <c r="H461" t="str">
        <f t="shared" si="38"/>
        <v>Friday</v>
      </c>
      <c r="I461" t="str">
        <f t="shared" si="39"/>
        <v>Jan</v>
      </c>
      <c r="J461" t="s">
        <v>81</v>
      </c>
      <c r="K461" t="s">
        <v>729</v>
      </c>
    </row>
    <row r="462" spans="1:11" x14ac:dyDescent="0.25">
      <c r="A462" s="1">
        <v>45171</v>
      </c>
      <c r="B462" t="s">
        <v>3</v>
      </c>
      <c r="C462" t="s">
        <v>174</v>
      </c>
      <c r="D462" s="2">
        <v>2.39</v>
      </c>
      <c r="E462">
        <f t="shared" si="35"/>
        <v>9</v>
      </c>
      <c r="F462">
        <f t="shared" si="36"/>
        <v>2023</v>
      </c>
      <c r="G462">
        <f t="shared" si="37"/>
        <v>6</v>
      </c>
      <c r="H462" t="str">
        <f t="shared" si="38"/>
        <v>Saturday</v>
      </c>
      <c r="I462" t="str">
        <f t="shared" si="39"/>
        <v>Sep</v>
      </c>
      <c r="J462" t="s">
        <v>49</v>
      </c>
    </row>
    <row r="463" spans="1:11" x14ac:dyDescent="0.25">
      <c r="A463" s="1">
        <v>45172</v>
      </c>
      <c r="B463" t="s">
        <v>3</v>
      </c>
      <c r="C463" t="s">
        <v>115</v>
      </c>
      <c r="D463" s="2">
        <f>6.86/2</f>
        <v>3.43</v>
      </c>
      <c r="E463">
        <f t="shared" si="35"/>
        <v>9</v>
      </c>
      <c r="F463">
        <f t="shared" si="36"/>
        <v>2023</v>
      </c>
      <c r="G463">
        <f t="shared" si="37"/>
        <v>7</v>
      </c>
      <c r="H463" t="str">
        <f t="shared" si="38"/>
        <v>Sunday</v>
      </c>
      <c r="I463" t="str">
        <f t="shared" si="39"/>
        <v>Sep</v>
      </c>
      <c r="J463" t="s">
        <v>81</v>
      </c>
      <c r="K463" t="s">
        <v>864</v>
      </c>
    </row>
    <row r="464" spans="1:11" x14ac:dyDescent="0.25">
      <c r="A464" s="1">
        <v>45122</v>
      </c>
      <c r="B464" t="s">
        <v>919</v>
      </c>
      <c r="C464" t="s">
        <v>324</v>
      </c>
      <c r="D464" s="2">
        <v>2.2999999999999998</v>
      </c>
      <c r="E464">
        <f t="shared" si="35"/>
        <v>7</v>
      </c>
      <c r="F464">
        <f t="shared" si="36"/>
        <v>2023</v>
      </c>
      <c r="G464">
        <f t="shared" si="37"/>
        <v>6</v>
      </c>
      <c r="H464" t="str">
        <f t="shared" si="38"/>
        <v>Saturday</v>
      </c>
      <c r="I464" t="str">
        <f t="shared" si="39"/>
        <v>Jul</v>
      </c>
      <c r="J464" t="s">
        <v>322</v>
      </c>
    </row>
    <row r="465" spans="1:11" x14ac:dyDescent="0.25">
      <c r="A465" s="1">
        <v>45172</v>
      </c>
      <c r="B465" t="s">
        <v>3</v>
      </c>
      <c r="C465" t="s">
        <v>118</v>
      </c>
      <c r="D465" s="2">
        <f>1.29/2</f>
        <v>0.64500000000000002</v>
      </c>
      <c r="E465">
        <f t="shared" si="35"/>
        <v>9</v>
      </c>
      <c r="F465">
        <f t="shared" si="36"/>
        <v>2023</v>
      </c>
      <c r="G465">
        <f t="shared" si="37"/>
        <v>7</v>
      </c>
      <c r="H465" t="str">
        <f t="shared" si="38"/>
        <v>Sunday</v>
      </c>
      <c r="I465" t="str">
        <f t="shared" si="39"/>
        <v>Sep</v>
      </c>
      <c r="J465" t="s">
        <v>81</v>
      </c>
      <c r="K465" t="s">
        <v>864</v>
      </c>
    </row>
    <row r="466" spans="1:11" x14ac:dyDescent="0.25">
      <c r="A466" s="1">
        <v>45172</v>
      </c>
      <c r="B466" t="s">
        <v>3</v>
      </c>
      <c r="C466" t="s">
        <v>119</v>
      </c>
      <c r="D466" s="2">
        <v>2.14</v>
      </c>
      <c r="E466">
        <f t="shared" si="35"/>
        <v>9</v>
      </c>
      <c r="F466">
        <f t="shared" si="36"/>
        <v>2023</v>
      </c>
      <c r="G466">
        <f t="shared" si="37"/>
        <v>7</v>
      </c>
      <c r="H466" t="str">
        <f t="shared" si="38"/>
        <v>Sunday</v>
      </c>
      <c r="I466" t="str">
        <f t="shared" si="39"/>
        <v>Sep</v>
      </c>
      <c r="J466" t="s">
        <v>81</v>
      </c>
      <c r="K466" t="s">
        <v>864</v>
      </c>
    </row>
    <row r="467" spans="1:11" x14ac:dyDescent="0.25">
      <c r="A467" s="1">
        <v>45172</v>
      </c>
      <c r="B467" t="s">
        <v>3</v>
      </c>
      <c r="C467" t="s">
        <v>120</v>
      </c>
      <c r="D467" s="2">
        <v>2.59</v>
      </c>
      <c r="E467">
        <f t="shared" si="35"/>
        <v>9</v>
      </c>
      <c r="F467">
        <f t="shared" si="36"/>
        <v>2023</v>
      </c>
      <c r="G467">
        <f t="shared" si="37"/>
        <v>7</v>
      </c>
      <c r="H467" t="str">
        <f t="shared" si="38"/>
        <v>Sunday</v>
      </c>
      <c r="I467" t="str">
        <f t="shared" si="39"/>
        <v>Sep</v>
      </c>
      <c r="J467" t="s">
        <v>81</v>
      </c>
      <c r="K467" t="s">
        <v>864</v>
      </c>
    </row>
    <row r="468" spans="1:11" x14ac:dyDescent="0.25">
      <c r="A468" s="1">
        <v>45172</v>
      </c>
      <c r="B468" t="s">
        <v>3</v>
      </c>
      <c r="C468" t="s">
        <v>121</v>
      </c>
      <c r="D468" s="2">
        <v>1.59</v>
      </c>
      <c r="E468">
        <f t="shared" si="35"/>
        <v>9</v>
      </c>
      <c r="F468">
        <f t="shared" si="36"/>
        <v>2023</v>
      </c>
      <c r="G468">
        <f t="shared" si="37"/>
        <v>7</v>
      </c>
      <c r="H468" t="str">
        <f t="shared" si="38"/>
        <v>Sunday</v>
      </c>
      <c r="I468" t="str">
        <f t="shared" si="39"/>
        <v>Sep</v>
      </c>
      <c r="J468" t="s">
        <v>81</v>
      </c>
      <c r="K468" t="s">
        <v>864</v>
      </c>
    </row>
    <row r="469" spans="1:11" x14ac:dyDescent="0.25">
      <c r="A469" s="1">
        <v>45219</v>
      </c>
      <c r="B469" t="s">
        <v>116</v>
      </c>
      <c r="C469" t="s">
        <v>510</v>
      </c>
      <c r="D469" s="2">
        <v>48.5</v>
      </c>
      <c r="E469">
        <f t="shared" si="35"/>
        <v>10</v>
      </c>
      <c r="F469">
        <f t="shared" si="36"/>
        <v>2023</v>
      </c>
      <c r="G469">
        <f t="shared" si="37"/>
        <v>5</v>
      </c>
      <c r="H469" t="str">
        <f t="shared" si="38"/>
        <v>Friday</v>
      </c>
      <c r="I469" t="str">
        <f t="shared" si="39"/>
        <v>Oct</v>
      </c>
      <c r="J469" t="s">
        <v>870</v>
      </c>
      <c r="K469" t="s">
        <v>761</v>
      </c>
    </row>
    <row r="470" spans="1:11" x14ac:dyDescent="0.25">
      <c r="A470" s="1">
        <v>45172</v>
      </c>
      <c r="B470" t="s">
        <v>3</v>
      </c>
      <c r="C470" t="s">
        <v>123</v>
      </c>
      <c r="D470" s="2">
        <v>2.15</v>
      </c>
      <c r="E470">
        <f t="shared" si="35"/>
        <v>9</v>
      </c>
      <c r="F470">
        <f t="shared" si="36"/>
        <v>2023</v>
      </c>
      <c r="G470">
        <f t="shared" si="37"/>
        <v>7</v>
      </c>
      <c r="H470" t="str">
        <f t="shared" si="38"/>
        <v>Sunday</v>
      </c>
      <c r="I470" t="str">
        <f t="shared" si="39"/>
        <v>Sep</v>
      </c>
      <c r="J470" t="s">
        <v>81</v>
      </c>
      <c r="K470" t="s">
        <v>864</v>
      </c>
    </row>
    <row r="471" spans="1:11" x14ac:dyDescent="0.25">
      <c r="A471" s="1">
        <v>45172</v>
      </c>
      <c r="B471" t="s">
        <v>3</v>
      </c>
      <c r="C471" t="s">
        <v>124</v>
      </c>
      <c r="D471" s="2">
        <v>1.85</v>
      </c>
      <c r="E471">
        <f t="shared" si="35"/>
        <v>9</v>
      </c>
      <c r="F471">
        <f t="shared" si="36"/>
        <v>2023</v>
      </c>
      <c r="G471">
        <f t="shared" si="37"/>
        <v>7</v>
      </c>
      <c r="H471" t="str">
        <f t="shared" si="38"/>
        <v>Sunday</v>
      </c>
      <c r="I471" t="str">
        <f t="shared" si="39"/>
        <v>Sep</v>
      </c>
      <c r="J471" t="s">
        <v>81</v>
      </c>
      <c r="K471" t="s">
        <v>864</v>
      </c>
    </row>
    <row r="472" spans="1:11" x14ac:dyDescent="0.25">
      <c r="A472" s="1">
        <v>45253</v>
      </c>
      <c r="B472" t="s">
        <v>96</v>
      </c>
      <c r="C472" t="s">
        <v>96</v>
      </c>
      <c r="D472" s="2">
        <f>47.82/2</f>
        <v>23.91</v>
      </c>
      <c r="E472">
        <f t="shared" si="35"/>
        <v>11</v>
      </c>
      <c r="F472">
        <f t="shared" si="36"/>
        <v>2023</v>
      </c>
      <c r="G472">
        <f t="shared" si="37"/>
        <v>4</v>
      </c>
      <c r="H472" t="str">
        <f t="shared" si="38"/>
        <v>Thursday</v>
      </c>
      <c r="I472" t="str">
        <f t="shared" si="39"/>
        <v>Nov</v>
      </c>
      <c r="J472" t="s">
        <v>863</v>
      </c>
      <c r="K472" t="s">
        <v>729</v>
      </c>
    </row>
    <row r="473" spans="1:11" x14ac:dyDescent="0.25">
      <c r="A473" s="1">
        <v>45172</v>
      </c>
      <c r="B473" t="s">
        <v>3</v>
      </c>
      <c r="C473" t="s">
        <v>126</v>
      </c>
      <c r="D473" s="2">
        <v>0.89</v>
      </c>
      <c r="E473">
        <f t="shared" si="35"/>
        <v>9</v>
      </c>
      <c r="F473">
        <f t="shared" si="36"/>
        <v>2023</v>
      </c>
      <c r="G473">
        <f t="shared" si="37"/>
        <v>7</v>
      </c>
      <c r="H473" t="str">
        <f t="shared" si="38"/>
        <v>Sunday</v>
      </c>
      <c r="I473" t="str">
        <f t="shared" si="39"/>
        <v>Sep</v>
      </c>
      <c r="J473" t="s">
        <v>81</v>
      </c>
      <c r="K473" t="s">
        <v>864</v>
      </c>
    </row>
    <row r="474" spans="1:11" x14ac:dyDescent="0.25">
      <c r="A474" s="1">
        <v>45219</v>
      </c>
      <c r="B474" t="s">
        <v>80</v>
      </c>
      <c r="C474" t="s">
        <v>80</v>
      </c>
      <c r="D474" s="2">
        <v>20</v>
      </c>
      <c r="E474">
        <f t="shared" si="35"/>
        <v>10</v>
      </c>
      <c r="F474">
        <f t="shared" si="36"/>
        <v>2023</v>
      </c>
      <c r="G474">
        <f t="shared" si="37"/>
        <v>5</v>
      </c>
      <c r="H474" t="str">
        <f t="shared" si="38"/>
        <v>Friday</v>
      </c>
      <c r="I474" t="str">
        <f t="shared" si="39"/>
        <v>Oct</v>
      </c>
      <c r="J474" t="s">
        <v>488</v>
      </c>
      <c r="K474" t="s">
        <v>761</v>
      </c>
    </row>
    <row r="475" spans="1:11" x14ac:dyDescent="0.25">
      <c r="A475" s="1">
        <v>45134</v>
      </c>
      <c r="B475" t="s">
        <v>80</v>
      </c>
      <c r="C475" t="s">
        <v>80</v>
      </c>
      <c r="D475" s="2">
        <v>44</v>
      </c>
      <c r="E475">
        <f t="shared" si="35"/>
        <v>7</v>
      </c>
      <c r="F475">
        <f t="shared" si="36"/>
        <v>2023</v>
      </c>
      <c r="G475">
        <f t="shared" si="37"/>
        <v>4</v>
      </c>
      <c r="H475" t="str">
        <f t="shared" si="38"/>
        <v>Thursday</v>
      </c>
      <c r="I475" t="str">
        <f t="shared" si="39"/>
        <v>Jul</v>
      </c>
      <c r="J475" t="s">
        <v>114</v>
      </c>
    </row>
    <row r="476" spans="1:11" x14ac:dyDescent="0.25">
      <c r="A476" s="1">
        <v>45248</v>
      </c>
      <c r="B476" t="s">
        <v>894</v>
      </c>
      <c r="C476" t="s">
        <v>275</v>
      </c>
      <c r="D476" s="2">
        <v>0.59</v>
      </c>
      <c r="E476">
        <f t="shared" si="35"/>
        <v>11</v>
      </c>
      <c r="F476">
        <f t="shared" si="36"/>
        <v>2023</v>
      </c>
      <c r="G476">
        <f t="shared" si="37"/>
        <v>6</v>
      </c>
      <c r="H476" t="str">
        <f t="shared" si="38"/>
        <v>Saturday</v>
      </c>
      <c r="I476" t="str">
        <f t="shared" si="39"/>
        <v>Nov</v>
      </c>
      <c r="J476" t="s">
        <v>48</v>
      </c>
      <c r="K476" t="s">
        <v>729</v>
      </c>
    </row>
    <row r="477" spans="1:11" x14ac:dyDescent="0.25">
      <c r="A477" s="1">
        <v>45173</v>
      </c>
      <c r="B477" t="s">
        <v>3</v>
      </c>
      <c r="C477" t="s">
        <v>109</v>
      </c>
      <c r="D477" s="2">
        <v>2.9</v>
      </c>
      <c r="E477">
        <f t="shared" si="35"/>
        <v>9</v>
      </c>
      <c r="F477">
        <f t="shared" si="36"/>
        <v>2023</v>
      </c>
      <c r="G477">
        <f t="shared" si="37"/>
        <v>1</v>
      </c>
      <c r="H477" t="str">
        <f t="shared" si="38"/>
        <v>Monday</v>
      </c>
      <c r="I477" t="str">
        <f t="shared" si="39"/>
        <v>Sep</v>
      </c>
      <c r="J477" t="s">
        <v>46</v>
      </c>
    </row>
    <row r="478" spans="1:11" x14ac:dyDescent="0.25">
      <c r="A478" s="1">
        <v>45174</v>
      </c>
      <c r="B478" t="s">
        <v>3</v>
      </c>
      <c r="C478" t="s">
        <v>109</v>
      </c>
      <c r="D478" s="2">
        <v>2.9</v>
      </c>
      <c r="E478">
        <f t="shared" si="35"/>
        <v>9</v>
      </c>
      <c r="F478">
        <f t="shared" si="36"/>
        <v>2023</v>
      </c>
      <c r="G478">
        <f t="shared" si="37"/>
        <v>2</v>
      </c>
      <c r="H478" t="str">
        <f t="shared" si="38"/>
        <v>Tuesday</v>
      </c>
      <c r="I478" t="str">
        <f t="shared" si="39"/>
        <v>Sep</v>
      </c>
      <c r="J478" t="s">
        <v>46</v>
      </c>
    </row>
    <row r="479" spans="1:11" x14ac:dyDescent="0.25">
      <c r="A479" s="1">
        <v>45175</v>
      </c>
      <c r="B479" t="s">
        <v>3</v>
      </c>
      <c r="C479" t="s">
        <v>94</v>
      </c>
      <c r="D479" s="2">
        <v>3.3</v>
      </c>
      <c r="E479">
        <f t="shared" si="35"/>
        <v>9</v>
      </c>
      <c r="F479">
        <f t="shared" si="36"/>
        <v>2023</v>
      </c>
      <c r="G479">
        <f t="shared" si="37"/>
        <v>3</v>
      </c>
      <c r="H479" t="str">
        <f t="shared" si="38"/>
        <v>Wednesday</v>
      </c>
      <c r="I479" t="str">
        <f t="shared" si="39"/>
        <v>Sep</v>
      </c>
      <c r="J479" t="s">
        <v>46</v>
      </c>
    </row>
    <row r="480" spans="1:11" x14ac:dyDescent="0.25">
      <c r="A480" s="1">
        <v>45175</v>
      </c>
      <c r="B480" t="s">
        <v>3</v>
      </c>
      <c r="C480" t="s">
        <v>254</v>
      </c>
      <c r="D480" s="2">
        <v>1.03</v>
      </c>
      <c r="E480">
        <f t="shared" si="35"/>
        <v>9</v>
      </c>
      <c r="F480">
        <f t="shared" si="36"/>
        <v>2023</v>
      </c>
      <c r="G480">
        <f t="shared" si="37"/>
        <v>3</v>
      </c>
      <c r="H480" t="str">
        <f t="shared" si="38"/>
        <v>Wednesday</v>
      </c>
      <c r="I480" t="str">
        <f t="shared" si="39"/>
        <v>Sep</v>
      </c>
      <c r="J480" t="s">
        <v>46</v>
      </c>
    </row>
    <row r="481" spans="1:11" x14ac:dyDescent="0.25">
      <c r="A481" s="1">
        <v>45176</v>
      </c>
      <c r="B481" t="s">
        <v>3</v>
      </c>
      <c r="C481" t="s">
        <v>50</v>
      </c>
      <c r="D481" s="2">
        <v>2.6</v>
      </c>
      <c r="E481">
        <f t="shared" si="35"/>
        <v>9</v>
      </c>
      <c r="F481">
        <f t="shared" si="36"/>
        <v>2023</v>
      </c>
      <c r="G481">
        <f t="shared" si="37"/>
        <v>4</v>
      </c>
      <c r="H481" t="str">
        <f t="shared" si="38"/>
        <v>Thursday</v>
      </c>
      <c r="I481" t="str">
        <f t="shared" si="39"/>
        <v>Sep</v>
      </c>
      <c r="J481" t="s">
        <v>147</v>
      </c>
      <c r="K481" t="s">
        <v>862</v>
      </c>
    </row>
    <row r="482" spans="1:11" x14ac:dyDescent="0.25">
      <c r="A482" s="1">
        <v>45176</v>
      </c>
      <c r="B482" t="s">
        <v>3</v>
      </c>
      <c r="C482" t="s">
        <v>148</v>
      </c>
      <c r="D482" s="2">
        <f>10.9/2</f>
        <v>5.45</v>
      </c>
      <c r="E482">
        <f t="shared" si="35"/>
        <v>9</v>
      </c>
      <c r="F482">
        <f t="shared" si="36"/>
        <v>2023</v>
      </c>
      <c r="G482">
        <f t="shared" si="37"/>
        <v>4</v>
      </c>
      <c r="H482" t="str">
        <f t="shared" si="38"/>
        <v>Thursday</v>
      </c>
      <c r="I482" t="str">
        <f t="shared" si="39"/>
        <v>Sep</v>
      </c>
      <c r="J482" t="s">
        <v>147</v>
      </c>
      <c r="K482" t="s">
        <v>862</v>
      </c>
    </row>
    <row r="483" spans="1:11" x14ac:dyDescent="0.25">
      <c r="A483" s="1">
        <v>45177</v>
      </c>
      <c r="B483" t="s">
        <v>7</v>
      </c>
      <c r="C483" t="s">
        <v>92</v>
      </c>
      <c r="D483" s="2">
        <f>14.6/2</f>
        <v>7.3</v>
      </c>
      <c r="E483">
        <f t="shared" si="35"/>
        <v>9</v>
      </c>
      <c r="F483">
        <f t="shared" si="36"/>
        <v>2023</v>
      </c>
      <c r="G483">
        <f t="shared" si="37"/>
        <v>5</v>
      </c>
      <c r="H483" t="str">
        <f t="shared" si="38"/>
        <v>Friday</v>
      </c>
      <c r="I483" t="str">
        <f t="shared" si="39"/>
        <v>Sep</v>
      </c>
      <c r="J483" t="s">
        <v>52</v>
      </c>
      <c r="K483" t="s">
        <v>52</v>
      </c>
    </row>
    <row r="484" spans="1:11" x14ac:dyDescent="0.25">
      <c r="A484" s="1">
        <v>45177</v>
      </c>
      <c r="B484" t="s">
        <v>7</v>
      </c>
      <c r="C484" t="s">
        <v>92</v>
      </c>
      <c r="D484" s="2">
        <f>9.5/2</f>
        <v>4.75</v>
      </c>
      <c r="E484">
        <f t="shared" si="35"/>
        <v>9</v>
      </c>
      <c r="F484">
        <f t="shared" si="36"/>
        <v>2023</v>
      </c>
      <c r="G484">
        <f t="shared" si="37"/>
        <v>5</v>
      </c>
      <c r="H484" t="str">
        <f t="shared" si="38"/>
        <v>Friday</v>
      </c>
      <c r="I484" t="str">
        <f t="shared" si="39"/>
        <v>Sep</v>
      </c>
      <c r="J484" t="s">
        <v>52</v>
      </c>
      <c r="K484" t="s">
        <v>52</v>
      </c>
    </row>
    <row r="485" spans="1:11" x14ac:dyDescent="0.25">
      <c r="A485" s="1">
        <v>45177</v>
      </c>
      <c r="B485" t="s">
        <v>3</v>
      </c>
      <c r="C485" t="s">
        <v>58</v>
      </c>
      <c r="D485" s="2">
        <v>2</v>
      </c>
      <c r="E485">
        <f t="shared" si="35"/>
        <v>9</v>
      </c>
      <c r="F485">
        <f t="shared" si="36"/>
        <v>2023</v>
      </c>
      <c r="G485">
        <f t="shared" si="37"/>
        <v>5</v>
      </c>
      <c r="H485" t="str">
        <f t="shared" si="38"/>
        <v>Friday</v>
      </c>
      <c r="I485" t="str">
        <f t="shared" si="39"/>
        <v>Sep</v>
      </c>
      <c r="J485" t="s">
        <v>52</v>
      </c>
      <c r="K485" t="s">
        <v>52</v>
      </c>
    </row>
    <row r="486" spans="1:11" x14ac:dyDescent="0.25">
      <c r="A486" s="1">
        <v>45177</v>
      </c>
      <c r="B486" t="s">
        <v>3</v>
      </c>
      <c r="C486" t="s">
        <v>145</v>
      </c>
      <c r="D486" s="2">
        <f>10.5/2</f>
        <v>5.25</v>
      </c>
      <c r="E486">
        <f t="shared" si="35"/>
        <v>9</v>
      </c>
      <c r="F486">
        <f t="shared" si="36"/>
        <v>2023</v>
      </c>
      <c r="G486">
        <f t="shared" si="37"/>
        <v>5</v>
      </c>
      <c r="H486" t="str">
        <f t="shared" si="38"/>
        <v>Friday</v>
      </c>
      <c r="I486" t="str">
        <f t="shared" si="39"/>
        <v>Sep</v>
      </c>
      <c r="J486" t="s">
        <v>52</v>
      </c>
      <c r="K486" t="s">
        <v>52</v>
      </c>
    </row>
    <row r="487" spans="1:11" x14ac:dyDescent="0.25">
      <c r="A487" s="1">
        <v>45177</v>
      </c>
      <c r="B487" t="s">
        <v>3</v>
      </c>
      <c r="C487" t="s">
        <v>146</v>
      </c>
      <c r="D487" s="2">
        <f>15.3/2</f>
        <v>7.65</v>
      </c>
      <c r="E487">
        <f t="shared" si="35"/>
        <v>9</v>
      </c>
      <c r="F487">
        <f t="shared" si="36"/>
        <v>2023</v>
      </c>
      <c r="G487">
        <f t="shared" si="37"/>
        <v>5</v>
      </c>
      <c r="H487" t="str">
        <f t="shared" si="38"/>
        <v>Friday</v>
      </c>
      <c r="I487" t="str">
        <f t="shared" si="39"/>
        <v>Sep</v>
      </c>
      <c r="J487" t="s">
        <v>52</v>
      </c>
      <c r="K487" t="s">
        <v>52</v>
      </c>
    </row>
    <row r="488" spans="1:11" x14ac:dyDescent="0.25">
      <c r="A488" s="1">
        <v>45177</v>
      </c>
      <c r="B488" t="s">
        <v>3</v>
      </c>
      <c r="C488" t="s">
        <v>50</v>
      </c>
      <c r="D488" s="2">
        <v>1.7</v>
      </c>
      <c r="E488">
        <f t="shared" si="35"/>
        <v>9</v>
      </c>
      <c r="F488">
        <f t="shared" si="36"/>
        <v>2023</v>
      </c>
      <c r="G488">
        <f t="shared" si="37"/>
        <v>5</v>
      </c>
      <c r="H488" t="str">
        <f t="shared" si="38"/>
        <v>Friday</v>
      </c>
      <c r="I488" t="str">
        <f t="shared" si="39"/>
        <v>Sep</v>
      </c>
      <c r="J488" t="s">
        <v>52</v>
      </c>
      <c r="K488" t="s">
        <v>52</v>
      </c>
    </row>
    <row r="489" spans="1:11" x14ac:dyDescent="0.25">
      <c r="A489" s="1">
        <v>45177</v>
      </c>
      <c r="B489" t="s">
        <v>3</v>
      </c>
      <c r="C489" t="s">
        <v>149</v>
      </c>
      <c r="D489" s="2">
        <v>3.8</v>
      </c>
      <c r="E489">
        <f t="shared" si="35"/>
        <v>9</v>
      </c>
      <c r="F489">
        <f t="shared" si="36"/>
        <v>2023</v>
      </c>
      <c r="G489">
        <f t="shared" si="37"/>
        <v>5</v>
      </c>
      <c r="H489" t="str">
        <f t="shared" si="38"/>
        <v>Friday</v>
      </c>
      <c r="I489" t="str">
        <f t="shared" si="39"/>
        <v>Sep</v>
      </c>
      <c r="J489" t="s">
        <v>861</v>
      </c>
      <c r="K489" t="s">
        <v>862</v>
      </c>
    </row>
    <row r="490" spans="1:11" x14ac:dyDescent="0.25">
      <c r="A490" s="1">
        <v>45177</v>
      </c>
      <c r="B490" t="s">
        <v>3</v>
      </c>
      <c r="C490" t="s">
        <v>150</v>
      </c>
      <c r="D490" s="2">
        <f>1.29/2</f>
        <v>0.64500000000000002</v>
      </c>
      <c r="E490">
        <f t="shared" si="35"/>
        <v>9</v>
      </c>
      <c r="F490">
        <f t="shared" si="36"/>
        <v>2023</v>
      </c>
      <c r="G490">
        <f t="shared" si="37"/>
        <v>5</v>
      </c>
      <c r="H490" t="str">
        <f t="shared" si="38"/>
        <v>Friday</v>
      </c>
      <c r="I490" t="str">
        <f t="shared" si="39"/>
        <v>Sep</v>
      </c>
      <c r="J490" t="s">
        <v>52</v>
      </c>
      <c r="K490" t="s">
        <v>52</v>
      </c>
    </row>
    <row r="491" spans="1:11" x14ac:dyDescent="0.25">
      <c r="A491" s="1">
        <v>45177</v>
      </c>
      <c r="B491" t="s">
        <v>3</v>
      </c>
      <c r="C491" t="s">
        <v>136</v>
      </c>
      <c r="D491" s="2">
        <f>1.15/2</f>
        <v>0.57499999999999996</v>
      </c>
      <c r="E491">
        <f t="shared" si="35"/>
        <v>9</v>
      </c>
      <c r="F491">
        <f t="shared" si="36"/>
        <v>2023</v>
      </c>
      <c r="G491">
        <f t="shared" si="37"/>
        <v>5</v>
      </c>
      <c r="H491" t="str">
        <f t="shared" si="38"/>
        <v>Friday</v>
      </c>
      <c r="I491" t="str">
        <f t="shared" si="39"/>
        <v>Sep</v>
      </c>
      <c r="J491" t="s">
        <v>52</v>
      </c>
      <c r="K491" t="s">
        <v>52</v>
      </c>
    </row>
    <row r="492" spans="1:11" x14ac:dyDescent="0.25">
      <c r="A492" s="1">
        <v>45177</v>
      </c>
      <c r="B492" t="s">
        <v>3</v>
      </c>
      <c r="C492" t="s">
        <v>151</v>
      </c>
      <c r="D492" s="2">
        <v>1.39</v>
      </c>
      <c r="E492">
        <f t="shared" si="35"/>
        <v>9</v>
      </c>
      <c r="F492">
        <f t="shared" si="36"/>
        <v>2023</v>
      </c>
      <c r="G492">
        <f t="shared" si="37"/>
        <v>5</v>
      </c>
      <c r="H492" t="str">
        <f t="shared" si="38"/>
        <v>Friday</v>
      </c>
      <c r="I492" t="str">
        <f t="shared" si="39"/>
        <v>Sep</v>
      </c>
      <c r="J492" t="s">
        <v>52</v>
      </c>
      <c r="K492" t="s">
        <v>52</v>
      </c>
    </row>
    <row r="493" spans="1:11" x14ac:dyDescent="0.25">
      <c r="A493" s="1">
        <v>45177</v>
      </c>
      <c r="B493" t="s">
        <v>3</v>
      </c>
      <c r="C493" t="s">
        <v>152</v>
      </c>
      <c r="D493" s="2">
        <v>0.95</v>
      </c>
      <c r="E493">
        <f t="shared" si="35"/>
        <v>9</v>
      </c>
      <c r="F493">
        <f t="shared" si="36"/>
        <v>2023</v>
      </c>
      <c r="G493">
        <f t="shared" si="37"/>
        <v>5</v>
      </c>
      <c r="H493" t="str">
        <f t="shared" si="38"/>
        <v>Friday</v>
      </c>
      <c r="I493" t="str">
        <f t="shared" si="39"/>
        <v>Sep</v>
      </c>
      <c r="J493" t="s">
        <v>52</v>
      </c>
      <c r="K493" t="s">
        <v>52</v>
      </c>
    </row>
    <row r="494" spans="1:11" x14ac:dyDescent="0.25">
      <c r="A494" s="1">
        <v>45177</v>
      </c>
      <c r="B494" t="s">
        <v>3</v>
      </c>
      <c r="C494" t="s">
        <v>19</v>
      </c>
      <c r="D494" s="2">
        <v>2.4900000000000002</v>
      </c>
      <c r="E494">
        <f t="shared" si="35"/>
        <v>9</v>
      </c>
      <c r="F494">
        <f t="shared" si="36"/>
        <v>2023</v>
      </c>
      <c r="G494">
        <f t="shared" si="37"/>
        <v>5</v>
      </c>
      <c r="H494" t="str">
        <f t="shared" si="38"/>
        <v>Friday</v>
      </c>
      <c r="I494" t="str">
        <f t="shared" si="39"/>
        <v>Sep</v>
      </c>
      <c r="J494" t="s">
        <v>52</v>
      </c>
      <c r="K494" t="s">
        <v>52</v>
      </c>
    </row>
    <row r="495" spans="1:11" x14ac:dyDescent="0.25">
      <c r="A495" s="1">
        <v>45177</v>
      </c>
      <c r="B495" t="s">
        <v>3</v>
      </c>
      <c r="C495" t="s">
        <v>153</v>
      </c>
      <c r="D495" s="2">
        <v>0.17</v>
      </c>
      <c r="E495">
        <f t="shared" si="35"/>
        <v>9</v>
      </c>
      <c r="F495">
        <f t="shared" si="36"/>
        <v>2023</v>
      </c>
      <c r="G495">
        <f t="shared" si="37"/>
        <v>5</v>
      </c>
      <c r="H495" t="str">
        <f t="shared" si="38"/>
        <v>Friday</v>
      </c>
      <c r="I495" t="str">
        <f t="shared" si="39"/>
        <v>Sep</v>
      </c>
      <c r="J495" t="s">
        <v>52</v>
      </c>
      <c r="K495" t="s">
        <v>52</v>
      </c>
    </row>
    <row r="496" spans="1:11" x14ac:dyDescent="0.25">
      <c r="A496" s="1">
        <v>45177</v>
      </c>
      <c r="B496" t="s">
        <v>3</v>
      </c>
      <c r="C496" t="s">
        <v>154</v>
      </c>
      <c r="D496" s="2">
        <v>0.75</v>
      </c>
      <c r="E496">
        <f t="shared" si="35"/>
        <v>9</v>
      </c>
      <c r="F496">
        <f t="shared" si="36"/>
        <v>2023</v>
      </c>
      <c r="G496">
        <f t="shared" si="37"/>
        <v>5</v>
      </c>
      <c r="H496" t="str">
        <f t="shared" si="38"/>
        <v>Friday</v>
      </c>
      <c r="I496" t="str">
        <f t="shared" si="39"/>
        <v>Sep</v>
      </c>
      <c r="J496" t="s">
        <v>52</v>
      </c>
      <c r="K496" t="s">
        <v>52</v>
      </c>
    </row>
    <row r="497" spans="1:11" x14ac:dyDescent="0.25">
      <c r="A497" s="1">
        <v>45177</v>
      </c>
      <c r="B497" t="s">
        <v>3</v>
      </c>
      <c r="C497" t="s">
        <v>155</v>
      </c>
      <c r="D497" s="2">
        <v>0.23</v>
      </c>
      <c r="E497">
        <f t="shared" si="35"/>
        <v>9</v>
      </c>
      <c r="F497">
        <f t="shared" si="36"/>
        <v>2023</v>
      </c>
      <c r="G497">
        <f t="shared" si="37"/>
        <v>5</v>
      </c>
      <c r="H497" t="str">
        <f t="shared" si="38"/>
        <v>Friday</v>
      </c>
      <c r="I497" t="str">
        <f t="shared" si="39"/>
        <v>Sep</v>
      </c>
      <c r="J497" t="s">
        <v>52</v>
      </c>
      <c r="K497" t="s">
        <v>52</v>
      </c>
    </row>
    <row r="498" spans="1:11" x14ac:dyDescent="0.25">
      <c r="A498" s="1">
        <v>45177</v>
      </c>
      <c r="B498" t="s">
        <v>3</v>
      </c>
      <c r="C498" t="s">
        <v>156</v>
      </c>
      <c r="D498" s="2">
        <f>0.95/2</f>
        <v>0.47499999999999998</v>
      </c>
      <c r="E498">
        <f t="shared" si="35"/>
        <v>9</v>
      </c>
      <c r="F498">
        <f t="shared" si="36"/>
        <v>2023</v>
      </c>
      <c r="G498">
        <f t="shared" si="37"/>
        <v>5</v>
      </c>
      <c r="H498" t="str">
        <f t="shared" si="38"/>
        <v>Friday</v>
      </c>
      <c r="I498" t="str">
        <f t="shared" si="39"/>
        <v>Sep</v>
      </c>
      <c r="J498" t="s">
        <v>52</v>
      </c>
      <c r="K498" t="s">
        <v>52</v>
      </c>
    </row>
    <row r="499" spans="1:11" x14ac:dyDescent="0.25">
      <c r="A499" s="1">
        <v>45177</v>
      </c>
      <c r="B499" t="s">
        <v>3</v>
      </c>
      <c r="C499" t="s">
        <v>138</v>
      </c>
      <c r="D499" s="2">
        <f>2.97/2</f>
        <v>1.4850000000000001</v>
      </c>
      <c r="E499">
        <f t="shared" si="35"/>
        <v>9</v>
      </c>
      <c r="F499">
        <f t="shared" si="36"/>
        <v>2023</v>
      </c>
      <c r="G499">
        <f t="shared" si="37"/>
        <v>5</v>
      </c>
      <c r="H499" t="str">
        <f t="shared" si="38"/>
        <v>Friday</v>
      </c>
      <c r="I499" t="str">
        <f t="shared" si="39"/>
        <v>Sep</v>
      </c>
      <c r="J499" t="s">
        <v>52</v>
      </c>
      <c r="K499" t="s">
        <v>52</v>
      </c>
    </row>
    <row r="500" spans="1:11" x14ac:dyDescent="0.25">
      <c r="A500" s="1">
        <v>45177</v>
      </c>
      <c r="B500" t="s">
        <v>3</v>
      </c>
      <c r="C500" t="s">
        <v>157</v>
      </c>
      <c r="D500" s="2">
        <v>2.69</v>
      </c>
      <c r="E500">
        <f t="shared" si="35"/>
        <v>9</v>
      </c>
      <c r="F500">
        <f t="shared" si="36"/>
        <v>2023</v>
      </c>
      <c r="G500">
        <f t="shared" si="37"/>
        <v>5</v>
      </c>
      <c r="H500" t="str">
        <f t="shared" si="38"/>
        <v>Friday</v>
      </c>
      <c r="I500" t="str">
        <f t="shared" si="39"/>
        <v>Sep</v>
      </c>
      <c r="J500" t="s">
        <v>52</v>
      </c>
      <c r="K500" t="s">
        <v>52</v>
      </c>
    </row>
    <row r="501" spans="1:11" x14ac:dyDescent="0.25">
      <c r="A501" s="1">
        <v>45177</v>
      </c>
      <c r="B501" t="s">
        <v>3</v>
      </c>
      <c r="C501" t="s">
        <v>158</v>
      </c>
      <c r="D501" s="2">
        <v>2.15</v>
      </c>
      <c r="E501">
        <f t="shared" si="35"/>
        <v>9</v>
      </c>
      <c r="F501">
        <f t="shared" si="36"/>
        <v>2023</v>
      </c>
      <c r="G501">
        <f t="shared" si="37"/>
        <v>5</v>
      </c>
      <c r="H501" t="str">
        <f t="shared" si="38"/>
        <v>Friday</v>
      </c>
      <c r="I501" t="str">
        <f t="shared" si="39"/>
        <v>Sep</v>
      </c>
      <c r="J501" t="s">
        <v>52</v>
      </c>
      <c r="K501" t="s">
        <v>52</v>
      </c>
    </row>
    <row r="502" spans="1:11" x14ac:dyDescent="0.25">
      <c r="A502" s="1">
        <v>45177</v>
      </c>
      <c r="B502" t="s">
        <v>3</v>
      </c>
      <c r="C502" t="s">
        <v>159</v>
      </c>
      <c r="D502" s="2">
        <v>2.59</v>
      </c>
      <c r="E502">
        <f t="shared" si="35"/>
        <v>9</v>
      </c>
      <c r="F502">
        <f t="shared" si="36"/>
        <v>2023</v>
      </c>
      <c r="G502">
        <f t="shared" si="37"/>
        <v>5</v>
      </c>
      <c r="H502" t="str">
        <f t="shared" si="38"/>
        <v>Friday</v>
      </c>
      <c r="I502" t="str">
        <f t="shared" si="39"/>
        <v>Sep</v>
      </c>
      <c r="J502" t="s">
        <v>52</v>
      </c>
      <c r="K502" t="s">
        <v>52</v>
      </c>
    </row>
    <row r="503" spans="1:11" x14ac:dyDescent="0.25">
      <c r="A503" s="1">
        <v>45177</v>
      </c>
      <c r="B503" t="s">
        <v>3</v>
      </c>
      <c r="C503" t="s">
        <v>160</v>
      </c>
      <c r="D503" s="2">
        <v>2.59</v>
      </c>
      <c r="E503">
        <f t="shared" si="35"/>
        <v>9</v>
      </c>
      <c r="F503">
        <f t="shared" si="36"/>
        <v>2023</v>
      </c>
      <c r="G503">
        <f t="shared" si="37"/>
        <v>5</v>
      </c>
      <c r="H503" t="str">
        <f t="shared" si="38"/>
        <v>Friday</v>
      </c>
      <c r="I503" t="str">
        <f t="shared" si="39"/>
        <v>Sep</v>
      </c>
      <c r="J503" t="s">
        <v>52</v>
      </c>
      <c r="K503" t="s">
        <v>52</v>
      </c>
    </row>
    <row r="504" spans="1:11" x14ac:dyDescent="0.25">
      <c r="A504" s="1">
        <v>45177</v>
      </c>
      <c r="B504" t="s">
        <v>3</v>
      </c>
      <c r="C504" t="s">
        <v>161</v>
      </c>
      <c r="D504" s="2">
        <f>1.97/2</f>
        <v>0.98499999999999999</v>
      </c>
      <c r="E504">
        <f t="shared" si="35"/>
        <v>9</v>
      </c>
      <c r="F504">
        <f t="shared" si="36"/>
        <v>2023</v>
      </c>
      <c r="G504">
        <f t="shared" si="37"/>
        <v>5</v>
      </c>
      <c r="H504" t="str">
        <f t="shared" si="38"/>
        <v>Friday</v>
      </c>
      <c r="I504" t="str">
        <f t="shared" si="39"/>
        <v>Sep</v>
      </c>
      <c r="J504" t="s">
        <v>52</v>
      </c>
      <c r="K504" t="s">
        <v>52</v>
      </c>
    </row>
    <row r="505" spans="1:11" x14ac:dyDescent="0.25">
      <c r="A505" s="1">
        <v>45177</v>
      </c>
      <c r="B505" t="s">
        <v>3</v>
      </c>
      <c r="C505" t="s">
        <v>162</v>
      </c>
      <c r="D505" s="2">
        <f>1.25/2</f>
        <v>0.625</v>
      </c>
      <c r="E505">
        <f t="shared" si="35"/>
        <v>9</v>
      </c>
      <c r="F505">
        <f t="shared" si="36"/>
        <v>2023</v>
      </c>
      <c r="G505">
        <f t="shared" si="37"/>
        <v>5</v>
      </c>
      <c r="H505" t="str">
        <f t="shared" si="38"/>
        <v>Friday</v>
      </c>
      <c r="I505" t="str">
        <f t="shared" si="39"/>
        <v>Sep</v>
      </c>
      <c r="J505" t="s">
        <v>52</v>
      </c>
      <c r="K505" t="s">
        <v>52</v>
      </c>
    </row>
    <row r="506" spans="1:11" x14ac:dyDescent="0.25">
      <c r="A506" s="1">
        <v>45178</v>
      </c>
      <c r="B506" t="s">
        <v>3</v>
      </c>
      <c r="C506" t="s">
        <v>130</v>
      </c>
      <c r="D506" s="2">
        <f>1.39/2</f>
        <v>0.69499999999999995</v>
      </c>
      <c r="E506">
        <f t="shared" si="35"/>
        <v>9</v>
      </c>
      <c r="F506">
        <f t="shared" si="36"/>
        <v>2023</v>
      </c>
      <c r="G506">
        <f t="shared" si="37"/>
        <v>6</v>
      </c>
      <c r="H506" t="str">
        <f t="shared" si="38"/>
        <v>Saturday</v>
      </c>
      <c r="I506" t="str">
        <f t="shared" si="39"/>
        <v>Sep</v>
      </c>
      <c r="J506" t="s">
        <v>52</v>
      </c>
      <c r="K506" t="s">
        <v>52</v>
      </c>
    </row>
    <row r="507" spans="1:11" x14ac:dyDescent="0.25">
      <c r="A507" s="1">
        <v>45178</v>
      </c>
      <c r="B507" t="s">
        <v>3</v>
      </c>
      <c r="C507" t="s">
        <v>131</v>
      </c>
      <c r="D507" s="2">
        <v>0.85</v>
      </c>
      <c r="E507">
        <f t="shared" si="35"/>
        <v>9</v>
      </c>
      <c r="F507">
        <f t="shared" si="36"/>
        <v>2023</v>
      </c>
      <c r="G507">
        <f t="shared" si="37"/>
        <v>6</v>
      </c>
      <c r="H507" t="str">
        <f t="shared" si="38"/>
        <v>Saturday</v>
      </c>
      <c r="I507" t="str">
        <f t="shared" si="39"/>
        <v>Sep</v>
      </c>
      <c r="J507" t="s">
        <v>52</v>
      </c>
      <c r="K507" t="s">
        <v>52</v>
      </c>
    </row>
    <row r="508" spans="1:11" x14ac:dyDescent="0.25">
      <c r="A508" s="1">
        <v>45178</v>
      </c>
      <c r="B508" t="s">
        <v>3</v>
      </c>
      <c r="C508" t="s">
        <v>132</v>
      </c>
      <c r="D508" s="2">
        <v>1.5</v>
      </c>
      <c r="E508">
        <f t="shared" si="35"/>
        <v>9</v>
      </c>
      <c r="F508">
        <f t="shared" si="36"/>
        <v>2023</v>
      </c>
      <c r="G508">
        <f t="shared" si="37"/>
        <v>6</v>
      </c>
      <c r="H508" t="str">
        <f t="shared" si="38"/>
        <v>Saturday</v>
      </c>
      <c r="I508" t="str">
        <f t="shared" si="39"/>
        <v>Sep</v>
      </c>
      <c r="J508" t="s">
        <v>52</v>
      </c>
      <c r="K508" t="s">
        <v>52</v>
      </c>
    </row>
    <row r="509" spans="1:11" x14ac:dyDescent="0.25">
      <c r="A509" s="1">
        <v>45178</v>
      </c>
      <c r="B509" t="s">
        <v>3</v>
      </c>
      <c r="C509" t="s">
        <v>133</v>
      </c>
      <c r="D509" s="2">
        <v>1.45</v>
      </c>
      <c r="E509">
        <f t="shared" si="35"/>
        <v>9</v>
      </c>
      <c r="F509">
        <f t="shared" si="36"/>
        <v>2023</v>
      </c>
      <c r="G509">
        <f t="shared" si="37"/>
        <v>6</v>
      </c>
      <c r="H509" t="str">
        <f t="shared" si="38"/>
        <v>Saturday</v>
      </c>
      <c r="I509" t="str">
        <f t="shared" si="39"/>
        <v>Sep</v>
      </c>
      <c r="J509" t="s">
        <v>52</v>
      </c>
      <c r="K509" t="s">
        <v>52</v>
      </c>
    </row>
    <row r="510" spans="1:11" x14ac:dyDescent="0.25">
      <c r="A510" s="1">
        <v>45178</v>
      </c>
      <c r="B510" t="s">
        <v>134</v>
      </c>
      <c r="C510" t="s">
        <v>135</v>
      </c>
      <c r="D510" s="2">
        <v>15</v>
      </c>
      <c r="E510">
        <f t="shared" si="35"/>
        <v>9</v>
      </c>
      <c r="F510">
        <f t="shared" si="36"/>
        <v>2023</v>
      </c>
      <c r="G510">
        <f t="shared" si="37"/>
        <v>6</v>
      </c>
      <c r="H510" t="str">
        <f t="shared" si="38"/>
        <v>Saturday</v>
      </c>
      <c r="I510" t="str">
        <f t="shared" si="39"/>
        <v>Sep</v>
      </c>
      <c r="J510" t="s">
        <v>52</v>
      </c>
      <c r="K510" t="s">
        <v>52</v>
      </c>
    </row>
    <row r="511" spans="1:11" x14ac:dyDescent="0.25">
      <c r="A511" s="1">
        <v>45178</v>
      </c>
      <c r="B511" t="s">
        <v>7</v>
      </c>
      <c r="C511" t="s">
        <v>92</v>
      </c>
      <c r="D511" s="2">
        <f>6.1/2</f>
        <v>3.05</v>
      </c>
      <c r="E511">
        <f t="shared" si="35"/>
        <v>9</v>
      </c>
      <c r="F511">
        <f t="shared" si="36"/>
        <v>2023</v>
      </c>
      <c r="G511">
        <f t="shared" si="37"/>
        <v>6</v>
      </c>
      <c r="H511" t="str">
        <f t="shared" si="38"/>
        <v>Saturday</v>
      </c>
      <c r="I511" t="str">
        <f t="shared" si="39"/>
        <v>Sep</v>
      </c>
      <c r="J511" t="s">
        <v>52</v>
      </c>
      <c r="K511" t="s">
        <v>52</v>
      </c>
    </row>
    <row r="512" spans="1:11" x14ac:dyDescent="0.25">
      <c r="A512" s="1">
        <v>45178</v>
      </c>
      <c r="B512" t="s">
        <v>3</v>
      </c>
      <c r="C512" t="s">
        <v>136</v>
      </c>
      <c r="D512" s="2">
        <v>1.1499999999999999</v>
      </c>
      <c r="E512">
        <f t="shared" si="35"/>
        <v>9</v>
      </c>
      <c r="F512">
        <f t="shared" si="36"/>
        <v>2023</v>
      </c>
      <c r="G512">
        <f t="shared" si="37"/>
        <v>6</v>
      </c>
      <c r="H512" t="str">
        <f t="shared" si="38"/>
        <v>Saturday</v>
      </c>
      <c r="I512" t="str">
        <f t="shared" si="39"/>
        <v>Sep</v>
      </c>
      <c r="J512" t="s">
        <v>52</v>
      </c>
      <c r="K512" t="s">
        <v>52</v>
      </c>
    </row>
    <row r="513" spans="1:11" x14ac:dyDescent="0.25">
      <c r="A513" s="1">
        <v>45178</v>
      </c>
      <c r="B513" t="s">
        <v>3</v>
      </c>
      <c r="C513" t="s">
        <v>137</v>
      </c>
      <c r="D513" s="2">
        <f>3.65/2</f>
        <v>1.825</v>
      </c>
      <c r="E513">
        <f t="shared" si="35"/>
        <v>9</v>
      </c>
      <c r="F513">
        <f t="shared" si="36"/>
        <v>2023</v>
      </c>
      <c r="G513">
        <f t="shared" si="37"/>
        <v>6</v>
      </c>
      <c r="H513" t="str">
        <f t="shared" si="38"/>
        <v>Saturday</v>
      </c>
      <c r="I513" t="str">
        <f t="shared" si="39"/>
        <v>Sep</v>
      </c>
      <c r="J513" t="s">
        <v>52</v>
      </c>
      <c r="K513" t="s">
        <v>52</v>
      </c>
    </row>
    <row r="514" spans="1:11" x14ac:dyDescent="0.25">
      <c r="A514" s="1">
        <v>45178</v>
      </c>
      <c r="B514" t="s">
        <v>3</v>
      </c>
      <c r="C514" t="s">
        <v>138</v>
      </c>
      <c r="D514" s="2">
        <f>2.08/2</f>
        <v>1.04</v>
      </c>
      <c r="E514">
        <f t="shared" si="35"/>
        <v>9</v>
      </c>
      <c r="F514">
        <f t="shared" si="36"/>
        <v>2023</v>
      </c>
      <c r="G514">
        <f t="shared" si="37"/>
        <v>6</v>
      </c>
      <c r="H514" t="str">
        <f t="shared" si="38"/>
        <v>Saturday</v>
      </c>
      <c r="I514" t="str">
        <f t="shared" si="39"/>
        <v>Sep</v>
      </c>
      <c r="J514" t="s">
        <v>52</v>
      </c>
      <c r="K514" t="s">
        <v>52</v>
      </c>
    </row>
    <row r="515" spans="1:11" x14ac:dyDescent="0.25">
      <c r="A515" s="1">
        <v>45178</v>
      </c>
      <c r="B515" t="s">
        <v>3</v>
      </c>
      <c r="C515" t="s">
        <v>139</v>
      </c>
      <c r="D515" s="2">
        <v>1.99</v>
      </c>
      <c r="E515">
        <f t="shared" ref="E515:E578" si="40">MONTH(A515)</f>
        <v>9</v>
      </c>
      <c r="F515">
        <f t="shared" ref="F515:F578" si="41">YEAR(A515)</f>
        <v>2023</v>
      </c>
      <c r="G515">
        <f t="shared" ref="G515:G578" si="42">WEEKDAY(A515, 2)</f>
        <v>6</v>
      </c>
      <c r="H515" t="str">
        <f t="shared" ref="H515:H578" si="43">CHOOSE(WEEKDAY(A515, 2), "Monday", "Tuesday","Wednesday", "Thursday", "Friday", "Saturday","Sunday")</f>
        <v>Saturday</v>
      </c>
      <c r="I515" t="str">
        <f t="shared" ref="I515:I578" si="44">TEXT(A515, "MMM")</f>
        <v>Sep</v>
      </c>
      <c r="J515" t="s">
        <v>52</v>
      </c>
      <c r="K515" t="s">
        <v>52</v>
      </c>
    </row>
    <row r="516" spans="1:11" x14ac:dyDescent="0.25">
      <c r="A516" s="1">
        <v>45178</v>
      </c>
      <c r="B516" t="s">
        <v>3</v>
      </c>
      <c r="C516" t="s">
        <v>140</v>
      </c>
      <c r="D516" s="2">
        <v>0.99</v>
      </c>
      <c r="E516">
        <f t="shared" si="40"/>
        <v>9</v>
      </c>
      <c r="F516">
        <f t="shared" si="41"/>
        <v>2023</v>
      </c>
      <c r="G516">
        <f t="shared" si="42"/>
        <v>6</v>
      </c>
      <c r="H516" t="str">
        <f t="shared" si="43"/>
        <v>Saturday</v>
      </c>
      <c r="I516" t="str">
        <f t="shared" si="44"/>
        <v>Sep</v>
      </c>
      <c r="J516" t="s">
        <v>52</v>
      </c>
      <c r="K516" t="s">
        <v>52</v>
      </c>
    </row>
    <row r="517" spans="1:11" x14ac:dyDescent="0.25">
      <c r="A517" s="1">
        <v>45178</v>
      </c>
      <c r="B517" t="s">
        <v>3</v>
      </c>
      <c r="C517" t="s">
        <v>141</v>
      </c>
      <c r="D517" s="2">
        <f>7.75/2</f>
        <v>3.875</v>
      </c>
      <c r="E517">
        <f t="shared" si="40"/>
        <v>9</v>
      </c>
      <c r="F517">
        <f t="shared" si="41"/>
        <v>2023</v>
      </c>
      <c r="G517">
        <f t="shared" si="42"/>
        <v>6</v>
      </c>
      <c r="H517" t="str">
        <f t="shared" si="43"/>
        <v>Saturday</v>
      </c>
      <c r="I517" t="str">
        <f t="shared" si="44"/>
        <v>Sep</v>
      </c>
      <c r="J517" t="s">
        <v>52</v>
      </c>
      <c r="K517" t="s">
        <v>52</v>
      </c>
    </row>
    <row r="518" spans="1:11" x14ac:dyDescent="0.25">
      <c r="A518" s="1">
        <v>45178</v>
      </c>
      <c r="B518" t="s">
        <v>3</v>
      </c>
      <c r="C518" t="s">
        <v>142</v>
      </c>
      <c r="D518" s="2">
        <v>1.45</v>
      </c>
      <c r="E518">
        <f t="shared" si="40"/>
        <v>9</v>
      </c>
      <c r="F518">
        <f t="shared" si="41"/>
        <v>2023</v>
      </c>
      <c r="G518">
        <f t="shared" si="42"/>
        <v>6</v>
      </c>
      <c r="H518" t="str">
        <f t="shared" si="43"/>
        <v>Saturday</v>
      </c>
      <c r="I518" t="str">
        <f t="shared" si="44"/>
        <v>Sep</v>
      </c>
      <c r="J518" t="s">
        <v>52</v>
      </c>
      <c r="K518" t="s">
        <v>52</v>
      </c>
    </row>
    <row r="519" spans="1:11" x14ac:dyDescent="0.25">
      <c r="A519" s="1">
        <v>45178</v>
      </c>
      <c r="B519" t="s">
        <v>3</v>
      </c>
      <c r="C519" t="s">
        <v>143</v>
      </c>
      <c r="D519" s="2">
        <f>2.75/2</f>
        <v>1.375</v>
      </c>
      <c r="E519">
        <f t="shared" si="40"/>
        <v>9</v>
      </c>
      <c r="F519">
        <f t="shared" si="41"/>
        <v>2023</v>
      </c>
      <c r="G519">
        <f t="shared" si="42"/>
        <v>6</v>
      </c>
      <c r="H519" t="str">
        <f t="shared" si="43"/>
        <v>Saturday</v>
      </c>
      <c r="I519" t="str">
        <f t="shared" si="44"/>
        <v>Sep</v>
      </c>
      <c r="J519" t="s">
        <v>52</v>
      </c>
      <c r="K519" t="s">
        <v>52</v>
      </c>
    </row>
    <row r="520" spans="1:11" x14ac:dyDescent="0.25">
      <c r="A520" s="1">
        <v>45178</v>
      </c>
      <c r="B520" t="s">
        <v>3</v>
      </c>
      <c r="C520" t="s">
        <v>144</v>
      </c>
      <c r="D520" s="2">
        <f>2.45/2</f>
        <v>1.2250000000000001</v>
      </c>
      <c r="E520">
        <f t="shared" si="40"/>
        <v>9</v>
      </c>
      <c r="F520">
        <f t="shared" si="41"/>
        <v>2023</v>
      </c>
      <c r="G520">
        <f t="shared" si="42"/>
        <v>6</v>
      </c>
      <c r="H520" t="str">
        <f t="shared" si="43"/>
        <v>Saturday</v>
      </c>
      <c r="I520" t="str">
        <f t="shared" si="44"/>
        <v>Sep</v>
      </c>
      <c r="J520" t="s">
        <v>52</v>
      </c>
      <c r="K520" t="s">
        <v>52</v>
      </c>
    </row>
    <row r="521" spans="1:11" x14ac:dyDescent="0.25">
      <c r="A521" s="1">
        <v>45179</v>
      </c>
      <c r="B521" t="s">
        <v>3</v>
      </c>
      <c r="C521" t="s">
        <v>5</v>
      </c>
      <c r="D521" s="2">
        <v>1.3</v>
      </c>
      <c r="E521">
        <f t="shared" si="40"/>
        <v>9</v>
      </c>
      <c r="F521">
        <f t="shared" si="41"/>
        <v>2023</v>
      </c>
      <c r="G521">
        <f t="shared" si="42"/>
        <v>7</v>
      </c>
      <c r="H521" t="str">
        <f t="shared" si="43"/>
        <v>Sunday</v>
      </c>
      <c r="I521" t="str">
        <f t="shared" si="44"/>
        <v>Sep</v>
      </c>
      <c r="J521" t="s">
        <v>52</v>
      </c>
      <c r="K521" t="s">
        <v>52</v>
      </c>
    </row>
    <row r="522" spans="1:11" x14ac:dyDescent="0.25">
      <c r="A522" s="1">
        <v>45179</v>
      </c>
      <c r="B522" t="s">
        <v>3</v>
      </c>
      <c r="C522" t="s">
        <v>6</v>
      </c>
      <c r="D522" s="2">
        <v>0.95</v>
      </c>
      <c r="E522">
        <f t="shared" si="40"/>
        <v>9</v>
      </c>
      <c r="F522">
        <f t="shared" si="41"/>
        <v>2023</v>
      </c>
      <c r="G522">
        <f t="shared" si="42"/>
        <v>7</v>
      </c>
      <c r="H522" t="str">
        <f t="shared" si="43"/>
        <v>Sunday</v>
      </c>
      <c r="I522" t="str">
        <f t="shared" si="44"/>
        <v>Sep</v>
      </c>
      <c r="J522" t="s">
        <v>52</v>
      </c>
      <c r="K522" t="s">
        <v>52</v>
      </c>
    </row>
    <row r="523" spans="1:11" x14ac:dyDescent="0.25">
      <c r="A523" s="1">
        <v>45179</v>
      </c>
      <c r="B523" t="s">
        <v>7</v>
      </c>
      <c r="C523" t="s">
        <v>8</v>
      </c>
      <c r="D523" s="2">
        <v>3.05</v>
      </c>
      <c r="E523">
        <f t="shared" si="40"/>
        <v>9</v>
      </c>
      <c r="F523">
        <f t="shared" si="41"/>
        <v>2023</v>
      </c>
      <c r="G523">
        <f t="shared" si="42"/>
        <v>7</v>
      </c>
      <c r="H523" t="str">
        <f t="shared" si="43"/>
        <v>Sunday</v>
      </c>
      <c r="I523" t="str">
        <f t="shared" si="44"/>
        <v>Sep</v>
      </c>
      <c r="J523" t="s">
        <v>52</v>
      </c>
      <c r="K523" t="s">
        <v>52</v>
      </c>
    </row>
    <row r="524" spans="1:11" x14ac:dyDescent="0.25">
      <c r="A524" s="1">
        <v>45179</v>
      </c>
      <c r="B524" t="s">
        <v>3</v>
      </c>
      <c r="C524" t="s">
        <v>9</v>
      </c>
      <c r="D524" s="2">
        <f>2.99/2</f>
        <v>1.4950000000000001</v>
      </c>
      <c r="E524">
        <f t="shared" si="40"/>
        <v>9</v>
      </c>
      <c r="F524">
        <f t="shared" si="41"/>
        <v>2023</v>
      </c>
      <c r="G524">
        <f t="shared" si="42"/>
        <v>7</v>
      </c>
      <c r="H524" t="str">
        <f t="shared" si="43"/>
        <v>Sunday</v>
      </c>
      <c r="I524" t="str">
        <f t="shared" si="44"/>
        <v>Sep</v>
      </c>
      <c r="J524" t="s">
        <v>52</v>
      </c>
      <c r="K524" t="s">
        <v>52</v>
      </c>
    </row>
    <row r="525" spans="1:11" x14ac:dyDescent="0.25">
      <c r="A525" s="1">
        <v>45179</v>
      </c>
      <c r="B525" t="s">
        <v>3</v>
      </c>
      <c r="C525" t="s">
        <v>10</v>
      </c>
      <c r="D525" s="2">
        <f>1.69/2</f>
        <v>0.84499999999999997</v>
      </c>
      <c r="E525">
        <f t="shared" si="40"/>
        <v>9</v>
      </c>
      <c r="F525">
        <f t="shared" si="41"/>
        <v>2023</v>
      </c>
      <c r="G525">
        <f t="shared" si="42"/>
        <v>7</v>
      </c>
      <c r="H525" t="str">
        <f t="shared" si="43"/>
        <v>Sunday</v>
      </c>
      <c r="I525" t="str">
        <f t="shared" si="44"/>
        <v>Sep</v>
      </c>
      <c r="J525" t="s">
        <v>52</v>
      </c>
      <c r="K525" t="s">
        <v>52</v>
      </c>
    </row>
    <row r="526" spans="1:11" x14ac:dyDescent="0.25">
      <c r="A526" s="1">
        <v>45179</v>
      </c>
      <c r="B526" t="s">
        <v>3</v>
      </c>
      <c r="C526" t="s">
        <v>11</v>
      </c>
      <c r="D526" s="2">
        <f>3.29/2</f>
        <v>1.645</v>
      </c>
      <c r="E526">
        <f t="shared" si="40"/>
        <v>9</v>
      </c>
      <c r="F526">
        <f t="shared" si="41"/>
        <v>2023</v>
      </c>
      <c r="G526">
        <f t="shared" si="42"/>
        <v>7</v>
      </c>
      <c r="H526" t="str">
        <f t="shared" si="43"/>
        <v>Sunday</v>
      </c>
      <c r="I526" t="str">
        <f t="shared" si="44"/>
        <v>Sep</v>
      </c>
      <c r="J526" t="s">
        <v>52</v>
      </c>
      <c r="K526" t="s">
        <v>52</v>
      </c>
    </row>
    <row r="527" spans="1:11" x14ac:dyDescent="0.25">
      <c r="A527" s="1">
        <v>45179</v>
      </c>
      <c r="B527" t="s">
        <v>3</v>
      </c>
      <c r="C527" t="s">
        <v>12</v>
      </c>
      <c r="D527" s="2">
        <v>2.29</v>
      </c>
      <c r="E527">
        <f t="shared" si="40"/>
        <v>9</v>
      </c>
      <c r="F527">
        <f t="shared" si="41"/>
        <v>2023</v>
      </c>
      <c r="G527">
        <f t="shared" si="42"/>
        <v>7</v>
      </c>
      <c r="H527" t="str">
        <f t="shared" si="43"/>
        <v>Sunday</v>
      </c>
      <c r="I527" t="str">
        <f t="shared" si="44"/>
        <v>Sep</v>
      </c>
      <c r="J527" t="s">
        <v>52</v>
      </c>
      <c r="K527" t="s">
        <v>52</v>
      </c>
    </row>
    <row r="528" spans="1:11" x14ac:dyDescent="0.25">
      <c r="A528" s="1">
        <v>45179</v>
      </c>
      <c r="B528" t="s">
        <v>3</v>
      </c>
      <c r="C528" t="s">
        <v>13</v>
      </c>
      <c r="D528" s="2">
        <f>3.29/2</f>
        <v>1.645</v>
      </c>
      <c r="E528">
        <f t="shared" si="40"/>
        <v>9</v>
      </c>
      <c r="F528">
        <f t="shared" si="41"/>
        <v>2023</v>
      </c>
      <c r="G528">
        <f t="shared" si="42"/>
        <v>7</v>
      </c>
      <c r="H528" t="str">
        <f t="shared" si="43"/>
        <v>Sunday</v>
      </c>
      <c r="I528" t="str">
        <f t="shared" si="44"/>
        <v>Sep</v>
      </c>
      <c r="J528" t="s">
        <v>52</v>
      </c>
      <c r="K528" t="s">
        <v>52</v>
      </c>
    </row>
    <row r="529" spans="1:11" x14ac:dyDescent="0.25">
      <c r="A529" s="1">
        <v>45179</v>
      </c>
      <c r="B529" t="s">
        <v>3</v>
      </c>
      <c r="C529" t="s">
        <v>14</v>
      </c>
      <c r="D529" s="2">
        <f>1.65/2</f>
        <v>0.82499999999999996</v>
      </c>
      <c r="E529">
        <f t="shared" si="40"/>
        <v>9</v>
      </c>
      <c r="F529">
        <f t="shared" si="41"/>
        <v>2023</v>
      </c>
      <c r="G529">
        <f t="shared" si="42"/>
        <v>7</v>
      </c>
      <c r="H529" t="str">
        <f t="shared" si="43"/>
        <v>Sunday</v>
      </c>
      <c r="I529" t="str">
        <f t="shared" si="44"/>
        <v>Sep</v>
      </c>
      <c r="J529" t="s">
        <v>52</v>
      </c>
      <c r="K529" t="s">
        <v>52</v>
      </c>
    </row>
    <row r="530" spans="1:11" x14ac:dyDescent="0.25">
      <c r="A530" s="1">
        <v>45179</v>
      </c>
      <c r="B530" t="s">
        <v>3</v>
      </c>
      <c r="C530" t="s">
        <v>15</v>
      </c>
      <c r="D530" s="2">
        <v>2.39</v>
      </c>
      <c r="E530">
        <f t="shared" si="40"/>
        <v>9</v>
      </c>
      <c r="F530">
        <f t="shared" si="41"/>
        <v>2023</v>
      </c>
      <c r="G530">
        <f t="shared" si="42"/>
        <v>7</v>
      </c>
      <c r="H530" t="str">
        <f t="shared" si="43"/>
        <v>Sunday</v>
      </c>
      <c r="I530" t="str">
        <f t="shared" si="44"/>
        <v>Sep</v>
      </c>
      <c r="J530" t="s">
        <v>52</v>
      </c>
      <c r="K530" t="s">
        <v>52</v>
      </c>
    </row>
    <row r="531" spans="1:11" x14ac:dyDescent="0.25">
      <c r="A531" s="1">
        <v>45179</v>
      </c>
      <c r="B531" t="s">
        <v>3</v>
      </c>
      <c r="C531" t="s">
        <v>16</v>
      </c>
      <c r="D531" s="2">
        <f>3.39/2</f>
        <v>1.6950000000000001</v>
      </c>
      <c r="E531">
        <f t="shared" si="40"/>
        <v>9</v>
      </c>
      <c r="F531">
        <f t="shared" si="41"/>
        <v>2023</v>
      </c>
      <c r="G531">
        <f t="shared" si="42"/>
        <v>7</v>
      </c>
      <c r="H531" t="str">
        <f t="shared" si="43"/>
        <v>Sunday</v>
      </c>
      <c r="I531" t="str">
        <f t="shared" si="44"/>
        <v>Sep</v>
      </c>
      <c r="J531" t="s">
        <v>52</v>
      </c>
      <c r="K531" t="s">
        <v>52</v>
      </c>
    </row>
    <row r="532" spans="1:11" x14ac:dyDescent="0.25">
      <c r="A532" s="1">
        <v>45179</v>
      </c>
      <c r="B532" t="s">
        <v>3</v>
      </c>
      <c r="C532" t="s">
        <v>17</v>
      </c>
      <c r="D532" s="2">
        <f>1.19/2</f>
        <v>0.59499999999999997</v>
      </c>
      <c r="E532">
        <f t="shared" si="40"/>
        <v>9</v>
      </c>
      <c r="F532">
        <f t="shared" si="41"/>
        <v>2023</v>
      </c>
      <c r="G532">
        <f t="shared" si="42"/>
        <v>7</v>
      </c>
      <c r="H532" t="str">
        <f t="shared" si="43"/>
        <v>Sunday</v>
      </c>
      <c r="I532" t="str">
        <f t="shared" si="44"/>
        <v>Sep</v>
      </c>
      <c r="J532" t="s">
        <v>52</v>
      </c>
      <c r="K532" t="s">
        <v>52</v>
      </c>
    </row>
    <row r="533" spans="1:11" x14ac:dyDescent="0.25">
      <c r="A533" s="1">
        <v>45179</v>
      </c>
      <c r="B533" t="s">
        <v>3</v>
      </c>
      <c r="C533" t="s">
        <v>18</v>
      </c>
      <c r="D533" s="2">
        <v>2.29</v>
      </c>
      <c r="E533">
        <f t="shared" si="40"/>
        <v>9</v>
      </c>
      <c r="F533">
        <f t="shared" si="41"/>
        <v>2023</v>
      </c>
      <c r="G533">
        <f t="shared" si="42"/>
        <v>7</v>
      </c>
      <c r="H533" t="str">
        <f t="shared" si="43"/>
        <v>Sunday</v>
      </c>
      <c r="I533" t="str">
        <f t="shared" si="44"/>
        <v>Sep</v>
      </c>
      <c r="J533" t="s">
        <v>52</v>
      </c>
      <c r="K533" t="s">
        <v>52</v>
      </c>
    </row>
    <row r="534" spans="1:11" x14ac:dyDescent="0.25">
      <c r="A534" s="1">
        <v>45179</v>
      </c>
      <c r="B534" t="s">
        <v>3</v>
      </c>
      <c r="C534" t="s">
        <v>17</v>
      </c>
      <c r="D534" s="2">
        <f>1.19/2</f>
        <v>0.59499999999999997</v>
      </c>
      <c r="E534">
        <f t="shared" si="40"/>
        <v>9</v>
      </c>
      <c r="F534">
        <f t="shared" si="41"/>
        <v>2023</v>
      </c>
      <c r="G534">
        <f t="shared" si="42"/>
        <v>7</v>
      </c>
      <c r="H534" t="str">
        <f t="shared" si="43"/>
        <v>Sunday</v>
      </c>
      <c r="I534" t="str">
        <f t="shared" si="44"/>
        <v>Sep</v>
      </c>
      <c r="J534" t="s">
        <v>52</v>
      </c>
      <c r="K534" t="s">
        <v>52</v>
      </c>
    </row>
    <row r="535" spans="1:11" x14ac:dyDescent="0.25">
      <c r="A535" s="1">
        <v>45179</v>
      </c>
      <c r="B535" t="s">
        <v>3</v>
      </c>
      <c r="C535" t="s">
        <v>19</v>
      </c>
      <c r="D535" s="2">
        <v>0.96</v>
      </c>
      <c r="E535">
        <f t="shared" si="40"/>
        <v>9</v>
      </c>
      <c r="F535">
        <f t="shared" si="41"/>
        <v>2023</v>
      </c>
      <c r="G535">
        <f t="shared" si="42"/>
        <v>7</v>
      </c>
      <c r="H535" t="str">
        <f t="shared" si="43"/>
        <v>Sunday</v>
      </c>
      <c r="I535" t="str">
        <f t="shared" si="44"/>
        <v>Sep</v>
      </c>
      <c r="J535" t="s">
        <v>52</v>
      </c>
      <c r="K535" t="s">
        <v>52</v>
      </c>
    </row>
    <row r="536" spans="1:11" x14ac:dyDescent="0.25">
      <c r="A536" s="1">
        <v>45179</v>
      </c>
      <c r="B536" t="s">
        <v>3</v>
      </c>
      <c r="C536" t="s">
        <v>20</v>
      </c>
      <c r="D536" s="2">
        <v>1.29</v>
      </c>
      <c r="E536">
        <f t="shared" si="40"/>
        <v>9</v>
      </c>
      <c r="F536">
        <f t="shared" si="41"/>
        <v>2023</v>
      </c>
      <c r="G536">
        <f t="shared" si="42"/>
        <v>7</v>
      </c>
      <c r="H536" t="str">
        <f t="shared" si="43"/>
        <v>Sunday</v>
      </c>
      <c r="I536" t="str">
        <f t="shared" si="44"/>
        <v>Sep</v>
      </c>
      <c r="J536" t="s">
        <v>52</v>
      </c>
      <c r="K536" t="s">
        <v>52</v>
      </c>
    </row>
    <row r="537" spans="1:11" x14ac:dyDescent="0.25">
      <c r="A537" s="1">
        <v>45179</v>
      </c>
      <c r="B537" t="s">
        <v>3</v>
      </c>
      <c r="C537" t="s">
        <v>21</v>
      </c>
      <c r="D537" s="2">
        <v>0.2</v>
      </c>
      <c r="E537">
        <f t="shared" si="40"/>
        <v>9</v>
      </c>
      <c r="F537">
        <f t="shared" si="41"/>
        <v>2023</v>
      </c>
      <c r="G537">
        <f t="shared" si="42"/>
        <v>7</v>
      </c>
      <c r="H537" t="str">
        <f t="shared" si="43"/>
        <v>Sunday</v>
      </c>
      <c r="I537" t="str">
        <f t="shared" si="44"/>
        <v>Sep</v>
      </c>
      <c r="J537" t="s">
        <v>52</v>
      </c>
      <c r="K537" t="s">
        <v>52</v>
      </c>
    </row>
    <row r="538" spans="1:11" x14ac:dyDescent="0.25">
      <c r="A538" s="1">
        <v>45180</v>
      </c>
      <c r="B538" t="s">
        <v>3</v>
      </c>
      <c r="C538" t="s">
        <v>56</v>
      </c>
      <c r="D538" s="2">
        <v>1.9</v>
      </c>
      <c r="E538">
        <f t="shared" si="40"/>
        <v>9</v>
      </c>
      <c r="F538">
        <f t="shared" si="41"/>
        <v>2023</v>
      </c>
      <c r="G538">
        <f t="shared" si="42"/>
        <v>1</v>
      </c>
      <c r="H538" t="str">
        <f t="shared" si="43"/>
        <v>Monday</v>
      </c>
      <c r="I538" t="str">
        <f t="shared" si="44"/>
        <v>Sep</v>
      </c>
      <c r="J538" t="s">
        <v>52</v>
      </c>
      <c r="K538" t="s">
        <v>52</v>
      </c>
    </row>
    <row r="539" spans="1:11" x14ac:dyDescent="0.25">
      <c r="A539" s="1">
        <v>45180</v>
      </c>
      <c r="B539" t="s">
        <v>3</v>
      </c>
      <c r="C539" t="s">
        <v>57</v>
      </c>
      <c r="D539" s="2">
        <v>2.25</v>
      </c>
      <c r="E539">
        <f t="shared" si="40"/>
        <v>9</v>
      </c>
      <c r="F539">
        <f t="shared" si="41"/>
        <v>2023</v>
      </c>
      <c r="G539">
        <f t="shared" si="42"/>
        <v>1</v>
      </c>
      <c r="H539" t="str">
        <f t="shared" si="43"/>
        <v>Monday</v>
      </c>
      <c r="I539" t="str">
        <f t="shared" si="44"/>
        <v>Sep</v>
      </c>
      <c r="J539" t="s">
        <v>52</v>
      </c>
      <c r="K539" t="s">
        <v>52</v>
      </c>
    </row>
    <row r="540" spans="1:11" x14ac:dyDescent="0.25">
      <c r="A540" s="1">
        <v>45180</v>
      </c>
      <c r="B540" t="s">
        <v>3</v>
      </c>
      <c r="C540" t="s">
        <v>50</v>
      </c>
      <c r="D540" s="2">
        <v>2</v>
      </c>
      <c r="E540">
        <f t="shared" si="40"/>
        <v>9</v>
      </c>
      <c r="F540">
        <f t="shared" si="41"/>
        <v>2023</v>
      </c>
      <c r="G540">
        <f t="shared" si="42"/>
        <v>1</v>
      </c>
      <c r="H540" t="str">
        <f t="shared" si="43"/>
        <v>Monday</v>
      </c>
      <c r="I540" t="str">
        <f t="shared" si="44"/>
        <v>Sep</v>
      </c>
      <c r="J540" t="s">
        <v>52</v>
      </c>
      <c r="K540" t="s">
        <v>52</v>
      </c>
    </row>
    <row r="541" spans="1:11" x14ac:dyDescent="0.25">
      <c r="A541" s="1">
        <v>45181</v>
      </c>
      <c r="B541" t="s">
        <v>3</v>
      </c>
      <c r="C541" t="s">
        <v>58</v>
      </c>
      <c r="D541" s="2">
        <v>2.25</v>
      </c>
      <c r="E541">
        <f t="shared" si="40"/>
        <v>9</v>
      </c>
      <c r="F541">
        <f t="shared" si="41"/>
        <v>2023</v>
      </c>
      <c r="G541">
        <f t="shared" si="42"/>
        <v>2</v>
      </c>
      <c r="H541" t="str">
        <f t="shared" si="43"/>
        <v>Tuesday</v>
      </c>
      <c r="I541" t="str">
        <f t="shared" si="44"/>
        <v>Sep</v>
      </c>
      <c r="J541" t="s">
        <v>52</v>
      </c>
      <c r="K541" t="s">
        <v>52</v>
      </c>
    </row>
    <row r="542" spans="1:11" x14ac:dyDescent="0.25">
      <c r="A542" s="1">
        <v>45181</v>
      </c>
      <c r="B542" t="s">
        <v>3</v>
      </c>
      <c r="C542" t="s">
        <v>59</v>
      </c>
      <c r="D542" s="2">
        <v>1.95</v>
      </c>
      <c r="E542">
        <f t="shared" si="40"/>
        <v>9</v>
      </c>
      <c r="F542">
        <f t="shared" si="41"/>
        <v>2023</v>
      </c>
      <c r="G542">
        <f t="shared" si="42"/>
        <v>2</v>
      </c>
      <c r="H542" t="str">
        <f t="shared" si="43"/>
        <v>Tuesday</v>
      </c>
      <c r="I542" t="str">
        <f t="shared" si="44"/>
        <v>Sep</v>
      </c>
      <c r="J542" t="s">
        <v>52</v>
      </c>
      <c r="K542" t="s">
        <v>52</v>
      </c>
    </row>
    <row r="543" spans="1:11" x14ac:dyDescent="0.25">
      <c r="A543" s="1">
        <v>45181</v>
      </c>
      <c r="B543" t="s">
        <v>3</v>
      </c>
      <c r="C543" t="s">
        <v>65</v>
      </c>
      <c r="D543" s="2">
        <f>0.68/2</f>
        <v>0.34</v>
      </c>
      <c r="E543">
        <f t="shared" si="40"/>
        <v>9</v>
      </c>
      <c r="F543">
        <f t="shared" si="41"/>
        <v>2023</v>
      </c>
      <c r="G543">
        <f t="shared" si="42"/>
        <v>2</v>
      </c>
      <c r="H543" t="str">
        <f t="shared" si="43"/>
        <v>Tuesday</v>
      </c>
      <c r="I543" t="str">
        <f t="shared" si="44"/>
        <v>Sep</v>
      </c>
      <c r="J543" t="s">
        <v>52</v>
      </c>
      <c r="K543" t="s">
        <v>52</v>
      </c>
    </row>
    <row r="544" spans="1:11" x14ac:dyDescent="0.25">
      <c r="A544" s="1">
        <v>45181</v>
      </c>
      <c r="B544" t="s">
        <v>7</v>
      </c>
      <c r="C544" t="s">
        <v>8</v>
      </c>
      <c r="D544" s="2">
        <v>2</v>
      </c>
      <c r="E544">
        <f t="shared" si="40"/>
        <v>9</v>
      </c>
      <c r="F544">
        <f t="shared" si="41"/>
        <v>2023</v>
      </c>
      <c r="G544">
        <f t="shared" si="42"/>
        <v>2</v>
      </c>
      <c r="H544" t="str">
        <f t="shared" si="43"/>
        <v>Tuesday</v>
      </c>
      <c r="I544" t="str">
        <f t="shared" si="44"/>
        <v>Sep</v>
      </c>
      <c r="J544" t="s">
        <v>52</v>
      </c>
      <c r="K544" t="s">
        <v>52</v>
      </c>
    </row>
    <row r="545" spans="1:11" x14ac:dyDescent="0.25">
      <c r="A545" s="1">
        <v>45181</v>
      </c>
      <c r="B545" t="s">
        <v>7</v>
      </c>
      <c r="C545" t="s">
        <v>92</v>
      </c>
      <c r="D545" s="2">
        <v>1.7</v>
      </c>
      <c r="E545">
        <f t="shared" si="40"/>
        <v>9</v>
      </c>
      <c r="F545">
        <f t="shared" si="41"/>
        <v>2023</v>
      </c>
      <c r="G545">
        <f t="shared" si="42"/>
        <v>2</v>
      </c>
      <c r="H545" t="str">
        <f t="shared" si="43"/>
        <v>Tuesday</v>
      </c>
      <c r="I545" t="str">
        <f t="shared" si="44"/>
        <v>Sep</v>
      </c>
      <c r="J545" t="s">
        <v>52</v>
      </c>
      <c r="K545" t="s">
        <v>52</v>
      </c>
    </row>
    <row r="546" spans="1:11" x14ac:dyDescent="0.25">
      <c r="A546" s="1">
        <v>45181</v>
      </c>
      <c r="B546" t="s">
        <v>7</v>
      </c>
      <c r="C546" t="s">
        <v>92</v>
      </c>
      <c r="D546" s="2">
        <v>1.7</v>
      </c>
      <c r="E546">
        <f t="shared" si="40"/>
        <v>9</v>
      </c>
      <c r="F546">
        <f t="shared" si="41"/>
        <v>2023</v>
      </c>
      <c r="G546">
        <f t="shared" si="42"/>
        <v>2</v>
      </c>
      <c r="H546" t="str">
        <f t="shared" si="43"/>
        <v>Tuesday</v>
      </c>
      <c r="I546" t="str">
        <f t="shared" si="44"/>
        <v>Sep</v>
      </c>
      <c r="J546" t="s">
        <v>52</v>
      </c>
      <c r="K546" t="s">
        <v>52</v>
      </c>
    </row>
    <row r="547" spans="1:11" x14ac:dyDescent="0.25">
      <c r="A547" s="1">
        <v>45182</v>
      </c>
      <c r="B547" t="s">
        <v>3</v>
      </c>
      <c r="C547" t="s">
        <v>55</v>
      </c>
      <c r="D547" s="2">
        <v>1.21</v>
      </c>
      <c r="E547">
        <f t="shared" si="40"/>
        <v>9</v>
      </c>
      <c r="F547">
        <f t="shared" si="41"/>
        <v>2023</v>
      </c>
      <c r="G547">
        <f t="shared" si="42"/>
        <v>3</v>
      </c>
      <c r="H547" t="str">
        <f t="shared" si="43"/>
        <v>Wednesday</v>
      </c>
      <c r="I547" t="str">
        <f t="shared" si="44"/>
        <v>Sep</v>
      </c>
      <c r="J547" t="s">
        <v>51</v>
      </c>
      <c r="K547" t="s">
        <v>52</v>
      </c>
    </row>
    <row r="548" spans="1:11" x14ac:dyDescent="0.25">
      <c r="A548" s="1">
        <v>45182</v>
      </c>
      <c r="B548" t="s">
        <v>3</v>
      </c>
      <c r="C548" t="s">
        <v>65</v>
      </c>
      <c r="D548" s="2">
        <f>1.1/2</f>
        <v>0.55000000000000004</v>
      </c>
      <c r="E548">
        <f t="shared" si="40"/>
        <v>9</v>
      </c>
      <c r="F548">
        <f t="shared" si="41"/>
        <v>2023</v>
      </c>
      <c r="G548">
        <f t="shared" si="42"/>
        <v>3</v>
      </c>
      <c r="H548" t="str">
        <f t="shared" si="43"/>
        <v>Wednesday</v>
      </c>
      <c r="I548" t="str">
        <f t="shared" si="44"/>
        <v>Sep</v>
      </c>
      <c r="J548" t="s">
        <v>52</v>
      </c>
      <c r="K548" t="s">
        <v>52</v>
      </c>
    </row>
    <row r="549" spans="1:11" x14ac:dyDescent="0.25">
      <c r="A549" s="1">
        <v>45182</v>
      </c>
      <c r="B549" t="s">
        <v>3</v>
      </c>
      <c r="C549" t="s">
        <v>66</v>
      </c>
      <c r="D549" s="2">
        <v>1.3</v>
      </c>
      <c r="E549">
        <f t="shared" si="40"/>
        <v>9</v>
      </c>
      <c r="F549">
        <f t="shared" si="41"/>
        <v>2023</v>
      </c>
      <c r="G549">
        <f t="shared" si="42"/>
        <v>3</v>
      </c>
      <c r="H549" t="str">
        <f t="shared" si="43"/>
        <v>Wednesday</v>
      </c>
      <c r="I549" t="str">
        <f t="shared" si="44"/>
        <v>Sep</v>
      </c>
      <c r="J549" t="s">
        <v>52</v>
      </c>
      <c r="K549" t="s">
        <v>52</v>
      </c>
    </row>
    <row r="550" spans="1:11" x14ac:dyDescent="0.25">
      <c r="A550" s="1">
        <v>45182</v>
      </c>
      <c r="B550" t="s">
        <v>3</v>
      </c>
      <c r="C550" t="s">
        <v>67</v>
      </c>
      <c r="D550" s="2">
        <v>3.75</v>
      </c>
      <c r="E550">
        <f t="shared" si="40"/>
        <v>9</v>
      </c>
      <c r="F550">
        <f t="shared" si="41"/>
        <v>2023</v>
      </c>
      <c r="G550">
        <f t="shared" si="42"/>
        <v>3</v>
      </c>
      <c r="H550" t="str">
        <f t="shared" si="43"/>
        <v>Wednesday</v>
      </c>
      <c r="I550" t="str">
        <f t="shared" si="44"/>
        <v>Sep</v>
      </c>
      <c r="J550" t="s">
        <v>52</v>
      </c>
      <c r="K550" t="s">
        <v>52</v>
      </c>
    </row>
    <row r="551" spans="1:11" x14ac:dyDescent="0.25">
      <c r="A551" s="1">
        <v>45182</v>
      </c>
      <c r="B551" t="s">
        <v>3</v>
      </c>
      <c r="C551" t="s">
        <v>68</v>
      </c>
      <c r="D551" s="2">
        <v>2.59</v>
      </c>
      <c r="E551">
        <f t="shared" si="40"/>
        <v>9</v>
      </c>
      <c r="F551">
        <f t="shared" si="41"/>
        <v>2023</v>
      </c>
      <c r="G551">
        <f t="shared" si="42"/>
        <v>3</v>
      </c>
      <c r="H551" t="str">
        <f t="shared" si="43"/>
        <v>Wednesday</v>
      </c>
      <c r="I551" t="str">
        <f t="shared" si="44"/>
        <v>Sep</v>
      </c>
      <c r="J551" t="s">
        <v>52</v>
      </c>
      <c r="K551" t="s">
        <v>52</v>
      </c>
    </row>
    <row r="552" spans="1:11" x14ac:dyDescent="0.25">
      <c r="A552" s="1">
        <v>45182</v>
      </c>
      <c r="B552" t="s">
        <v>3</v>
      </c>
      <c r="C552" t="s">
        <v>69</v>
      </c>
      <c r="D552" s="2">
        <v>1.84</v>
      </c>
      <c r="E552">
        <f t="shared" si="40"/>
        <v>9</v>
      </c>
      <c r="F552">
        <f t="shared" si="41"/>
        <v>2023</v>
      </c>
      <c r="G552">
        <f t="shared" si="42"/>
        <v>3</v>
      </c>
      <c r="H552" t="str">
        <f t="shared" si="43"/>
        <v>Wednesday</v>
      </c>
      <c r="I552" t="str">
        <f t="shared" si="44"/>
        <v>Sep</v>
      </c>
      <c r="J552" t="s">
        <v>52</v>
      </c>
      <c r="K552" t="s">
        <v>52</v>
      </c>
    </row>
    <row r="553" spans="1:11" x14ac:dyDescent="0.25">
      <c r="A553" s="1">
        <v>45182</v>
      </c>
      <c r="B553" t="s">
        <v>3</v>
      </c>
      <c r="C553" t="s">
        <v>70</v>
      </c>
      <c r="D553" s="2">
        <f>1.41/2</f>
        <v>0.70499999999999996</v>
      </c>
      <c r="E553">
        <f t="shared" si="40"/>
        <v>9</v>
      </c>
      <c r="F553">
        <f t="shared" si="41"/>
        <v>2023</v>
      </c>
      <c r="G553">
        <f t="shared" si="42"/>
        <v>3</v>
      </c>
      <c r="H553" t="str">
        <f t="shared" si="43"/>
        <v>Wednesday</v>
      </c>
      <c r="I553" t="str">
        <f t="shared" si="44"/>
        <v>Sep</v>
      </c>
      <c r="J553" t="s">
        <v>52</v>
      </c>
      <c r="K553" t="s">
        <v>52</v>
      </c>
    </row>
    <row r="554" spans="1:11" x14ac:dyDescent="0.25">
      <c r="A554" s="1">
        <v>45182</v>
      </c>
      <c r="B554" t="s">
        <v>3</v>
      </c>
      <c r="C554" t="s">
        <v>71</v>
      </c>
      <c r="D554" s="2">
        <v>0.93</v>
      </c>
      <c r="E554">
        <f t="shared" si="40"/>
        <v>9</v>
      </c>
      <c r="F554">
        <f t="shared" si="41"/>
        <v>2023</v>
      </c>
      <c r="G554">
        <f t="shared" si="42"/>
        <v>3</v>
      </c>
      <c r="H554" t="str">
        <f t="shared" si="43"/>
        <v>Wednesday</v>
      </c>
      <c r="I554" t="str">
        <f t="shared" si="44"/>
        <v>Sep</v>
      </c>
      <c r="J554" t="s">
        <v>52</v>
      </c>
      <c r="K554" t="s">
        <v>52</v>
      </c>
    </row>
    <row r="555" spans="1:11" x14ac:dyDescent="0.25">
      <c r="A555" s="1">
        <v>45182</v>
      </c>
      <c r="B555" t="s">
        <v>3</v>
      </c>
      <c r="C555" t="s">
        <v>72</v>
      </c>
      <c r="D555" s="2">
        <v>3.35</v>
      </c>
      <c r="E555">
        <f t="shared" si="40"/>
        <v>9</v>
      </c>
      <c r="F555">
        <f t="shared" si="41"/>
        <v>2023</v>
      </c>
      <c r="G555">
        <f t="shared" si="42"/>
        <v>3</v>
      </c>
      <c r="H555" t="str">
        <f t="shared" si="43"/>
        <v>Wednesday</v>
      </c>
      <c r="I555" t="str">
        <f t="shared" si="44"/>
        <v>Sep</v>
      </c>
      <c r="J555" t="s">
        <v>52</v>
      </c>
      <c r="K555" t="s">
        <v>52</v>
      </c>
    </row>
    <row r="556" spans="1:11" x14ac:dyDescent="0.25">
      <c r="A556" s="1">
        <v>45182</v>
      </c>
      <c r="B556" t="s">
        <v>3</v>
      </c>
      <c r="C556" t="s">
        <v>73</v>
      </c>
      <c r="D556" s="2">
        <v>1.84</v>
      </c>
      <c r="E556">
        <f t="shared" si="40"/>
        <v>9</v>
      </c>
      <c r="F556">
        <f t="shared" si="41"/>
        <v>2023</v>
      </c>
      <c r="G556">
        <f t="shared" si="42"/>
        <v>3</v>
      </c>
      <c r="H556" t="str">
        <f t="shared" si="43"/>
        <v>Wednesday</v>
      </c>
      <c r="I556" t="str">
        <f t="shared" si="44"/>
        <v>Sep</v>
      </c>
      <c r="J556" t="s">
        <v>52</v>
      </c>
      <c r="K556" t="s">
        <v>52</v>
      </c>
    </row>
    <row r="557" spans="1:11" x14ac:dyDescent="0.25">
      <c r="A557" s="1">
        <v>45182</v>
      </c>
      <c r="B557" t="s">
        <v>3</v>
      </c>
      <c r="C557" t="s">
        <v>74</v>
      </c>
      <c r="D557" s="2">
        <f>3.29/2</f>
        <v>1.645</v>
      </c>
      <c r="E557">
        <f t="shared" si="40"/>
        <v>9</v>
      </c>
      <c r="F557">
        <f t="shared" si="41"/>
        <v>2023</v>
      </c>
      <c r="G557">
        <f t="shared" si="42"/>
        <v>3</v>
      </c>
      <c r="H557" t="str">
        <f t="shared" si="43"/>
        <v>Wednesday</v>
      </c>
      <c r="I557" t="str">
        <f t="shared" si="44"/>
        <v>Sep</v>
      </c>
      <c r="J557" t="s">
        <v>52</v>
      </c>
      <c r="K557" t="s">
        <v>52</v>
      </c>
    </row>
    <row r="558" spans="1:11" x14ac:dyDescent="0.25">
      <c r="A558" s="1">
        <v>45182</v>
      </c>
      <c r="B558" t="s">
        <v>3</v>
      </c>
      <c r="C558" t="s">
        <v>89</v>
      </c>
      <c r="D558" s="2">
        <v>0.65</v>
      </c>
      <c r="E558">
        <f t="shared" si="40"/>
        <v>9</v>
      </c>
      <c r="F558">
        <f t="shared" si="41"/>
        <v>2023</v>
      </c>
      <c r="G558">
        <f t="shared" si="42"/>
        <v>3</v>
      </c>
      <c r="H558" t="str">
        <f t="shared" si="43"/>
        <v>Wednesday</v>
      </c>
      <c r="I558" t="str">
        <f t="shared" si="44"/>
        <v>Sep</v>
      </c>
      <c r="J558" t="s">
        <v>52</v>
      </c>
      <c r="K558" t="s">
        <v>52</v>
      </c>
    </row>
    <row r="559" spans="1:11" x14ac:dyDescent="0.25">
      <c r="A559" s="1">
        <v>45183</v>
      </c>
      <c r="B559" t="s">
        <v>3</v>
      </c>
      <c r="C559" t="s">
        <v>53</v>
      </c>
      <c r="D559" s="2">
        <v>1</v>
      </c>
      <c r="E559">
        <f t="shared" si="40"/>
        <v>9</v>
      </c>
      <c r="F559">
        <f t="shared" si="41"/>
        <v>2023</v>
      </c>
      <c r="G559">
        <f t="shared" si="42"/>
        <v>4</v>
      </c>
      <c r="H559" t="str">
        <f t="shared" si="43"/>
        <v>Thursday</v>
      </c>
      <c r="I559" t="str">
        <f t="shared" si="44"/>
        <v>Sep</v>
      </c>
      <c r="J559" t="s">
        <v>52</v>
      </c>
      <c r="K559" t="s">
        <v>52</v>
      </c>
    </row>
    <row r="560" spans="1:11" x14ac:dyDescent="0.25">
      <c r="A560" s="1">
        <v>45183</v>
      </c>
      <c r="B560" t="s">
        <v>3</v>
      </c>
      <c r="C560" t="s">
        <v>54</v>
      </c>
      <c r="D560" s="2">
        <v>2</v>
      </c>
      <c r="E560">
        <f t="shared" si="40"/>
        <v>9</v>
      </c>
      <c r="F560">
        <f t="shared" si="41"/>
        <v>2023</v>
      </c>
      <c r="G560">
        <f t="shared" si="42"/>
        <v>4</v>
      </c>
      <c r="H560" t="str">
        <f t="shared" si="43"/>
        <v>Thursday</v>
      </c>
      <c r="I560" t="str">
        <f t="shared" si="44"/>
        <v>Sep</v>
      </c>
      <c r="J560" t="s">
        <v>52</v>
      </c>
      <c r="K560" t="s">
        <v>52</v>
      </c>
    </row>
    <row r="561" spans="1:11" x14ac:dyDescent="0.25">
      <c r="A561" s="1">
        <v>45183</v>
      </c>
      <c r="B561" t="s">
        <v>3</v>
      </c>
      <c r="C561" t="s">
        <v>54</v>
      </c>
      <c r="D561" s="2">
        <v>1.3</v>
      </c>
      <c r="E561">
        <f t="shared" si="40"/>
        <v>9</v>
      </c>
      <c r="F561">
        <f t="shared" si="41"/>
        <v>2023</v>
      </c>
      <c r="G561">
        <f t="shared" si="42"/>
        <v>4</v>
      </c>
      <c r="H561" t="str">
        <f t="shared" si="43"/>
        <v>Thursday</v>
      </c>
      <c r="I561" t="str">
        <f t="shared" si="44"/>
        <v>Sep</v>
      </c>
      <c r="J561" t="s">
        <v>52</v>
      </c>
      <c r="K561" t="s">
        <v>52</v>
      </c>
    </row>
    <row r="562" spans="1:11" x14ac:dyDescent="0.25">
      <c r="A562" s="1">
        <v>45183</v>
      </c>
      <c r="B562" t="s">
        <v>3</v>
      </c>
      <c r="C562" t="s">
        <v>54</v>
      </c>
      <c r="D562" s="2">
        <v>1.1000000000000001</v>
      </c>
      <c r="E562">
        <f t="shared" si="40"/>
        <v>9</v>
      </c>
      <c r="F562">
        <f t="shared" si="41"/>
        <v>2023</v>
      </c>
      <c r="G562">
        <f t="shared" si="42"/>
        <v>4</v>
      </c>
      <c r="H562" t="str">
        <f t="shared" si="43"/>
        <v>Thursday</v>
      </c>
      <c r="I562" t="str">
        <f t="shared" si="44"/>
        <v>Sep</v>
      </c>
      <c r="J562" t="s">
        <v>52</v>
      </c>
      <c r="K562" t="s">
        <v>52</v>
      </c>
    </row>
    <row r="563" spans="1:11" x14ac:dyDescent="0.25">
      <c r="A563" s="1">
        <v>45183</v>
      </c>
      <c r="B563" t="s">
        <v>7</v>
      </c>
      <c r="C563" t="s">
        <v>8</v>
      </c>
      <c r="D563" s="2">
        <v>3.05</v>
      </c>
      <c r="E563">
        <f t="shared" si="40"/>
        <v>9</v>
      </c>
      <c r="F563">
        <f t="shared" si="41"/>
        <v>2023</v>
      </c>
      <c r="G563">
        <f t="shared" si="42"/>
        <v>4</v>
      </c>
      <c r="H563" t="str">
        <f t="shared" si="43"/>
        <v>Thursday</v>
      </c>
      <c r="I563" t="str">
        <f t="shared" si="44"/>
        <v>Sep</v>
      </c>
      <c r="J563" t="s">
        <v>52</v>
      </c>
      <c r="K563" t="s">
        <v>52</v>
      </c>
    </row>
    <row r="564" spans="1:11" x14ac:dyDescent="0.25">
      <c r="A564" s="1">
        <v>45183</v>
      </c>
      <c r="B564" t="s">
        <v>3</v>
      </c>
      <c r="C564" t="s">
        <v>75</v>
      </c>
      <c r="D564" s="2">
        <v>3.95</v>
      </c>
      <c r="E564">
        <f t="shared" si="40"/>
        <v>9</v>
      </c>
      <c r="F564">
        <f t="shared" si="41"/>
        <v>2023</v>
      </c>
      <c r="G564">
        <f t="shared" si="42"/>
        <v>4</v>
      </c>
      <c r="H564" t="str">
        <f t="shared" si="43"/>
        <v>Thursday</v>
      </c>
      <c r="I564" t="str">
        <f t="shared" si="44"/>
        <v>Sep</v>
      </c>
      <c r="J564" t="s">
        <v>52</v>
      </c>
      <c r="K564" t="s">
        <v>52</v>
      </c>
    </row>
    <row r="565" spans="1:11" x14ac:dyDescent="0.25">
      <c r="A565" s="1">
        <v>45183</v>
      </c>
      <c r="B565" t="s">
        <v>3</v>
      </c>
      <c r="C565" t="s">
        <v>76</v>
      </c>
      <c r="D565" s="2">
        <v>1.75</v>
      </c>
      <c r="E565">
        <f t="shared" si="40"/>
        <v>9</v>
      </c>
      <c r="F565">
        <f t="shared" si="41"/>
        <v>2023</v>
      </c>
      <c r="G565">
        <f t="shared" si="42"/>
        <v>4</v>
      </c>
      <c r="H565" t="str">
        <f t="shared" si="43"/>
        <v>Thursday</v>
      </c>
      <c r="I565" t="str">
        <f t="shared" si="44"/>
        <v>Sep</v>
      </c>
      <c r="J565" t="s">
        <v>52</v>
      </c>
      <c r="K565" t="s">
        <v>52</v>
      </c>
    </row>
    <row r="566" spans="1:11" x14ac:dyDescent="0.25">
      <c r="A566" s="1">
        <v>45184</v>
      </c>
      <c r="B566" t="s">
        <v>7</v>
      </c>
      <c r="C566" t="s">
        <v>8</v>
      </c>
      <c r="D566" s="2">
        <v>3.05</v>
      </c>
      <c r="E566">
        <f t="shared" si="40"/>
        <v>9</v>
      </c>
      <c r="F566">
        <f t="shared" si="41"/>
        <v>2023</v>
      </c>
      <c r="G566">
        <f t="shared" si="42"/>
        <v>5</v>
      </c>
      <c r="H566" t="str">
        <f t="shared" si="43"/>
        <v>Friday</v>
      </c>
      <c r="I566" t="str">
        <f t="shared" si="44"/>
        <v>Sep</v>
      </c>
      <c r="J566" t="s">
        <v>52</v>
      </c>
      <c r="K566" t="s">
        <v>52</v>
      </c>
    </row>
    <row r="567" spans="1:11" x14ac:dyDescent="0.25">
      <c r="A567" s="1">
        <v>45184</v>
      </c>
      <c r="B567" t="s">
        <v>3</v>
      </c>
      <c r="C567" t="s">
        <v>60</v>
      </c>
      <c r="D567" s="2">
        <v>5</v>
      </c>
      <c r="E567">
        <f t="shared" si="40"/>
        <v>9</v>
      </c>
      <c r="F567">
        <f t="shared" si="41"/>
        <v>2023</v>
      </c>
      <c r="G567">
        <f t="shared" si="42"/>
        <v>5</v>
      </c>
      <c r="H567" t="str">
        <f t="shared" si="43"/>
        <v>Friday</v>
      </c>
      <c r="I567" t="str">
        <f t="shared" si="44"/>
        <v>Sep</v>
      </c>
      <c r="J567" t="s">
        <v>52</v>
      </c>
      <c r="K567" t="s">
        <v>52</v>
      </c>
    </row>
    <row r="568" spans="1:11" x14ac:dyDescent="0.25">
      <c r="A568" s="1">
        <v>45184</v>
      </c>
      <c r="B568" t="s">
        <v>3</v>
      </c>
      <c r="C568" t="s">
        <v>61</v>
      </c>
      <c r="D568" s="2">
        <v>6</v>
      </c>
      <c r="E568">
        <f t="shared" si="40"/>
        <v>9</v>
      </c>
      <c r="F568">
        <f t="shared" si="41"/>
        <v>2023</v>
      </c>
      <c r="G568">
        <f t="shared" si="42"/>
        <v>5</v>
      </c>
      <c r="H568" t="str">
        <f t="shared" si="43"/>
        <v>Friday</v>
      </c>
      <c r="I568" t="str">
        <f t="shared" si="44"/>
        <v>Sep</v>
      </c>
      <c r="J568" t="s">
        <v>52</v>
      </c>
      <c r="K568" t="s">
        <v>52</v>
      </c>
    </row>
    <row r="569" spans="1:11" x14ac:dyDescent="0.25">
      <c r="A569" s="1">
        <v>45184</v>
      </c>
      <c r="B569" t="s">
        <v>3</v>
      </c>
      <c r="C569" t="s">
        <v>84</v>
      </c>
      <c r="D569" s="2">
        <v>1.8</v>
      </c>
      <c r="E569">
        <f t="shared" si="40"/>
        <v>9</v>
      </c>
      <c r="F569">
        <f t="shared" si="41"/>
        <v>2023</v>
      </c>
      <c r="G569">
        <f t="shared" si="42"/>
        <v>5</v>
      </c>
      <c r="H569" t="str">
        <f t="shared" si="43"/>
        <v>Friday</v>
      </c>
      <c r="I569" t="str">
        <f t="shared" si="44"/>
        <v>Sep</v>
      </c>
      <c r="J569" t="s">
        <v>52</v>
      </c>
      <c r="K569" t="s">
        <v>52</v>
      </c>
    </row>
    <row r="570" spans="1:11" x14ac:dyDescent="0.25">
      <c r="A570" s="1">
        <v>45184</v>
      </c>
      <c r="B570" t="s">
        <v>3</v>
      </c>
      <c r="C570" t="s">
        <v>85</v>
      </c>
      <c r="D570" s="2">
        <v>1.45</v>
      </c>
      <c r="E570">
        <f t="shared" si="40"/>
        <v>9</v>
      </c>
      <c r="F570">
        <f t="shared" si="41"/>
        <v>2023</v>
      </c>
      <c r="G570">
        <f t="shared" si="42"/>
        <v>5</v>
      </c>
      <c r="H570" t="str">
        <f t="shared" si="43"/>
        <v>Friday</v>
      </c>
      <c r="I570" t="str">
        <f t="shared" si="44"/>
        <v>Sep</v>
      </c>
      <c r="J570" t="s">
        <v>52</v>
      </c>
      <c r="K570" t="s">
        <v>52</v>
      </c>
    </row>
    <row r="571" spans="1:11" x14ac:dyDescent="0.25">
      <c r="A571" s="1">
        <v>45184</v>
      </c>
      <c r="B571" t="s">
        <v>134</v>
      </c>
      <c r="C571" t="s">
        <v>234</v>
      </c>
      <c r="D571" s="2">
        <v>13.44</v>
      </c>
      <c r="E571">
        <f t="shared" si="40"/>
        <v>9</v>
      </c>
      <c r="F571">
        <f t="shared" si="41"/>
        <v>2023</v>
      </c>
      <c r="G571">
        <f t="shared" si="42"/>
        <v>5</v>
      </c>
      <c r="H571" t="str">
        <f t="shared" si="43"/>
        <v>Friday</v>
      </c>
      <c r="I571" t="str">
        <f t="shared" si="44"/>
        <v>Sep</v>
      </c>
      <c r="J571" t="s">
        <v>52</v>
      </c>
      <c r="K571" t="s">
        <v>52</v>
      </c>
    </row>
    <row r="572" spans="1:11" x14ac:dyDescent="0.25">
      <c r="A572" s="1">
        <v>45262</v>
      </c>
      <c r="B572" t="s">
        <v>303</v>
      </c>
      <c r="C572" t="s">
        <v>610</v>
      </c>
      <c r="D572" s="2">
        <v>49.99</v>
      </c>
      <c r="E572">
        <f t="shared" si="40"/>
        <v>12</v>
      </c>
      <c r="F572">
        <f t="shared" si="41"/>
        <v>2023</v>
      </c>
      <c r="G572">
        <f t="shared" si="42"/>
        <v>6</v>
      </c>
      <c r="H572" t="str">
        <f t="shared" si="43"/>
        <v>Saturday</v>
      </c>
      <c r="I572" t="str">
        <f t="shared" si="44"/>
        <v>Dec</v>
      </c>
      <c r="J572" t="s">
        <v>596</v>
      </c>
      <c r="K572" t="s">
        <v>729</v>
      </c>
    </row>
    <row r="573" spans="1:11" x14ac:dyDescent="0.25">
      <c r="A573" s="1">
        <v>45185</v>
      </c>
      <c r="B573" t="s">
        <v>7</v>
      </c>
      <c r="C573" t="s">
        <v>8</v>
      </c>
      <c r="D573" s="2">
        <v>3.05</v>
      </c>
      <c r="E573">
        <f t="shared" si="40"/>
        <v>9</v>
      </c>
      <c r="F573">
        <f t="shared" si="41"/>
        <v>2023</v>
      </c>
      <c r="G573">
        <f t="shared" si="42"/>
        <v>6</v>
      </c>
      <c r="H573" t="str">
        <f t="shared" si="43"/>
        <v>Saturday</v>
      </c>
      <c r="I573" t="str">
        <f t="shared" si="44"/>
        <v>Sep</v>
      </c>
      <c r="J573" t="s">
        <v>52</v>
      </c>
      <c r="K573" t="s">
        <v>52</v>
      </c>
    </row>
    <row r="574" spans="1:11" x14ac:dyDescent="0.25">
      <c r="A574" s="1">
        <v>45185</v>
      </c>
      <c r="B574" t="s">
        <v>3</v>
      </c>
      <c r="C574" t="s">
        <v>62</v>
      </c>
      <c r="D574" s="2">
        <f>4.79/2</f>
        <v>2.395</v>
      </c>
      <c r="E574">
        <f t="shared" si="40"/>
        <v>9</v>
      </c>
      <c r="F574">
        <f t="shared" si="41"/>
        <v>2023</v>
      </c>
      <c r="G574">
        <f t="shared" si="42"/>
        <v>6</v>
      </c>
      <c r="H574" t="str">
        <f t="shared" si="43"/>
        <v>Saturday</v>
      </c>
      <c r="I574" t="str">
        <f t="shared" si="44"/>
        <v>Sep</v>
      </c>
      <c r="J574" t="s">
        <v>63</v>
      </c>
    </row>
    <row r="575" spans="1:11" x14ac:dyDescent="0.25">
      <c r="A575" s="1">
        <v>45185</v>
      </c>
      <c r="B575" t="s">
        <v>3</v>
      </c>
      <c r="C575" t="s">
        <v>64</v>
      </c>
      <c r="D575" s="2">
        <f>2.99/2</f>
        <v>1.4950000000000001</v>
      </c>
      <c r="E575">
        <f t="shared" si="40"/>
        <v>9</v>
      </c>
      <c r="F575">
        <f t="shared" si="41"/>
        <v>2023</v>
      </c>
      <c r="G575">
        <f t="shared" si="42"/>
        <v>6</v>
      </c>
      <c r="H575" t="str">
        <f t="shared" si="43"/>
        <v>Saturday</v>
      </c>
      <c r="I575" t="str">
        <f t="shared" si="44"/>
        <v>Sep</v>
      </c>
      <c r="J575" t="s">
        <v>63</v>
      </c>
    </row>
    <row r="576" spans="1:11" x14ac:dyDescent="0.25">
      <c r="A576" s="1">
        <v>45185</v>
      </c>
      <c r="B576" t="s">
        <v>3</v>
      </c>
      <c r="C576" t="s">
        <v>64</v>
      </c>
      <c r="D576" s="2">
        <f>2.99/2</f>
        <v>1.4950000000000001</v>
      </c>
      <c r="E576">
        <f t="shared" si="40"/>
        <v>9</v>
      </c>
      <c r="F576">
        <f t="shared" si="41"/>
        <v>2023</v>
      </c>
      <c r="G576">
        <f t="shared" si="42"/>
        <v>6</v>
      </c>
      <c r="H576" t="str">
        <f t="shared" si="43"/>
        <v>Saturday</v>
      </c>
      <c r="I576" t="str">
        <f t="shared" si="44"/>
        <v>Sep</v>
      </c>
      <c r="J576" t="s">
        <v>63</v>
      </c>
    </row>
    <row r="577" spans="1:11" x14ac:dyDescent="0.25">
      <c r="A577" s="1">
        <v>45185</v>
      </c>
      <c r="B577" t="s">
        <v>3</v>
      </c>
      <c r="C577" t="s">
        <v>90</v>
      </c>
      <c r="D577" s="2">
        <v>2.2000000000000002</v>
      </c>
      <c r="E577">
        <f t="shared" si="40"/>
        <v>9</v>
      </c>
      <c r="F577">
        <f t="shared" si="41"/>
        <v>2023</v>
      </c>
      <c r="G577">
        <f t="shared" si="42"/>
        <v>6</v>
      </c>
      <c r="H577" t="str">
        <f t="shared" si="43"/>
        <v>Saturday</v>
      </c>
      <c r="I577" t="str">
        <f t="shared" si="44"/>
        <v>Sep</v>
      </c>
      <c r="J577" t="s">
        <v>52</v>
      </c>
    </row>
    <row r="578" spans="1:11" x14ac:dyDescent="0.25">
      <c r="A578" s="1">
        <v>45185</v>
      </c>
      <c r="B578" t="s">
        <v>3</v>
      </c>
      <c r="C578" t="s">
        <v>91</v>
      </c>
      <c r="D578" s="2">
        <v>2.5499999999999998</v>
      </c>
      <c r="E578">
        <f t="shared" si="40"/>
        <v>9</v>
      </c>
      <c r="F578">
        <f t="shared" si="41"/>
        <v>2023</v>
      </c>
      <c r="G578">
        <f t="shared" si="42"/>
        <v>6</v>
      </c>
      <c r="H578" t="str">
        <f t="shared" si="43"/>
        <v>Saturday</v>
      </c>
      <c r="I578" t="str">
        <f t="shared" si="44"/>
        <v>Sep</v>
      </c>
      <c r="J578" t="s">
        <v>52</v>
      </c>
    </row>
    <row r="579" spans="1:11" x14ac:dyDescent="0.25">
      <c r="A579" s="1">
        <v>45186</v>
      </c>
      <c r="B579" t="s">
        <v>3</v>
      </c>
      <c r="C579" t="s">
        <v>50</v>
      </c>
      <c r="D579" s="2">
        <v>1.9</v>
      </c>
      <c r="E579">
        <f t="shared" ref="E579:E642" si="45">MONTH(A579)</f>
        <v>9</v>
      </c>
      <c r="F579">
        <f t="shared" ref="F579:F642" si="46">YEAR(A579)</f>
        <v>2023</v>
      </c>
      <c r="G579">
        <f t="shared" ref="G579:G642" si="47">WEEKDAY(A579, 2)</f>
        <v>7</v>
      </c>
      <c r="H579" t="str">
        <f t="shared" ref="H579:H642" si="48">CHOOSE(WEEKDAY(A579, 2), "Monday", "Tuesday","Wednesday", "Thursday", "Friday", "Saturday","Sunday")</f>
        <v>Sunday</v>
      </c>
      <c r="I579" t="str">
        <f t="shared" ref="I579:I642" si="49">TEXT(A579, "MMM")</f>
        <v>Sep</v>
      </c>
      <c r="J579" t="s">
        <v>51</v>
      </c>
    </row>
    <row r="580" spans="1:11" x14ac:dyDescent="0.25">
      <c r="A580" s="1">
        <v>45187</v>
      </c>
      <c r="B580" t="s">
        <v>3</v>
      </c>
      <c r="C580" t="s">
        <v>109</v>
      </c>
      <c r="D580" s="2">
        <v>2.9</v>
      </c>
      <c r="E580">
        <f t="shared" si="45"/>
        <v>9</v>
      </c>
      <c r="F580">
        <f t="shared" si="46"/>
        <v>2023</v>
      </c>
      <c r="G580">
        <f t="shared" si="47"/>
        <v>1</v>
      </c>
      <c r="H580" t="str">
        <f t="shared" si="48"/>
        <v>Monday</v>
      </c>
      <c r="I580" t="str">
        <f t="shared" si="49"/>
        <v>Sep</v>
      </c>
      <c r="J580" t="s">
        <v>46</v>
      </c>
    </row>
    <row r="581" spans="1:11" x14ac:dyDescent="0.25">
      <c r="A581" s="1">
        <v>45188</v>
      </c>
      <c r="B581" t="s">
        <v>3</v>
      </c>
      <c r="C581" t="s">
        <v>87</v>
      </c>
      <c r="D581" s="2">
        <v>4.16</v>
      </c>
      <c r="E581">
        <f t="shared" si="45"/>
        <v>9</v>
      </c>
      <c r="F581">
        <f t="shared" si="46"/>
        <v>2023</v>
      </c>
      <c r="G581">
        <f t="shared" si="47"/>
        <v>2</v>
      </c>
      <c r="H581" t="str">
        <f t="shared" si="48"/>
        <v>Tuesday</v>
      </c>
      <c r="I581" t="str">
        <f t="shared" si="49"/>
        <v>Sep</v>
      </c>
      <c r="J581" t="s">
        <v>46</v>
      </c>
    </row>
    <row r="582" spans="1:11" x14ac:dyDescent="0.25">
      <c r="A582" s="1">
        <v>45188</v>
      </c>
      <c r="B582" t="s">
        <v>3</v>
      </c>
      <c r="C582" t="s">
        <v>86</v>
      </c>
      <c r="D582" s="2">
        <v>0.79</v>
      </c>
      <c r="E582">
        <f t="shared" si="45"/>
        <v>9</v>
      </c>
      <c r="F582">
        <f t="shared" si="46"/>
        <v>2023</v>
      </c>
      <c r="G582">
        <f t="shared" si="47"/>
        <v>2</v>
      </c>
      <c r="H582" t="str">
        <f t="shared" si="48"/>
        <v>Tuesday</v>
      </c>
      <c r="I582" t="str">
        <f t="shared" si="49"/>
        <v>Sep</v>
      </c>
      <c r="J582" t="s">
        <v>46</v>
      </c>
    </row>
    <row r="583" spans="1:11" x14ac:dyDescent="0.25">
      <c r="A583" s="1">
        <v>45189</v>
      </c>
      <c r="B583" t="s">
        <v>3</v>
      </c>
      <c r="C583" t="s">
        <v>87</v>
      </c>
      <c r="D583" s="2">
        <v>4.16</v>
      </c>
      <c r="E583">
        <f t="shared" si="45"/>
        <v>9</v>
      </c>
      <c r="F583">
        <f t="shared" si="46"/>
        <v>2023</v>
      </c>
      <c r="G583">
        <f t="shared" si="47"/>
        <v>3</v>
      </c>
      <c r="H583" t="str">
        <f t="shared" si="48"/>
        <v>Wednesday</v>
      </c>
      <c r="I583" t="str">
        <f t="shared" si="49"/>
        <v>Sep</v>
      </c>
      <c r="J583" t="s">
        <v>46</v>
      </c>
    </row>
    <row r="584" spans="1:11" x14ac:dyDescent="0.25">
      <c r="A584" s="1">
        <v>45189</v>
      </c>
      <c r="B584" t="s">
        <v>3</v>
      </c>
      <c r="C584" t="s">
        <v>86</v>
      </c>
      <c r="D584" s="2">
        <v>0.79</v>
      </c>
      <c r="E584">
        <f t="shared" si="45"/>
        <v>9</v>
      </c>
      <c r="F584">
        <f t="shared" si="46"/>
        <v>2023</v>
      </c>
      <c r="G584">
        <f t="shared" si="47"/>
        <v>3</v>
      </c>
      <c r="H584" t="str">
        <f t="shared" si="48"/>
        <v>Wednesday</v>
      </c>
      <c r="I584" t="str">
        <f t="shared" si="49"/>
        <v>Sep</v>
      </c>
      <c r="J584" t="s">
        <v>46</v>
      </c>
    </row>
    <row r="585" spans="1:11" x14ac:dyDescent="0.25">
      <c r="A585" s="1">
        <v>45189</v>
      </c>
      <c r="B585" t="s">
        <v>3</v>
      </c>
      <c r="C585" t="s">
        <v>249</v>
      </c>
      <c r="D585" s="2">
        <v>2.99</v>
      </c>
      <c r="E585">
        <f t="shared" si="45"/>
        <v>9</v>
      </c>
      <c r="F585">
        <f t="shared" si="46"/>
        <v>2023</v>
      </c>
      <c r="G585">
        <f t="shared" si="47"/>
        <v>3</v>
      </c>
      <c r="H585" t="str">
        <f t="shared" si="48"/>
        <v>Wednesday</v>
      </c>
      <c r="I585" t="str">
        <f t="shared" si="49"/>
        <v>Sep</v>
      </c>
      <c r="J585" t="s">
        <v>49</v>
      </c>
      <c r="K585" t="s">
        <v>743</v>
      </c>
    </row>
    <row r="586" spans="1:11" x14ac:dyDescent="0.25">
      <c r="A586" s="1">
        <v>45189</v>
      </c>
      <c r="B586" t="s">
        <v>3</v>
      </c>
      <c r="C586" t="s">
        <v>250</v>
      </c>
      <c r="D586" s="2">
        <f>2.79/2</f>
        <v>1.395</v>
      </c>
      <c r="E586">
        <f t="shared" si="45"/>
        <v>9</v>
      </c>
      <c r="F586">
        <f t="shared" si="46"/>
        <v>2023</v>
      </c>
      <c r="G586">
        <f t="shared" si="47"/>
        <v>3</v>
      </c>
      <c r="H586" t="str">
        <f t="shared" si="48"/>
        <v>Wednesday</v>
      </c>
      <c r="I586" t="str">
        <f t="shared" si="49"/>
        <v>Sep</v>
      </c>
      <c r="J586" t="s">
        <v>49</v>
      </c>
      <c r="K586" t="s">
        <v>743</v>
      </c>
    </row>
    <row r="587" spans="1:11" x14ac:dyDescent="0.25">
      <c r="A587" s="1">
        <v>45189</v>
      </c>
      <c r="B587" t="s">
        <v>3</v>
      </c>
      <c r="C587" t="s">
        <v>251</v>
      </c>
      <c r="D587" s="2">
        <f>1.48/2</f>
        <v>0.74</v>
      </c>
      <c r="E587">
        <f t="shared" si="45"/>
        <v>9</v>
      </c>
      <c r="F587">
        <f t="shared" si="46"/>
        <v>2023</v>
      </c>
      <c r="G587">
        <f t="shared" si="47"/>
        <v>3</v>
      </c>
      <c r="H587" t="str">
        <f t="shared" si="48"/>
        <v>Wednesday</v>
      </c>
      <c r="I587" t="str">
        <f t="shared" si="49"/>
        <v>Sep</v>
      </c>
      <c r="J587" t="s">
        <v>49</v>
      </c>
      <c r="K587" t="s">
        <v>743</v>
      </c>
    </row>
    <row r="588" spans="1:11" x14ac:dyDescent="0.25">
      <c r="A588" s="1">
        <v>45189</v>
      </c>
      <c r="B588" t="s">
        <v>3</v>
      </c>
      <c r="C588" t="s">
        <v>252</v>
      </c>
      <c r="D588" s="2">
        <f>1.19/2</f>
        <v>0.59499999999999997</v>
      </c>
      <c r="E588">
        <f t="shared" si="45"/>
        <v>9</v>
      </c>
      <c r="F588">
        <f t="shared" si="46"/>
        <v>2023</v>
      </c>
      <c r="G588">
        <f t="shared" si="47"/>
        <v>3</v>
      </c>
      <c r="H588" t="str">
        <f t="shared" si="48"/>
        <v>Wednesday</v>
      </c>
      <c r="I588" t="str">
        <f t="shared" si="49"/>
        <v>Sep</v>
      </c>
      <c r="J588" t="s">
        <v>49</v>
      </c>
      <c r="K588" t="s">
        <v>743</v>
      </c>
    </row>
    <row r="589" spans="1:11" x14ac:dyDescent="0.25">
      <c r="A589" s="1">
        <v>45189</v>
      </c>
      <c r="B589" t="s">
        <v>3</v>
      </c>
      <c r="C589" t="s">
        <v>253</v>
      </c>
      <c r="D589" s="2">
        <f>1.19/2</f>
        <v>0.59499999999999997</v>
      </c>
      <c r="E589">
        <f t="shared" si="45"/>
        <v>9</v>
      </c>
      <c r="F589">
        <f t="shared" si="46"/>
        <v>2023</v>
      </c>
      <c r="G589">
        <f t="shared" si="47"/>
        <v>3</v>
      </c>
      <c r="H589" t="str">
        <f t="shared" si="48"/>
        <v>Wednesday</v>
      </c>
      <c r="I589" t="str">
        <f t="shared" si="49"/>
        <v>Sep</v>
      </c>
      <c r="J589" t="s">
        <v>49</v>
      </c>
      <c r="K589" t="s">
        <v>743</v>
      </c>
    </row>
    <row r="590" spans="1:11" x14ac:dyDescent="0.25">
      <c r="A590" s="1">
        <v>45190</v>
      </c>
      <c r="B590" t="s">
        <v>3</v>
      </c>
      <c r="C590" t="s">
        <v>175</v>
      </c>
      <c r="D590" s="2">
        <v>2.59</v>
      </c>
      <c r="E590">
        <f t="shared" si="45"/>
        <v>9</v>
      </c>
      <c r="F590">
        <f t="shared" si="46"/>
        <v>2023</v>
      </c>
      <c r="G590">
        <f t="shared" si="47"/>
        <v>4</v>
      </c>
      <c r="H590" t="str">
        <f t="shared" si="48"/>
        <v>Thursday</v>
      </c>
      <c r="I590" t="str">
        <f t="shared" si="49"/>
        <v>Sep</v>
      </c>
      <c r="J590" t="s">
        <v>49</v>
      </c>
      <c r="K590" t="s">
        <v>743</v>
      </c>
    </row>
    <row r="591" spans="1:11" x14ac:dyDescent="0.25">
      <c r="A591" s="1">
        <v>45190</v>
      </c>
      <c r="B591" t="s">
        <v>3</v>
      </c>
      <c r="C591" t="s">
        <v>87</v>
      </c>
      <c r="D591" s="2">
        <v>4.16</v>
      </c>
      <c r="E591">
        <f t="shared" si="45"/>
        <v>9</v>
      </c>
      <c r="F591">
        <f t="shared" si="46"/>
        <v>2023</v>
      </c>
      <c r="G591">
        <f t="shared" si="47"/>
        <v>4</v>
      </c>
      <c r="H591" t="str">
        <f t="shared" si="48"/>
        <v>Thursday</v>
      </c>
      <c r="I591" t="str">
        <f t="shared" si="49"/>
        <v>Sep</v>
      </c>
      <c r="J591" t="s">
        <v>46</v>
      </c>
    </row>
    <row r="592" spans="1:11" x14ac:dyDescent="0.25">
      <c r="A592" s="1">
        <v>45190</v>
      </c>
      <c r="B592" t="s">
        <v>3</v>
      </c>
      <c r="C592" t="s">
        <v>86</v>
      </c>
      <c r="D592" s="2">
        <v>0.79</v>
      </c>
      <c r="E592">
        <f t="shared" si="45"/>
        <v>9</v>
      </c>
      <c r="F592">
        <f t="shared" si="46"/>
        <v>2023</v>
      </c>
      <c r="G592">
        <f t="shared" si="47"/>
        <v>4</v>
      </c>
      <c r="H592" t="str">
        <f t="shared" si="48"/>
        <v>Thursday</v>
      </c>
      <c r="I592" t="str">
        <f t="shared" si="49"/>
        <v>Sep</v>
      </c>
      <c r="J592" t="s">
        <v>46</v>
      </c>
    </row>
    <row r="593" spans="1:11" x14ac:dyDescent="0.25">
      <c r="A593" s="1">
        <v>45217</v>
      </c>
      <c r="B593" t="s">
        <v>492</v>
      </c>
      <c r="C593" t="s">
        <v>492</v>
      </c>
      <c r="D593" s="2">
        <v>119</v>
      </c>
      <c r="E593">
        <f t="shared" si="45"/>
        <v>10</v>
      </c>
      <c r="F593">
        <f t="shared" si="46"/>
        <v>2023</v>
      </c>
      <c r="G593">
        <f t="shared" si="47"/>
        <v>3</v>
      </c>
      <c r="H593" t="str">
        <f t="shared" si="48"/>
        <v>Wednesday</v>
      </c>
      <c r="I593" t="str">
        <f t="shared" si="49"/>
        <v>Oct</v>
      </c>
      <c r="J593" t="s">
        <v>867</v>
      </c>
      <c r="K593" t="s">
        <v>759</v>
      </c>
    </row>
    <row r="594" spans="1:11" x14ac:dyDescent="0.25">
      <c r="A594" s="1">
        <v>45191</v>
      </c>
      <c r="B594" t="s">
        <v>3</v>
      </c>
      <c r="C594" t="s">
        <v>276</v>
      </c>
      <c r="D594" s="2">
        <v>1.19</v>
      </c>
      <c r="E594">
        <f t="shared" si="45"/>
        <v>9</v>
      </c>
      <c r="F594">
        <f t="shared" si="46"/>
        <v>2023</v>
      </c>
      <c r="G594">
        <f t="shared" si="47"/>
        <v>5</v>
      </c>
      <c r="H594" t="str">
        <f t="shared" si="48"/>
        <v>Friday</v>
      </c>
      <c r="I594" t="str">
        <f t="shared" si="49"/>
        <v>Sep</v>
      </c>
      <c r="J594" t="s">
        <v>269</v>
      </c>
    </row>
    <row r="595" spans="1:11" x14ac:dyDescent="0.25">
      <c r="A595" s="1">
        <v>45191</v>
      </c>
      <c r="B595" t="s">
        <v>3</v>
      </c>
      <c r="C595" t="s">
        <v>276</v>
      </c>
      <c r="D595" s="2">
        <v>1.19</v>
      </c>
      <c r="E595">
        <f t="shared" si="45"/>
        <v>9</v>
      </c>
      <c r="F595">
        <f t="shared" si="46"/>
        <v>2023</v>
      </c>
      <c r="G595">
        <f t="shared" si="47"/>
        <v>5</v>
      </c>
      <c r="H595" t="str">
        <f t="shared" si="48"/>
        <v>Friday</v>
      </c>
      <c r="I595" t="str">
        <f t="shared" si="49"/>
        <v>Sep</v>
      </c>
      <c r="J595" t="s">
        <v>269</v>
      </c>
    </row>
    <row r="596" spans="1:11" x14ac:dyDescent="0.25">
      <c r="A596" s="1">
        <v>45191</v>
      </c>
      <c r="B596" t="s">
        <v>3</v>
      </c>
      <c r="C596" t="s">
        <v>276</v>
      </c>
      <c r="D596" s="2">
        <v>1.19</v>
      </c>
      <c r="E596">
        <f t="shared" si="45"/>
        <v>9</v>
      </c>
      <c r="F596">
        <f t="shared" si="46"/>
        <v>2023</v>
      </c>
      <c r="G596">
        <f t="shared" si="47"/>
        <v>5</v>
      </c>
      <c r="H596" t="str">
        <f t="shared" si="48"/>
        <v>Friday</v>
      </c>
      <c r="I596" t="str">
        <f t="shared" si="49"/>
        <v>Sep</v>
      </c>
      <c r="J596" t="s">
        <v>269</v>
      </c>
    </row>
    <row r="597" spans="1:11" x14ac:dyDescent="0.25">
      <c r="A597" s="1">
        <v>45191</v>
      </c>
      <c r="B597" t="s">
        <v>3</v>
      </c>
      <c r="C597" t="s">
        <v>277</v>
      </c>
      <c r="D597" s="2">
        <v>1.59</v>
      </c>
      <c r="E597">
        <f t="shared" si="45"/>
        <v>9</v>
      </c>
      <c r="F597">
        <f t="shared" si="46"/>
        <v>2023</v>
      </c>
      <c r="G597">
        <f t="shared" si="47"/>
        <v>5</v>
      </c>
      <c r="H597" t="str">
        <f t="shared" si="48"/>
        <v>Friday</v>
      </c>
      <c r="I597" t="str">
        <f t="shared" si="49"/>
        <v>Sep</v>
      </c>
      <c r="J597" t="s">
        <v>269</v>
      </c>
    </row>
    <row r="598" spans="1:11" x14ac:dyDescent="0.25">
      <c r="A598" s="1">
        <v>45191</v>
      </c>
      <c r="B598" t="s">
        <v>3</v>
      </c>
      <c r="C598" t="s">
        <v>278</v>
      </c>
      <c r="D598" s="2">
        <v>1.39</v>
      </c>
      <c r="E598">
        <f t="shared" si="45"/>
        <v>9</v>
      </c>
      <c r="F598">
        <f t="shared" si="46"/>
        <v>2023</v>
      </c>
      <c r="G598">
        <f t="shared" si="47"/>
        <v>5</v>
      </c>
      <c r="H598" t="str">
        <f t="shared" si="48"/>
        <v>Friday</v>
      </c>
      <c r="I598" t="str">
        <f t="shared" si="49"/>
        <v>Sep</v>
      </c>
      <c r="J598" t="s">
        <v>269</v>
      </c>
    </row>
    <row r="599" spans="1:11" x14ac:dyDescent="0.25">
      <c r="A599" s="1">
        <v>45191</v>
      </c>
      <c r="B599" t="s">
        <v>3</v>
      </c>
      <c r="C599" t="s">
        <v>279</v>
      </c>
      <c r="D599" s="2">
        <v>0.79</v>
      </c>
      <c r="E599">
        <f t="shared" si="45"/>
        <v>9</v>
      </c>
      <c r="F599">
        <f t="shared" si="46"/>
        <v>2023</v>
      </c>
      <c r="G599">
        <f t="shared" si="47"/>
        <v>5</v>
      </c>
      <c r="H599" t="str">
        <f t="shared" si="48"/>
        <v>Friday</v>
      </c>
      <c r="I599" t="str">
        <f t="shared" si="49"/>
        <v>Sep</v>
      </c>
      <c r="J599" t="s">
        <v>269</v>
      </c>
    </row>
    <row r="600" spans="1:11" x14ac:dyDescent="0.25">
      <c r="A600" s="1">
        <v>45191</v>
      </c>
      <c r="B600" t="s">
        <v>3</v>
      </c>
      <c r="C600" t="s">
        <v>280</v>
      </c>
      <c r="D600" s="2">
        <v>2.19</v>
      </c>
      <c r="E600">
        <f t="shared" si="45"/>
        <v>9</v>
      </c>
      <c r="F600">
        <f t="shared" si="46"/>
        <v>2023</v>
      </c>
      <c r="G600">
        <f t="shared" si="47"/>
        <v>5</v>
      </c>
      <c r="H600" t="str">
        <f t="shared" si="48"/>
        <v>Friday</v>
      </c>
      <c r="I600" t="str">
        <f t="shared" si="49"/>
        <v>Sep</v>
      </c>
      <c r="J600" t="s">
        <v>269</v>
      </c>
    </row>
    <row r="601" spans="1:11" x14ac:dyDescent="0.25">
      <c r="A601" s="1">
        <v>45191</v>
      </c>
      <c r="B601" t="s">
        <v>3</v>
      </c>
      <c r="C601" t="s">
        <v>272</v>
      </c>
      <c r="D601" s="2">
        <v>1.99</v>
      </c>
      <c r="E601">
        <f t="shared" si="45"/>
        <v>9</v>
      </c>
      <c r="F601">
        <f t="shared" si="46"/>
        <v>2023</v>
      </c>
      <c r="G601">
        <f t="shared" si="47"/>
        <v>5</v>
      </c>
      <c r="H601" t="str">
        <f t="shared" si="48"/>
        <v>Friday</v>
      </c>
      <c r="I601" t="str">
        <f t="shared" si="49"/>
        <v>Sep</v>
      </c>
      <c r="J601" t="s">
        <v>269</v>
      </c>
    </row>
    <row r="602" spans="1:11" x14ac:dyDescent="0.25">
      <c r="A602" s="1">
        <v>45191</v>
      </c>
      <c r="B602" t="s">
        <v>3</v>
      </c>
      <c r="C602" t="s">
        <v>281</v>
      </c>
      <c r="D602" s="2">
        <v>1.29</v>
      </c>
      <c r="E602">
        <f t="shared" si="45"/>
        <v>9</v>
      </c>
      <c r="F602">
        <f t="shared" si="46"/>
        <v>2023</v>
      </c>
      <c r="G602">
        <f t="shared" si="47"/>
        <v>5</v>
      </c>
      <c r="H602" t="str">
        <f t="shared" si="48"/>
        <v>Friday</v>
      </c>
      <c r="I602" t="str">
        <f t="shared" si="49"/>
        <v>Sep</v>
      </c>
      <c r="J602" t="s">
        <v>269</v>
      </c>
    </row>
    <row r="603" spans="1:11" x14ac:dyDescent="0.25">
      <c r="A603" s="1">
        <v>45191</v>
      </c>
      <c r="B603" t="s">
        <v>3</v>
      </c>
      <c r="C603" t="s">
        <v>282</v>
      </c>
      <c r="D603" s="2">
        <v>2.39</v>
      </c>
      <c r="E603">
        <f t="shared" si="45"/>
        <v>9</v>
      </c>
      <c r="F603">
        <f t="shared" si="46"/>
        <v>2023</v>
      </c>
      <c r="G603">
        <f t="shared" si="47"/>
        <v>5</v>
      </c>
      <c r="H603" t="str">
        <f t="shared" si="48"/>
        <v>Friday</v>
      </c>
      <c r="I603" t="str">
        <f t="shared" si="49"/>
        <v>Sep</v>
      </c>
      <c r="J603" t="s">
        <v>269</v>
      </c>
    </row>
    <row r="604" spans="1:11" x14ac:dyDescent="0.25">
      <c r="A604" s="1">
        <v>45191</v>
      </c>
      <c r="B604" t="s">
        <v>3</v>
      </c>
      <c r="C604" t="s">
        <v>283</v>
      </c>
      <c r="D604" s="2">
        <v>1.99</v>
      </c>
      <c r="E604">
        <f t="shared" si="45"/>
        <v>9</v>
      </c>
      <c r="F604">
        <f t="shared" si="46"/>
        <v>2023</v>
      </c>
      <c r="G604">
        <f t="shared" si="47"/>
        <v>5</v>
      </c>
      <c r="H604" t="str">
        <f t="shared" si="48"/>
        <v>Friday</v>
      </c>
      <c r="I604" t="str">
        <f t="shared" si="49"/>
        <v>Sep</v>
      </c>
      <c r="J604" t="s">
        <v>269</v>
      </c>
    </row>
    <row r="605" spans="1:11" x14ac:dyDescent="0.25">
      <c r="A605" s="1">
        <v>45191</v>
      </c>
      <c r="B605" t="s">
        <v>3</v>
      </c>
      <c r="C605" t="s">
        <v>87</v>
      </c>
      <c r="D605" s="2">
        <v>4.16</v>
      </c>
      <c r="E605">
        <f t="shared" si="45"/>
        <v>9</v>
      </c>
      <c r="F605">
        <f t="shared" si="46"/>
        <v>2023</v>
      </c>
      <c r="G605">
        <f t="shared" si="47"/>
        <v>5</v>
      </c>
      <c r="H605" t="str">
        <f t="shared" si="48"/>
        <v>Friday</v>
      </c>
      <c r="I605" t="str">
        <f t="shared" si="49"/>
        <v>Sep</v>
      </c>
      <c r="J605" t="s">
        <v>46</v>
      </c>
    </row>
    <row r="606" spans="1:11" x14ac:dyDescent="0.25">
      <c r="A606" s="1">
        <v>45191</v>
      </c>
      <c r="B606" t="s">
        <v>3</v>
      </c>
      <c r="C606" t="s">
        <v>86</v>
      </c>
      <c r="D606" s="2">
        <v>0.79</v>
      </c>
      <c r="E606">
        <f t="shared" si="45"/>
        <v>9</v>
      </c>
      <c r="F606">
        <f t="shared" si="46"/>
        <v>2023</v>
      </c>
      <c r="G606">
        <f t="shared" si="47"/>
        <v>5</v>
      </c>
      <c r="H606" t="str">
        <f t="shared" si="48"/>
        <v>Friday</v>
      </c>
      <c r="I606" t="str">
        <f t="shared" si="49"/>
        <v>Sep</v>
      </c>
      <c r="J606" t="s">
        <v>46</v>
      </c>
    </row>
    <row r="607" spans="1:11" x14ac:dyDescent="0.25">
      <c r="A607" s="1">
        <v>45195</v>
      </c>
      <c r="B607" t="s">
        <v>3</v>
      </c>
      <c r="C607" t="s">
        <v>290</v>
      </c>
      <c r="D607" s="2">
        <v>2.99</v>
      </c>
      <c r="E607">
        <f t="shared" si="45"/>
        <v>9</v>
      </c>
      <c r="F607">
        <f t="shared" si="46"/>
        <v>2023</v>
      </c>
      <c r="G607">
        <f t="shared" si="47"/>
        <v>2</v>
      </c>
      <c r="H607" t="str">
        <f t="shared" si="48"/>
        <v>Tuesday</v>
      </c>
      <c r="I607" t="str">
        <f t="shared" si="49"/>
        <v>Sep</v>
      </c>
      <c r="J607" t="s">
        <v>81</v>
      </c>
      <c r="K607" t="s">
        <v>729</v>
      </c>
    </row>
    <row r="608" spans="1:11" x14ac:dyDescent="0.25">
      <c r="A608" s="1">
        <v>45195</v>
      </c>
      <c r="B608" t="s">
        <v>3</v>
      </c>
      <c r="C608" t="s">
        <v>101</v>
      </c>
      <c r="D608" s="2">
        <f>1.39/2</f>
        <v>0.69499999999999995</v>
      </c>
      <c r="E608">
        <f t="shared" si="45"/>
        <v>9</v>
      </c>
      <c r="F608">
        <f t="shared" si="46"/>
        <v>2023</v>
      </c>
      <c r="G608">
        <f t="shared" si="47"/>
        <v>2</v>
      </c>
      <c r="H608" t="str">
        <f t="shared" si="48"/>
        <v>Tuesday</v>
      </c>
      <c r="I608" t="str">
        <f t="shared" si="49"/>
        <v>Sep</v>
      </c>
      <c r="J608" t="s">
        <v>81</v>
      </c>
      <c r="K608" t="s">
        <v>729</v>
      </c>
    </row>
    <row r="609" spans="1:11" x14ac:dyDescent="0.25">
      <c r="A609" s="1">
        <v>45195</v>
      </c>
      <c r="B609" t="s">
        <v>3</v>
      </c>
      <c r="C609" t="s">
        <v>392</v>
      </c>
      <c r="D609" s="2">
        <f>2.19/2</f>
        <v>1.095</v>
      </c>
      <c r="E609">
        <f t="shared" si="45"/>
        <v>9</v>
      </c>
      <c r="F609">
        <f t="shared" si="46"/>
        <v>2023</v>
      </c>
      <c r="G609">
        <f t="shared" si="47"/>
        <v>2</v>
      </c>
      <c r="H609" t="str">
        <f t="shared" si="48"/>
        <v>Tuesday</v>
      </c>
      <c r="I609" t="str">
        <f t="shared" si="49"/>
        <v>Sep</v>
      </c>
      <c r="J609" t="s">
        <v>81</v>
      </c>
      <c r="K609" t="s">
        <v>729</v>
      </c>
    </row>
    <row r="610" spans="1:11" x14ac:dyDescent="0.25">
      <c r="A610" s="1">
        <v>45195</v>
      </c>
      <c r="B610" t="s">
        <v>3</v>
      </c>
      <c r="C610" t="s">
        <v>82</v>
      </c>
      <c r="D610" s="2">
        <v>1.59</v>
      </c>
      <c r="E610">
        <f t="shared" si="45"/>
        <v>9</v>
      </c>
      <c r="F610">
        <f t="shared" si="46"/>
        <v>2023</v>
      </c>
      <c r="G610">
        <f t="shared" si="47"/>
        <v>2</v>
      </c>
      <c r="H610" t="str">
        <f t="shared" si="48"/>
        <v>Tuesday</v>
      </c>
      <c r="I610" t="str">
        <f t="shared" si="49"/>
        <v>Sep</v>
      </c>
      <c r="J610" t="s">
        <v>81</v>
      </c>
      <c r="K610" t="s">
        <v>729</v>
      </c>
    </row>
    <row r="611" spans="1:11" x14ac:dyDescent="0.25">
      <c r="A611" s="1">
        <v>45195</v>
      </c>
      <c r="B611" t="s">
        <v>3</v>
      </c>
      <c r="C611" t="s">
        <v>82</v>
      </c>
      <c r="D611" s="2">
        <v>1.59</v>
      </c>
      <c r="E611">
        <f t="shared" si="45"/>
        <v>9</v>
      </c>
      <c r="F611">
        <f t="shared" si="46"/>
        <v>2023</v>
      </c>
      <c r="G611">
        <f t="shared" si="47"/>
        <v>2</v>
      </c>
      <c r="H611" t="str">
        <f t="shared" si="48"/>
        <v>Tuesday</v>
      </c>
      <c r="I611" t="str">
        <f t="shared" si="49"/>
        <v>Sep</v>
      </c>
      <c r="J611" t="s">
        <v>81</v>
      </c>
      <c r="K611" t="s">
        <v>729</v>
      </c>
    </row>
    <row r="612" spans="1:11" x14ac:dyDescent="0.25">
      <c r="A612" s="1">
        <v>45195</v>
      </c>
      <c r="B612" t="s">
        <v>3</v>
      </c>
      <c r="C612" t="s">
        <v>393</v>
      </c>
      <c r="D612" s="2">
        <f>1.48/2</f>
        <v>0.74</v>
      </c>
      <c r="E612">
        <f t="shared" si="45"/>
        <v>9</v>
      </c>
      <c r="F612">
        <f t="shared" si="46"/>
        <v>2023</v>
      </c>
      <c r="G612">
        <f t="shared" si="47"/>
        <v>2</v>
      </c>
      <c r="H612" t="str">
        <f t="shared" si="48"/>
        <v>Tuesday</v>
      </c>
      <c r="I612" t="str">
        <f t="shared" si="49"/>
        <v>Sep</v>
      </c>
      <c r="J612" t="s">
        <v>81</v>
      </c>
      <c r="K612" t="s">
        <v>729</v>
      </c>
    </row>
    <row r="613" spans="1:11" x14ac:dyDescent="0.25">
      <c r="A613" s="1">
        <v>45195</v>
      </c>
      <c r="B613" t="s">
        <v>3</v>
      </c>
      <c r="C613" t="s">
        <v>394</v>
      </c>
      <c r="D613" s="2">
        <v>2.39</v>
      </c>
      <c r="E613">
        <f t="shared" si="45"/>
        <v>9</v>
      </c>
      <c r="F613">
        <f t="shared" si="46"/>
        <v>2023</v>
      </c>
      <c r="G613">
        <f t="shared" si="47"/>
        <v>2</v>
      </c>
      <c r="H613" t="str">
        <f t="shared" si="48"/>
        <v>Tuesday</v>
      </c>
      <c r="I613" t="str">
        <f t="shared" si="49"/>
        <v>Sep</v>
      </c>
      <c r="J613" t="s">
        <v>81</v>
      </c>
      <c r="K613" t="s">
        <v>729</v>
      </c>
    </row>
    <row r="614" spans="1:11" x14ac:dyDescent="0.25">
      <c r="A614" s="1">
        <v>45195</v>
      </c>
      <c r="B614" t="s">
        <v>3</v>
      </c>
      <c r="C614" t="s">
        <v>245</v>
      </c>
      <c r="D614" s="2">
        <v>1.65</v>
      </c>
      <c r="E614">
        <f t="shared" si="45"/>
        <v>9</v>
      </c>
      <c r="F614">
        <f t="shared" si="46"/>
        <v>2023</v>
      </c>
      <c r="G614">
        <f t="shared" si="47"/>
        <v>2</v>
      </c>
      <c r="H614" t="str">
        <f t="shared" si="48"/>
        <v>Tuesday</v>
      </c>
      <c r="I614" t="str">
        <f t="shared" si="49"/>
        <v>Sep</v>
      </c>
      <c r="J614" t="s">
        <v>81</v>
      </c>
      <c r="K614" t="s">
        <v>729</v>
      </c>
    </row>
    <row r="615" spans="1:11" x14ac:dyDescent="0.25">
      <c r="A615" s="1">
        <v>45195</v>
      </c>
      <c r="B615" t="s">
        <v>3</v>
      </c>
      <c r="C615" t="s">
        <v>395</v>
      </c>
      <c r="D615" s="2">
        <f>3.99/2</f>
        <v>1.9950000000000001</v>
      </c>
      <c r="E615">
        <f t="shared" si="45"/>
        <v>9</v>
      </c>
      <c r="F615">
        <f t="shared" si="46"/>
        <v>2023</v>
      </c>
      <c r="G615">
        <f t="shared" si="47"/>
        <v>2</v>
      </c>
      <c r="H615" t="str">
        <f t="shared" si="48"/>
        <v>Tuesday</v>
      </c>
      <c r="I615" t="str">
        <f t="shared" si="49"/>
        <v>Sep</v>
      </c>
      <c r="J615" t="s">
        <v>81</v>
      </c>
      <c r="K615" t="s">
        <v>729</v>
      </c>
    </row>
    <row r="616" spans="1:11" x14ac:dyDescent="0.25">
      <c r="A616" s="1">
        <v>45195</v>
      </c>
      <c r="B616" t="s">
        <v>3</v>
      </c>
      <c r="C616" t="s">
        <v>224</v>
      </c>
      <c r="D616" s="2">
        <v>0.99</v>
      </c>
      <c r="E616">
        <f t="shared" si="45"/>
        <v>9</v>
      </c>
      <c r="F616">
        <f t="shared" si="46"/>
        <v>2023</v>
      </c>
      <c r="G616">
        <f t="shared" si="47"/>
        <v>2</v>
      </c>
      <c r="H616" t="str">
        <f t="shared" si="48"/>
        <v>Tuesday</v>
      </c>
      <c r="I616" t="str">
        <f t="shared" si="49"/>
        <v>Sep</v>
      </c>
      <c r="J616" t="s">
        <v>81</v>
      </c>
      <c r="K616" t="s">
        <v>729</v>
      </c>
    </row>
    <row r="617" spans="1:11" x14ac:dyDescent="0.25">
      <c r="A617" s="1">
        <v>45195</v>
      </c>
      <c r="B617" t="s">
        <v>3</v>
      </c>
      <c r="C617" t="s">
        <v>224</v>
      </c>
      <c r="D617" s="2">
        <v>0.99</v>
      </c>
      <c r="E617">
        <f t="shared" si="45"/>
        <v>9</v>
      </c>
      <c r="F617">
        <f t="shared" si="46"/>
        <v>2023</v>
      </c>
      <c r="G617">
        <f t="shared" si="47"/>
        <v>2</v>
      </c>
      <c r="H617" t="str">
        <f t="shared" si="48"/>
        <v>Tuesday</v>
      </c>
      <c r="I617" t="str">
        <f t="shared" si="49"/>
        <v>Sep</v>
      </c>
      <c r="J617" t="s">
        <v>81</v>
      </c>
      <c r="K617" t="s">
        <v>729</v>
      </c>
    </row>
    <row r="618" spans="1:11" x14ac:dyDescent="0.25">
      <c r="A618" s="1">
        <v>45195</v>
      </c>
      <c r="B618" t="s">
        <v>3</v>
      </c>
      <c r="C618" t="s">
        <v>224</v>
      </c>
      <c r="D618" s="2">
        <v>0.99</v>
      </c>
      <c r="E618">
        <f t="shared" si="45"/>
        <v>9</v>
      </c>
      <c r="F618">
        <f t="shared" si="46"/>
        <v>2023</v>
      </c>
      <c r="G618">
        <f t="shared" si="47"/>
        <v>2</v>
      </c>
      <c r="H618" t="str">
        <f t="shared" si="48"/>
        <v>Tuesday</v>
      </c>
      <c r="I618" t="str">
        <f t="shared" si="49"/>
        <v>Sep</v>
      </c>
      <c r="J618" t="s">
        <v>81</v>
      </c>
      <c r="K618" t="s">
        <v>729</v>
      </c>
    </row>
    <row r="619" spans="1:11" x14ac:dyDescent="0.25">
      <c r="A619" s="1">
        <v>45195</v>
      </c>
      <c r="B619" t="s">
        <v>3</v>
      </c>
      <c r="C619" t="s">
        <v>347</v>
      </c>
      <c r="D619" s="2">
        <f>1.99/2</f>
        <v>0.995</v>
      </c>
      <c r="E619">
        <f t="shared" si="45"/>
        <v>9</v>
      </c>
      <c r="F619">
        <f t="shared" si="46"/>
        <v>2023</v>
      </c>
      <c r="G619">
        <f t="shared" si="47"/>
        <v>2</v>
      </c>
      <c r="H619" t="str">
        <f t="shared" si="48"/>
        <v>Tuesday</v>
      </c>
      <c r="I619" t="str">
        <f t="shared" si="49"/>
        <v>Sep</v>
      </c>
      <c r="J619" t="s">
        <v>81</v>
      </c>
      <c r="K619" t="s">
        <v>729</v>
      </c>
    </row>
    <row r="620" spans="1:11" x14ac:dyDescent="0.25">
      <c r="A620" s="1">
        <v>45195</v>
      </c>
      <c r="B620" t="s">
        <v>3</v>
      </c>
      <c r="C620" t="s">
        <v>396</v>
      </c>
      <c r="D620" s="2">
        <f>5.99/2</f>
        <v>2.9950000000000001</v>
      </c>
      <c r="E620">
        <f t="shared" si="45"/>
        <v>9</v>
      </c>
      <c r="F620">
        <f t="shared" si="46"/>
        <v>2023</v>
      </c>
      <c r="G620">
        <f t="shared" si="47"/>
        <v>2</v>
      </c>
      <c r="H620" t="str">
        <f t="shared" si="48"/>
        <v>Tuesday</v>
      </c>
      <c r="I620" t="str">
        <f t="shared" si="49"/>
        <v>Sep</v>
      </c>
      <c r="J620" t="s">
        <v>81</v>
      </c>
      <c r="K620" t="s">
        <v>729</v>
      </c>
    </row>
    <row r="621" spans="1:11" x14ac:dyDescent="0.25">
      <c r="A621" s="1">
        <v>45195</v>
      </c>
      <c r="B621" t="s">
        <v>3</v>
      </c>
      <c r="C621" t="s">
        <v>397</v>
      </c>
      <c r="D621" s="2">
        <f>1.99/2</f>
        <v>0.995</v>
      </c>
      <c r="E621">
        <f t="shared" si="45"/>
        <v>9</v>
      </c>
      <c r="F621">
        <f t="shared" si="46"/>
        <v>2023</v>
      </c>
      <c r="G621">
        <f t="shared" si="47"/>
        <v>2</v>
      </c>
      <c r="H621" t="str">
        <f t="shared" si="48"/>
        <v>Tuesday</v>
      </c>
      <c r="I621" t="str">
        <f t="shared" si="49"/>
        <v>Sep</v>
      </c>
      <c r="J621" t="s">
        <v>81</v>
      </c>
      <c r="K621" t="s">
        <v>729</v>
      </c>
    </row>
    <row r="622" spans="1:11" x14ac:dyDescent="0.25">
      <c r="A622" s="1">
        <v>45195</v>
      </c>
      <c r="B622" t="s">
        <v>3</v>
      </c>
      <c r="C622" t="s">
        <v>225</v>
      </c>
      <c r="D622" s="2">
        <f>1.99/2</f>
        <v>0.995</v>
      </c>
      <c r="E622">
        <f t="shared" si="45"/>
        <v>9</v>
      </c>
      <c r="F622">
        <f t="shared" si="46"/>
        <v>2023</v>
      </c>
      <c r="G622">
        <f t="shared" si="47"/>
        <v>2</v>
      </c>
      <c r="H622" t="str">
        <f t="shared" si="48"/>
        <v>Tuesday</v>
      </c>
      <c r="I622" t="str">
        <f t="shared" si="49"/>
        <v>Sep</v>
      </c>
      <c r="J622" t="s">
        <v>81</v>
      </c>
      <c r="K622" t="s">
        <v>729</v>
      </c>
    </row>
    <row r="623" spans="1:11" x14ac:dyDescent="0.25">
      <c r="A623" s="1">
        <v>45195</v>
      </c>
      <c r="B623" t="s">
        <v>3</v>
      </c>
      <c r="C623" t="s">
        <v>398</v>
      </c>
      <c r="D623" s="2">
        <f>1.99/2</f>
        <v>0.995</v>
      </c>
      <c r="E623">
        <f t="shared" si="45"/>
        <v>9</v>
      </c>
      <c r="F623">
        <f t="shared" si="46"/>
        <v>2023</v>
      </c>
      <c r="G623">
        <f t="shared" si="47"/>
        <v>2</v>
      </c>
      <c r="H623" t="str">
        <f t="shared" si="48"/>
        <v>Tuesday</v>
      </c>
      <c r="I623" t="str">
        <f t="shared" si="49"/>
        <v>Sep</v>
      </c>
      <c r="J623" t="s">
        <v>81</v>
      </c>
      <c r="K623" t="s">
        <v>729</v>
      </c>
    </row>
    <row r="624" spans="1:11" x14ac:dyDescent="0.25">
      <c r="A624" s="1">
        <v>45195</v>
      </c>
      <c r="B624" t="s">
        <v>3</v>
      </c>
      <c r="C624" t="s">
        <v>399</v>
      </c>
      <c r="D624" s="2">
        <f>0.49</f>
        <v>0.49</v>
      </c>
      <c r="E624">
        <f t="shared" si="45"/>
        <v>9</v>
      </c>
      <c r="F624">
        <f t="shared" si="46"/>
        <v>2023</v>
      </c>
      <c r="G624">
        <f t="shared" si="47"/>
        <v>2</v>
      </c>
      <c r="H624" t="str">
        <f t="shared" si="48"/>
        <v>Tuesday</v>
      </c>
      <c r="I624" t="str">
        <f t="shared" si="49"/>
        <v>Sep</v>
      </c>
      <c r="J624" t="s">
        <v>81</v>
      </c>
      <c r="K624" t="s">
        <v>729</v>
      </c>
    </row>
    <row r="625" spans="1:11" x14ac:dyDescent="0.25">
      <c r="A625" s="1">
        <v>45195</v>
      </c>
      <c r="B625" t="s">
        <v>3</v>
      </c>
      <c r="C625" t="s">
        <v>400</v>
      </c>
      <c r="D625" s="2">
        <v>2.89</v>
      </c>
      <c r="E625">
        <f t="shared" si="45"/>
        <v>9</v>
      </c>
      <c r="F625">
        <f t="shared" si="46"/>
        <v>2023</v>
      </c>
      <c r="G625">
        <f t="shared" si="47"/>
        <v>2</v>
      </c>
      <c r="H625" t="str">
        <f t="shared" si="48"/>
        <v>Tuesday</v>
      </c>
      <c r="I625" t="str">
        <f t="shared" si="49"/>
        <v>Sep</v>
      </c>
      <c r="J625" t="s">
        <v>81</v>
      </c>
      <c r="K625" t="s">
        <v>729</v>
      </c>
    </row>
    <row r="626" spans="1:11" x14ac:dyDescent="0.25">
      <c r="A626" s="1">
        <v>45195</v>
      </c>
      <c r="B626" t="s">
        <v>3</v>
      </c>
      <c r="C626" t="s">
        <v>401</v>
      </c>
      <c r="D626" s="2">
        <f>2.49/2</f>
        <v>1.2450000000000001</v>
      </c>
      <c r="E626">
        <f t="shared" si="45"/>
        <v>9</v>
      </c>
      <c r="F626">
        <f t="shared" si="46"/>
        <v>2023</v>
      </c>
      <c r="G626">
        <f t="shared" si="47"/>
        <v>2</v>
      </c>
      <c r="H626" t="str">
        <f t="shared" si="48"/>
        <v>Tuesday</v>
      </c>
      <c r="I626" t="str">
        <f t="shared" si="49"/>
        <v>Sep</v>
      </c>
      <c r="J626" t="s">
        <v>81</v>
      </c>
      <c r="K626" t="s">
        <v>729</v>
      </c>
    </row>
    <row r="627" spans="1:11" x14ac:dyDescent="0.25">
      <c r="A627" s="1">
        <v>45196</v>
      </c>
      <c r="B627" t="s">
        <v>3</v>
      </c>
      <c r="C627" t="s">
        <v>94</v>
      </c>
      <c r="D627" s="2">
        <v>3.3</v>
      </c>
      <c r="E627">
        <f t="shared" si="45"/>
        <v>9</v>
      </c>
      <c r="F627">
        <f t="shared" si="46"/>
        <v>2023</v>
      </c>
      <c r="G627">
        <f t="shared" si="47"/>
        <v>3</v>
      </c>
      <c r="H627" t="str">
        <f t="shared" si="48"/>
        <v>Wednesday</v>
      </c>
      <c r="I627" t="str">
        <f t="shared" si="49"/>
        <v>Sep</v>
      </c>
      <c r="J627" t="s">
        <v>46</v>
      </c>
    </row>
    <row r="628" spans="1:11" x14ac:dyDescent="0.25">
      <c r="A628" s="1">
        <v>45197</v>
      </c>
      <c r="B628" t="s">
        <v>3</v>
      </c>
      <c r="C628" t="s">
        <v>94</v>
      </c>
      <c r="D628" s="2">
        <v>3.3</v>
      </c>
      <c r="E628">
        <f t="shared" si="45"/>
        <v>9</v>
      </c>
      <c r="F628">
        <f t="shared" si="46"/>
        <v>2023</v>
      </c>
      <c r="G628">
        <f t="shared" si="47"/>
        <v>4</v>
      </c>
      <c r="H628" t="str">
        <f t="shared" si="48"/>
        <v>Thursday</v>
      </c>
      <c r="I628" t="str">
        <f t="shared" si="49"/>
        <v>Sep</v>
      </c>
      <c r="J628" t="s">
        <v>46</v>
      </c>
    </row>
    <row r="629" spans="1:11" x14ac:dyDescent="0.25">
      <c r="A629" s="1">
        <v>45198</v>
      </c>
      <c r="B629" t="s">
        <v>3</v>
      </c>
      <c r="C629" t="s">
        <v>79</v>
      </c>
      <c r="D629" s="2">
        <v>1.69</v>
      </c>
      <c r="E629">
        <f t="shared" si="45"/>
        <v>9</v>
      </c>
      <c r="F629">
        <f t="shared" si="46"/>
        <v>2023</v>
      </c>
      <c r="G629">
        <f t="shared" si="47"/>
        <v>5</v>
      </c>
      <c r="H629" t="str">
        <f t="shared" si="48"/>
        <v>Friday</v>
      </c>
      <c r="I629" t="str">
        <f t="shared" si="49"/>
        <v>Sep</v>
      </c>
      <c r="J629" t="s">
        <v>49</v>
      </c>
      <c r="K629" t="s">
        <v>743</v>
      </c>
    </row>
    <row r="630" spans="1:11" x14ac:dyDescent="0.25">
      <c r="A630" s="1">
        <v>45198</v>
      </c>
      <c r="B630" t="s">
        <v>3</v>
      </c>
      <c r="C630" t="s">
        <v>362</v>
      </c>
      <c r="D630" s="2">
        <v>1.49</v>
      </c>
      <c r="E630">
        <f t="shared" si="45"/>
        <v>9</v>
      </c>
      <c r="F630">
        <f t="shared" si="46"/>
        <v>2023</v>
      </c>
      <c r="G630">
        <f t="shared" si="47"/>
        <v>5</v>
      </c>
      <c r="H630" t="str">
        <f t="shared" si="48"/>
        <v>Friday</v>
      </c>
      <c r="I630" t="str">
        <f t="shared" si="49"/>
        <v>Sep</v>
      </c>
      <c r="J630" t="s">
        <v>49</v>
      </c>
      <c r="K630" t="s">
        <v>743</v>
      </c>
    </row>
    <row r="631" spans="1:11" x14ac:dyDescent="0.25">
      <c r="A631" s="1">
        <v>45198</v>
      </c>
      <c r="B631" t="s">
        <v>3</v>
      </c>
      <c r="C631" t="s">
        <v>363</v>
      </c>
      <c r="D631" s="2">
        <v>1.29</v>
      </c>
      <c r="E631">
        <f t="shared" si="45"/>
        <v>9</v>
      </c>
      <c r="F631">
        <f t="shared" si="46"/>
        <v>2023</v>
      </c>
      <c r="G631">
        <f t="shared" si="47"/>
        <v>5</v>
      </c>
      <c r="H631" t="str">
        <f t="shared" si="48"/>
        <v>Friday</v>
      </c>
      <c r="I631" t="str">
        <f t="shared" si="49"/>
        <v>Sep</v>
      </c>
      <c r="J631" t="s">
        <v>49</v>
      </c>
      <c r="K631" t="s">
        <v>743</v>
      </c>
    </row>
    <row r="632" spans="1:11" x14ac:dyDescent="0.25">
      <c r="A632" s="1">
        <v>45198</v>
      </c>
      <c r="B632" t="s">
        <v>3</v>
      </c>
      <c r="C632" t="s">
        <v>306</v>
      </c>
      <c r="D632" s="2">
        <v>5.52</v>
      </c>
      <c r="E632">
        <f t="shared" si="45"/>
        <v>9</v>
      </c>
      <c r="F632">
        <f t="shared" si="46"/>
        <v>2023</v>
      </c>
      <c r="G632">
        <f t="shared" si="47"/>
        <v>5</v>
      </c>
      <c r="H632" t="str">
        <f t="shared" si="48"/>
        <v>Friday</v>
      </c>
      <c r="I632" t="str">
        <f t="shared" si="49"/>
        <v>Sep</v>
      </c>
      <c r="J632" t="s">
        <v>46</v>
      </c>
    </row>
    <row r="633" spans="1:11" x14ac:dyDescent="0.25">
      <c r="A633" s="1">
        <v>45198</v>
      </c>
      <c r="B633" t="s">
        <v>3</v>
      </c>
      <c r="C633" t="s">
        <v>86</v>
      </c>
      <c r="D633" s="2">
        <v>0.79</v>
      </c>
      <c r="E633">
        <f t="shared" si="45"/>
        <v>9</v>
      </c>
      <c r="F633">
        <f t="shared" si="46"/>
        <v>2023</v>
      </c>
      <c r="G633">
        <f t="shared" si="47"/>
        <v>5</v>
      </c>
      <c r="H633" t="str">
        <f t="shared" si="48"/>
        <v>Friday</v>
      </c>
      <c r="I633" t="str">
        <f t="shared" si="49"/>
        <v>Sep</v>
      </c>
      <c r="J633" t="s">
        <v>46</v>
      </c>
    </row>
    <row r="634" spans="1:11" x14ac:dyDescent="0.25">
      <c r="A634" s="1">
        <v>45198</v>
      </c>
      <c r="B634" t="s">
        <v>3</v>
      </c>
      <c r="C634" t="s">
        <v>110</v>
      </c>
      <c r="D634" s="2">
        <v>0.88</v>
      </c>
      <c r="E634">
        <f t="shared" si="45"/>
        <v>9</v>
      </c>
      <c r="F634">
        <f t="shared" si="46"/>
        <v>2023</v>
      </c>
      <c r="G634">
        <f t="shared" si="47"/>
        <v>5</v>
      </c>
      <c r="H634" t="str">
        <f t="shared" si="48"/>
        <v>Friday</v>
      </c>
      <c r="I634" t="str">
        <f t="shared" si="49"/>
        <v>Sep</v>
      </c>
      <c r="J634" t="s">
        <v>46</v>
      </c>
    </row>
    <row r="635" spans="1:11" x14ac:dyDescent="0.25">
      <c r="A635" s="1">
        <v>45198</v>
      </c>
      <c r="B635" t="s">
        <v>3</v>
      </c>
      <c r="C635" t="s">
        <v>79</v>
      </c>
      <c r="D635" s="2">
        <v>1.69</v>
      </c>
      <c r="E635">
        <f t="shared" si="45"/>
        <v>9</v>
      </c>
      <c r="F635">
        <f t="shared" si="46"/>
        <v>2023</v>
      </c>
      <c r="G635">
        <f t="shared" si="47"/>
        <v>5</v>
      </c>
      <c r="H635" t="str">
        <f t="shared" si="48"/>
        <v>Friday</v>
      </c>
      <c r="I635" t="str">
        <f t="shared" si="49"/>
        <v>Sep</v>
      </c>
      <c r="J635" t="s">
        <v>49</v>
      </c>
      <c r="K635" t="s">
        <v>743</v>
      </c>
    </row>
    <row r="636" spans="1:11" x14ac:dyDescent="0.25">
      <c r="A636" s="1">
        <v>45198</v>
      </c>
      <c r="B636" t="s">
        <v>3</v>
      </c>
      <c r="C636" t="s">
        <v>362</v>
      </c>
      <c r="D636" s="2">
        <v>1.49</v>
      </c>
      <c r="E636">
        <f t="shared" si="45"/>
        <v>9</v>
      </c>
      <c r="F636">
        <f t="shared" si="46"/>
        <v>2023</v>
      </c>
      <c r="G636">
        <f t="shared" si="47"/>
        <v>5</v>
      </c>
      <c r="H636" t="str">
        <f t="shared" si="48"/>
        <v>Friday</v>
      </c>
      <c r="I636" t="str">
        <f t="shared" si="49"/>
        <v>Sep</v>
      </c>
      <c r="J636" t="s">
        <v>49</v>
      </c>
      <c r="K636" t="s">
        <v>743</v>
      </c>
    </row>
    <row r="637" spans="1:11" x14ac:dyDescent="0.25">
      <c r="A637" s="1">
        <v>45198</v>
      </c>
      <c r="B637" t="s">
        <v>3</v>
      </c>
      <c r="C637" t="s">
        <v>363</v>
      </c>
      <c r="D637" s="2">
        <v>1.29</v>
      </c>
      <c r="E637">
        <f t="shared" si="45"/>
        <v>9</v>
      </c>
      <c r="F637">
        <f t="shared" si="46"/>
        <v>2023</v>
      </c>
      <c r="G637">
        <f t="shared" si="47"/>
        <v>5</v>
      </c>
      <c r="H637" t="str">
        <f t="shared" si="48"/>
        <v>Friday</v>
      </c>
      <c r="I637" t="str">
        <f t="shared" si="49"/>
        <v>Sep</v>
      </c>
      <c r="J637" t="s">
        <v>49</v>
      </c>
      <c r="K637" t="s">
        <v>743</v>
      </c>
    </row>
    <row r="638" spans="1:11" x14ac:dyDescent="0.25">
      <c r="A638" s="1">
        <v>45199</v>
      </c>
      <c r="B638" t="s">
        <v>3</v>
      </c>
      <c r="C638" t="s">
        <v>348</v>
      </c>
      <c r="D638" s="2">
        <v>0.79</v>
      </c>
      <c r="E638">
        <f t="shared" si="45"/>
        <v>9</v>
      </c>
      <c r="F638">
        <f t="shared" si="46"/>
        <v>2023</v>
      </c>
      <c r="G638">
        <f t="shared" si="47"/>
        <v>6</v>
      </c>
      <c r="H638" t="str">
        <f t="shared" si="48"/>
        <v>Saturday</v>
      </c>
      <c r="I638" t="str">
        <f t="shared" si="49"/>
        <v>Sep</v>
      </c>
      <c r="J638" t="s">
        <v>81</v>
      </c>
      <c r="K638" t="s">
        <v>729</v>
      </c>
    </row>
    <row r="639" spans="1:11" x14ac:dyDescent="0.25">
      <c r="A639" s="1">
        <v>45199</v>
      </c>
      <c r="B639" t="s">
        <v>3</v>
      </c>
      <c r="C639" t="s">
        <v>349</v>
      </c>
      <c r="D639" s="2">
        <v>4.99</v>
      </c>
      <c r="E639">
        <f t="shared" si="45"/>
        <v>9</v>
      </c>
      <c r="F639">
        <f t="shared" si="46"/>
        <v>2023</v>
      </c>
      <c r="G639">
        <f t="shared" si="47"/>
        <v>6</v>
      </c>
      <c r="H639" t="str">
        <f t="shared" si="48"/>
        <v>Saturday</v>
      </c>
      <c r="I639" t="str">
        <f t="shared" si="49"/>
        <v>Sep</v>
      </c>
      <c r="J639" t="s">
        <v>81</v>
      </c>
      <c r="K639" t="s">
        <v>729</v>
      </c>
    </row>
    <row r="640" spans="1:11" x14ac:dyDescent="0.25">
      <c r="A640" s="1">
        <v>45199</v>
      </c>
      <c r="B640" t="s">
        <v>3</v>
      </c>
      <c r="C640" t="s">
        <v>224</v>
      </c>
      <c r="D640" s="2">
        <v>0.99</v>
      </c>
      <c r="E640">
        <f t="shared" si="45"/>
        <v>9</v>
      </c>
      <c r="F640">
        <f t="shared" si="46"/>
        <v>2023</v>
      </c>
      <c r="G640">
        <f t="shared" si="47"/>
        <v>6</v>
      </c>
      <c r="H640" t="str">
        <f t="shared" si="48"/>
        <v>Saturday</v>
      </c>
      <c r="I640" t="str">
        <f t="shared" si="49"/>
        <v>Sep</v>
      </c>
      <c r="J640" t="s">
        <v>81</v>
      </c>
      <c r="K640" t="s">
        <v>729</v>
      </c>
    </row>
    <row r="641" spans="1:11" x14ac:dyDescent="0.25">
      <c r="A641" s="1">
        <v>45199</v>
      </c>
      <c r="B641" t="s">
        <v>3</v>
      </c>
      <c r="C641" t="s">
        <v>224</v>
      </c>
      <c r="D641" s="2">
        <v>0.99</v>
      </c>
      <c r="E641">
        <f t="shared" si="45"/>
        <v>9</v>
      </c>
      <c r="F641">
        <f t="shared" si="46"/>
        <v>2023</v>
      </c>
      <c r="G641">
        <f t="shared" si="47"/>
        <v>6</v>
      </c>
      <c r="H641" t="str">
        <f t="shared" si="48"/>
        <v>Saturday</v>
      </c>
      <c r="I641" t="str">
        <f t="shared" si="49"/>
        <v>Sep</v>
      </c>
      <c r="J641" t="s">
        <v>81</v>
      </c>
      <c r="K641" t="s">
        <v>729</v>
      </c>
    </row>
    <row r="642" spans="1:11" x14ac:dyDescent="0.25">
      <c r="A642" s="1">
        <v>45199</v>
      </c>
      <c r="B642" t="s">
        <v>3</v>
      </c>
      <c r="C642" t="s">
        <v>224</v>
      </c>
      <c r="D642" s="2">
        <v>0.99</v>
      </c>
      <c r="E642">
        <f t="shared" si="45"/>
        <v>9</v>
      </c>
      <c r="F642">
        <f t="shared" si="46"/>
        <v>2023</v>
      </c>
      <c r="G642">
        <f t="shared" si="47"/>
        <v>6</v>
      </c>
      <c r="H642" t="str">
        <f t="shared" si="48"/>
        <v>Saturday</v>
      </c>
      <c r="I642" t="str">
        <f t="shared" si="49"/>
        <v>Sep</v>
      </c>
      <c r="J642" t="s">
        <v>81</v>
      </c>
      <c r="K642" t="s">
        <v>729</v>
      </c>
    </row>
    <row r="643" spans="1:11" x14ac:dyDescent="0.25">
      <c r="A643" s="1">
        <v>45199</v>
      </c>
      <c r="B643" t="s">
        <v>3</v>
      </c>
      <c r="C643" t="s">
        <v>350</v>
      </c>
      <c r="D643" s="2">
        <v>1.79</v>
      </c>
      <c r="E643">
        <f t="shared" ref="E643:E706" si="50">MONTH(A643)</f>
        <v>9</v>
      </c>
      <c r="F643">
        <f t="shared" ref="F643:F706" si="51">YEAR(A643)</f>
        <v>2023</v>
      </c>
      <c r="G643">
        <f t="shared" ref="G643:G706" si="52">WEEKDAY(A643, 2)</f>
        <v>6</v>
      </c>
      <c r="H643" t="str">
        <f t="shared" ref="H643:H706" si="53">CHOOSE(WEEKDAY(A643, 2), "Monday", "Tuesday","Wednesday", "Thursday", "Friday", "Saturday","Sunday")</f>
        <v>Saturday</v>
      </c>
      <c r="I643" t="str">
        <f t="shared" ref="I643:I706" si="54">TEXT(A643, "MMM")</f>
        <v>Sep</v>
      </c>
      <c r="J643" t="s">
        <v>81</v>
      </c>
      <c r="K643" t="s">
        <v>729</v>
      </c>
    </row>
    <row r="644" spans="1:11" x14ac:dyDescent="0.25">
      <c r="A644" s="1">
        <v>45199</v>
      </c>
      <c r="B644" t="s">
        <v>3</v>
      </c>
      <c r="C644" t="s">
        <v>351</v>
      </c>
      <c r="D644" s="2">
        <v>1.79</v>
      </c>
      <c r="E644">
        <f t="shared" si="50"/>
        <v>9</v>
      </c>
      <c r="F644">
        <f t="shared" si="51"/>
        <v>2023</v>
      </c>
      <c r="G644">
        <f t="shared" si="52"/>
        <v>6</v>
      </c>
      <c r="H644" t="str">
        <f t="shared" si="53"/>
        <v>Saturday</v>
      </c>
      <c r="I644" t="str">
        <f t="shared" si="54"/>
        <v>Sep</v>
      </c>
      <c r="J644" t="s">
        <v>81</v>
      </c>
      <c r="K644" t="s">
        <v>729</v>
      </c>
    </row>
    <row r="645" spans="1:11" x14ac:dyDescent="0.25">
      <c r="A645" s="1">
        <v>45199</v>
      </c>
      <c r="B645" t="s">
        <v>3</v>
      </c>
      <c r="C645" t="s">
        <v>352</v>
      </c>
      <c r="D645" s="2">
        <f>3.48/2</f>
        <v>1.74</v>
      </c>
      <c r="E645">
        <f t="shared" si="50"/>
        <v>9</v>
      </c>
      <c r="F645">
        <f t="shared" si="51"/>
        <v>2023</v>
      </c>
      <c r="G645">
        <f t="shared" si="52"/>
        <v>6</v>
      </c>
      <c r="H645" t="str">
        <f t="shared" si="53"/>
        <v>Saturday</v>
      </c>
      <c r="I645" t="str">
        <f t="shared" si="54"/>
        <v>Sep</v>
      </c>
      <c r="J645" t="s">
        <v>81</v>
      </c>
      <c r="K645" t="s">
        <v>729</v>
      </c>
    </row>
    <row r="646" spans="1:11" x14ac:dyDescent="0.25">
      <c r="A646" s="1">
        <v>45199</v>
      </c>
      <c r="B646" t="s">
        <v>3</v>
      </c>
      <c r="C646" t="s">
        <v>352</v>
      </c>
      <c r="D646" s="2">
        <f>3.48/2</f>
        <v>1.74</v>
      </c>
      <c r="E646">
        <f t="shared" si="50"/>
        <v>9</v>
      </c>
      <c r="F646">
        <f t="shared" si="51"/>
        <v>2023</v>
      </c>
      <c r="G646">
        <f t="shared" si="52"/>
        <v>6</v>
      </c>
      <c r="H646" t="str">
        <f t="shared" si="53"/>
        <v>Saturday</v>
      </c>
      <c r="I646" t="str">
        <f t="shared" si="54"/>
        <v>Sep</v>
      </c>
      <c r="J646" t="s">
        <v>81</v>
      </c>
      <c r="K646" t="s">
        <v>729</v>
      </c>
    </row>
    <row r="647" spans="1:11" x14ac:dyDescent="0.25">
      <c r="A647" s="1">
        <v>45199</v>
      </c>
      <c r="B647" t="s">
        <v>3</v>
      </c>
      <c r="C647" t="s">
        <v>353</v>
      </c>
      <c r="D647" s="2">
        <v>5.61</v>
      </c>
      <c r="E647">
        <f t="shared" si="50"/>
        <v>9</v>
      </c>
      <c r="F647">
        <f t="shared" si="51"/>
        <v>2023</v>
      </c>
      <c r="G647">
        <f t="shared" si="52"/>
        <v>6</v>
      </c>
      <c r="H647" t="str">
        <f t="shared" si="53"/>
        <v>Saturday</v>
      </c>
      <c r="I647" t="str">
        <f t="shared" si="54"/>
        <v>Sep</v>
      </c>
      <c r="J647" t="s">
        <v>81</v>
      </c>
      <c r="K647" t="s">
        <v>729</v>
      </c>
    </row>
    <row r="648" spans="1:11" x14ac:dyDescent="0.25">
      <c r="A648" s="1">
        <v>45199</v>
      </c>
      <c r="B648" t="s">
        <v>3</v>
      </c>
      <c r="C648" t="s">
        <v>354</v>
      </c>
      <c r="D648" s="2">
        <v>2.79</v>
      </c>
      <c r="E648">
        <f t="shared" si="50"/>
        <v>9</v>
      </c>
      <c r="F648">
        <f t="shared" si="51"/>
        <v>2023</v>
      </c>
      <c r="G648">
        <f t="shared" si="52"/>
        <v>6</v>
      </c>
      <c r="H648" t="str">
        <f t="shared" si="53"/>
        <v>Saturday</v>
      </c>
      <c r="I648" t="str">
        <f t="shared" si="54"/>
        <v>Sep</v>
      </c>
      <c r="J648" t="s">
        <v>81</v>
      </c>
      <c r="K648" t="s">
        <v>729</v>
      </c>
    </row>
    <row r="649" spans="1:11" x14ac:dyDescent="0.25">
      <c r="A649" s="1">
        <v>45199</v>
      </c>
      <c r="B649" t="s">
        <v>3</v>
      </c>
      <c r="C649" t="s">
        <v>355</v>
      </c>
      <c r="D649" s="2">
        <v>5.24</v>
      </c>
      <c r="E649">
        <f t="shared" si="50"/>
        <v>9</v>
      </c>
      <c r="F649">
        <f t="shared" si="51"/>
        <v>2023</v>
      </c>
      <c r="G649">
        <f t="shared" si="52"/>
        <v>6</v>
      </c>
      <c r="H649" t="str">
        <f t="shared" si="53"/>
        <v>Saturday</v>
      </c>
      <c r="I649" t="str">
        <f t="shared" si="54"/>
        <v>Sep</v>
      </c>
      <c r="J649" t="s">
        <v>81</v>
      </c>
      <c r="K649" t="s">
        <v>729</v>
      </c>
    </row>
    <row r="650" spans="1:11" x14ac:dyDescent="0.25">
      <c r="A650" s="1">
        <v>45199</v>
      </c>
      <c r="B650" t="s">
        <v>3</v>
      </c>
      <c r="C650" t="s">
        <v>356</v>
      </c>
      <c r="D650" s="2">
        <v>1.79</v>
      </c>
      <c r="E650">
        <f t="shared" si="50"/>
        <v>9</v>
      </c>
      <c r="F650">
        <f t="shared" si="51"/>
        <v>2023</v>
      </c>
      <c r="G650">
        <f t="shared" si="52"/>
        <v>6</v>
      </c>
      <c r="H650" t="str">
        <f t="shared" si="53"/>
        <v>Saturday</v>
      </c>
      <c r="I650" t="str">
        <f t="shared" si="54"/>
        <v>Sep</v>
      </c>
      <c r="J650" t="s">
        <v>81</v>
      </c>
      <c r="K650" t="s">
        <v>729</v>
      </c>
    </row>
    <row r="651" spans="1:11" x14ac:dyDescent="0.25">
      <c r="A651" s="1">
        <v>45199</v>
      </c>
      <c r="B651" t="s">
        <v>3</v>
      </c>
      <c r="C651" t="s">
        <v>357</v>
      </c>
      <c r="D651" s="2">
        <v>3.99</v>
      </c>
      <c r="E651">
        <f t="shared" si="50"/>
        <v>9</v>
      </c>
      <c r="F651">
        <f t="shared" si="51"/>
        <v>2023</v>
      </c>
      <c r="G651">
        <f t="shared" si="52"/>
        <v>6</v>
      </c>
      <c r="H651" t="str">
        <f t="shared" si="53"/>
        <v>Saturday</v>
      </c>
      <c r="I651" t="str">
        <f t="shared" si="54"/>
        <v>Sep</v>
      </c>
      <c r="J651" t="s">
        <v>81</v>
      </c>
      <c r="K651" t="s">
        <v>729</v>
      </c>
    </row>
    <row r="652" spans="1:11" x14ac:dyDescent="0.25">
      <c r="A652" s="1">
        <v>45199</v>
      </c>
      <c r="B652" t="s">
        <v>3</v>
      </c>
      <c r="C652" t="s">
        <v>240</v>
      </c>
      <c r="D652" s="2">
        <v>4.6900000000000004</v>
      </c>
      <c r="E652">
        <f t="shared" si="50"/>
        <v>9</v>
      </c>
      <c r="F652">
        <f t="shared" si="51"/>
        <v>2023</v>
      </c>
      <c r="G652">
        <f t="shared" si="52"/>
        <v>6</v>
      </c>
      <c r="H652" t="str">
        <f t="shared" si="53"/>
        <v>Saturday</v>
      </c>
      <c r="I652" t="str">
        <f t="shared" si="54"/>
        <v>Sep</v>
      </c>
      <c r="J652" t="s">
        <v>81</v>
      </c>
      <c r="K652" t="s">
        <v>729</v>
      </c>
    </row>
    <row r="653" spans="1:11" x14ac:dyDescent="0.25">
      <c r="A653" s="1">
        <v>45199</v>
      </c>
      <c r="B653" t="s">
        <v>3</v>
      </c>
      <c r="C653" t="s">
        <v>358</v>
      </c>
      <c r="D653" s="2">
        <v>0.99</v>
      </c>
      <c r="E653">
        <f t="shared" si="50"/>
        <v>9</v>
      </c>
      <c r="F653">
        <f t="shared" si="51"/>
        <v>2023</v>
      </c>
      <c r="G653">
        <f t="shared" si="52"/>
        <v>6</v>
      </c>
      <c r="H653" t="str">
        <f t="shared" si="53"/>
        <v>Saturday</v>
      </c>
      <c r="I653" t="str">
        <f t="shared" si="54"/>
        <v>Sep</v>
      </c>
      <c r="J653" t="s">
        <v>81</v>
      </c>
      <c r="K653" t="s">
        <v>729</v>
      </c>
    </row>
    <row r="654" spans="1:11" x14ac:dyDescent="0.25">
      <c r="A654" s="1">
        <v>45199</v>
      </c>
      <c r="B654" t="s">
        <v>3</v>
      </c>
      <c r="C654" t="s">
        <v>359</v>
      </c>
      <c r="D654" s="2">
        <v>0.69</v>
      </c>
      <c r="E654">
        <f t="shared" si="50"/>
        <v>9</v>
      </c>
      <c r="F654">
        <f t="shared" si="51"/>
        <v>2023</v>
      </c>
      <c r="G654">
        <f t="shared" si="52"/>
        <v>6</v>
      </c>
      <c r="H654" t="str">
        <f t="shared" si="53"/>
        <v>Saturday</v>
      </c>
      <c r="I654" t="str">
        <f t="shared" si="54"/>
        <v>Sep</v>
      </c>
      <c r="J654" t="s">
        <v>81</v>
      </c>
      <c r="K654" t="s">
        <v>729</v>
      </c>
    </row>
    <row r="655" spans="1:11" x14ac:dyDescent="0.25">
      <c r="A655" s="1">
        <v>45199</v>
      </c>
      <c r="B655" t="s">
        <v>3</v>
      </c>
      <c r="C655" t="s">
        <v>359</v>
      </c>
      <c r="D655" s="2">
        <v>0.69</v>
      </c>
      <c r="E655">
        <f t="shared" si="50"/>
        <v>9</v>
      </c>
      <c r="F655">
        <f t="shared" si="51"/>
        <v>2023</v>
      </c>
      <c r="G655">
        <f t="shared" si="52"/>
        <v>6</v>
      </c>
      <c r="H655" t="str">
        <f t="shared" si="53"/>
        <v>Saturday</v>
      </c>
      <c r="I655" t="str">
        <f t="shared" si="54"/>
        <v>Sep</v>
      </c>
      <c r="J655" t="s">
        <v>81</v>
      </c>
      <c r="K655" t="s">
        <v>729</v>
      </c>
    </row>
    <row r="656" spans="1:11" x14ac:dyDescent="0.25">
      <c r="A656" s="1">
        <v>45199</v>
      </c>
      <c r="B656" t="s">
        <v>3</v>
      </c>
      <c r="C656" t="s">
        <v>360</v>
      </c>
      <c r="D656" s="2">
        <v>0.99</v>
      </c>
      <c r="E656">
        <f t="shared" si="50"/>
        <v>9</v>
      </c>
      <c r="F656">
        <f t="shared" si="51"/>
        <v>2023</v>
      </c>
      <c r="G656">
        <f t="shared" si="52"/>
        <v>6</v>
      </c>
      <c r="H656" t="str">
        <f t="shared" si="53"/>
        <v>Saturday</v>
      </c>
      <c r="I656" t="str">
        <f t="shared" si="54"/>
        <v>Sep</v>
      </c>
      <c r="J656" t="s">
        <v>81</v>
      </c>
      <c r="K656" t="s">
        <v>729</v>
      </c>
    </row>
    <row r="657" spans="1:11" x14ac:dyDescent="0.25">
      <c r="A657" s="1">
        <v>45199</v>
      </c>
      <c r="B657" t="s">
        <v>3</v>
      </c>
      <c r="C657" t="s">
        <v>101</v>
      </c>
      <c r="D657" s="2">
        <v>1.39</v>
      </c>
      <c r="E657">
        <f t="shared" si="50"/>
        <v>9</v>
      </c>
      <c r="F657">
        <f t="shared" si="51"/>
        <v>2023</v>
      </c>
      <c r="G657">
        <f t="shared" si="52"/>
        <v>6</v>
      </c>
      <c r="H657" t="str">
        <f t="shared" si="53"/>
        <v>Saturday</v>
      </c>
      <c r="I657" t="str">
        <f t="shared" si="54"/>
        <v>Sep</v>
      </c>
      <c r="J657" t="s">
        <v>81</v>
      </c>
      <c r="K657" t="s">
        <v>729</v>
      </c>
    </row>
    <row r="658" spans="1:11" x14ac:dyDescent="0.25">
      <c r="A658" s="1">
        <v>45199</v>
      </c>
      <c r="B658" t="s">
        <v>3</v>
      </c>
      <c r="C658" t="s">
        <v>101</v>
      </c>
      <c r="D658" s="2">
        <v>1.39</v>
      </c>
      <c r="E658">
        <f t="shared" si="50"/>
        <v>9</v>
      </c>
      <c r="F658">
        <f t="shared" si="51"/>
        <v>2023</v>
      </c>
      <c r="G658">
        <f t="shared" si="52"/>
        <v>6</v>
      </c>
      <c r="H658" t="str">
        <f t="shared" si="53"/>
        <v>Saturday</v>
      </c>
      <c r="I658" t="str">
        <f t="shared" si="54"/>
        <v>Sep</v>
      </c>
      <c r="J658" t="s">
        <v>81</v>
      </c>
      <c r="K658" t="s">
        <v>729</v>
      </c>
    </row>
    <row r="659" spans="1:11" x14ac:dyDescent="0.25">
      <c r="A659" s="1">
        <v>45199</v>
      </c>
      <c r="B659" t="s">
        <v>3</v>
      </c>
      <c r="C659" t="s">
        <v>295</v>
      </c>
      <c r="D659" s="2">
        <v>1.69</v>
      </c>
      <c r="E659">
        <f t="shared" si="50"/>
        <v>9</v>
      </c>
      <c r="F659">
        <f t="shared" si="51"/>
        <v>2023</v>
      </c>
      <c r="G659">
        <f t="shared" si="52"/>
        <v>6</v>
      </c>
      <c r="H659" t="str">
        <f t="shared" si="53"/>
        <v>Saturday</v>
      </c>
      <c r="I659" t="str">
        <f t="shared" si="54"/>
        <v>Sep</v>
      </c>
      <c r="J659" t="s">
        <v>81</v>
      </c>
      <c r="K659" t="s">
        <v>729</v>
      </c>
    </row>
    <row r="660" spans="1:11" x14ac:dyDescent="0.25">
      <c r="A660" s="1">
        <v>45199</v>
      </c>
      <c r="B660" t="s">
        <v>3</v>
      </c>
      <c r="C660" t="s">
        <v>361</v>
      </c>
      <c r="D660" s="2">
        <v>2.99</v>
      </c>
      <c r="E660">
        <f t="shared" si="50"/>
        <v>9</v>
      </c>
      <c r="F660">
        <f t="shared" si="51"/>
        <v>2023</v>
      </c>
      <c r="G660">
        <f t="shared" si="52"/>
        <v>6</v>
      </c>
      <c r="H660" t="str">
        <f t="shared" si="53"/>
        <v>Saturday</v>
      </c>
      <c r="I660" t="str">
        <f t="shared" si="54"/>
        <v>Sep</v>
      </c>
      <c r="J660" t="s">
        <v>81</v>
      </c>
      <c r="K660" t="s">
        <v>729</v>
      </c>
    </row>
    <row r="661" spans="1:11" x14ac:dyDescent="0.25">
      <c r="A661" s="1">
        <v>45199</v>
      </c>
      <c r="B661" t="s">
        <v>3</v>
      </c>
      <c r="C661" t="s">
        <v>465</v>
      </c>
      <c r="D661" s="2">
        <v>1</v>
      </c>
      <c r="E661">
        <f t="shared" si="50"/>
        <v>9</v>
      </c>
      <c r="F661">
        <f t="shared" si="51"/>
        <v>2023</v>
      </c>
      <c r="G661">
        <f t="shared" si="52"/>
        <v>6</v>
      </c>
      <c r="H661" t="str">
        <f t="shared" si="53"/>
        <v>Saturday</v>
      </c>
      <c r="I661" t="str">
        <f t="shared" si="54"/>
        <v>Sep</v>
      </c>
      <c r="J661" t="s">
        <v>376</v>
      </c>
      <c r="K661" t="s">
        <v>729</v>
      </c>
    </row>
    <row r="662" spans="1:11" x14ac:dyDescent="0.25">
      <c r="A662" s="1">
        <v>45199</v>
      </c>
      <c r="B662" t="s">
        <v>3</v>
      </c>
      <c r="C662" t="s">
        <v>465</v>
      </c>
      <c r="D662" s="2">
        <v>1</v>
      </c>
      <c r="E662">
        <f t="shared" si="50"/>
        <v>9</v>
      </c>
      <c r="F662">
        <f t="shared" si="51"/>
        <v>2023</v>
      </c>
      <c r="G662">
        <f t="shared" si="52"/>
        <v>6</v>
      </c>
      <c r="H662" t="str">
        <f t="shared" si="53"/>
        <v>Saturday</v>
      </c>
      <c r="I662" t="str">
        <f t="shared" si="54"/>
        <v>Sep</v>
      </c>
      <c r="J662" t="s">
        <v>376</v>
      </c>
      <c r="K662" t="s">
        <v>729</v>
      </c>
    </row>
    <row r="663" spans="1:11" x14ac:dyDescent="0.25">
      <c r="A663" s="1">
        <v>45199</v>
      </c>
      <c r="B663" t="s">
        <v>3</v>
      </c>
      <c r="C663" t="s">
        <v>465</v>
      </c>
      <c r="D663" s="2">
        <v>1</v>
      </c>
      <c r="E663">
        <f t="shared" si="50"/>
        <v>9</v>
      </c>
      <c r="F663">
        <f t="shared" si="51"/>
        <v>2023</v>
      </c>
      <c r="G663">
        <f t="shared" si="52"/>
        <v>6</v>
      </c>
      <c r="H663" t="str">
        <f t="shared" si="53"/>
        <v>Saturday</v>
      </c>
      <c r="I663" t="str">
        <f t="shared" si="54"/>
        <v>Sep</v>
      </c>
      <c r="J663" t="s">
        <v>376</v>
      </c>
      <c r="K663" t="s">
        <v>729</v>
      </c>
    </row>
    <row r="664" spans="1:11" x14ac:dyDescent="0.25">
      <c r="A664" s="1">
        <v>45200</v>
      </c>
      <c r="B664" t="s">
        <v>96</v>
      </c>
      <c r="C664" t="s">
        <v>96</v>
      </c>
      <c r="D664" s="2">
        <f>52.33/2</f>
        <v>26.164999999999999</v>
      </c>
      <c r="E664">
        <f t="shared" si="50"/>
        <v>10</v>
      </c>
      <c r="F664">
        <f t="shared" si="51"/>
        <v>2023</v>
      </c>
      <c r="G664">
        <f t="shared" si="52"/>
        <v>7</v>
      </c>
      <c r="H664" t="str">
        <f t="shared" si="53"/>
        <v>Sunday</v>
      </c>
      <c r="I664" t="str">
        <f t="shared" si="54"/>
        <v>Oct</v>
      </c>
      <c r="J664" t="s">
        <v>863</v>
      </c>
      <c r="K664" t="s">
        <v>729</v>
      </c>
    </row>
    <row r="665" spans="1:11" x14ac:dyDescent="0.25">
      <c r="A665" s="1">
        <v>45200</v>
      </c>
      <c r="B665" t="s">
        <v>3</v>
      </c>
      <c r="C665" t="s">
        <v>448</v>
      </c>
      <c r="D665" s="2">
        <v>2.59</v>
      </c>
      <c r="E665">
        <f t="shared" si="50"/>
        <v>10</v>
      </c>
      <c r="F665">
        <f t="shared" si="51"/>
        <v>2023</v>
      </c>
      <c r="G665">
        <f t="shared" si="52"/>
        <v>7</v>
      </c>
      <c r="H665" t="str">
        <f t="shared" si="53"/>
        <v>Sunday</v>
      </c>
      <c r="I665" t="str">
        <f t="shared" si="54"/>
        <v>Oct</v>
      </c>
      <c r="J665" t="s">
        <v>81</v>
      </c>
      <c r="K665" t="s">
        <v>864</v>
      </c>
    </row>
    <row r="666" spans="1:11" x14ac:dyDescent="0.25">
      <c r="A666" s="1">
        <v>45200</v>
      </c>
      <c r="B666" t="s">
        <v>3</v>
      </c>
      <c r="C666" t="s">
        <v>449</v>
      </c>
      <c r="D666" s="2">
        <f>1.49-0.15</f>
        <v>1.34</v>
      </c>
      <c r="E666">
        <f t="shared" si="50"/>
        <v>10</v>
      </c>
      <c r="F666">
        <f t="shared" si="51"/>
        <v>2023</v>
      </c>
      <c r="G666">
        <f t="shared" si="52"/>
        <v>7</v>
      </c>
      <c r="H666" t="str">
        <f t="shared" si="53"/>
        <v>Sunday</v>
      </c>
      <c r="I666" t="str">
        <f t="shared" si="54"/>
        <v>Oct</v>
      </c>
      <c r="J666" t="s">
        <v>81</v>
      </c>
      <c r="K666" t="s">
        <v>864</v>
      </c>
    </row>
    <row r="667" spans="1:11" x14ac:dyDescent="0.25">
      <c r="A667" s="1">
        <v>45200</v>
      </c>
      <c r="B667" t="s">
        <v>3</v>
      </c>
      <c r="C667" t="s">
        <v>450</v>
      </c>
      <c r="D667" s="2">
        <v>3.38</v>
      </c>
      <c r="E667">
        <f t="shared" si="50"/>
        <v>10</v>
      </c>
      <c r="F667">
        <f t="shared" si="51"/>
        <v>2023</v>
      </c>
      <c r="G667">
        <f t="shared" si="52"/>
        <v>7</v>
      </c>
      <c r="H667" t="str">
        <f t="shared" si="53"/>
        <v>Sunday</v>
      </c>
      <c r="I667" t="str">
        <f t="shared" si="54"/>
        <v>Oct</v>
      </c>
      <c r="J667" t="s">
        <v>81</v>
      </c>
      <c r="K667" t="s">
        <v>864</v>
      </c>
    </row>
    <row r="668" spans="1:11" x14ac:dyDescent="0.25">
      <c r="A668" s="1">
        <v>45200</v>
      </c>
      <c r="B668" t="s">
        <v>3</v>
      </c>
      <c r="C668" t="s">
        <v>451</v>
      </c>
      <c r="D668" s="2">
        <v>1.79</v>
      </c>
      <c r="E668">
        <f t="shared" si="50"/>
        <v>10</v>
      </c>
      <c r="F668">
        <f t="shared" si="51"/>
        <v>2023</v>
      </c>
      <c r="G668">
        <f t="shared" si="52"/>
        <v>7</v>
      </c>
      <c r="H668" t="str">
        <f t="shared" si="53"/>
        <v>Sunday</v>
      </c>
      <c r="I668" t="str">
        <f t="shared" si="54"/>
        <v>Oct</v>
      </c>
      <c r="J668" t="s">
        <v>81</v>
      </c>
      <c r="K668" t="s">
        <v>864</v>
      </c>
    </row>
    <row r="669" spans="1:11" x14ac:dyDescent="0.25">
      <c r="A669" s="1">
        <v>45200</v>
      </c>
      <c r="B669" t="s">
        <v>3</v>
      </c>
      <c r="C669" t="s">
        <v>452</v>
      </c>
      <c r="D669" s="2">
        <v>1.85</v>
      </c>
      <c r="E669">
        <f t="shared" si="50"/>
        <v>10</v>
      </c>
      <c r="F669">
        <f t="shared" si="51"/>
        <v>2023</v>
      </c>
      <c r="G669">
        <f t="shared" si="52"/>
        <v>7</v>
      </c>
      <c r="H669" t="str">
        <f t="shared" si="53"/>
        <v>Sunday</v>
      </c>
      <c r="I669" t="str">
        <f t="shared" si="54"/>
        <v>Oct</v>
      </c>
      <c r="J669" t="s">
        <v>81</v>
      </c>
      <c r="K669" t="s">
        <v>864</v>
      </c>
    </row>
    <row r="670" spans="1:11" x14ac:dyDescent="0.25">
      <c r="A670" s="1">
        <v>45200</v>
      </c>
      <c r="B670" t="s">
        <v>3</v>
      </c>
      <c r="C670" t="s">
        <v>453</v>
      </c>
      <c r="D670" s="2">
        <v>2.15</v>
      </c>
      <c r="E670">
        <f t="shared" si="50"/>
        <v>10</v>
      </c>
      <c r="F670">
        <f t="shared" si="51"/>
        <v>2023</v>
      </c>
      <c r="G670">
        <f t="shared" si="52"/>
        <v>7</v>
      </c>
      <c r="H670" t="str">
        <f t="shared" si="53"/>
        <v>Sunday</v>
      </c>
      <c r="I670" t="str">
        <f t="shared" si="54"/>
        <v>Oct</v>
      </c>
      <c r="J670" t="s">
        <v>81</v>
      </c>
      <c r="K670" t="s">
        <v>864</v>
      </c>
    </row>
    <row r="671" spans="1:11" x14ac:dyDescent="0.25">
      <c r="A671" s="1">
        <v>45200</v>
      </c>
      <c r="B671" t="s">
        <v>3</v>
      </c>
      <c r="C671" t="s">
        <v>454</v>
      </c>
      <c r="D671" s="2">
        <v>1.99</v>
      </c>
      <c r="E671">
        <f t="shared" si="50"/>
        <v>10</v>
      </c>
      <c r="F671">
        <f t="shared" si="51"/>
        <v>2023</v>
      </c>
      <c r="G671">
        <f t="shared" si="52"/>
        <v>7</v>
      </c>
      <c r="H671" t="str">
        <f t="shared" si="53"/>
        <v>Sunday</v>
      </c>
      <c r="I671" t="str">
        <f t="shared" si="54"/>
        <v>Oct</v>
      </c>
      <c r="J671" t="s">
        <v>81</v>
      </c>
      <c r="K671" t="s">
        <v>864</v>
      </c>
    </row>
    <row r="672" spans="1:11" x14ac:dyDescent="0.25">
      <c r="A672" s="1">
        <v>45200</v>
      </c>
      <c r="B672" t="s">
        <v>3</v>
      </c>
      <c r="C672" t="s">
        <v>424</v>
      </c>
      <c r="D672" s="2">
        <v>1.59</v>
      </c>
      <c r="E672">
        <f t="shared" si="50"/>
        <v>10</v>
      </c>
      <c r="F672">
        <f t="shared" si="51"/>
        <v>2023</v>
      </c>
      <c r="G672">
        <f t="shared" si="52"/>
        <v>7</v>
      </c>
      <c r="H672" t="str">
        <f t="shared" si="53"/>
        <v>Sunday</v>
      </c>
      <c r="I672" t="str">
        <f t="shared" si="54"/>
        <v>Oct</v>
      </c>
      <c r="J672" t="s">
        <v>81</v>
      </c>
      <c r="K672" t="s">
        <v>864</v>
      </c>
    </row>
    <row r="673" spans="1:11" x14ac:dyDescent="0.25">
      <c r="A673" s="1">
        <v>45200</v>
      </c>
      <c r="B673" t="s">
        <v>3</v>
      </c>
      <c r="C673" t="s">
        <v>455</v>
      </c>
      <c r="D673" s="2">
        <v>1.0900000000000001</v>
      </c>
      <c r="E673">
        <f t="shared" si="50"/>
        <v>10</v>
      </c>
      <c r="F673">
        <f t="shared" si="51"/>
        <v>2023</v>
      </c>
      <c r="G673">
        <f t="shared" si="52"/>
        <v>7</v>
      </c>
      <c r="H673" t="str">
        <f t="shared" si="53"/>
        <v>Sunday</v>
      </c>
      <c r="I673" t="str">
        <f t="shared" si="54"/>
        <v>Oct</v>
      </c>
      <c r="J673" t="s">
        <v>81</v>
      </c>
      <c r="K673" t="s">
        <v>864</v>
      </c>
    </row>
    <row r="674" spans="1:11" x14ac:dyDescent="0.25">
      <c r="A674" s="1">
        <v>45200</v>
      </c>
      <c r="B674" t="s">
        <v>3</v>
      </c>
      <c r="C674" t="s">
        <v>455</v>
      </c>
      <c r="D674" s="2">
        <v>1.0900000000000001</v>
      </c>
      <c r="E674">
        <f t="shared" si="50"/>
        <v>10</v>
      </c>
      <c r="F674">
        <f t="shared" si="51"/>
        <v>2023</v>
      </c>
      <c r="G674">
        <f t="shared" si="52"/>
        <v>7</v>
      </c>
      <c r="H674" t="str">
        <f t="shared" si="53"/>
        <v>Sunday</v>
      </c>
      <c r="I674" t="str">
        <f t="shared" si="54"/>
        <v>Oct</v>
      </c>
      <c r="J674" t="s">
        <v>81</v>
      </c>
      <c r="K674" t="s">
        <v>864</v>
      </c>
    </row>
    <row r="675" spans="1:11" x14ac:dyDescent="0.25">
      <c r="A675" s="1">
        <v>45200</v>
      </c>
      <c r="B675" t="s">
        <v>3</v>
      </c>
      <c r="C675" t="s">
        <v>455</v>
      </c>
      <c r="D675" s="2">
        <v>1.0900000000000001</v>
      </c>
      <c r="E675">
        <f t="shared" si="50"/>
        <v>10</v>
      </c>
      <c r="F675">
        <f t="shared" si="51"/>
        <v>2023</v>
      </c>
      <c r="G675">
        <f t="shared" si="52"/>
        <v>7</v>
      </c>
      <c r="H675" t="str">
        <f t="shared" si="53"/>
        <v>Sunday</v>
      </c>
      <c r="I675" t="str">
        <f t="shared" si="54"/>
        <v>Oct</v>
      </c>
      <c r="J675" t="s">
        <v>81</v>
      </c>
      <c r="K675" t="s">
        <v>864</v>
      </c>
    </row>
    <row r="676" spans="1:11" x14ac:dyDescent="0.25">
      <c r="A676" s="1">
        <v>45200</v>
      </c>
      <c r="B676" t="s">
        <v>3</v>
      </c>
      <c r="C676" t="s">
        <v>232</v>
      </c>
      <c r="D676" s="2">
        <v>1.7</v>
      </c>
      <c r="E676">
        <f t="shared" si="50"/>
        <v>10</v>
      </c>
      <c r="F676">
        <f t="shared" si="51"/>
        <v>2023</v>
      </c>
      <c r="G676">
        <f t="shared" si="52"/>
        <v>7</v>
      </c>
      <c r="H676" t="str">
        <f t="shared" si="53"/>
        <v>Sunday</v>
      </c>
      <c r="I676" t="str">
        <f t="shared" si="54"/>
        <v>Oct</v>
      </c>
      <c r="J676" t="s">
        <v>51</v>
      </c>
    </row>
    <row r="677" spans="1:11" x14ac:dyDescent="0.25">
      <c r="A677" s="1">
        <v>45200</v>
      </c>
      <c r="B677" t="s">
        <v>3</v>
      </c>
      <c r="C677" t="s">
        <v>458</v>
      </c>
      <c r="D677" s="2">
        <v>4.9000000000000004</v>
      </c>
      <c r="E677">
        <f t="shared" si="50"/>
        <v>10</v>
      </c>
      <c r="F677">
        <f t="shared" si="51"/>
        <v>2023</v>
      </c>
      <c r="G677">
        <f t="shared" si="52"/>
        <v>7</v>
      </c>
      <c r="H677" t="str">
        <f t="shared" si="53"/>
        <v>Sunday</v>
      </c>
      <c r="I677" t="str">
        <f t="shared" si="54"/>
        <v>Oct</v>
      </c>
      <c r="J677" t="s">
        <v>51</v>
      </c>
    </row>
    <row r="678" spans="1:11" x14ac:dyDescent="0.25">
      <c r="A678" s="1">
        <v>45201</v>
      </c>
      <c r="B678" t="s">
        <v>3</v>
      </c>
      <c r="C678" t="s">
        <v>109</v>
      </c>
      <c r="D678" s="2">
        <v>2.9</v>
      </c>
      <c r="E678">
        <f t="shared" si="50"/>
        <v>10</v>
      </c>
      <c r="F678">
        <f t="shared" si="51"/>
        <v>2023</v>
      </c>
      <c r="G678">
        <f t="shared" si="52"/>
        <v>1</v>
      </c>
      <c r="H678" t="str">
        <f t="shared" si="53"/>
        <v>Monday</v>
      </c>
      <c r="I678" t="str">
        <f t="shared" si="54"/>
        <v>Oct</v>
      </c>
      <c r="J678" t="s">
        <v>46</v>
      </c>
    </row>
    <row r="679" spans="1:11" x14ac:dyDescent="0.25">
      <c r="A679" s="1">
        <v>45206</v>
      </c>
      <c r="B679" t="s">
        <v>116</v>
      </c>
      <c r="C679" t="s">
        <v>470</v>
      </c>
      <c r="D679" s="2">
        <f>6.87/2</f>
        <v>3.4350000000000001</v>
      </c>
      <c r="E679">
        <f t="shared" si="50"/>
        <v>10</v>
      </c>
      <c r="F679">
        <f t="shared" si="51"/>
        <v>2023</v>
      </c>
      <c r="G679">
        <f t="shared" si="52"/>
        <v>6</v>
      </c>
      <c r="H679" t="str">
        <f t="shared" si="53"/>
        <v>Saturday</v>
      </c>
      <c r="I679" t="str">
        <f t="shared" si="54"/>
        <v>Oct</v>
      </c>
      <c r="J679" t="s">
        <v>468</v>
      </c>
      <c r="K679" t="s">
        <v>729</v>
      </c>
    </row>
    <row r="680" spans="1:11" x14ac:dyDescent="0.25">
      <c r="A680" s="1">
        <v>45202</v>
      </c>
      <c r="B680" t="s">
        <v>3</v>
      </c>
      <c r="C680" t="s">
        <v>108</v>
      </c>
      <c r="D680" s="2">
        <v>5.3</v>
      </c>
      <c r="E680">
        <f t="shared" si="50"/>
        <v>10</v>
      </c>
      <c r="F680">
        <f t="shared" si="51"/>
        <v>2023</v>
      </c>
      <c r="G680">
        <f t="shared" si="52"/>
        <v>2</v>
      </c>
      <c r="H680" t="str">
        <f t="shared" si="53"/>
        <v>Tuesday</v>
      </c>
      <c r="I680" t="str">
        <f t="shared" si="54"/>
        <v>Oct</v>
      </c>
      <c r="J680" t="s">
        <v>46</v>
      </c>
    </row>
    <row r="681" spans="1:11" x14ac:dyDescent="0.25">
      <c r="A681" s="1">
        <v>45202</v>
      </c>
      <c r="B681" t="s">
        <v>3</v>
      </c>
      <c r="C681" t="s">
        <v>86</v>
      </c>
      <c r="D681" s="2">
        <v>0.79</v>
      </c>
      <c r="E681">
        <f t="shared" si="50"/>
        <v>10</v>
      </c>
      <c r="F681">
        <f t="shared" si="51"/>
        <v>2023</v>
      </c>
      <c r="G681">
        <f t="shared" si="52"/>
        <v>2</v>
      </c>
      <c r="H681" t="str">
        <f t="shared" si="53"/>
        <v>Tuesday</v>
      </c>
      <c r="I681" t="str">
        <f t="shared" si="54"/>
        <v>Oct</v>
      </c>
      <c r="J681" t="s">
        <v>46</v>
      </c>
    </row>
    <row r="682" spans="1:11" x14ac:dyDescent="0.25">
      <c r="A682" s="1">
        <v>45203</v>
      </c>
      <c r="B682" t="s">
        <v>3</v>
      </c>
      <c r="C682" t="s">
        <v>235</v>
      </c>
      <c r="D682" s="2">
        <v>1.39</v>
      </c>
      <c r="E682">
        <f t="shared" si="50"/>
        <v>10</v>
      </c>
      <c r="F682">
        <f t="shared" si="51"/>
        <v>2023</v>
      </c>
      <c r="G682">
        <f t="shared" si="52"/>
        <v>3</v>
      </c>
      <c r="H682" t="str">
        <f t="shared" si="53"/>
        <v>Wednesday</v>
      </c>
      <c r="I682" t="str">
        <f t="shared" si="54"/>
        <v>Oct</v>
      </c>
      <c r="J682" t="s">
        <v>49</v>
      </c>
      <c r="K682" t="s">
        <v>743</v>
      </c>
    </row>
    <row r="683" spans="1:11" x14ac:dyDescent="0.25">
      <c r="A683" s="1">
        <v>45203</v>
      </c>
      <c r="B683" t="s">
        <v>3</v>
      </c>
      <c r="C683" t="s">
        <v>79</v>
      </c>
      <c r="D683" s="2">
        <v>1.69</v>
      </c>
      <c r="E683">
        <f t="shared" si="50"/>
        <v>10</v>
      </c>
      <c r="F683">
        <f t="shared" si="51"/>
        <v>2023</v>
      </c>
      <c r="G683">
        <f t="shared" si="52"/>
        <v>3</v>
      </c>
      <c r="H683" t="str">
        <f t="shared" si="53"/>
        <v>Wednesday</v>
      </c>
      <c r="I683" t="str">
        <f t="shared" si="54"/>
        <v>Oct</v>
      </c>
      <c r="J683" t="s">
        <v>49</v>
      </c>
      <c r="K683" t="s">
        <v>743</v>
      </c>
    </row>
    <row r="684" spans="1:11" x14ac:dyDescent="0.25">
      <c r="A684" s="1">
        <v>45203</v>
      </c>
      <c r="B684" t="s">
        <v>3</v>
      </c>
      <c r="C684" t="s">
        <v>86</v>
      </c>
      <c r="D684" s="2">
        <v>0.79</v>
      </c>
      <c r="E684">
        <f t="shared" si="50"/>
        <v>10</v>
      </c>
      <c r="F684">
        <f t="shared" si="51"/>
        <v>2023</v>
      </c>
      <c r="G684">
        <f t="shared" si="52"/>
        <v>3</v>
      </c>
      <c r="H684" t="str">
        <f t="shared" si="53"/>
        <v>Wednesday</v>
      </c>
      <c r="I684" t="str">
        <f t="shared" si="54"/>
        <v>Oct</v>
      </c>
      <c r="J684" t="s">
        <v>46</v>
      </c>
    </row>
    <row r="685" spans="1:11" x14ac:dyDescent="0.25">
      <c r="A685" s="1">
        <v>45203</v>
      </c>
      <c r="B685" t="s">
        <v>3</v>
      </c>
      <c r="C685" t="s">
        <v>110</v>
      </c>
      <c r="D685" s="2">
        <v>0.88</v>
      </c>
      <c r="E685">
        <f t="shared" si="50"/>
        <v>10</v>
      </c>
      <c r="F685">
        <f t="shared" si="51"/>
        <v>2023</v>
      </c>
      <c r="G685">
        <f t="shared" si="52"/>
        <v>3</v>
      </c>
      <c r="H685" t="str">
        <f t="shared" si="53"/>
        <v>Wednesday</v>
      </c>
      <c r="I685" t="str">
        <f t="shared" si="54"/>
        <v>Oct</v>
      </c>
      <c r="J685" t="s">
        <v>46</v>
      </c>
    </row>
    <row r="686" spans="1:11" x14ac:dyDescent="0.25">
      <c r="A686" s="1">
        <v>45203</v>
      </c>
      <c r="B686" t="s">
        <v>3</v>
      </c>
      <c r="C686" t="s">
        <v>306</v>
      </c>
      <c r="D686" s="2">
        <v>5.52</v>
      </c>
      <c r="E686">
        <f t="shared" si="50"/>
        <v>10</v>
      </c>
      <c r="F686">
        <f t="shared" si="51"/>
        <v>2023</v>
      </c>
      <c r="G686">
        <f t="shared" si="52"/>
        <v>3</v>
      </c>
      <c r="H686" t="str">
        <f t="shared" si="53"/>
        <v>Wednesday</v>
      </c>
      <c r="I686" t="str">
        <f t="shared" si="54"/>
        <v>Oct</v>
      </c>
      <c r="J686" t="s">
        <v>46</v>
      </c>
    </row>
    <row r="687" spans="1:11" x14ac:dyDescent="0.25">
      <c r="A687" s="1">
        <v>45203</v>
      </c>
      <c r="B687" t="s">
        <v>3</v>
      </c>
      <c r="C687" t="s">
        <v>456</v>
      </c>
      <c r="D687" s="2">
        <f>3.49-1</f>
        <v>2.4900000000000002</v>
      </c>
      <c r="E687">
        <f t="shared" si="50"/>
        <v>10</v>
      </c>
      <c r="F687">
        <f t="shared" si="51"/>
        <v>2023</v>
      </c>
      <c r="G687">
        <f t="shared" si="52"/>
        <v>3</v>
      </c>
      <c r="H687" t="str">
        <f t="shared" si="53"/>
        <v>Wednesday</v>
      </c>
      <c r="I687" t="str">
        <f t="shared" si="54"/>
        <v>Oct</v>
      </c>
      <c r="J687" t="s">
        <v>49</v>
      </c>
      <c r="K687" t="s">
        <v>743</v>
      </c>
    </row>
    <row r="688" spans="1:11" x14ac:dyDescent="0.25">
      <c r="A688" s="1">
        <v>45203</v>
      </c>
      <c r="B688" t="s">
        <v>3</v>
      </c>
      <c r="C688" t="s">
        <v>457</v>
      </c>
      <c r="D688" s="2">
        <v>3.29</v>
      </c>
      <c r="E688">
        <f t="shared" si="50"/>
        <v>10</v>
      </c>
      <c r="F688">
        <f t="shared" si="51"/>
        <v>2023</v>
      </c>
      <c r="G688">
        <f t="shared" si="52"/>
        <v>3</v>
      </c>
      <c r="H688" t="str">
        <f t="shared" si="53"/>
        <v>Wednesday</v>
      </c>
      <c r="I688" t="str">
        <f t="shared" si="54"/>
        <v>Oct</v>
      </c>
      <c r="J688" t="s">
        <v>49</v>
      </c>
      <c r="K688" t="s">
        <v>743</v>
      </c>
    </row>
    <row r="689" spans="1:11" x14ac:dyDescent="0.25">
      <c r="A689" s="1">
        <v>45204</v>
      </c>
      <c r="B689" t="s">
        <v>3</v>
      </c>
      <c r="C689" t="s">
        <v>87</v>
      </c>
      <c r="D689" s="2">
        <v>4.16</v>
      </c>
      <c r="E689">
        <f t="shared" si="50"/>
        <v>10</v>
      </c>
      <c r="F689">
        <f t="shared" si="51"/>
        <v>2023</v>
      </c>
      <c r="G689">
        <f t="shared" si="52"/>
        <v>4</v>
      </c>
      <c r="H689" t="str">
        <f t="shared" si="53"/>
        <v>Thursday</v>
      </c>
      <c r="I689" t="str">
        <f t="shared" si="54"/>
        <v>Oct</v>
      </c>
      <c r="J689" t="s">
        <v>46</v>
      </c>
    </row>
    <row r="690" spans="1:11" x14ac:dyDescent="0.25">
      <c r="A690" s="1">
        <v>45204</v>
      </c>
      <c r="B690" t="s">
        <v>3</v>
      </c>
      <c r="C690" t="s">
        <v>87</v>
      </c>
      <c r="D690" s="2">
        <v>0.79</v>
      </c>
      <c r="E690">
        <f t="shared" si="50"/>
        <v>10</v>
      </c>
      <c r="F690">
        <f t="shared" si="51"/>
        <v>2023</v>
      </c>
      <c r="G690">
        <f t="shared" si="52"/>
        <v>4</v>
      </c>
      <c r="H690" t="str">
        <f t="shared" si="53"/>
        <v>Thursday</v>
      </c>
      <c r="I690" t="str">
        <f t="shared" si="54"/>
        <v>Oct</v>
      </c>
      <c r="J690" t="s">
        <v>46</v>
      </c>
    </row>
    <row r="691" spans="1:11" x14ac:dyDescent="0.25">
      <c r="A691" s="1">
        <v>45205</v>
      </c>
      <c r="B691" t="s">
        <v>3</v>
      </c>
      <c r="C691" t="s">
        <v>108</v>
      </c>
      <c r="D691" s="2">
        <v>5.3</v>
      </c>
      <c r="E691">
        <f t="shared" si="50"/>
        <v>10</v>
      </c>
      <c r="F691">
        <f t="shared" si="51"/>
        <v>2023</v>
      </c>
      <c r="G691">
        <f t="shared" si="52"/>
        <v>5</v>
      </c>
      <c r="H691" t="str">
        <f t="shared" si="53"/>
        <v>Friday</v>
      </c>
      <c r="I691" t="str">
        <f t="shared" si="54"/>
        <v>Oct</v>
      </c>
      <c r="J691" t="s">
        <v>46</v>
      </c>
    </row>
    <row r="692" spans="1:11" x14ac:dyDescent="0.25">
      <c r="A692" s="1">
        <v>45190</v>
      </c>
      <c r="B692" t="s">
        <v>116</v>
      </c>
      <c r="C692" t="s">
        <v>375</v>
      </c>
      <c r="D692" s="2">
        <f>154.99/2</f>
        <v>77.495000000000005</v>
      </c>
      <c r="E692">
        <f t="shared" si="50"/>
        <v>9</v>
      </c>
      <c r="F692">
        <f t="shared" si="51"/>
        <v>2023</v>
      </c>
      <c r="G692">
        <f t="shared" si="52"/>
        <v>4</v>
      </c>
      <c r="H692" t="str">
        <f t="shared" si="53"/>
        <v>Thursday</v>
      </c>
      <c r="I692" t="str">
        <f t="shared" si="54"/>
        <v>Sep</v>
      </c>
      <c r="J692" t="s">
        <v>376</v>
      </c>
      <c r="K692" t="s">
        <v>729</v>
      </c>
    </row>
    <row r="693" spans="1:11" x14ac:dyDescent="0.25">
      <c r="A693" s="1">
        <v>45184</v>
      </c>
      <c r="B693" t="s">
        <v>116</v>
      </c>
      <c r="C693" t="s">
        <v>236</v>
      </c>
      <c r="D693" s="2">
        <v>5</v>
      </c>
      <c r="E693">
        <f t="shared" si="50"/>
        <v>9</v>
      </c>
      <c r="F693">
        <f t="shared" si="51"/>
        <v>2023</v>
      </c>
      <c r="G693">
        <f t="shared" si="52"/>
        <v>5</v>
      </c>
      <c r="H693" t="str">
        <f t="shared" si="53"/>
        <v>Friday</v>
      </c>
      <c r="I693" t="str">
        <f t="shared" si="54"/>
        <v>Sep</v>
      </c>
      <c r="J693" t="s">
        <v>52</v>
      </c>
      <c r="K693" t="s">
        <v>52</v>
      </c>
    </row>
    <row r="694" spans="1:11" x14ac:dyDescent="0.25">
      <c r="A694" s="1">
        <v>45248</v>
      </c>
      <c r="B694" t="s">
        <v>116</v>
      </c>
      <c r="C694" t="s">
        <v>578</v>
      </c>
      <c r="D694" s="2">
        <f>4.79/2</f>
        <v>2.395</v>
      </c>
      <c r="E694">
        <f t="shared" si="50"/>
        <v>11</v>
      </c>
      <c r="F694">
        <f t="shared" si="51"/>
        <v>2023</v>
      </c>
      <c r="G694">
        <f t="shared" si="52"/>
        <v>6</v>
      </c>
      <c r="H694" t="str">
        <f t="shared" si="53"/>
        <v>Saturday</v>
      </c>
      <c r="I694" t="str">
        <f t="shared" si="54"/>
        <v>Nov</v>
      </c>
      <c r="J694" t="s">
        <v>111</v>
      </c>
      <c r="K694" t="s">
        <v>729</v>
      </c>
    </row>
    <row r="695" spans="1:11" x14ac:dyDescent="0.25">
      <c r="A695" s="1">
        <v>45208</v>
      </c>
      <c r="B695" t="s">
        <v>3</v>
      </c>
      <c r="C695" t="s">
        <v>87</v>
      </c>
      <c r="D695" s="2">
        <v>4.16</v>
      </c>
      <c r="E695">
        <f t="shared" si="50"/>
        <v>10</v>
      </c>
      <c r="F695">
        <f t="shared" si="51"/>
        <v>2023</v>
      </c>
      <c r="G695">
        <f t="shared" si="52"/>
        <v>1</v>
      </c>
      <c r="H695" t="str">
        <f t="shared" si="53"/>
        <v>Monday</v>
      </c>
      <c r="I695" t="str">
        <f t="shared" si="54"/>
        <v>Oct</v>
      </c>
      <c r="J695" t="s">
        <v>46</v>
      </c>
    </row>
    <row r="696" spans="1:11" x14ac:dyDescent="0.25">
      <c r="A696" s="1">
        <v>45208</v>
      </c>
      <c r="B696" t="s">
        <v>3</v>
      </c>
      <c r="C696" t="s">
        <v>86</v>
      </c>
      <c r="D696" s="2">
        <v>0.79</v>
      </c>
      <c r="E696">
        <f t="shared" si="50"/>
        <v>10</v>
      </c>
      <c r="F696">
        <f t="shared" si="51"/>
        <v>2023</v>
      </c>
      <c r="G696">
        <f t="shared" si="52"/>
        <v>1</v>
      </c>
      <c r="H696" t="str">
        <f t="shared" si="53"/>
        <v>Monday</v>
      </c>
      <c r="I696" t="str">
        <f t="shared" si="54"/>
        <v>Oct</v>
      </c>
      <c r="J696" t="s">
        <v>46</v>
      </c>
    </row>
    <row r="697" spans="1:11" x14ac:dyDescent="0.25">
      <c r="A697" s="1">
        <v>45208</v>
      </c>
      <c r="B697" t="s">
        <v>3</v>
      </c>
      <c r="C697" t="s">
        <v>176</v>
      </c>
      <c r="D697" s="2">
        <v>1.05</v>
      </c>
      <c r="E697">
        <f t="shared" si="50"/>
        <v>10</v>
      </c>
      <c r="F697">
        <f t="shared" si="51"/>
        <v>2023</v>
      </c>
      <c r="G697">
        <f t="shared" si="52"/>
        <v>1</v>
      </c>
      <c r="H697" t="str">
        <f t="shared" si="53"/>
        <v>Monday</v>
      </c>
      <c r="I697" t="str">
        <f t="shared" si="54"/>
        <v>Oct</v>
      </c>
      <c r="J697" t="s">
        <v>49</v>
      </c>
      <c r="K697" t="s">
        <v>743</v>
      </c>
    </row>
    <row r="698" spans="1:11" x14ac:dyDescent="0.25">
      <c r="A698" s="1">
        <v>45208</v>
      </c>
      <c r="B698" t="s">
        <v>3</v>
      </c>
      <c r="C698" t="s">
        <v>225</v>
      </c>
      <c r="D698" s="2">
        <v>1.99</v>
      </c>
      <c r="E698">
        <f t="shared" si="50"/>
        <v>10</v>
      </c>
      <c r="F698">
        <f t="shared" si="51"/>
        <v>2023</v>
      </c>
      <c r="G698">
        <f t="shared" si="52"/>
        <v>1</v>
      </c>
      <c r="H698" t="str">
        <f t="shared" si="53"/>
        <v>Monday</v>
      </c>
      <c r="I698" t="str">
        <f t="shared" si="54"/>
        <v>Oct</v>
      </c>
      <c r="J698" t="s">
        <v>81</v>
      </c>
      <c r="K698" t="s">
        <v>729</v>
      </c>
    </row>
    <row r="699" spans="1:11" x14ac:dyDescent="0.25">
      <c r="A699" s="1">
        <v>45208</v>
      </c>
      <c r="B699" t="s">
        <v>3</v>
      </c>
      <c r="C699" t="s">
        <v>471</v>
      </c>
      <c r="D699" s="2">
        <v>1.89</v>
      </c>
      <c r="E699">
        <f t="shared" si="50"/>
        <v>10</v>
      </c>
      <c r="F699">
        <f t="shared" si="51"/>
        <v>2023</v>
      </c>
      <c r="G699">
        <f t="shared" si="52"/>
        <v>1</v>
      </c>
      <c r="H699" t="str">
        <f t="shared" si="53"/>
        <v>Monday</v>
      </c>
      <c r="I699" t="str">
        <f t="shared" si="54"/>
        <v>Oct</v>
      </c>
      <c r="J699" t="s">
        <v>81</v>
      </c>
      <c r="K699" t="s">
        <v>729</v>
      </c>
    </row>
    <row r="700" spans="1:11" x14ac:dyDescent="0.25">
      <c r="A700" s="1">
        <v>45208</v>
      </c>
      <c r="B700" t="s">
        <v>3</v>
      </c>
      <c r="C700" t="s">
        <v>472</v>
      </c>
      <c r="D700" s="2">
        <v>0.99</v>
      </c>
      <c r="E700">
        <f t="shared" si="50"/>
        <v>10</v>
      </c>
      <c r="F700">
        <f t="shared" si="51"/>
        <v>2023</v>
      </c>
      <c r="G700">
        <f t="shared" si="52"/>
        <v>1</v>
      </c>
      <c r="H700" t="str">
        <f t="shared" si="53"/>
        <v>Monday</v>
      </c>
      <c r="I700" t="str">
        <f t="shared" si="54"/>
        <v>Oct</v>
      </c>
      <c r="J700" t="s">
        <v>81</v>
      </c>
      <c r="K700" t="s">
        <v>729</v>
      </c>
    </row>
    <row r="701" spans="1:11" x14ac:dyDescent="0.25">
      <c r="A701" s="1">
        <v>45208</v>
      </c>
      <c r="B701" t="s">
        <v>3</v>
      </c>
      <c r="C701" t="s">
        <v>473</v>
      </c>
      <c r="D701" s="2">
        <v>2.99</v>
      </c>
      <c r="E701">
        <f t="shared" si="50"/>
        <v>10</v>
      </c>
      <c r="F701">
        <f t="shared" si="51"/>
        <v>2023</v>
      </c>
      <c r="G701">
        <f t="shared" si="52"/>
        <v>1</v>
      </c>
      <c r="H701" t="str">
        <f t="shared" si="53"/>
        <v>Monday</v>
      </c>
      <c r="I701" t="str">
        <f t="shared" si="54"/>
        <v>Oct</v>
      </c>
      <c r="J701" t="s">
        <v>81</v>
      </c>
      <c r="K701" t="s">
        <v>729</v>
      </c>
    </row>
    <row r="702" spans="1:11" x14ac:dyDescent="0.25">
      <c r="A702" s="1">
        <v>45208</v>
      </c>
      <c r="B702" t="s">
        <v>3</v>
      </c>
      <c r="C702" t="s">
        <v>474</v>
      </c>
      <c r="D702" s="2">
        <v>3.21</v>
      </c>
      <c r="E702">
        <f t="shared" si="50"/>
        <v>10</v>
      </c>
      <c r="F702">
        <f t="shared" si="51"/>
        <v>2023</v>
      </c>
      <c r="G702">
        <f t="shared" si="52"/>
        <v>1</v>
      </c>
      <c r="H702" t="str">
        <f t="shared" si="53"/>
        <v>Monday</v>
      </c>
      <c r="I702" t="str">
        <f t="shared" si="54"/>
        <v>Oct</v>
      </c>
      <c r="J702" t="s">
        <v>81</v>
      </c>
      <c r="K702" t="s">
        <v>729</v>
      </c>
    </row>
    <row r="703" spans="1:11" x14ac:dyDescent="0.25">
      <c r="A703" s="1">
        <v>45208</v>
      </c>
      <c r="B703" t="s">
        <v>3</v>
      </c>
      <c r="C703" t="s">
        <v>475</v>
      </c>
      <c r="D703" s="2">
        <v>1.79</v>
      </c>
      <c r="E703">
        <f t="shared" si="50"/>
        <v>10</v>
      </c>
      <c r="F703">
        <f t="shared" si="51"/>
        <v>2023</v>
      </c>
      <c r="G703">
        <f t="shared" si="52"/>
        <v>1</v>
      </c>
      <c r="H703" t="str">
        <f t="shared" si="53"/>
        <v>Monday</v>
      </c>
      <c r="I703" t="str">
        <f t="shared" si="54"/>
        <v>Oct</v>
      </c>
      <c r="J703" t="s">
        <v>81</v>
      </c>
      <c r="K703" t="s">
        <v>729</v>
      </c>
    </row>
    <row r="704" spans="1:11" x14ac:dyDescent="0.25">
      <c r="A704" s="1">
        <v>45208</v>
      </c>
      <c r="B704" t="s">
        <v>3</v>
      </c>
      <c r="C704" t="s">
        <v>476</v>
      </c>
      <c r="D704" s="2">
        <v>1.99</v>
      </c>
      <c r="E704">
        <f t="shared" si="50"/>
        <v>10</v>
      </c>
      <c r="F704">
        <f t="shared" si="51"/>
        <v>2023</v>
      </c>
      <c r="G704">
        <f t="shared" si="52"/>
        <v>1</v>
      </c>
      <c r="H704" t="str">
        <f t="shared" si="53"/>
        <v>Monday</v>
      </c>
      <c r="I704" t="str">
        <f t="shared" si="54"/>
        <v>Oct</v>
      </c>
      <c r="J704" t="s">
        <v>81</v>
      </c>
      <c r="K704" t="s">
        <v>729</v>
      </c>
    </row>
    <row r="705" spans="1:11" x14ac:dyDescent="0.25">
      <c r="A705" s="1">
        <v>45208</v>
      </c>
      <c r="B705" t="s">
        <v>3</v>
      </c>
      <c r="C705" t="s">
        <v>477</v>
      </c>
      <c r="D705" s="2">
        <v>1.0900000000000001</v>
      </c>
      <c r="E705">
        <f t="shared" si="50"/>
        <v>10</v>
      </c>
      <c r="F705">
        <f t="shared" si="51"/>
        <v>2023</v>
      </c>
      <c r="G705">
        <f t="shared" si="52"/>
        <v>1</v>
      </c>
      <c r="H705" t="str">
        <f t="shared" si="53"/>
        <v>Monday</v>
      </c>
      <c r="I705" t="str">
        <f t="shared" si="54"/>
        <v>Oct</v>
      </c>
      <c r="J705" t="s">
        <v>81</v>
      </c>
      <c r="K705" t="s">
        <v>729</v>
      </c>
    </row>
    <row r="706" spans="1:11" x14ac:dyDescent="0.25">
      <c r="A706" s="1">
        <v>45208</v>
      </c>
      <c r="B706" t="s">
        <v>3</v>
      </c>
      <c r="C706" t="s">
        <v>478</v>
      </c>
      <c r="D706" s="2">
        <v>1.19</v>
      </c>
      <c r="E706">
        <f t="shared" si="50"/>
        <v>10</v>
      </c>
      <c r="F706">
        <f t="shared" si="51"/>
        <v>2023</v>
      </c>
      <c r="G706">
        <f t="shared" si="52"/>
        <v>1</v>
      </c>
      <c r="H706" t="str">
        <f t="shared" si="53"/>
        <v>Monday</v>
      </c>
      <c r="I706" t="str">
        <f t="shared" si="54"/>
        <v>Oct</v>
      </c>
      <c r="J706" t="s">
        <v>81</v>
      </c>
      <c r="K706" t="s">
        <v>729</v>
      </c>
    </row>
    <row r="707" spans="1:11" x14ac:dyDescent="0.25">
      <c r="A707" s="1">
        <v>45208</v>
      </c>
      <c r="B707" t="s">
        <v>3</v>
      </c>
      <c r="C707" t="s">
        <v>478</v>
      </c>
      <c r="D707" s="2">
        <v>1.19</v>
      </c>
      <c r="E707">
        <f t="shared" ref="E707:E770" si="55">MONTH(A707)</f>
        <v>10</v>
      </c>
      <c r="F707">
        <f t="shared" ref="F707:F770" si="56">YEAR(A707)</f>
        <v>2023</v>
      </c>
      <c r="G707">
        <f t="shared" ref="G707:G770" si="57">WEEKDAY(A707, 2)</f>
        <v>1</v>
      </c>
      <c r="H707" t="str">
        <f t="shared" ref="H707:H770" si="58">CHOOSE(WEEKDAY(A707, 2), "Monday", "Tuesday","Wednesday", "Thursday", "Friday", "Saturday","Sunday")</f>
        <v>Monday</v>
      </c>
      <c r="I707" t="str">
        <f t="shared" ref="I707:I770" si="59">TEXT(A707, "MMM")</f>
        <v>Oct</v>
      </c>
      <c r="J707" t="s">
        <v>81</v>
      </c>
      <c r="K707" t="s">
        <v>729</v>
      </c>
    </row>
    <row r="708" spans="1:11" x14ac:dyDescent="0.25">
      <c r="A708" s="1">
        <v>45208</v>
      </c>
      <c r="B708" t="s">
        <v>3</v>
      </c>
      <c r="C708" t="s">
        <v>352</v>
      </c>
      <c r="D708" s="2">
        <v>1.74</v>
      </c>
      <c r="E708">
        <f t="shared" si="55"/>
        <v>10</v>
      </c>
      <c r="F708">
        <f t="shared" si="56"/>
        <v>2023</v>
      </c>
      <c r="G708">
        <f t="shared" si="57"/>
        <v>1</v>
      </c>
      <c r="H708" t="str">
        <f t="shared" si="58"/>
        <v>Monday</v>
      </c>
      <c r="I708" t="str">
        <f t="shared" si="59"/>
        <v>Oct</v>
      </c>
      <c r="J708" t="s">
        <v>81</v>
      </c>
      <c r="K708" t="s">
        <v>729</v>
      </c>
    </row>
    <row r="709" spans="1:11" x14ac:dyDescent="0.25">
      <c r="A709" s="1">
        <v>45208</v>
      </c>
      <c r="B709" t="s">
        <v>3</v>
      </c>
      <c r="C709" t="s">
        <v>295</v>
      </c>
      <c r="D709" s="2">
        <v>1.69</v>
      </c>
      <c r="E709">
        <f t="shared" si="55"/>
        <v>10</v>
      </c>
      <c r="F709">
        <f t="shared" si="56"/>
        <v>2023</v>
      </c>
      <c r="G709">
        <f t="shared" si="57"/>
        <v>1</v>
      </c>
      <c r="H709" t="str">
        <f t="shared" si="58"/>
        <v>Monday</v>
      </c>
      <c r="I709" t="str">
        <f t="shared" si="59"/>
        <v>Oct</v>
      </c>
      <c r="J709" t="s">
        <v>81</v>
      </c>
      <c r="K709" t="s">
        <v>729</v>
      </c>
    </row>
    <row r="710" spans="1:11" x14ac:dyDescent="0.25">
      <c r="A710" s="1">
        <v>45208</v>
      </c>
      <c r="B710" t="s">
        <v>3</v>
      </c>
      <c r="C710" t="s">
        <v>295</v>
      </c>
      <c r="D710" s="2">
        <v>1.69</v>
      </c>
      <c r="E710">
        <f t="shared" si="55"/>
        <v>10</v>
      </c>
      <c r="F710">
        <f t="shared" si="56"/>
        <v>2023</v>
      </c>
      <c r="G710">
        <f t="shared" si="57"/>
        <v>1</v>
      </c>
      <c r="H710" t="str">
        <f t="shared" si="58"/>
        <v>Monday</v>
      </c>
      <c r="I710" t="str">
        <f t="shared" si="59"/>
        <v>Oct</v>
      </c>
      <c r="J710" t="s">
        <v>81</v>
      </c>
      <c r="K710" t="s">
        <v>729</v>
      </c>
    </row>
    <row r="711" spans="1:11" x14ac:dyDescent="0.25">
      <c r="A711" s="1">
        <v>45208</v>
      </c>
      <c r="B711" t="s">
        <v>3</v>
      </c>
      <c r="C711" t="s">
        <v>479</v>
      </c>
      <c r="D711" s="2">
        <v>1.99</v>
      </c>
      <c r="E711">
        <f t="shared" si="55"/>
        <v>10</v>
      </c>
      <c r="F711">
        <f t="shared" si="56"/>
        <v>2023</v>
      </c>
      <c r="G711">
        <f t="shared" si="57"/>
        <v>1</v>
      </c>
      <c r="H711" t="str">
        <f t="shared" si="58"/>
        <v>Monday</v>
      </c>
      <c r="I711" t="str">
        <f t="shared" si="59"/>
        <v>Oct</v>
      </c>
      <c r="J711" t="s">
        <v>81</v>
      </c>
      <c r="K711" t="s">
        <v>729</v>
      </c>
    </row>
    <row r="712" spans="1:11" x14ac:dyDescent="0.25">
      <c r="A712" s="1">
        <v>45208</v>
      </c>
      <c r="B712" t="s">
        <v>3</v>
      </c>
      <c r="C712" t="s">
        <v>479</v>
      </c>
      <c r="D712" s="2">
        <v>1.99</v>
      </c>
      <c r="E712">
        <f t="shared" si="55"/>
        <v>10</v>
      </c>
      <c r="F712">
        <f t="shared" si="56"/>
        <v>2023</v>
      </c>
      <c r="G712">
        <f t="shared" si="57"/>
        <v>1</v>
      </c>
      <c r="H712" t="str">
        <f t="shared" si="58"/>
        <v>Monday</v>
      </c>
      <c r="I712" t="str">
        <f t="shared" si="59"/>
        <v>Oct</v>
      </c>
      <c r="J712" t="s">
        <v>81</v>
      </c>
      <c r="K712" t="s">
        <v>729</v>
      </c>
    </row>
    <row r="713" spans="1:11" x14ac:dyDescent="0.25">
      <c r="A713" s="1">
        <v>45208</v>
      </c>
      <c r="B713" t="s">
        <v>3</v>
      </c>
      <c r="C713" t="s">
        <v>359</v>
      </c>
      <c r="D713" s="2">
        <v>0.69</v>
      </c>
      <c r="E713">
        <f t="shared" si="55"/>
        <v>10</v>
      </c>
      <c r="F713">
        <f t="shared" si="56"/>
        <v>2023</v>
      </c>
      <c r="G713">
        <f t="shared" si="57"/>
        <v>1</v>
      </c>
      <c r="H713" t="str">
        <f t="shared" si="58"/>
        <v>Monday</v>
      </c>
      <c r="I713" t="str">
        <f t="shared" si="59"/>
        <v>Oct</v>
      </c>
      <c r="J713" t="s">
        <v>81</v>
      </c>
      <c r="K713" t="s">
        <v>729</v>
      </c>
    </row>
    <row r="714" spans="1:11" x14ac:dyDescent="0.25">
      <c r="A714" s="1">
        <v>45208</v>
      </c>
      <c r="B714" t="s">
        <v>3</v>
      </c>
      <c r="C714" t="s">
        <v>359</v>
      </c>
      <c r="D714" s="2">
        <v>0.69</v>
      </c>
      <c r="E714">
        <f t="shared" si="55"/>
        <v>10</v>
      </c>
      <c r="F714">
        <f t="shared" si="56"/>
        <v>2023</v>
      </c>
      <c r="G714">
        <f t="shared" si="57"/>
        <v>1</v>
      </c>
      <c r="H714" t="str">
        <f t="shared" si="58"/>
        <v>Monday</v>
      </c>
      <c r="I714" t="str">
        <f t="shared" si="59"/>
        <v>Oct</v>
      </c>
      <c r="J714" t="s">
        <v>81</v>
      </c>
      <c r="K714" t="s">
        <v>729</v>
      </c>
    </row>
    <row r="715" spans="1:11" x14ac:dyDescent="0.25">
      <c r="A715" s="1">
        <v>45208</v>
      </c>
      <c r="B715" t="s">
        <v>3</v>
      </c>
      <c r="C715" t="s">
        <v>480</v>
      </c>
      <c r="D715" s="2">
        <v>1.39</v>
      </c>
      <c r="E715">
        <f t="shared" si="55"/>
        <v>10</v>
      </c>
      <c r="F715">
        <f t="shared" si="56"/>
        <v>2023</v>
      </c>
      <c r="G715">
        <f t="shared" si="57"/>
        <v>1</v>
      </c>
      <c r="H715" t="str">
        <f t="shared" si="58"/>
        <v>Monday</v>
      </c>
      <c r="I715" t="str">
        <f t="shared" si="59"/>
        <v>Oct</v>
      </c>
      <c r="J715" t="s">
        <v>81</v>
      </c>
      <c r="K715" t="s">
        <v>729</v>
      </c>
    </row>
    <row r="716" spans="1:11" x14ac:dyDescent="0.25">
      <c r="A716" s="1">
        <v>45208</v>
      </c>
      <c r="B716" t="s">
        <v>3</v>
      </c>
      <c r="C716" t="s">
        <v>480</v>
      </c>
      <c r="D716" s="2">
        <v>1.39</v>
      </c>
      <c r="E716">
        <f t="shared" si="55"/>
        <v>10</v>
      </c>
      <c r="F716">
        <f t="shared" si="56"/>
        <v>2023</v>
      </c>
      <c r="G716">
        <f t="shared" si="57"/>
        <v>1</v>
      </c>
      <c r="H716" t="str">
        <f t="shared" si="58"/>
        <v>Monday</v>
      </c>
      <c r="I716" t="str">
        <f t="shared" si="59"/>
        <v>Oct</v>
      </c>
      <c r="J716" t="s">
        <v>81</v>
      </c>
      <c r="K716" t="s">
        <v>729</v>
      </c>
    </row>
    <row r="717" spans="1:11" x14ac:dyDescent="0.25">
      <c r="A717" s="1">
        <v>45208</v>
      </c>
      <c r="B717" t="s">
        <v>3</v>
      </c>
      <c r="C717" t="s">
        <v>481</v>
      </c>
      <c r="D717" s="2">
        <v>0.99</v>
      </c>
      <c r="E717">
        <f t="shared" si="55"/>
        <v>10</v>
      </c>
      <c r="F717">
        <f t="shared" si="56"/>
        <v>2023</v>
      </c>
      <c r="G717">
        <f t="shared" si="57"/>
        <v>1</v>
      </c>
      <c r="H717" t="str">
        <f t="shared" si="58"/>
        <v>Monday</v>
      </c>
      <c r="I717" t="str">
        <f t="shared" si="59"/>
        <v>Oct</v>
      </c>
      <c r="J717" t="s">
        <v>81</v>
      </c>
      <c r="K717" t="s">
        <v>729</v>
      </c>
    </row>
    <row r="718" spans="1:11" x14ac:dyDescent="0.25">
      <c r="A718" s="1">
        <v>45208</v>
      </c>
      <c r="B718" t="s">
        <v>3</v>
      </c>
      <c r="C718" t="s">
        <v>482</v>
      </c>
      <c r="D718" s="2">
        <v>0.99</v>
      </c>
      <c r="E718">
        <f t="shared" si="55"/>
        <v>10</v>
      </c>
      <c r="F718">
        <f t="shared" si="56"/>
        <v>2023</v>
      </c>
      <c r="G718">
        <f t="shared" si="57"/>
        <v>1</v>
      </c>
      <c r="H718" t="str">
        <f t="shared" si="58"/>
        <v>Monday</v>
      </c>
      <c r="I718" t="str">
        <f t="shared" si="59"/>
        <v>Oct</v>
      </c>
      <c r="J718" t="s">
        <v>81</v>
      </c>
      <c r="K718" t="s">
        <v>729</v>
      </c>
    </row>
    <row r="719" spans="1:11" x14ac:dyDescent="0.25">
      <c r="A719" s="1">
        <v>45208</v>
      </c>
      <c r="B719" t="s">
        <v>3</v>
      </c>
      <c r="C719" t="s">
        <v>286</v>
      </c>
      <c r="D719" s="2">
        <v>0.39</v>
      </c>
      <c r="E719">
        <f t="shared" si="55"/>
        <v>10</v>
      </c>
      <c r="F719">
        <f t="shared" si="56"/>
        <v>2023</v>
      </c>
      <c r="G719">
        <f t="shared" si="57"/>
        <v>1</v>
      </c>
      <c r="H719" t="str">
        <f t="shared" si="58"/>
        <v>Monday</v>
      </c>
      <c r="I719" t="str">
        <f t="shared" si="59"/>
        <v>Oct</v>
      </c>
      <c r="J719" t="s">
        <v>81</v>
      </c>
      <c r="K719" t="s">
        <v>729</v>
      </c>
    </row>
    <row r="720" spans="1:11" x14ac:dyDescent="0.25">
      <c r="A720" s="1">
        <v>45208</v>
      </c>
      <c r="B720" t="s">
        <v>3</v>
      </c>
      <c r="C720" t="s">
        <v>286</v>
      </c>
      <c r="D720" s="2">
        <v>0.39</v>
      </c>
      <c r="E720">
        <f t="shared" si="55"/>
        <v>10</v>
      </c>
      <c r="F720">
        <f t="shared" si="56"/>
        <v>2023</v>
      </c>
      <c r="G720">
        <f t="shared" si="57"/>
        <v>1</v>
      </c>
      <c r="H720" t="str">
        <f t="shared" si="58"/>
        <v>Monday</v>
      </c>
      <c r="I720" t="str">
        <f t="shared" si="59"/>
        <v>Oct</v>
      </c>
      <c r="J720" t="s">
        <v>81</v>
      </c>
      <c r="K720" t="s">
        <v>729</v>
      </c>
    </row>
    <row r="721" spans="1:11" x14ac:dyDescent="0.25">
      <c r="A721" s="1">
        <v>45208</v>
      </c>
      <c r="B721" t="s">
        <v>3</v>
      </c>
      <c r="C721" t="s">
        <v>472</v>
      </c>
      <c r="D721" s="2">
        <v>0.99</v>
      </c>
      <c r="E721">
        <f t="shared" si="55"/>
        <v>10</v>
      </c>
      <c r="F721">
        <f t="shared" si="56"/>
        <v>2023</v>
      </c>
      <c r="G721">
        <f t="shared" si="57"/>
        <v>1</v>
      </c>
      <c r="H721" t="str">
        <f t="shared" si="58"/>
        <v>Monday</v>
      </c>
      <c r="I721" t="str">
        <f t="shared" si="59"/>
        <v>Oct</v>
      </c>
      <c r="J721" t="s">
        <v>81</v>
      </c>
      <c r="K721" t="s">
        <v>729</v>
      </c>
    </row>
    <row r="722" spans="1:11" x14ac:dyDescent="0.25">
      <c r="A722" s="1">
        <v>45208</v>
      </c>
      <c r="B722" t="s">
        <v>3</v>
      </c>
      <c r="C722" t="s">
        <v>472</v>
      </c>
      <c r="D722" s="2">
        <v>0.99</v>
      </c>
      <c r="E722">
        <f t="shared" si="55"/>
        <v>10</v>
      </c>
      <c r="F722">
        <f t="shared" si="56"/>
        <v>2023</v>
      </c>
      <c r="G722">
        <f t="shared" si="57"/>
        <v>1</v>
      </c>
      <c r="H722" t="str">
        <f t="shared" si="58"/>
        <v>Monday</v>
      </c>
      <c r="I722" t="str">
        <f t="shared" si="59"/>
        <v>Oct</v>
      </c>
      <c r="J722" t="s">
        <v>81</v>
      </c>
      <c r="K722" t="s">
        <v>729</v>
      </c>
    </row>
    <row r="723" spans="1:11" x14ac:dyDescent="0.25">
      <c r="A723" s="1">
        <v>45208</v>
      </c>
      <c r="B723" t="s">
        <v>3</v>
      </c>
      <c r="C723" t="s">
        <v>483</v>
      </c>
      <c r="D723" s="2">
        <v>1.7</v>
      </c>
      <c r="E723">
        <f t="shared" si="55"/>
        <v>10</v>
      </c>
      <c r="F723">
        <f t="shared" si="56"/>
        <v>2023</v>
      </c>
      <c r="G723">
        <f t="shared" si="57"/>
        <v>1</v>
      </c>
      <c r="H723" t="str">
        <f t="shared" si="58"/>
        <v>Monday</v>
      </c>
      <c r="I723" t="str">
        <f t="shared" si="59"/>
        <v>Oct</v>
      </c>
      <c r="J723" t="s">
        <v>81</v>
      </c>
      <c r="K723" t="s">
        <v>729</v>
      </c>
    </row>
    <row r="724" spans="1:11" x14ac:dyDescent="0.25">
      <c r="A724" s="1">
        <v>45208</v>
      </c>
      <c r="B724" t="s">
        <v>3</v>
      </c>
      <c r="C724" t="s">
        <v>224</v>
      </c>
      <c r="D724" s="2">
        <v>0.89</v>
      </c>
      <c r="E724">
        <f t="shared" si="55"/>
        <v>10</v>
      </c>
      <c r="F724">
        <f t="shared" si="56"/>
        <v>2023</v>
      </c>
      <c r="G724">
        <f t="shared" si="57"/>
        <v>1</v>
      </c>
      <c r="H724" t="str">
        <f t="shared" si="58"/>
        <v>Monday</v>
      </c>
      <c r="I724" t="str">
        <f t="shared" si="59"/>
        <v>Oct</v>
      </c>
      <c r="J724" t="s">
        <v>81</v>
      </c>
      <c r="K724" t="s">
        <v>729</v>
      </c>
    </row>
    <row r="725" spans="1:11" x14ac:dyDescent="0.25">
      <c r="A725" s="1">
        <v>45208</v>
      </c>
      <c r="B725" t="s">
        <v>3</v>
      </c>
      <c r="C725" t="s">
        <v>224</v>
      </c>
      <c r="D725" s="2">
        <v>0.89</v>
      </c>
      <c r="E725">
        <f t="shared" si="55"/>
        <v>10</v>
      </c>
      <c r="F725">
        <f t="shared" si="56"/>
        <v>2023</v>
      </c>
      <c r="G725">
        <f t="shared" si="57"/>
        <v>1</v>
      </c>
      <c r="H725" t="str">
        <f t="shared" si="58"/>
        <v>Monday</v>
      </c>
      <c r="I725" t="str">
        <f t="shared" si="59"/>
        <v>Oct</v>
      </c>
      <c r="J725" t="s">
        <v>81</v>
      </c>
      <c r="K725" t="s">
        <v>729</v>
      </c>
    </row>
    <row r="726" spans="1:11" x14ac:dyDescent="0.25">
      <c r="A726" s="1">
        <v>45208</v>
      </c>
      <c r="B726" t="s">
        <v>3</v>
      </c>
      <c r="C726" t="s">
        <v>224</v>
      </c>
      <c r="D726" s="2">
        <v>0.89</v>
      </c>
      <c r="E726">
        <f t="shared" si="55"/>
        <v>10</v>
      </c>
      <c r="F726">
        <f t="shared" si="56"/>
        <v>2023</v>
      </c>
      <c r="G726">
        <f t="shared" si="57"/>
        <v>1</v>
      </c>
      <c r="H726" t="str">
        <f t="shared" si="58"/>
        <v>Monday</v>
      </c>
      <c r="I726" t="str">
        <f t="shared" si="59"/>
        <v>Oct</v>
      </c>
      <c r="J726" t="s">
        <v>81</v>
      </c>
      <c r="K726" t="s">
        <v>729</v>
      </c>
    </row>
    <row r="727" spans="1:11" x14ac:dyDescent="0.25">
      <c r="A727" s="1">
        <v>45208</v>
      </c>
      <c r="B727" t="s">
        <v>3</v>
      </c>
      <c r="C727" t="s">
        <v>224</v>
      </c>
      <c r="D727" s="2">
        <v>0.89</v>
      </c>
      <c r="E727">
        <f t="shared" si="55"/>
        <v>10</v>
      </c>
      <c r="F727">
        <f t="shared" si="56"/>
        <v>2023</v>
      </c>
      <c r="G727">
        <f t="shared" si="57"/>
        <v>1</v>
      </c>
      <c r="H727" t="str">
        <f t="shared" si="58"/>
        <v>Monday</v>
      </c>
      <c r="I727" t="str">
        <f t="shared" si="59"/>
        <v>Oct</v>
      </c>
      <c r="J727" t="s">
        <v>81</v>
      </c>
      <c r="K727" t="s">
        <v>729</v>
      </c>
    </row>
    <row r="728" spans="1:11" x14ac:dyDescent="0.25">
      <c r="A728" s="1">
        <v>45208</v>
      </c>
      <c r="B728" t="s">
        <v>3</v>
      </c>
      <c r="C728" t="s">
        <v>224</v>
      </c>
      <c r="D728" s="2">
        <v>0.89</v>
      </c>
      <c r="E728">
        <f t="shared" si="55"/>
        <v>10</v>
      </c>
      <c r="F728">
        <f t="shared" si="56"/>
        <v>2023</v>
      </c>
      <c r="G728">
        <f t="shared" si="57"/>
        <v>1</v>
      </c>
      <c r="H728" t="str">
        <f t="shared" si="58"/>
        <v>Monday</v>
      </c>
      <c r="I728" t="str">
        <f t="shared" si="59"/>
        <v>Oct</v>
      </c>
      <c r="J728" t="s">
        <v>81</v>
      </c>
      <c r="K728" t="s">
        <v>729</v>
      </c>
    </row>
    <row r="729" spans="1:11" x14ac:dyDescent="0.25">
      <c r="A729" s="1">
        <v>45208</v>
      </c>
      <c r="B729" t="s">
        <v>3</v>
      </c>
      <c r="C729" t="s">
        <v>484</v>
      </c>
      <c r="D729" s="2">
        <f>6.99/2</f>
        <v>3.4950000000000001</v>
      </c>
      <c r="E729">
        <f t="shared" si="55"/>
        <v>10</v>
      </c>
      <c r="F729">
        <f t="shared" si="56"/>
        <v>2023</v>
      </c>
      <c r="G729">
        <f t="shared" si="57"/>
        <v>1</v>
      </c>
      <c r="H729" t="str">
        <f t="shared" si="58"/>
        <v>Monday</v>
      </c>
      <c r="I729" t="str">
        <f t="shared" si="59"/>
        <v>Oct</v>
      </c>
      <c r="J729" t="s">
        <v>81</v>
      </c>
      <c r="K729" t="s">
        <v>729</v>
      </c>
    </row>
    <row r="730" spans="1:11" x14ac:dyDescent="0.25">
      <c r="A730" s="1">
        <v>45208</v>
      </c>
      <c r="B730" t="s">
        <v>3</v>
      </c>
      <c r="C730" t="s">
        <v>485</v>
      </c>
      <c r="D730" s="2">
        <v>2.29</v>
      </c>
      <c r="E730">
        <f t="shared" si="55"/>
        <v>10</v>
      </c>
      <c r="F730">
        <f t="shared" si="56"/>
        <v>2023</v>
      </c>
      <c r="G730">
        <f t="shared" si="57"/>
        <v>1</v>
      </c>
      <c r="H730" t="str">
        <f t="shared" si="58"/>
        <v>Monday</v>
      </c>
      <c r="I730" t="str">
        <f t="shared" si="59"/>
        <v>Oct</v>
      </c>
      <c r="J730" t="s">
        <v>81</v>
      </c>
      <c r="K730" t="s">
        <v>729</v>
      </c>
    </row>
    <row r="731" spans="1:11" x14ac:dyDescent="0.25">
      <c r="A731" s="1">
        <v>45208</v>
      </c>
      <c r="B731" t="s">
        <v>3</v>
      </c>
      <c r="C731" t="s">
        <v>486</v>
      </c>
      <c r="D731" s="2">
        <v>1.29</v>
      </c>
      <c r="E731">
        <f t="shared" si="55"/>
        <v>10</v>
      </c>
      <c r="F731">
        <f t="shared" si="56"/>
        <v>2023</v>
      </c>
      <c r="G731">
        <f t="shared" si="57"/>
        <v>1</v>
      </c>
      <c r="H731" t="str">
        <f t="shared" si="58"/>
        <v>Monday</v>
      </c>
      <c r="I731" t="str">
        <f t="shared" si="59"/>
        <v>Oct</v>
      </c>
      <c r="J731" t="s">
        <v>81</v>
      </c>
      <c r="K731" t="s">
        <v>729</v>
      </c>
    </row>
    <row r="732" spans="1:11" x14ac:dyDescent="0.25">
      <c r="A732" s="1">
        <v>45208</v>
      </c>
      <c r="B732" t="s">
        <v>3</v>
      </c>
      <c r="C732" t="s">
        <v>487</v>
      </c>
      <c r="D732" s="2">
        <v>4.13</v>
      </c>
      <c r="E732">
        <f t="shared" si="55"/>
        <v>10</v>
      </c>
      <c r="F732">
        <f t="shared" si="56"/>
        <v>2023</v>
      </c>
      <c r="G732">
        <f t="shared" si="57"/>
        <v>1</v>
      </c>
      <c r="H732" t="str">
        <f t="shared" si="58"/>
        <v>Monday</v>
      </c>
      <c r="I732" t="str">
        <f t="shared" si="59"/>
        <v>Oct</v>
      </c>
      <c r="J732" t="s">
        <v>81</v>
      </c>
      <c r="K732" t="s">
        <v>729</v>
      </c>
    </row>
    <row r="733" spans="1:11" x14ac:dyDescent="0.25">
      <c r="A733" s="1">
        <v>45208</v>
      </c>
      <c r="B733" t="s">
        <v>3</v>
      </c>
      <c r="C733" t="s">
        <v>351</v>
      </c>
      <c r="D733" s="2">
        <v>2.99</v>
      </c>
      <c r="E733">
        <f t="shared" si="55"/>
        <v>10</v>
      </c>
      <c r="F733">
        <f t="shared" si="56"/>
        <v>2023</v>
      </c>
      <c r="G733">
        <f t="shared" si="57"/>
        <v>1</v>
      </c>
      <c r="H733" t="str">
        <f t="shared" si="58"/>
        <v>Monday</v>
      </c>
      <c r="I733" t="str">
        <f t="shared" si="59"/>
        <v>Oct</v>
      </c>
      <c r="J733" t="s">
        <v>81</v>
      </c>
      <c r="K733" t="s">
        <v>729</v>
      </c>
    </row>
    <row r="734" spans="1:11" x14ac:dyDescent="0.25">
      <c r="A734" s="1">
        <v>45209</v>
      </c>
      <c r="B734" t="s">
        <v>3</v>
      </c>
      <c r="C734" t="s">
        <v>109</v>
      </c>
      <c r="D734" s="2">
        <v>2.9</v>
      </c>
      <c r="E734">
        <f t="shared" si="55"/>
        <v>10</v>
      </c>
      <c r="F734">
        <f t="shared" si="56"/>
        <v>2023</v>
      </c>
      <c r="G734">
        <f t="shared" si="57"/>
        <v>2</v>
      </c>
      <c r="H734" t="str">
        <f t="shared" si="58"/>
        <v>Tuesday</v>
      </c>
      <c r="I734" t="str">
        <f t="shared" si="59"/>
        <v>Oct</v>
      </c>
      <c r="J734" t="s">
        <v>46</v>
      </c>
    </row>
    <row r="735" spans="1:11" x14ac:dyDescent="0.25">
      <c r="A735" s="1">
        <v>45210</v>
      </c>
      <c r="B735" t="s">
        <v>3</v>
      </c>
      <c r="C735" t="s">
        <v>109</v>
      </c>
      <c r="D735" s="2">
        <v>2.9</v>
      </c>
      <c r="E735">
        <f t="shared" si="55"/>
        <v>10</v>
      </c>
      <c r="F735">
        <f t="shared" si="56"/>
        <v>2023</v>
      </c>
      <c r="G735">
        <f t="shared" si="57"/>
        <v>3</v>
      </c>
      <c r="H735" t="str">
        <f t="shared" si="58"/>
        <v>Wednesday</v>
      </c>
      <c r="I735" t="str">
        <f t="shared" si="59"/>
        <v>Oct</v>
      </c>
      <c r="J735" t="s">
        <v>46</v>
      </c>
    </row>
    <row r="736" spans="1:11" x14ac:dyDescent="0.25">
      <c r="A736" s="1">
        <v>45211</v>
      </c>
      <c r="B736" t="s">
        <v>3</v>
      </c>
      <c r="C736" t="s">
        <v>79</v>
      </c>
      <c r="D736" s="2">
        <v>1.59</v>
      </c>
      <c r="E736">
        <f t="shared" si="55"/>
        <v>10</v>
      </c>
      <c r="F736">
        <f t="shared" si="56"/>
        <v>2023</v>
      </c>
      <c r="G736">
        <f t="shared" si="57"/>
        <v>4</v>
      </c>
      <c r="H736" t="str">
        <f t="shared" si="58"/>
        <v>Thursday</v>
      </c>
      <c r="I736" t="str">
        <f t="shared" si="59"/>
        <v>Oct</v>
      </c>
      <c r="J736" t="s">
        <v>49</v>
      </c>
      <c r="K736" t="s">
        <v>743</v>
      </c>
    </row>
    <row r="737" spans="1:11" x14ac:dyDescent="0.25">
      <c r="A737" s="1">
        <v>45211</v>
      </c>
      <c r="B737" t="s">
        <v>3</v>
      </c>
      <c r="C737" t="s">
        <v>79</v>
      </c>
      <c r="D737" s="2">
        <v>1.59</v>
      </c>
      <c r="E737">
        <f t="shared" si="55"/>
        <v>10</v>
      </c>
      <c r="F737">
        <f t="shared" si="56"/>
        <v>2023</v>
      </c>
      <c r="G737">
        <f t="shared" si="57"/>
        <v>4</v>
      </c>
      <c r="H737" t="str">
        <f t="shared" si="58"/>
        <v>Thursday</v>
      </c>
      <c r="I737" t="str">
        <f t="shared" si="59"/>
        <v>Oct</v>
      </c>
      <c r="J737" t="s">
        <v>49</v>
      </c>
      <c r="K737" t="s">
        <v>743</v>
      </c>
    </row>
    <row r="738" spans="1:11" x14ac:dyDescent="0.25">
      <c r="A738" s="1">
        <v>45211</v>
      </c>
      <c r="B738" t="s">
        <v>3</v>
      </c>
      <c r="C738" t="s">
        <v>87</v>
      </c>
      <c r="D738" s="2">
        <v>4.16</v>
      </c>
      <c r="E738">
        <f t="shared" si="55"/>
        <v>10</v>
      </c>
      <c r="F738">
        <f t="shared" si="56"/>
        <v>2023</v>
      </c>
      <c r="G738">
        <f t="shared" si="57"/>
        <v>4</v>
      </c>
      <c r="H738" t="str">
        <f t="shared" si="58"/>
        <v>Thursday</v>
      </c>
      <c r="I738" t="str">
        <f t="shared" si="59"/>
        <v>Oct</v>
      </c>
      <c r="J738" t="s">
        <v>46</v>
      </c>
    </row>
    <row r="739" spans="1:11" x14ac:dyDescent="0.25">
      <c r="A739" s="1">
        <v>45211</v>
      </c>
      <c r="B739" t="s">
        <v>3</v>
      </c>
      <c r="C739" t="s">
        <v>95</v>
      </c>
      <c r="D739" s="2">
        <v>0.79</v>
      </c>
      <c r="E739">
        <f t="shared" si="55"/>
        <v>10</v>
      </c>
      <c r="F739">
        <f t="shared" si="56"/>
        <v>2023</v>
      </c>
      <c r="G739">
        <f t="shared" si="57"/>
        <v>4</v>
      </c>
      <c r="H739" t="str">
        <f t="shared" si="58"/>
        <v>Thursday</v>
      </c>
      <c r="I739" t="str">
        <f t="shared" si="59"/>
        <v>Oct</v>
      </c>
      <c r="J739" t="s">
        <v>46</v>
      </c>
    </row>
    <row r="740" spans="1:11" x14ac:dyDescent="0.25">
      <c r="A740" s="1">
        <v>45211</v>
      </c>
      <c r="B740" t="s">
        <v>3</v>
      </c>
      <c r="C740" t="s">
        <v>512</v>
      </c>
      <c r="D740" s="2">
        <f>4.99-1.25</f>
        <v>3.74</v>
      </c>
      <c r="E740">
        <f t="shared" si="55"/>
        <v>10</v>
      </c>
      <c r="F740">
        <f t="shared" si="56"/>
        <v>2023</v>
      </c>
      <c r="G740">
        <f t="shared" si="57"/>
        <v>4</v>
      </c>
      <c r="H740" t="str">
        <f t="shared" si="58"/>
        <v>Thursday</v>
      </c>
      <c r="I740" t="str">
        <f t="shared" si="59"/>
        <v>Oct</v>
      </c>
      <c r="J740" t="s">
        <v>81</v>
      </c>
    </row>
    <row r="741" spans="1:11" x14ac:dyDescent="0.25">
      <c r="A741" s="1">
        <v>45211</v>
      </c>
      <c r="B741" t="s">
        <v>3</v>
      </c>
      <c r="C741" t="s">
        <v>511</v>
      </c>
      <c r="D741" s="2">
        <f>4.99-1.25</f>
        <v>3.74</v>
      </c>
      <c r="E741">
        <f t="shared" si="55"/>
        <v>10</v>
      </c>
      <c r="F741">
        <f t="shared" si="56"/>
        <v>2023</v>
      </c>
      <c r="G741">
        <f t="shared" si="57"/>
        <v>4</v>
      </c>
      <c r="H741" t="str">
        <f t="shared" si="58"/>
        <v>Thursday</v>
      </c>
      <c r="I741" t="str">
        <f t="shared" si="59"/>
        <v>Oct</v>
      </c>
      <c r="J741" t="s">
        <v>81</v>
      </c>
    </row>
    <row r="742" spans="1:11" x14ac:dyDescent="0.25">
      <c r="A742" s="1">
        <v>45212</v>
      </c>
      <c r="B742" t="s">
        <v>3</v>
      </c>
      <c r="C742" t="s">
        <v>109</v>
      </c>
      <c r="D742" s="2">
        <v>2.9</v>
      </c>
      <c r="E742">
        <f t="shared" si="55"/>
        <v>10</v>
      </c>
      <c r="F742">
        <f t="shared" si="56"/>
        <v>2023</v>
      </c>
      <c r="G742">
        <f t="shared" si="57"/>
        <v>5</v>
      </c>
      <c r="H742" t="str">
        <f t="shared" si="58"/>
        <v>Friday</v>
      </c>
      <c r="I742" t="str">
        <f t="shared" si="59"/>
        <v>Oct</v>
      </c>
      <c r="J742" t="s">
        <v>46</v>
      </c>
    </row>
    <row r="743" spans="1:11" x14ac:dyDescent="0.25">
      <c r="A743" s="1">
        <v>45212</v>
      </c>
      <c r="B743" t="s">
        <v>3</v>
      </c>
      <c r="C743" t="s">
        <v>95</v>
      </c>
      <c r="D743" s="2">
        <v>0.79</v>
      </c>
      <c r="E743">
        <f t="shared" si="55"/>
        <v>10</v>
      </c>
      <c r="F743">
        <f t="shared" si="56"/>
        <v>2023</v>
      </c>
      <c r="G743">
        <f t="shared" si="57"/>
        <v>5</v>
      </c>
      <c r="H743" t="str">
        <f t="shared" si="58"/>
        <v>Friday</v>
      </c>
      <c r="I743" t="str">
        <f t="shared" si="59"/>
        <v>Oct</v>
      </c>
      <c r="J743" t="s">
        <v>46</v>
      </c>
    </row>
    <row r="744" spans="1:11" x14ac:dyDescent="0.25">
      <c r="A744" s="1">
        <v>45213</v>
      </c>
      <c r="B744" t="s">
        <v>3</v>
      </c>
      <c r="C744" t="s">
        <v>503</v>
      </c>
      <c r="D744" s="2">
        <v>2.99</v>
      </c>
      <c r="E744">
        <f t="shared" si="55"/>
        <v>10</v>
      </c>
      <c r="F744">
        <f t="shared" si="56"/>
        <v>2023</v>
      </c>
      <c r="G744">
        <f t="shared" si="57"/>
        <v>6</v>
      </c>
      <c r="H744" t="str">
        <f t="shared" si="58"/>
        <v>Saturday</v>
      </c>
      <c r="I744" t="str">
        <f t="shared" si="59"/>
        <v>Oct</v>
      </c>
      <c r="J744" t="s">
        <v>269</v>
      </c>
    </row>
    <row r="745" spans="1:11" x14ac:dyDescent="0.25">
      <c r="A745" s="1">
        <v>45213</v>
      </c>
      <c r="B745" t="s">
        <v>3</v>
      </c>
      <c r="C745" t="s">
        <v>504</v>
      </c>
      <c r="D745" s="2">
        <f>1.49/2</f>
        <v>0.745</v>
      </c>
      <c r="E745">
        <f t="shared" si="55"/>
        <v>10</v>
      </c>
      <c r="F745">
        <f t="shared" si="56"/>
        <v>2023</v>
      </c>
      <c r="G745">
        <f t="shared" si="57"/>
        <v>6</v>
      </c>
      <c r="H745" t="str">
        <f t="shared" si="58"/>
        <v>Saturday</v>
      </c>
      <c r="I745" t="str">
        <f t="shared" si="59"/>
        <v>Oct</v>
      </c>
      <c r="J745" t="s">
        <v>269</v>
      </c>
    </row>
    <row r="746" spans="1:11" x14ac:dyDescent="0.25">
      <c r="A746" s="1">
        <v>45213</v>
      </c>
      <c r="B746" t="s">
        <v>3</v>
      </c>
      <c r="C746" t="s">
        <v>505</v>
      </c>
      <c r="D746" s="2">
        <f>1.19/2</f>
        <v>0.59499999999999997</v>
      </c>
      <c r="E746">
        <f t="shared" si="55"/>
        <v>10</v>
      </c>
      <c r="F746">
        <f t="shared" si="56"/>
        <v>2023</v>
      </c>
      <c r="G746">
        <f t="shared" si="57"/>
        <v>6</v>
      </c>
      <c r="H746" t="str">
        <f t="shared" si="58"/>
        <v>Saturday</v>
      </c>
      <c r="I746" t="str">
        <f t="shared" si="59"/>
        <v>Oct</v>
      </c>
      <c r="J746" t="s">
        <v>269</v>
      </c>
    </row>
    <row r="747" spans="1:11" x14ac:dyDescent="0.25">
      <c r="A747" s="1">
        <v>45213</v>
      </c>
      <c r="B747" t="s">
        <v>3</v>
      </c>
      <c r="C747" t="s">
        <v>506</v>
      </c>
      <c r="D747" s="2">
        <v>2.79</v>
      </c>
      <c r="E747">
        <f t="shared" si="55"/>
        <v>10</v>
      </c>
      <c r="F747">
        <f t="shared" si="56"/>
        <v>2023</v>
      </c>
      <c r="G747">
        <f t="shared" si="57"/>
        <v>6</v>
      </c>
      <c r="H747" t="str">
        <f t="shared" si="58"/>
        <v>Saturday</v>
      </c>
      <c r="I747" t="str">
        <f t="shared" si="59"/>
        <v>Oct</v>
      </c>
      <c r="J747" t="s">
        <v>269</v>
      </c>
    </row>
    <row r="748" spans="1:11" x14ac:dyDescent="0.25">
      <c r="A748" s="1">
        <v>45215</v>
      </c>
      <c r="B748" t="s">
        <v>3</v>
      </c>
      <c r="C748" t="s">
        <v>108</v>
      </c>
      <c r="D748" s="2">
        <v>5.3</v>
      </c>
      <c r="E748">
        <f t="shared" si="55"/>
        <v>10</v>
      </c>
      <c r="F748">
        <f t="shared" si="56"/>
        <v>2023</v>
      </c>
      <c r="G748">
        <f t="shared" si="57"/>
        <v>1</v>
      </c>
      <c r="H748" t="str">
        <f t="shared" si="58"/>
        <v>Monday</v>
      </c>
      <c r="I748" t="str">
        <f t="shared" si="59"/>
        <v>Oct</v>
      </c>
      <c r="J748" t="s">
        <v>46</v>
      </c>
    </row>
    <row r="749" spans="1:11" x14ac:dyDescent="0.25">
      <c r="A749" s="1">
        <v>45215</v>
      </c>
      <c r="B749" t="s">
        <v>3</v>
      </c>
      <c r="C749" t="s">
        <v>110</v>
      </c>
      <c r="D749" s="2">
        <v>0.88</v>
      </c>
      <c r="E749">
        <f t="shared" si="55"/>
        <v>10</v>
      </c>
      <c r="F749">
        <f t="shared" si="56"/>
        <v>2023</v>
      </c>
      <c r="G749">
        <f t="shared" si="57"/>
        <v>1</v>
      </c>
      <c r="H749" t="str">
        <f t="shared" si="58"/>
        <v>Monday</v>
      </c>
      <c r="I749" t="str">
        <f t="shared" si="59"/>
        <v>Oct</v>
      </c>
      <c r="J749" t="s">
        <v>46</v>
      </c>
    </row>
    <row r="750" spans="1:11" x14ac:dyDescent="0.25">
      <c r="A750" s="1">
        <v>45215</v>
      </c>
      <c r="B750" t="s">
        <v>3</v>
      </c>
      <c r="C750" t="s">
        <v>79</v>
      </c>
      <c r="D750" s="2">
        <v>1.59</v>
      </c>
      <c r="E750">
        <f t="shared" si="55"/>
        <v>10</v>
      </c>
      <c r="F750">
        <f t="shared" si="56"/>
        <v>2023</v>
      </c>
      <c r="G750">
        <f t="shared" si="57"/>
        <v>1</v>
      </c>
      <c r="H750" t="str">
        <f t="shared" si="58"/>
        <v>Monday</v>
      </c>
      <c r="I750" t="str">
        <f t="shared" si="59"/>
        <v>Oct</v>
      </c>
      <c r="J750" t="s">
        <v>49</v>
      </c>
      <c r="K750" t="s">
        <v>743</v>
      </c>
    </row>
    <row r="751" spans="1:11" x14ac:dyDescent="0.25">
      <c r="A751" s="1">
        <v>45215</v>
      </c>
      <c r="B751" t="s">
        <v>3</v>
      </c>
      <c r="C751" t="s">
        <v>23</v>
      </c>
      <c r="D751" s="2">
        <v>0.99</v>
      </c>
      <c r="E751">
        <f t="shared" si="55"/>
        <v>10</v>
      </c>
      <c r="F751">
        <f t="shared" si="56"/>
        <v>2023</v>
      </c>
      <c r="G751">
        <f t="shared" si="57"/>
        <v>1</v>
      </c>
      <c r="H751" t="str">
        <f t="shared" si="58"/>
        <v>Monday</v>
      </c>
      <c r="I751" t="str">
        <f t="shared" si="59"/>
        <v>Oct</v>
      </c>
      <c r="J751" t="s">
        <v>49</v>
      </c>
      <c r="K751" t="s">
        <v>743</v>
      </c>
    </row>
    <row r="752" spans="1:11" x14ac:dyDescent="0.25">
      <c r="A752" s="1">
        <v>45215</v>
      </c>
      <c r="B752" t="s">
        <v>3</v>
      </c>
      <c r="C752" t="s">
        <v>252</v>
      </c>
      <c r="D752" s="2">
        <f>1.19/2</f>
        <v>0.59499999999999997</v>
      </c>
      <c r="E752">
        <f t="shared" si="55"/>
        <v>10</v>
      </c>
      <c r="F752">
        <f t="shared" si="56"/>
        <v>2023</v>
      </c>
      <c r="G752">
        <f t="shared" si="57"/>
        <v>1</v>
      </c>
      <c r="H752" t="str">
        <f t="shared" si="58"/>
        <v>Monday</v>
      </c>
      <c r="I752" t="str">
        <f t="shared" si="59"/>
        <v>Oct</v>
      </c>
      <c r="J752" t="s">
        <v>49</v>
      </c>
      <c r="K752" t="s">
        <v>743</v>
      </c>
    </row>
    <row r="753" spans="1:11" x14ac:dyDescent="0.25">
      <c r="A753" s="1">
        <v>45215</v>
      </c>
      <c r="B753" t="s">
        <v>3</v>
      </c>
      <c r="C753" t="s">
        <v>344</v>
      </c>
      <c r="D753" s="2">
        <f>1.39/2</f>
        <v>0.69499999999999995</v>
      </c>
      <c r="E753">
        <f t="shared" si="55"/>
        <v>10</v>
      </c>
      <c r="F753">
        <f t="shared" si="56"/>
        <v>2023</v>
      </c>
      <c r="G753">
        <f t="shared" si="57"/>
        <v>1</v>
      </c>
      <c r="H753" t="str">
        <f t="shared" si="58"/>
        <v>Monday</v>
      </c>
      <c r="I753" t="str">
        <f t="shared" si="59"/>
        <v>Oct</v>
      </c>
      <c r="J753" t="s">
        <v>49</v>
      </c>
      <c r="K753" t="s">
        <v>743</v>
      </c>
    </row>
    <row r="754" spans="1:11" x14ac:dyDescent="0.25">
      <c r="A754" s="1">
        <v>45216</v>
      </c>
      <c r="B754" t="s">
        <v>3</v>
      </c>
      <c r="C754" t="s">
        <v>94</v>
      </c>
      <c r="D754" s="2">
        <v>3.3</v>
      </c>
      <c r="E754">
        <f t="shared" si="55"/>
        <v>10</v>
      </c>
      <c r="F754">
        <f t="shared" si="56"/>
        <v>2023</v>
      </c>
      <c r="G754">
        <f t="shared" si="57"/>
        <v>2</v>
      </c>
      <c r="H754" t="str">
        <f t="shared" si="58"/>
        <v>Tuesday</v>
      </c>
      <c r="I754" t="str">
        <f t="shared" si="59"/>
        <v>Oct</v>
      </c>
      <c r="J754" t="s">
        <v>46</v>
      </c>
    </row>
    <row r="755" spans="1:11" x14ac:dyDescent="0.25">
      <c r="A755" s="1">
        <v>45216</v>
      </c>
      <c r="B755" t="s">
        <v>3</v>
      </c>
      <c r="C755" t="s">
        <v>235</v>
      </c>
      <c r="D755" s="2">
        <v>1.39</v>
      </c>
      <c r="E755">
        <f t="shared" si="55"/>
        <v>10</v>
      </c>
      <c r="F755">
        <f t="shared" si="56"/>
        <v>2023</v>
      </c>
      <c r="G755">
        <f t="shared" si="57"/>
        <v>2</v>
      </c>
      <c r="H755" t="str">
        <f t="shared" si="58"/>
        <v>Tuesday</v>
      </c>
      <c r="I755" t="str">
        <f t="shared" si="59"/>
        <v>Oct</v>
      </c>
      <c r="J755" t="s">
        <v>49</v>
      </c>
      <c r="K755" t="s">
        <v>743</v>
      </c>
    </row>
    <row r="756" spans="1:11" x14ac:dyDescent="0.25">
      <c r="A756" s="1">
        <v>45216</v>
      </c>
      <c r="B756" t="s">
        <v>3</v>
      </c>
      <c r="C756" t="s">
        <v>235</v>
      </c>
      <c r="D756" s="2">
        <v>1.39</v>
      </c>
      <c r="E756">
        <f t="shared" si="55"/>
        <v>10</v>
      </c>
      <c r="F756">
        <f t="shared" si="56"/>
        <v>2023</v>
      </c>
      <c r="G756">
        <f t="shared" si="57"/>
        <v>2</v>
      </c>
      <c r="H756" t="str">
        <f t="shared" si="58"/>
        <v>Tuesday</v>
      </c>
      <c r="I756" t="str">
        <f t="shared" si="59"/>
        <v>Oct</v>
      </c>
      <c r="J756" t="s">
        <v>49</v>
      </c>
      <c r="K756" t="s">
        <v>743</v>
      </c>
    </row>
    <row r="757" spans="1:11" x14ac:dyDescent="0.25">
      <c r="A757" s="1">
        <v>45216</v>
      </c>
      <c r="B757" t="s">
        <v>3</v>
      </c>
      <c r="C757" t="s">
        <v>489</v>
      </c>
      <c r="D757" s="2">
        <v>5.19</v>
      </c>
      <c r="E757">
        <f t="shared" si="55"/>
        <v>10</v>
      </c>
      <c r="F757">
        <f t="shared" si="56"/>
        <v>2023</v>
      </c>
      <c r="G757">
        <f t="shared" si="57"/>
        <v>2</v>
      </c>
      <c r="H757" t="str">
        <f t="shared" si="58"/>
        <v>Tuesday</v>
      </c>
      <c r="I757" t="str">
        <f t="shared" si="59"/>
        <v>Oct</v>
      </c>
      <c r="J757" t="s">
        <v>49</v>
      </c>
      <c r="K757" t="s">
        <v>743</v>
      </c>
    </row>
    <row r="758" spans="1:11" x14ac:dyDescent="0.25">
      <c r="A758" s="1">
        <v>45130</v>
      </c>
      <c r="B758" t="s">
        <v>116</v>
      </c>
      <c r="C758" t="s">
        <v>298</v>
      </c>
      <c r="D758" s="2">
        <v>12.99</v>
      </c>
      <c r="E758">
        <f t="shared" si="55"/>
        <v>7</v>
      </c>
      <c r="F758">
        <f t="shared" si="56"/>
        <v>2023</v>
      </c>
      <c r="G758">
        <f t="shared" si="57"/>
        <v>7</v>
      </c>
      <c r="H758" t="str">
        <f t="shared" si="58"/>
        <v>Sunday</v>
      </c>
      <c r="I758" t="str">
        <f t="shared" si="59"/>
        <v>Jul</v>
      </c>
      <c r="J758" t="s">
        <v>297</v>
      </c>
    </row>
    <row r="759" spans="1:11" x14ac:dyDescent="0.25">
      <c r="A759" s="1">
        <v>45217</v>
      </c>
      <c r="B759" t="s">
        <v>3</v>
      </c>
      <c r="C759" t="s">
        <v>494</v>
      </c>
      <c r="D759" s="2">
        <v>1.29</v>
      </c>
      <c r="E759">
        <f t="shared" si="55"/>
        <v>10</v>
      </c>
      <c r="F759">
        <f t="shared" si="56"/>
        <v>2023</v>
      </c>
      <c r="G759">
        <f t="shared" si="57"/>
        <v>3</v>
      </c>
      <c r="H759" t="str">
        <f t="shared" si="58"/>
        <v>Wednesday</v>
      </c>
      <c r="I759" t="str">
        <f t="shared" si="59"/>
        <v>Oct</v>
      </c>
      <c r="J759" t="s">
        <v>269</v>
      </c>
      <c r="K759" t="s">
        <v>868</v>
      </c>
    </row>
    <row r="760" spans="1:11" x14ac:dyDescent="0.25">
      <c r="A760" s="1">
        <v>45217</v>
      </c>
      <c r="B760" t="s">
        <v>3</v>
      </c>
      <c r="C760" t="s">
        <v>495</v>
      </c>
      <c r="D760" s="2">
        <v>1.79</v>
      </c>
      <c r="E760">
        <f t="shared" si="55"/>
        <v>10</v>
      </c>
      <c r="F760">
        <f t="shared" si="56"/>
        <v>2023</v>
      </c>
      <c r="G760">
        <f t="shared" si="57"/>
        <v>3</v>
      </c>
      <c r="H760" t="str">
        <f t="shared" si="58"/>
        <v>Wednesday</v>
      </c>
      <c r="I760" t="str">
        <f t="shared" si="59"/>
        <v>Oct</v>
      </c>
      <c r="J760" t="s">
        <v>269</v>
      </c>
      <c r="K760" t="s">
        <v>868</v>
      </c>
    </row>
    <row r="761" spans="1:11" x14ac:dyDescent="0.25">
      <c r="A761" s="1">
        <v>45217</v>
      </c>
      <c r="B761" t="s">
        <v>3</v>
      </c>
      <c r="C761" t="s">
        <v>421</v>
      </c>
      <c r="D761" s="2">
        <v>0.55000000000000004</v>
      </c>
      <c r="E761">
        <f t="shared" si="55"/>
        <v>10</v>
      </c>
      <c r="F761">
        <f t="shared" si="56"/>
        <v>2023</v>
      </c>
      <c r="G761">
        <f t="shared" si="57"/>
        <v>3</v>
      </c>
      <c r="H761" t="str">
        <f t="shared" si="58"/>
        <v>Wednesday</v>
      </c>
      <c r="I761" t="str">
        <f t="shared" si="59"/>
        <v>Oct</v>
      </c>
      <c r="J761" t="s">
        <v>269</v>
      </c>
      <c r="K761" t="s">
        <v>868</v>
      </c>
    </row>
    <row r="762" spans="1:11" x14ac:dyDescent="0.25">
      <c r="A762" s="1">
        <v>45217</v>
      </c>
      <c r="B762" t="s">
        <v>3</v>
      </c>
      <c r="C762" t="s">
        <v>496</v>
      </c>
      <c r="D762" s="2">
        <v>0.79</v>
      </c>
      <c r="E762">
        <f t="shared" si="55"/>
        <v>10</v>
      </c>
      <c r="F762">
        <f t="shared" si="56"/>
        <v>2023</v>
      </c>
      <c r="G762">
        <f t="shared" si="57"/>
        <v>3</v>
      </c>
      <c r="H762" t="str">
        <f t="shared" si="58"/>
        <v>Wednesday</v>
      </c>
      <c r="I762" t="str">
        <f t="shared" si="59"/>
        <v>Oct</v>
      </c>
      <c r="J762" t="s">
        <v>269</v>
      </c>
      <c r="K762" t="s">
        <v>868</v>
      </c>
    </row>
    <row r="763" spans="1:11" x14ac:dyDescent="0.25">
      <c r="A763" s="1">
        <v>45218</v>
      </c>
      <c r="B763" t="s">
        <v>3</v>
      </c>
      <c r="C763" t="s">
        <v>50</v>
      </c>
      <c r="D763" s="2">
        <v>1.2</v>
      </c>
      <c r="E763">
        <f t="shared" si="55"/>
        <v>10</v>
      </c>
      <c r="F763">
        <f t="shared" si="56"/>
        <v>2023</v>
      </c>
      <c r="G763">
        <f t="shared" si="57"/>
        <v>4</v>
      </c>
      <c r="H763" t="str">
        <f t="shared" si="58"/>
        <v>Thursday</v>
      </c>
      <c r="I763" t="str">
        <f t="shared" si="59"/>
        <v>Oct</v>
      </c>
      <c r="J763" t="s">
        <v>869</v>
      </c>
      <c r="K763" t="s">
        <v>759</v>
      </c>
    </row>
    <row r="764" spans="1:11" x14ac:dyDescent="0.25">
      <c r="A764" s="1">
        <v>45218</v>
      </c>
      <c r="B764" t="s">
        <v>3</v>
      </c>
      <c r="C764" t="s">
        <v>50</v>
      </c>
      <c r="D764" s="2">
        <v>1.2</v>
      </c>
      <c r="E764">
        <f t="shared" si="55"/>
        <v>10</v>
      </c>
      <c r="F764">
        <f t="shared" si="56"/>
        <v>2023</v>
      </c>
      <c r="G764">
        <f t="shared" si="57"/>
        <v>4</v>
      </c>
      <c r="H764" t="str">
        <f t="shared" si="58"/>
        <v>Thursday</v>
      </c>
      <c r="I764" t="str">
        <f t="shared" si="59"/>
        <v>Oct</v>
      </c>
      <c r="J764" t="s">
        <v>869</v>
      </c>
      <c r="K764" t="s">
        <v>759</v>
      </c>
    </row>
    <row r="765" spans="1:11" x14ac:dyDescent="0.25">
      <c r="A765" s="1">
        <v>45218</v>
      </c>
      <c r="B765" t="s">
        <v>3</v>
      </c>
      <c r="C765" t="s">
        <v>308</v>
      </c>
      <c r="D765" s="2">
        <v>1.6</v>
      </c>
      <c r="E765">
        <f t="shared" si="55"/>
        <v>10</v>
      </c>
      <c r="F765">
        <f t="shared" si="56"/>
        <v>2023</v>
      </c>
      <c r="G765">
        <f t="shared" si="57"/>
        <v>4</v>
      </c>
      <c r="H765" t="str">
        <f t="shared" si="58"/>
        <v>Thursday</v>
      </c>
      <c r="I765" t="str">
        <f t="shared" si="59"/>
        <v>Oct</v>
      </c>
      <c r="J765" t="s">
        <v>869</v>
      </c>
      <c r="K765" t="s">
        <v>759</v>
      </c>
    </row>
    <row r="766" spans="1:11" x14ac:dyDescent="0.25">
      <c r="A766" s="1">
        <v>45206</v>
      </c>
      <c r="B766" t="s">
        <v>116</v>
      </c>
      <c r="C766" t="s">
        <v>469</v>
      </c>
      <c r="D766" s="2">
        <f>19.49/2</f>
        <v>9.7449999999999992</v>
      </c>
      <c r="E766">
        <f t="shared" si="55"/>
        <v>10</v>
      </c>
      <c r="F766">
        <f t="shared" si="56"/>
        <v>2023</v>
      </c>
      <c r="G766">
        <f t="shared" si="57"/>
        <v>6</v>
      </c>
      <c r="H766" t="str">
        <f t="shared" si="58"/>
        <v>Saturday</v>
      </c>
      <c r="I766" t="str">
        <f t="shared" si="59"/>
        <v>Oct</v>
      </c>
      <c r="J766" t="s">
        <v>468</v>
      </c>
      <c r="K766" t="s">
        <v>729</v>
      </c>
    </row>
    <row r="767" spans="1:11" x14ac:dyDescent="0.25">
      <c r="A767" s="1">
        <v>45219</v>
      </c>
      <c r="B767" t="s">
        <v>3</v>
      </c>
      <c r="C767" t="s">
        <v>493</v>
      </c>
      <c r="D767" s="2">
        <v>62</v>
      </c>
      <c r="E767">
        <f t="shared" si="55"/>
        <v>10</v>
      </c>
      <c r="F767">
        <f t="shared" si="56"/>
        <v>2023</v>
      </c>
      <c r="G767">
        <f t="shared" si="57"/>
        <v>5</v>
      </c>
      <c r="H767" t="str">
        <f t="shared" si="58"/>
        <v>Friday</v>
      </c>
      <c r="I767" t="str">
        <f t="shared" si="59"/>
        <v>Oct</v>
      </c>
      <c r="J767" t="s">
        <v>922</v>
      </c>
    </row>
    <row r="768" spans="1:11" x14ac:dyDescent="0.25">
      <c r="A768" s="1">
        <v>45318</v>
      </c>
      <c r="B768" t="s">
        <v>919</v>
      </c>
      <c r="C768" t="s">
        <v>727</v>
      </c>
      <c r="D768" s="2">
        <v>1.95</v>
      </c>
      <c r="E768">
        <f t="shared" si="55"/>
        <v>1</v>
      </c>
      <c r="F768">
        <f t="shared" si="56"/>
        <v>2024</v>
      </c>
      <c r="G768">
        <f t="shared" si="57"/>
        <v>6</v>
      </c>
      <c r="H768" t="str">
        <f t="shared" si="58"/>
        <v>Saturday</v>
      </c>
      <c r="I768" t="str">
        <f t="shared" si="59"/>
        <v>Jan</v>
      </c>
      <c r="J768" t="s">
        <v>322</v>
      </c>
      <c r="K768" t="s">
        <v>729</v>
      </c>
    </row>
    <row r="769" spans="1:11" x14ac:dyDescent="0.25">
      <c r="A769" s="1">
        <v>45220</v>
      </c>
      <c r="B769" t="s">
        <v>3</v>
      </c>
      <c r="C769" t="s">
        <v>490</v>
      </c>
      <c r="D769" s="2">
        <v>1.1000000000000001</v>
      </c>
      <c r="E769">
        <f t="shared" si="55"/>
        <v>10</v>
      </c>
      <c r="F769">
        <f t="shared" si="56"/>
        <v>2023</v>
      </c>
      <c r="G769">
        <f t="shared" si="57"/>
        <v>6</v>
      </c>
      <c r="H769" t="str">
        <f t="shared" si="58"/>
        <v>Saturday</v>
      </c>
      <c r="I769" t="str">
        <f t="shared" si="59"/>
        <v>Oct</v>
      </c>
      <c r="J769" t="s">
        <v>491</v>
      </c>
    </row>
    <row r="770" spans="1:11" x14ac:dyDescent="0.25">
      <c r="A770" s="1">
        <v>45220</v>
      </c>
      <c r="B770" t="s">
        <v>3</v>
      </c>
      <c r="C770" t="s">
        <v>497</v>
      </c>
      <c r="D770" s="2">
        <v>2.6</v>
      </c>
      <c r="E770">
        <f t="shared" si="55"/>
        <v>10</v>
      </c>
      <c r="F770">
        <f t="shared" si="56"/>
        <v>2023</v>
      </c>
      <c r="G770">
        <f t="shared" si="57"/>
        <v>6</v>
      </c>
      <c r="H770" t="str">
        <f t="shared" si="58"/>
        <v>Saturday</v>
      </c>
      <c r="I770" t="str">
        <f t="shared" si="59"/>
        <v>Oct</v>
      </c>
      <c r="J770" t="s">
        <v>872</v>
      </c>
      <c r="K770" t="s">
        <v>871</v>
      </c>
    </row>
    <row r="771" spans="1:11" x14ac:dyDescent="0.25">
      <c r="A771" s="1">
        <v>45220</v>
      </c>
      <c r="B771" t="s">
        <v>3</v>
      </c>
      <c r="C771" t="s">
        <v>498</v>
      </c>
      <c r="D771" s="2">
        <v>1.8</v>
      </c>
      <c r="E771">
        <f t="shared" ref="E771:E834" si="60">MONTH(A771)</f>
        <v>10</v>
      </c>
      <c r="F771">
        <f t="shared" ref="F771:F834" si="61">YEAR(A771)</f>
        <v>2023</v>
      </c>
      <c r="G771">
        <f t="shared" ref="G771:G834" si="62">WEEKDAY(A771, 2)</f>
        <v>6</v>
      </c>
      <c r="H771" t="str">
        <f t="shared" ref="H771:H834" si="63">CHOOSE(WEEKDAY(A771, 2), "Monday", "Tuesday","Wednesday", "Thursday", "Friday", "Saturday","Sunday")</f>
        <v>Saturday</v>
      </c>
      <c r="I771" t="str">
        <f t="shared" ref="I771:I834" si="64">TEXT(A771, "MMM")</f>
        <v>Oct</v>
      </c>
      <c r="J771" t="s">
        <v>872</v>
      </c>
      <c r="K771" t="s">
        <v>871</v>
      </c>
    </row>
    <row r="772" spans="1:11" x14ac:dyDescent="0.25">
      <c r="A772" s="1">
        <v>45221</v>
      </c>
      <c r="B772" t="s">
        <v>3</v>
      </c>
      <c r="C772" t="s">
        <v>499</v>
      </c>
      <c r="D772" s="2">
        <f>2.35/2</f>
        <v>1.175</v>
      </c>
      <c r="E772">
        <f t="shared" si="60"/>
        <v>10</v>
      </c>
      <c r="F772">
        <f t="shared" si="61"/>
        <v>2023</v>
      </c>
      <c r="G772">
        <f t="shared" si="62"/>
        <v>7</v>
      </c>
      <c r="H772" t="str">
        <f t="shared" si="63"/>
        <v>Sunday</v>
      </c>
      <c r="I772" t="str">
        <f t="shared" si="64"/>
        <v>Oct</v>
      </c>
      <c r="J772" t="s">
        <v>81</v>
      </c>
      <c r="K772" t="s">
        <v>864</v>
      </c>
    </row>
    <row r="773" spans="1:11" x14ac:dyDescent="0.25">
      <c r="A773" s="1">
        <v>45221</v>
      </c>
      <c r="B773" t="s">
        <v>3</v>
      </c>
      <c r="C773" t="s">
        <v>500</v>
      </c>
      <c r="D773" s="2">
        <v>1.1000000000000001</v>
      </c>
      <c r="E773">
        <f t="shared" si="60"/>
        <v>10</v>
      </c>
      <c r="F773">
        <f t="shared" si="61"/>
        <v>2023</v>
      </c>
      <c r="G773">
        <f t="shared" si="62"/>
        <v>7</v>
      </c>
      <c r="H773" t="str">
        <f t="shared" si="63"/>
        <v>Sunday</v>
      </c>
      <c r="I773" t="str">
        <f t="shared" si="64"/>
        <v>Oct</v>
      </c>
      <c r="J773" t="s">
        <v>81</v>
      </c>
      <c r="K773" t="s">
        <v>864</v>
      </c>
    </row>
    <row r="774" spans="1:11" x14ac:dyDescent="0.25">
      <c r="A774" s="1">
        <v>45221</v>
      </c>
      <c r="B774" t="s">
        <v>3</v>
      </c>
      <c r="C774" t="s">
        <v>501</v>
      </c>
      <c r="D774" s="2">
        <f t="shared" ref="D774:D779" si="65">1.59/2</f>
        <v>0.79500000000000004</v>
      </c>
      <c r="E774">
        <f t="shared" si="60"/>
        <v>10</v>
      </c>
      <c r="F774">
        <f t="shared" si="61"/>
        <v>2023</v>
      </c>
      <c r="G774">
        <f t="shared" si="62"/>
        <v>7</v>
      </c>
      <c r="H774" t="str">
        <f t="shared" si="63"/>
        <v>Sunday</v>
      </c>
      <c r="I774" t="str">
        <f t="shared" si="64"/>
        <v>Oct</v>
      </c>
      <c r="J774" t="s">
        <v>81</v>
      </c>
      <c r="K774" t="s">
        <v>864</v>
      </c>
    </row>
    <row r="775" spans="1:11" x14ac:dyDescent="0.25">
      <c r="A775" s="1">
        <v>45221</v>
      </c>
      <c r="B775" t="s">
        <v>3</v>
      </c>
      <c r="C775" t="s">
        <v>451</v>
      </c>
      <c r="D775" s="2">
        <f t="shared" si="65"/>
        <v>0.79500000000000004</v>
      </c>
      <c r="E775">
        <f t="shared" si="60"/>
        <v>10</v>
      </c>
      <c r="F775">
        <f t="shared" si="61"/>
        <v>2023</v>
      </c>
      <c r="G775">
        <f t="shared" si="62"/>
        <v>7</v>
      </c>
      <c r="H775" t="str">
        <f t="shared" si="63"/>
        <v>Sunday</v>
      </c>
      <c r="I775" t="str">
        <f t="shared" si="64"/>
        <v>Oct</v>
      </c>
      <c r="J775" t="s">
        <v>81</v>
      </c>
      <c r="K775" t="s">
        <v>864</v>
      </c>
    </row>
    <row r="776" spans="1:11" x14ac:dyDescent="0.25">
      <c r="A776" s="1">
        <v>45221</v>
      </c>
      <c r="B776" t="s">
        <v>3</v>
      </c>
      <c r="C776" t="s">
        <v>451</v>
      </c>
      <c r="D776" s="2">
        <f t="shared" si="65"/>
        <v>0.79500000000000004</v>
      </c>
      <c r="E776">
        <f t="shared" si="60"/>
        <v>10</v>
      </c>
      <c r="F776">
        <f t="shared" si="61"/>
        <v>2023</v>
      </c>
      <c r="G776">
        <f t="shared" si="62"/>
        <v>7</v>
      </c>
      <c r="H776" t="str">
        <f t="shared" si="63"/>
        <v>Sunday</v>
      </c>
      <c r="I776" t="str">
        <f t="shared" si="64"/>
        <v>Oct</v>
      </c>
      <c r="J776" t="s">
        <v>81</v>
      </c>
      <c r="K776" t="s">
        <v>864</v>
      </c>
    </row>
    <row r="777" spans="1:11" x14ac:dyDescent="0.25">
      <c r="A777" s="1">
        <v>45221</v>
      </c>
      <c r="B777" t="s">
        <v>3</v>
      </c>
      <c r="C777" t="s">
        <v>451</v>
      </c>
      <c r="D777" s="2">
        <f t="shared" si="65"/>
        <v>0.79500000000000004</v>
      </c>
      <c r="E777">
        <f t="shared" si="60"/>
        <v>10</v>
      </c>
      <c r="F777">
        <f t="shared" si="61"/>
        <v>2023</v>
      </c>
      <c r="G777">
        <f t="shared" si="62"/>
        <v>7</v>
      </c>
      <c r="H777" t="str">
        <f t="shared" si="63"/>
        <v>Sunday</v>
      </c>
      <c r="I777" t="str">
        <f t="shared" si="64"/>
        <v>Oct</v>
      </c>
      <c r="J777" t="s">
        <v>81</v>
      </c>
      <c r="K777" t="s">
        <v>864</v>
      </c>
    </row>
    <row r="778" spans="1:11" x14ac:dyDescent="0.25">
      <c r="A778" s="1">
        <v>45221</v>
      </c>
      <c r="B778" t="s">
        <v>3</v>
      </c>
      <c r="C778" t="s">
        <v>451</v>
      </c>
      <c r="D778" s="2">
        <f t="shared" si="65"/>
        <v>0.79500000000000004</v>
      </c>
      <c r="E778">
        <f t="shared" si="60"/>
        <v>10</v>
      </c>
      <c r="F778">
        <f t="shared" si="61"/>
        <v>2023</v>
      </c>
      <c r="G778">
        <f t="shared" si="62"/>
        <v>7</v>
      </c>
      <c r="H778" t="str">
        <f t="shared" si="63"/>
        <v>Sunday</v>
      </c>
      <c r="I778" t="str">
        <f t="shared" si="64"/>
        <v>Oct</v>
      </c>
      <c r="J778" t="s">
        <v>81</v>
      </c>
      <c r="K778" t="s">
        <v>864</v>
      </c>
    </row>
    <row r="779" spans="1:11" x14ac:dyDescent="0.25">
      <c r="A779" s="1">
        <v>45221</v>
      </c>
      <c r="B779" t="s">
        <v>3</v>
      </c>
      <c r="C779" t="s">
        <v>502</v>
      </c>
      <c r="D779" s="2">
        <f t="shared" si="65"/>
        <v>0.79500000000000004</v>
      </c>
      <c r="E779">
        <f t="shared" si="60"/>
        <v>10</v>
      </c>
      <c r="F779">
        <f t="shared" si="61"/>
        <v>2023</v>
      </c>
      <c r="G779">
        <f t="shared" si="62"/>
        <v>7</v>
      </c>
      <c r="H779" t="str">
        <f t="shared" si="63"/>
        <v>Sunday</v>
      </c>
      <c r="I779" t="str">
        <f t="shared" si="64"/>
        <v>Oct</v>
      </c>
      <c r="J779" t="s">
        <v>81</v>
      </c>
      <c r="K779" t="s">
        <v>864</v>
      </c>
    </row>
    <row r="780" spans="1:11" x14ac:dyDescent="0.25">
      <c r="A780" s="1">
        <v>45222</v>
      </c>
      <c r="B780" t="s">
        <v>3</v>
      </c>
      <c r="C780" t="s">
        <v>108</v>
      </c>
      <c r="D780" s="2">
        <v>5.3</v>
      </c>
      <c r="E780">
        <f t="shared" si="60"/>
        <v>10</v>
      </c>
      <c r="F780">
        <f t="shared" si="61"/>
        <v>2023</v>
      </c>
      <c r="G780">
        <f t="shared" si="62"/>
        <v>1</v>
      </c>
      <c r="H780" t="str">
        <f t="shared" si="63"/>
        <v>Monday</v>
      </c>
      <c r="I780" t="str">
        <f t="shared" si="64"/>
        <v>Oct</v>
      </c>
      <c r="J780" t="s">
        <v>46</v>
      </c>
    </row>
    <row r="781" spans="1:11" x14ac:dyDescent="0.25">
      <c r="A781" s="1">
        <v>45222</v>
      </c>
      <c r="B781" t="s">
        <v>3</v>
      </c>
      <c r="C781" t="s">
        <v>86</v>
      </c>
      <c r="D781" s="2">
        <v>0.79</v>
      </c>
      <c r="E781">
        <f t="shared" si="60"/>
        <v>10</v>
      </c>
      <c r="F781">
        <f t="shared" si="61"/>
        <v>2023</v>
      </c>
      <c r="G781">
        <f t="shared" si="62"/>
        <v>1</v>
      </c>
      <c r="H781" t="str">
        <f t="shared" si="63"/>
        <v>Monday</v>
      </c>
      <c r="I781" t="str">
        <f t="shared" si="64"/>
        <v>Oct</v>
      </c>
      <c r="J781" t="s">
        <v>46</v>
      </c>
    </row>
    <row r="782" spans="1:11" x14ac:dyDescent="0.25">
      <c r="A782" s="1">
        <v>45222</v>
      </c>
      <c r="B782" t="s">
        <v>3</v>
      </c>
      <c r="C782" t="s">
        <v>507</v>
      </c>
      <c r="D782" s="2">
        <f>2.49/2</f>
        <v>1.2450000000000001</v>
      </c>
      <c r="E782">
        <f t="shared" si="60"/>
        <v>10</v>
      </c>
      <c r="F782">
        <f t="shared" si="61"/>
        <v>2023</v>
      </c>
      <c r="G782">
        <f t="shared" si="62"/>
        <v>1</v>
      </c>
      <c r="H782" t="str">
        <f t="shared" si="63"/>
        <v>Monday</v>
      </c>
      <c r="I782" t="str">
        <f t="shared" si="64"/>
        <v>Oct</v>
      </c>
      <c r="J782" t="s">
        <v>49</v>
      </c>
      <c r="K782" t="s">
        <v>743</v>
      </c>
    </row>
    <row r="783" spans="1:11" x14ac:dyDescent="0.25">
      <c r="A783" s="1">
        <v>45222</v>
      </c>
      <c r="B783" t="s">
        <v>3</v>
      </c>
      <c r="C783" t="s">
        <v>508</v>
      </c>
      <c r="D783" s="2">
        <v>1.59</v>
      </c>
      <c r="E783">
        <f t="shared" si="60"/>
        <v>10</v>
      </c>
      <c r="F783">
        <f t="shared" si="61"/>
        <v>2023</v>
      </c>
      <c r="G783">
        <f t="shared" si="62"/>
        <v>1</v>
      </c>
      <c r="H783" t="str">
        <f t="shared" si="63"/>
        <v>Monday</v>
      </c>
      <c r="I783" t="str">
        <f t="shared" si="64"/>
        <v>Oct</v>
      </c>
      <c r="J783" t="s">
        <v>49</v>
      </c>
      <c r="K783" t="s">
        <v>743</v>
      </c>
    </row>
    <row r="784" spans="1:11" x14ac:dyDescent="0.25">
      <c r="A784" s="1">
        <v>45222</v>
      </c>
      <c r="B784" t="s">
        <v>3</v>
      </c>
      <c r="C784" t="s">
        <v>509</v>
      </c>
      <c r="D784" s="2">
        <f>3.29-0.82</f>
        <v>2.4700000000000002</v>
      </c>
      <c r="E784">
        <f t="shared" si="60"/>
        <v>10</v>
      </c>
      <c r="F784">
        <f t="shared" si="61"/>
        <v>2023</v>
      </c>
      <c r="G784">
        <f t="shared" si="62"/>
        <v>1</v>
      </c>
      <c r="H784" t="str">
        <f t="shared" si="63"/>
        <v>Monday</v>
      </c>
      <c r="I784" t="str">
        <f t="shared" si="64"/>
        <v>Oct</v>
      </c>
      <c r="J784" t="s">
        <v>49</v>
      </c>
      <c r="K784" t="s">
        <v>743</v>
      </c>
    </row>
    <row r="785" spans="1:11" x14ac:dyDescent="0.25">
      <c r="A785" s="1">
        <v>45222</v>
      </c>
      <c r="B785" t="s">
        <v>3</v>
      </c>
      <c r="C785" t="s">
        <v>251</v>
      </c>
      <c r="D785" s="2">
        <f>1.48/2</f>
        <v>0.74</v>
      </c>
      <c r="E785">
        <f t="shared" si="60"/>
        <v>10</v>
      </c>
      <c r="F785">
        <f t="shared" si="61"/>
        <v>2023</v>
      </c>
      <c r="G785">
        <f t="shared" si="62"/>
        <v>1</v>
      </c>
      <c r="H785" t="str">
        <f t="shared" si="63"/>
        <v>Monday</v>
      </c>
      <c r="I785" t="str">
        <f t="shared" si="64"/>
        <v>Oct</v>
      </c>
      <c r="J785" t="s">
        <v>49</v>
      </c>
      <c r="K785" t="s">
        <v>743</v>
      </c>
    </row>
    <row r="786" spans="1:11" x14ac:dyDescent="0.25">
      <c r="A786" s="1">
        <v>45223</v>
      </c>
      <c r="B786" t="s">
        <v>3</v>
      </c>
      <c r="C786" t="s">
        <v>108</v>
      </c>
      <c r="D786" s="2">
        <v>5.3</v>
      </c>
      <c r="E786">
        <f t="shared" si="60"/>
        <v>10</v>
      </c>
      <c r="F786">
        <f t="shared" si="61"/>
        <v>2023</v>
      </c>
      <c r="G786">
        <f t="shared" si="62"/>
        <v>2</v>
      </c>
      <c r="H786" t="str">
        <f t="shared" si="63"/>
        <v>Tuesday</v>
      </c>
      <c r="I786" t="str">
        <f t="shared" si="64"/>
        <v>Oct</v>
      </c>
      <c r="J786" t="s">
        <v>46</v>
      </c>
    </row>
    <row r="787" spans="1:11" x14ac:dyDescent="0.25">
      <c r="A787" s="1">
        <v>45223</v>
      </c>
      <c r="B787" t="s">
        <v>3</v>
      </c>
      <c r="C787" t="s">
        <v>249</v>
      </c>
      <c r="D787" s="2">
        <v>2.99</v>
      </c>
      <c r="E787">
        <f t="shared" si="60"/>
        <v>10</v>
      </c>
      <c r="F787">
        <f t="shared" si="61"/>
        <v>2023</v>
      </c>
      <c r="G787">
        <f t="shared" si="62"/>
        <v>2</v>
      </c>
      <c r="H787" t="str">
        <f t="shared" si="63"/>
        <v>Tuesday</v>
      </c>
      <c r="I787" t="str">
        <f t="shared" si="64"/>
        <v>Oct</v>
      </c>
      <c r="J787" t="s">
        <v>49</v>
      </c>
      <c r="K787" t="s">
        <v>743</v>
      </c>
    </row>
    <row r="788" spans="1:11" x14ac:dyDescent="0.25">
      <c r="A788" s="1">
        <v>45223</v>
      </c>
      <c r="B788" t="s">
        <v>3</v>
      </c>
      <c r="C788" t="s">
        <v>23</v>
      </c>
      <c r="D788" s="2">
        <v>0.99</v>
      </c>
      <c r="E788">
        <f t="shared" si="60"/>
        <v>10</v>
      </c>
      <c r="F788">
        <f t="shared" si="61"/>
        <v>2023</v>
      </c>
      <c r="G788">
        <f t="shared" si="62"/>
        <v>2</v>
      </c>
      <c r="H788" t="str">
        <f t="shared" si="63"/>
        <v>Tuesday</v>
      </c>
      <c r="I788" t="str">
        <f t="shared" si="64"/>
        <v>Oct</v>
      </c>
      <c r="J788" t="s">
        <v>49</v>
      </c>
      <c r="K788" t="s">
        <v>743</v>
      </c>
    </row>
    <row r="789" spans="1:11" x14ac:dyDescent="0.25">
      <c r="A789" s="1">
        <v>45224</v>
      </c>
      <c r="B789" t="s">
        <v>3</v>
      </c>
      <c r="C789" t="s">
        <v>508</v>
      </c>
      <c r="D789" s="2">
        <v>1.59</v>
      </c>
      <c r="E789">
        <f t="shared" si="60"/>
        <v>10</v>
      </c>
      <c r="F789">
        <f t="shared" si="61"/>
        <v>2023</v>
      </c>
      <c r="G789">
        <f t="shared" si="62"/>
        <v>3</v>
      </c>
      <c r="H789" t="str">
        <f t="shared" si="63"/>
        <v>Wednesday</v>
      </c>
      <c r="I789" t="str">
        <f t="shared" si="64"/>
        <v>Oct</v>
      </c>
      <c r="J789" t="s">
        <v>49</v>
      </c>
      <c r="K789" t="s">
        <v>743</v>
      </c>
    </row>
    <row r="790" spans="1:11" x14ac:dyDescent="0.25">
      <c r="A790" s="1">
        <v>45224</v>
      </c>
      <c r="B790" t="s">
        <v>3</v>
      </c>
      <c r="C790" t="s">
        <v>509</v>
      </c>
      <c r="D790" s="2">
        <v>3.29</v>
      </c>
      <c r="E790">
        <f t="shared" si="60"/>
        <v>10</v>
      </c>
      <c r="F790">
        <f t="shared" si="61"/>
        <v>2023</v>
      </c>
      <c r="G790">
        <f t="shared" si="62"/>
        <v>3</v>
      </c>
      <c r="H790" t="str">
        <f t="shared" si="63"/>
        <v>Wednesday</v>
      </c>
      <c r="I790" t="str">
        <f t="shared" si="64"/>
        <v>Oct</v>
      </c>
      <c r="J790" t="s">
        <v>49</v>
      </c>
      <c r="K790" t="s">
        <v>743</v>
      </c>
    </row>
    <row r="791" spans="1:11" x14ac:dyDescent="0.25">
      <c r="A791" s="1">
        <v>45224</v>
      </c>
      <c r="B791" t="s">
        <v>3</v>
      </c>
      <c r="C791" t="s">
        <v>87</v>
      </c>
      <c r="D791" s="2">
        <v>4.16</v>
      </c>
      <c r="E791">
        <f t="shared" si="60"/>
        <v>10</v>
      </c>
      <c r="F791">
        <f t="shared" si="61"/>
        <v>2023</v>
      </c>
      <c r="G791">
        <f t="shared" si="62"/>
        <v>3</v>
      </c>
      <c r="H791" t="str">
        <f t="shared" si="63"/>
        <v>Wednesday</v>
      </c>
      <c r="I791" t="str">
        <f t="shared" si="64"/>
        <v>Oct</v>
      </c>
      <c r="J791" t="s">
        <v>46</v>
      </c>
    </row>
    <row r="792" spans="1:11" x14ac:dyDescent="0.25">
      <c r="A792" s="1">
        <v>45224</v>
      </c>
      <c r="B792" t="s">
        <v>3</v>
      </c>
      <c r="C792" t="s">
        <v>86</v>
      </c>
      <c r="D792" s="2">
        <v>0.79</v>
      </c>
      <c r="E792">
        <f t="shared" si="60"/>
        <v>10</v>
      </c>
      <c r="F792">
        <f t="shared" si="61"/>
        <v>2023</v>
      </c>
      <c r="G792">
        <f t="shared" si="62"/>
        <v>3</v>
      </c>
      <c r="H792" t="str">
        <f t="shared" si="63"/>
        <v>Wednesday</v>
      </c>
      <c r="I792" t="str">
        <f t="shared" si="64"/>
        <v>Oct</v>
      </c>
      <c r="J792" t="s">
        <v>46</v>
      </c>
    </row>
    <row r="793" spans="1:11" x14ac:dyDescent="0.25">
      <c r="A793" s="1">
        <v>45227</v>
      </c>
      <c r="B793" t="s">
        <v>3</v>
      </c>
      <c r="C793" t="s">
        <v>513</v>
      </c>
      <c r="D793" s="2">
        <f>4.99-1.67</f>
        <v>3.3200000000000003</v>
      </c>
      <c r="E793">
        <f t="shared" si="60"/>
        <v>10</v>
      </c>
      <c r="F793">
        <f t="shared" si="61"/>
        <v>2023</v>
      </c>
      <c r="G793">
        <f t="shared" si="62"/>
        <v>6</v>
      </c>
      <c r="H793" t="str">
        <f t="shared" si="63"/>
        <v>Saturday</v>
      </c>
      <c r="I793" t="str">
        <f t="shared" si="64"/>
        <v>Oct</v>
      </c>
      <c r="J793" t="s">
        <v>81</v>
      </c>
      <c r="K793" t="s">
        <v>729</v>
      </c>
    </row>
    <row r="794" spans="1:11" x14ac:dyDescent="0.25">
      <c r="A794" s="1">
        <v>45227</v>
      </c>
      <c r="B794" t="s">
        <v>3</v>
      </c>
      <c r="C794" t="s">
        <v>513</v>
      </c>
      <c r="D794" s="2">
        <f>4.99-1.67</f>
        <v>3.3200000000000003</v>
      </c>
      <c r="E794">
        <f t="shared" si="60"/>
        <v>10</v>
      </c>
      <c r="F794">
        <f t="shared" si="61"/>
        <v>2023</v>
      </c>
      <c r="G794">
        <f t="shared" si="62"/>
        <v>6</v>
      </c>
      <c r="H794" t="str">
        <f t="shared" si="63"/>
        <v>Saturday</v>
      </c>
      <c r="I794" t="str">
        <f t="shared" si="64"/>
        <v>Oct</v>
      </c>
      <c r="J794" t="s">
        <v>81</v>
      </c>
      <c r="K794" t="s">
        <v>729</v>
      </c>
    </row>
    <row r="795" spans="1:11" x14ac:dyDescent="0.25">
      <c r="A795" s="1">
        <v>45227</v>
      </c>
      <c r="B795" t="s">
        <v>3</v>
      </c>
      <c r="C795" t="s">
        <v>513</v>
      </c>
      <c r="D795" s="2">
        <f>4.99-1.67</f>
        <v>3.3200000000000003</v>
      </c>
      <c r="E795">
        <f t="shared" si="60"/>
        <v>10</v>
      </c>
      <c r="F795">
        <f t="shared" si="61"/>
        <v>2023</v>
      </c>
      <c r="G795">
        <f t="shared" si="62"/>
        <v>6</v>
      </c>
      <c r="H795" t="str">
        <f t="shared" si="63"/>
        <v>Saturday</v>
      </c>
      <c r="I795" t="str">
        <f t="shared" si="64"/>
        <v>Oct</v>
      </c>
      <c r="J795" t="s">
        <v>81</v>
      </c>
      <c r="K795" t="s">
        <v>729</v>
      </c>
    </row>
    <row r="796" spans="1:11" x14ac:dyDescent="0.25">
      <c r="A796" s="1">
        <v>45227</v>
      </c>
      <c r="B796" t="s">
        <v>3</v>
      </c>
      <c r="C796" t="s">
        <v>511</v>
      </c>
      <c r="D796" s="2">
        <f>4.99-1.25</f>
        <v>3.74</v>
      </c>
      <c r="E796">
        <f t="shared" si="60"/>
        <v>10</v>
      </c>
      <c r="F796">
        <f t="shared" si="61"/>
        <v>2023</v>
      </c>
      <c r="G796">
        <f t="shared" si="62"/>
        <v>6</v>
      </c>
      <c r="H796" t="str">
        <f t="shared" si="63"/>
        <v>Saturday</v>
      </c>
      <c r="I796" t="str">
        <f t="shared" si="64"/>
        <v>Oct</v>
      </c>
      <c r="J796" t="s">
        <v>81</v>
      </c>
      <c r="K796" t="s">
        <v>729</v>
      </c>
    </row>
    <row r="797" spans="1:11" x14ac:dyDescent="0.25">
      <c r="A797" s="1">
        <v>45227</v>
      </c>
      <c r="B797" t="s">
        <v>3</v>
      </c>
      <c r="C797" t="s">
        <v>511</v>
      </c>
      <c r="D797" s="2">
        <f>4.99-1.25</f>
        <v>3.74</v>
      </c>
      <c r="E797">
        <f t="shared" si="60"/>
        <v>10</v>
      </c>
      <c r="F797">
        <f t="shared" si="61"/>
        <v>2023</v>
      </c>
      <c r="G797">
        <f t="shared" si="62"/>
        <v>6</v>
      </c>
      <c r="H797" t="str">
        <f t="shared" si="63"/>
        <v>Saturday</v>
      </c>
      <c r="I797" t="str">
        <f t="shared" si="64"/>
        <v>Oct</v>
      </c>
      <c r="J797" t="s">
        <v>81</v>
      </c>
      <c r="K797" t="s">
        <v>729</v>
      </c>
    </row>
    <row r="798" spans="1:11" x14ac:dyDescent="0.25">
      <c r="A798" s="1">
        <v>45227</v>
      </c>
      <c r="B798" t="s">
        <v>3</v>
      </c>
      <c r="C798" t="s">
        <v>514</v>
      </c>
      <c r="D798" s="2">
        <f>3.19-0.8</f>
        <v>2.3899999999999997</v>
      </c>
      <c r="E798">
        <f t="shared" si="60"/>
        <v>10</v>
      </c>
      <c r="F798">
        <f t="shared" si="61"/>
        <v>2023</v>
      </c>
      <c r="G798">
        <f t="shared" si="62"/>
        <v>6</v>
      </c>
      <c r="H798" t="str">
        <f t="shared" si="63"/>
        <v>Saturday</v>
      </c>
      <c r="I798" t="str">
        <f t="shared" si="64"/>
        <v>Oct</v>
      </c>
      <c r="J798" t="s">
        <v>81</v>
      </c>
      <c r="K798" t="s">
        <v>729</v>
      </c>
    </row>
    <row r="799" spans="1:11" x14ac:dyDescent="0.25">
      <c r="A799" s="1">
        <v>45227</v>
      </c>
      <c r="B799" t="s">
        <v>3</v>
      </c>
      <c r="C799" t="s">
        <v>515</v>
      </c>
      <c r="D799" s="2">
        <v>1.49</v>
      </c>
      <c r="E799">
        <f t="shared" si="60"/>
        <v>10</v>
      </c>
      <c r="F799">
        <f t="shared" si="61"/>
        <v>2023</v>
      </c>
      <c r="G799">
        <f t="shared" si="62"/>
        <v>6</v>
      </c>
      <c r="H799" t="str">
        <f t="shared" si="63"/>
        <v>Saturday</v>
      </c>
      <c r="I799" t="str">
        <f t="shared" si="64"/>
        <v>Oct</v>
      </c>
      <c r="J799" t="s">
        <v>81</v>
      </c>
      <c r="K799" t="s">
        <v>729</v>
      </c>
    </row>
    <row r="800" spans="1:11" x14ac:dyDescent="0.25">
      <c r="A800" s="1">
        <v>45227</v>
      </c>
      <c r="B800" t="s">
        <v>3</v>
      </c>
      <c r="C800" t="s">
        <v>515</v>
      </c>
      <c r="D800" s="2">
        <v>1.49</v>
      </c>
      <c r="E800">
        <f t="shared" si="60"/>
        <v>10</v>
      </c>
      <c r="F800">
        <f t="shared" si="61"/>
        <v>2023</v>
      </c>
      <c r="G800">
        <f t="shared" si="62"/>
        <v>6</v>
      </c>
      <c r="H800" t="str">
        <f t="shared" si="63"/>
        <v>Saturday</v>
      </c>
      <c r="I800" t="str">
        <f t="shared" si="64"/>
        <v>Oct</v>
      </c>
      <c r="J800" t="s">
        <v>81</v>
      </c>
      <c r="K800" t="s">
        <v>729</v>
      </c>
    </row>
    <row r="801" spans="1:11" x14ac:dyDescent="0.25">
      <c r="A801" s="1">
        <v>45227</v>
      </c>
      <c r="B801" t="s">
        <v>3</v>
      </c>
      <c r="C801" t="s">
        <v>516</v>
      </c>
      <c r="D801" s="2">
        <v>0.99</v>
      </c>
      <c r="E801">
        <f t="shared" si="60"/>
        <v>10</v>
      </c>
      <c r="F801">
        <f t="shared" si="61"/>
        <v>2023</v>
      </c>
      <c r="G801">
        <f t="shared" si="62"/>
        <v>6</v>
      </c>
      <c r="H801" t="str">
        <f t="shared" si="63"/>
        <v>Saturday</v>
      </c>
      <c r="I801" t="str">
        <f t="shared" si="64"/>
        <v>Oct</v>
      </c>
      <c r="J801" t="s">
        <v>81</v>
      </c>
      <c r="K801" t="s">
        <v>729</v>
      </c>
    </row>
    <row r="802" spans="1:11" x14ac:dyDescent="0.25">
      <c r="A802" s="1">
        <v>45227</v>
      </c>
      <c r="B802" t="s">
        <v>3</v>
      </c>
      <c r="C802" t="s">
        <v>516</v>
      </c>
      <c r="D802" s="2">
        <v>0.99</v>
      </c>
      <c r="E802">
        <f t="shared" si="60"/>
        <v>10</v>
      </c>
      <c r="F802">
        <f t="shared" si="61"/>
        <v>2023</v>
      </c>
      <c r="G802">
        <f t="shared" si="62"/>
        <v>6</v>
      </c>
      <c r="H802" t="str">
        <f t="shared" si="63"/>
        <v>Saturday</v>
      </c>
      <c r="I802" t="str">
        <f t="shared" si="64"/>
        <v>Oct</v>
      </c>
      <c r="J802" t="s">
        <v>81</v>
      </c>
      <c r="K802" t="s">
        <v>729</v>
      </c>
    </row>
    <row r="803" spans="1:11" x14ac:dyDescent="0.25">
      <c r="A803" s="1">
        <v>45227</v>
      </c>
      <c r="B803" t="s">
        <v>3</v>
      </c>
      <c r="C803" t="s">
        <v>43</v>
      </c>
      <c r="D803" s="2">
        <v>5.99</v>
      </c>
      <c r="E803">
        <f t="shared" si="60"/>
        <v>10</v>
      </c>
      <c r="F803">
        <f t="shared" si="61"/>
        <v>2023</v>
      </c>
      <c r="G803">
        <f t="shared" si="62"/>
        <v>6</v>
      </c>
      <c r="H803" t="str">
        <f t="shared" si="63"/>
        <v>Saturday</v>
      </c>
      <c r="I803" t="str">
        <f t="shared" si="64"/>
        <v>Oct</v>
      </c>
      <c r="J803" t="s">
        <v>81</v>
      </c>
      <c r="K803" t="s">
        <v>729</v>
      </c>
    </row>
    <row r="804" spans="1:11" x14ac:dyDescent="0.25">
      <c r="A804" s="1">
        <v>45227</v>
      </c>
      <c r="B804" t="s">
        <v>3</v>
      </c>
      <c r="C804" t="s">
        <v>517</v>
      </c>
      <c r="D804" s="2">
        <v>1.69</v>
      </c>
      <c r="E804">
        <f t="shared" si="60"/>
        <v>10</v>
      </c>
      <c r="F804">
        <f t="shared" si="61"/>
        <v>2023</v>
      </c>
      <c r="G804">
        <f t="shared" si="62"/>
        <v>6</v>
      </c>
      <c r="H804" t="str">
        <f t="shared" si="63"/>
        <v>Saturday</v>
      </c>
      <c r="I804" t="str">
        <f t="shared" si="64"/>
        <v>Oct</v>
      </c>
      <c r="J804" t="s">
        <v>81</v>
      </c>
      <c r="K804" t="s">
        <v>729</v>
      </c>
    </row>
    <row r="805" spans="1:11" x14ac:dyDescent="0.25">
      <c r="A805" s="1">
        <v>45227</v>
      </c>
      <c r="B805" t="s">
        <v>3</v>
      </c>
      <c r="C805" t="s">
        <v>351</v>
      </c>
      <c r="D805" s="2">
        <f>2.99-0.75</f>
        <v>2.2400000000000002</v>
      </c>
      <c r="E805">
        <f t="shared" si="60"/>
        <v>10</v>
      </c>
      <c r="F805">
        <f t="shared" si="61"/>
        <v>2023</v>
      </c>
      <c r="G805">
        <f t="shared" si="62"/>
        <v>6</v>
      </c>
      <c r="H805" t="str">
        <f t="shared" si="63"/>
        <v>Saturday</v>
      </c>
      <c r="I805" t="str">
        <f t="shared" si="64"/>
        <v>Oct</v>
      </c>
      <c r="J805" t="s">
        <v>81</v>
      </c>
      <c r="K805" t="s">
        <v>729</v>
      </c>
    </row>
    <row r="806" spans="1:11" x14ac:dyDescent="0.25">
      <c r="A806" s="1">
        <v>45227</v>
      </c>
      <c r="B806" t="s">
        <v>3</v>
      </c>
      <c r="C806" t="s">
        <v>190</v>
      </c>
      <c r="D806" s="2">
        <v>20</v>
      </c>
      <c r="E806">
        <f t="shared" si="60"/>
        <v>10</v>
      </c>
      <c r="F806">
        <f t="shared" si="61"/>
        <v>2023</v>
      </c>
      <c r="G806">
        <f t="shared" si="62"/>
        <v>6</v>
      </c>
      <c r="H806" t="str">
        <f t="shared" si="63"/>
        <v>Saturday</v>
      </c>
      <c r="I806" t="str">
        <f t="shared" si="64"/>
        <v>Oct</v>
      </c>
      <c r="J806" t="s">
        <v>81</v>
      </c>
      <c r="K806" t="s">
        <v>729</v>
      </c>
    </row>
    <row r="807" spans="1:11" x14ac:dyDescent="0.25">
      <c r="A807" s="1">
        <v>45227</v>
      </c>
      <c r="B807" t="s">
        <v>3</v>
      </c>
      <c r="C807" t="s">
        <v>518</v>
      </c>
      <c r="D807" s="2">
        <v>1.1499999999999999</v>
      </c>
      <c r="E807">
        <f t="shared" si="60"/>
        <v>10</v>
      </c>
      <c r="F807">
        <f t="shared" si="61"/>
        <v>2023</v>
      </c>
      <c r="G807">
        <f t="shared" si="62"/>
        <v>6</v>
      </c>
      <c r="H807" t="str">
        <f t="shared" si="63"/>
        <v>Saturday</v>
      </c>
      <c r="I807" t="str">
        <f t="shared" si="64"/>
        <v>Oct</v>
      </c>
      <c r="J807" t="s">
        <v>81</v>
      </c>
      <c r="K807" t="s">
        <v>729</v>
      </c>
    </row>
    <row r="808" spans="1:11" x14ac:dyDescent="0.25">
      <c r="A808" s="1">
        <v>45227</v>
      </c>
      <c r="B808" t="s">
        <v>3</v>
      </c>
      <c r="C808" t="s">
        <v>515</v>
      </c>
      <c r="D808" s="2">
        <v>1.49</v>
      </c>
      <c r="E808">
        <f t="shared" si="60"/>
        <v>10</v>
      </c>
      <c r="F808">
        <f t="shared" si="61"/>
        <v>2023</v>
      </c>
      <c r="G808">
        <f t="shared" si="62"/>
        <v>6</v>
      </c>
      <c r="H808" t="str">
        <f t="shared" si="63"/>
        <v>Saturday</v>
      </c>
      <c r="I808" t="str">
        <f t="shared" si="64"/>
        <v>Oct</v>
      </c>
      <c r="J808" t="s">
        <v>81</v>
      </c>
      <c r="K808" t="s">
        <v>729</v>
      </c>
    </row>
    <row r="809" spans="1:11" x14ac:dyDescent="0.25">
      <c r="A809" s="1">
        <v>45227</v>
      </c>
      <c r="B809" t="s">
        <v>3</v>
      </c>
      <c r="C809" t="s">
        <v>102</v>
      </c>
      <c r="D809" s="2">
        <v>1.39</v>
      </c>
      <c r="E809">
        <f t="shared" si="60"/>
        <v>10</v>
      </c>
      <c r="F809">
        <f t="shared" si="61"/>
        <v>2023</v>
      </c>
      <c r="G809">
        <f t="shared" si="62"/>
        <v>6</v>
      </c>
      <c r="H809" t="str">
        <f t="shared" si="63"/>
        <v>Saturday</v>
      </c>
      <c r="I809" t="str">
        <f t="shared" si="64"/>
        <v>Oct</v>
      </c>
      <c r="J809" t="s">
        <v>81</v>
      </c>
      <c r="K809" t="s">
        <v>729</v>
      </c>
    </row>
    <row r="810" spans="1:11" x14ac:dyDescent="0.25">
      <c r="A810" s="1">
        <v>45227</v>
      </c>
      <c r="B810" t="s">
        <v>3</v>
      </c>
      <c r="C810" t="s">
        <v>102</v>
      </c>
      <c r="D810" s="2">
        <v>1.39</v>
      </c>
      <c r="E810">
        <f t="shared" si="60"/>
        <v>10</v>
      </c>
      <c r="F810">
        <f t="shared" si="61"/>
        <v>2023</v>
      </c>
      <c r="G810">
        <f t="shared" si="62"/>
        <v>6</v>
      </c>
      <c r="H810" t="str">
        <f t="shared" si="63"/>
        <v>Saturday</v>
      </c>
      <c r="I810" t="str">
        <f t="shared" si="64"/>
        <v>Oct</v>
      </c>
      <c r="J810" t="s">
        <v>81</v>
      </c>
      <c r="K810" t="s">
        <v>729</v>
      </c>
    </row>
    <row r="811" spans="1:11" x14ac:dyDescent="0.25">
      <c r="A811" s="1">
        <v>45227</v>
      </c>
      <c r="B811" t="s">
        <v>3</v>
      </c>
      <c r="C811" t="s">
        <v>400</v>
      </c>
      <c r="D811" s="2">
        <f>2.89/2</f>
        <v>1.4450000000000001</v>
      </c>
      <c r="E811">
        <f t="shared" si="60"/>
        <v>10</v>
      </c>
      <c r="F811">
        <f t="shared" si="61"/>
        <v>2023</v>
      </c>
      <c r="G811">
        <f t="shared" si="62"/>
        <v>6</v>
      </c>
      <c r="H811" t="str">
        <f t="shared" si="63"/>
        <v>Saturday</v>
      </c>
      <c r="I811" t="str">
        <f t="shared" si="64"/>
        <v>Oct</v>
      </c>
      <c r="J811" t="s">
        <v>81</v>
      </c>
      <c r="K811" t="s">
        <v>729</v>
      </c>
    </row>
    <row r="812" spans="1:11" x14ac:dyDescent="0.25">
      <c r="A812" s="1">
        <v>45227</v>
      </c>
      <c r="B812" t="s">
        <v>3</v>
      </c>
      <c r="C812" t="s">
        <v>519</v>
      </c>
      <c r="D812" s="2">
        <v>1.39</v>
      </c>
      <c r="E812">
        <f t="shared" si="60"/>
        <v>10</v>
      </c>
      <c r="F812">
        <f t="shared" si="61"/>
        <v>2023</v>
      </c>
      <c r="G812">
        <f t="shared" si="62"/>
        <v>6</v>
      </c>
      <c r="H812" t="str">
        <f t="shared" si="63"/>
        <v>Saturday</v>
      </c>
      <c r="I812" t="str">
        <f t="shared" si="64"/>
        <v>Oct</v>
      </c>
      <c r="J812" t="s">
        <v>81</v>
      </c>
      <c r="K812" t="s">
        <v>729</v>
      </c>
    </row>
    <row r="813" spans="1:11" x14ac:dyDescent="0.25">
      <c r="A813" s="1">
        <v>45227</v>
      </c>
      <c r="B813" t="s">
        <v>3</v>
      </c>
      <c r="C813" t="s">
        <v>520</v>
      </c>
      <c r="D813" s="2">
        <v>1.49</v>
      </c>
      <c r="E813">
        <f t="shared" si="60"/>
        <v>10</v>
      </c>
      <c r="F813">
        <f t="shared" si="61"/>
        <v>2023</v>
      </c>
      <c r="G813">
        <f t="shared" si="62"/>
        <v>6</v>
      </c>
      <c r="H813" t="str">
        <f t="shared" si="63"/>
        <v>Saturday</v>
      </c>
      <c r="I813" t="str">
        <f t="shared" si="64"/>
        <v>Oct</v>
      </c>
      <c r="J813" t="s">
        <v>81</v>
      </c>
      <c r="K813" t="s">
        <v>729</v>
      </c>
    </row>
    <row r="814" spans="1:11" x14ac:dyDescent="0.25">
      <c r="A814" s="1">
        <v>45227</v>
      </c>
      <c r="B814" t="s">
        <v>3</v>
      </c>
      <c r="C814" t="s">
        <v>520</v>
      </c>
      <c r="D814" s="2">
        <v>1.49</v>
      </c>
      <c r="E814">
        <f t="shared" si="60"/>
        <v>10</v>
      </c>
      <c r="F814">
        <f t="shared" si="61"/>
        <v>2023</v>
      </c>
      <c r="G814">
        <f t="shared" si="62"/>
        <v>6</v>
      </c>
      <c r="H814" t="str">
        <f t="shared" si="63"/>
        <v>Saturday</v>
      </c>
      <c r="I814" t="str">
        <f t="shared" si="64"/>
        <v>Oct</v>
      </c>
      <c r="J814" t="s">
        <v>81</v>
      </c>
      <c r="K814" t="s">
        <v>729</v>
      </c>
    </row>
    <row r="815" spans="1:11" x14ac:dyDescent="0.25">
      <c r="A815" s="1">
        <v>45227</v>
      </c>
      <c r="B815" t="s">
        <v>3</v>
      </c>
      <c r="C815" t="s">
        <v>521</v>
      </c>
      <c r="D815" s="2">
        <v>2.79</v>
      </c>
      <c r="E815">
        <f t="shared" si="60"/>
        <v>10</v>
      </c>
      <c r="F815">
        <f t="shared" si="61"/>
        <v>2023</v>
      </c>
      <c r="G815">
        <f t="shared" si="62"/>
        <v>6</v>
      </c>
      <c r="H815" t="str">
        <f t="shared" si="63"/>
        <v>Saturday</v>
      </c>
      <c r="I815" t="str">
        <f t="shared" si="64"/>
        <v>Oct</v>
      </c>
      <c r="J815" t="s">
        <v>81</v>
      </c>
      <c r="K815" t="s">
        <v>729</v>
      </c>
    </row>
    <row r="816" spans="1:11" x14ac:dyDescent="0.25">
      <c r="A816" s="1">
        <v>45227</v>
      </c>
      <c r="B816" t="s">
        <v>3</v>
      </c>
      <c r="C816" t="s">
        <v>522</v>
      </c>
      <c r="D816" s="2">
        <v>2.79</v>
      </c>
      <c r="E816">
        <f t="shared" si="60"/>
        <v>10</v>
      </c>
      <c r="F816">
        <f t="shared" si="61"/>
        <v>2023</v>
      </c>
      <c r="G816">
        <f t="shared" si="62"/>
        <v>6</v>
      </c>
      <c r="H816" t="str">
        <f t="shared" si="63"/>
        <v>Saturday</v>
      </c>
      <c r="I816" t="str">
        <f t="shared" si="64"/>
        <v>Oct</v>
      </c>
      <c r="J816" t="s">
        <v>81</v>
      </c>
      <c r="K816" t="s">
        <v>729</v>
      </c>
    </row>
    <row r="817" spans="1:11" x14ac:dyDescent="0.25">
      <c r="A817" s="1">
        <v>45227</v>
      </c>
      <c r="B817" t="s">
        <v>3</v>
      </c>
      <c r="C817" t="s">
        <v>523</v>
      </c>
      <c r="D817" s="2">
        <v>1.59</v>
      </c>
      <c r="E817">
        <f t="shared" si="60"/>
        <v>10</v>
      </c>
      <c r="F817">
        <f t="shared" si="61"/>
        <v>2023</v>
      </c>
      <c r="G817">
        <f t="shared" si="62"/>
        <v>6</v>
      </c>
      <c r="H817" t="str">
        <f t="shared" si="63"/>
        <v>Saturday</v>
      </c>
      <c r="I817" t="str">
        <f t="shared" si="64"/>
        <v>Oct</v>
      </c>
      <c r="J817" t="s">
        <v>81</v>
      </c>
      <c r="K817" t="s">
        <v>729</v>
      </c>
    </row>
    <row r="818" spans="1:11" x14ac:dyDescent="0.25">
      <c r="A818" s="1">
        <v>45227</v>
      </c>
      <c r="B818" t="s">
        <v>3</v>
      </c>
      <c r="C818" t="s">
        <v>524</v>
      </c>
      <c r="D818" s="2">
        <f>4.39-1.09</f>
        <v>3.3</v>
      </c>
      <c r="E818">
        <f t="shared" si="60"/>
        <v>10</v>
      </c>
      <c r="F818">
        <f t="shared" si="61"/>
        <v>2023</v>
      </c>
      <c r="G818">
        <f t="shared" si="62"/>
        <v>6</v>
      </c>
      <c r="H818" t="str">
        <f t="shared" si="63"/>
        <v>Saturday</v>
      </c>
      <c r="I818" t="str">
        <f t="shared" si="64"/>
        <v>Oct</v>
      </c>
      <c r="J818" t="s">
        <v>47</v>
      </c>
    </row>
    <row r="819" spans="1:11" x14ac:dyDescent="0.25">
      <c r="A819" s="1">
        <v>45227</v>
      </c>
      <c r="B819" t="s">
        <v>3</v>
      </c>
      <c r="C819" t="s">
        <v>525</v>
      </c>
      <c r="D819" s="2">
        <f>6.99-2-1.25</f>
        <v>3.74</v>
      </c>
      <c r="E819">
        <f t="shared" si="60"/>
        <v>10</v>
      </c>
      <c r="F819">
        <f t="shared" si="61"/>
        <v>2023</v>
      </c>
      <c r="G819">
        <f t="shared" si="62"/>
        <v>6</v>
      </c>
      <c r="H819" t="str">
        <f t="shared" si="63"/>
        <v>Saturday</v>
      </c>
      <c r="I819" t="str">
        <f t="shared" si="64"/>
        <v>Oct</v>
      </c>
      <c r="J819" t="s">
        <v>47</v>
      </c>
      <c r="K819" t="s">
        <v>729</v>
      </c>
    </row>
    <row r="820" spans="1:11" x14ac:dyDescent="0.25">
      <c r="A820" s="1">
        <v>45227</v>
      </c>
      <c r="B820" t="s">
        <v>3</v>
      </c>
      <c r="C820" t="s">
        <v>526</v>
      </c>
      <c r="D820" s="2">
        <f>2.89-0.87</f>
        <v>2.02</v>
      </c>
      <c r="E820">
        <f t="shared" si="60"/>
        <v>10</v>
      </c>
      <c r="F820">
        <f t="shared" si="61"/>
        <v>2023</v>
      </c>
      <c r="G820">
        <f t="shared" si="62"/>
        <v>6</v>
      </c>
      <c r="H820" t="str">
        <f t="shared" si="63"/>
        <v>Saturday</v>
      </c>
      <c r="I820" t="str">
        <f t="shared" si="64"/>
        <v>Oct</v>
      </c>
      <c r="J820" t="s">
        <v>47</v>
      </c>
      <c r="K820" t="s">
        <v>729</v>
      </c>
    </row>
    <row r="821" spans="1:11" x14ac:dyDescent="0.25">
      <c r="A821" s="1">
        <v>45227</v>
      </c>
      <c r="B821" t="s">
        <v>3</v>
      </c>
      <c r="C821" t="s">
        <v>527</v>
      </c>
      <c r="D821" s="2">
        <v>1.45</v>
      </c>
      <c r="E821">
        <f t="shared" si="60"/>
        <v>10</v>
      </c>
      <c r="F821">
        <f t="shared" si="61"/>
        <v>2023</v>
      </c>
      <c r="G821">
        <f t="shared" si="62"/>
        <v>6</v>
      </c>
      <c r="H821" t="str">
        <f t="shared" si="63"/>
        <v>Saturday</v>
      </c>
      <c r="I821" t="str">
        <f t="shared" si="64"/>
        <v>Oct</v>
      </c>
      <c r="J821" t="s">
        <v>47</v>
      </c>
      <c r="K821" t="s">
        <v>729</v>
      </c>
    </row>
    <row r="822" spans="1:11" x14ac:dyDescent="0.25">
      <c r="A822" s="1">
        <v>45227</v>
      </c>
      <c r="B822" t="s">
        <v>3</v>
      </c>
      <c r="C822" t="s">
        <v>528</v>
      </c>
      <c r="D822" s="2">
        <v>1.99</v>
      </c>
      <c r="E822">
        <f t="shared" si="60"/>
        <v>10</v>
      </c>
      <c r="F822">
        <f t="shared" si="61"/>
        <v>2023</v>
      </c>
      <c r="G822">
        <f t="shared" si="62"/>
        <v>6</v>
      </c>
      <c r="H822" t="str">
        <f t="shared" si="63"/>
        <v>Saturday</v>
      </c>
      <c r="I822" t="str">
        <f t="shared" si="64"/>
        <v>Oct</v>
      </c>
      <c r="J822" t="s">
        <v>47</v>
      </c>
      <c r="K822" t="s">
        <v>729</v>
      </c>
    </row>
    <row r="823" spans="1:11" x14ac:dyDescent="0.25">
      <c r="A823" s="1">
        <v>45227</v>
      </c>
      <c r="B823" t="s">
        <v>3</v>
      </c>
      <c r="C823" t="s">
        <v>529</v>
      </c>
      <c r="D823" s="2">
        <v>1.29</v>
      </c>
      <c r="E823">
        <f t="shared" si="60"/>
        <v>10</v>
      </c>
      <c r="F823">
        <f t="shared" si="61"/>
        <v>2023</v>
      </c>
      <c r="G823">
        <f t="shared" si="62"/>
        <v>6</v>
      </c>
      <c r="H823" t="str">
        <f t="shared" si="63"/>
        <v>Saturday</v>
      </c>
      <c r="I823" t="str">
        <f t="shared" si="64"/>
        <v>Oct</v>
      </c>
      <c r="J823" t="s">
        <v>47</v>
      </c>
      <c r="K823" t="s">
        <v>729</v>
      </c>
    </row>
    <row r="824" spans="1:11" x14ac:dyDescent="0.25">
      <c r="A824" s="1">
        <v>45227</v>
      </c>
      <c r="B824" t="s">
        <v>3</v>
      </c>
      <c r="C824" t="s">
        <v>219</v>
      </c>
      <c r="D824" s="2">
        <f>1.79-0.1</f>
        <v>1.69</v>
      </c>
      <c r="E824">
        <f t="shared" si="60"/>
        <v>10</v>
      </c>
      <c r="F824">
        <f t="shared" si="61"/>
        <v>2023</v>
      </c>
      <c r="G824">
        <f t="shared" si="62"/>
        <v>6</v>
      </c>
      <c r="H824" t="str">
        <f t="shared" si="63"/>
        <v>Saturday</v>
      </c>
      <c r="I824" t="str">
        <f t="shared" si="64"/>
        <v>Oct</v>
      </c>
      <c r="J824" t="s">
        <v>47</v>
      </c>
      <c r="K824" t="s">
        <v>729</v>
      </c>
    </row>
    <row r="825" spans="1:11" x14ac:dyDescent="0.25">
      <c r="A825" s="1">
        <v>45227</v>
      </c>
      <c r="B825" t="s">
        <v>3</v>
      </c>
      <c r="C825" t="s">
        <v>530</v>
      </c>
      <c r="D825" s="2">
        <f>0.99-0.1</f>
        <v>0.89</v>
      </c>
      <c r="E825">
        <f t="shared" si="60"/>
        <v>10</v>
      </c>
      <c r="F825">
        <f t="shared" si="61"/>
        <v>2023</v>
      </c>
      <c r="G825">
        <f t="shared" si="62"/>
        <v>6</v>
      </c>
      <c r="H825" t="str">
        <f t="shared" si="63"/>
        <v>Saturday</v>
      </c>
      <c r="I825" t="str">
        <f t="shared" si="64"/>
        <v>Oct</v>
      </c>
      <c r="J825" t="s">
        <v>47</v>
      </c>
      <c r="K825" t="s">
        <v>729</v>
      </c>
    </row>
    <row r="826" spans="1:11" x14ac:dyDescent="0.25">
      <c r="A826" s="1">
        <v>45227</v>
      </c>
      <c r="B826" t="s">
        <v>3</v>
      </c>
      <c r="C826" t="s">
        <v>531</v>
      </c>
      <c r="D826" s="2">
        <v>0.99</v>
      </c>
      <c r="E826">
        <f t="shared" si="60"/>
        <v>10</v>
      </c>
      <c r="F826">
        <f t="shared" si="61"/>
        <v>2023</v>
      </c>
      <c r="G826">
        <f t="shared" si="62"/>
        <v>6</v>
      </c>
      <c r="H826" t="str">
        <f t="shared" si="63"/>
        <v>Saturday</v>
      </c>
      <c r="I826" t="str">
        <f t="shared" si="64"/>
        <v>Oct</v>
      </c>
      <c r="J826" t="s">
        <v>47</v>
      </c>
      <c r="K826" t="s">
        <v>729</v>
      </c>
    </row>
    <row r="827" spans="1:11" x14ac:dyDescent="0.25">
      <c r="A827" s="1">
        <v>45227</v>
      </c>
      <c r="B827" t="s">
        <v>3</v>
      </c>
      <c r="C827" t="s">
        <v>532</v>
      </c>
      <c r="D827" s="2">
        <f>0.79-0.1</f>
        <v>0.69000000000000006</v>
      </c>
      <c r="E827">
        <f t="shared" si="60"/>
        <v>10</v>
      </c>
      <c r="F827">
        <f t="shared" si="61"/>
        <v>2023</v>
      </c>
      <c r="G827">
        <f t="shared" si="62"/>
        <v>6</v>
      </c>
      <c r="H827" t="str">
        <f t="shared" si="63"/>
        <v>Saturday</v>
      </c>
      <c r="I827" t="str">
        <f t="shared" si="64"/>
        <v>Oct</v>
      </c>
      <c r="J827" t="s">
        <v>47</v>
      </c>
      <c r="K827" t="s">
        <v>729</v>
      </c>
    </row>
    <row r="828" spans="1:11" x14ac:dyDescent="0.25">
      <c r="A828" s="1">
        <v>45227</v>
      </c>
      <c r="B828" t="s">
        <v>3</v>
      </c>
      <c r="C828" t="s">
        <v>533</v>
      </c>
      <c r="D828" s="2">
        <f>2.49/2</f>
        <v>1.2450000000000001</v>
      </c>
      <c r="E828">
        <f t="shared" si="60"/>
        <v>10</v>
      </c>
      <c r="F828">
        <f t="shared" si="61"/>
        <v>2023</v>
      </c>
      <c r="G828">
        <f t="shared" si="62"/>
        <v>6</v>
      </c>
      <c r="H828" t="str">
        <f t="shared" si="63"/>
        <v>Saturday</v>
      </c>
      <c r="I828" t="str">
        <f t="shared" si="64"/>
        <v>Oct</v>
      </c>
      <c r="J828" t="s">
        <v>47</v>
      </c>
      <c r="K828" t="s">
        <v>729</v>
      </c>
    </row>
    <row r="829" spans="1:11" x14ac:dyDescent="0.25">
      <c r="A829" s="1">
        <v>45227</v>
      </c>
      <c r="B829" t="s">
        <v>3</v>
      </c>
      <c r="C829" t="s">
        <v>534</v>
      </c>
      <c r="D829" s="2">
        <v>1.59</v>
      </c>
      <c r="E829">
        <f t="shared" si="60"/>
        <v>10</v>
      </c>
      <c r="F829">
        <f t="shared" si="61"/>
        <v>2023</v>
      </c>
      <c r="G829">
        <f t="shared" si="62"/>
        <v>6</v>
      </c>
      <c r="H829" t="str">
        <f t="shared" si="63"/>
        <v>Saturday</v>
      </c>
      <c r="I829" t="str">
        <f t="shared" si="64"/>
        <v>Oct</v>
      </c>
      <c r="J829" t="s">
        <v>47</v>
      </c>
      <c r="K829" t="s">
        <v>729</v>
      </c>
    </row>
    <row r="830" spans="1:11" x14ac:dyDescent="0.25">
      <c r="A830" s="1">
        <v>45227</v>
      </c>
      <c r="B830" t="s">
        <v>3</v>
      </c>
      <c r="C830" t="s">
        <v>534</v>
      </c>
      <c r="D830" s="2">
        <v>1.59</v>
      </c>
      <c r="E830">
        <f t="shared" si="60"/>
        <v>10</v>
      </c>
      <c r="F830">
        <f t="shared" si="61"/>
        <v>2023</v>
      </c>
      <c r="G830">
        <f t="shared" si="62"/>
        <v>6</v>
      </c>
      <c r="H830" t="str">
        <f t="shared" si="63"/>
        <v>Saturday</v>
      </c>
      <c r="I830" t="str">
        <f t="shared" si="64"/>
        <v>Oct</v>
      </c>
      <c r="J830" t="s">
        <v>47</v>
      </c>
      <c r="K830" t="s">
        <v>729</v>
      </c>
    </row>
    <row r="831" spans="1:11" x14ac:dyDescent="0.25">
      <c r="A831" s="1">
        <v>45227</v>
      </c>
      <c r="B831" t="s">
        <v>3</v>
      </c>
      <c r="C831" t="s">
        <v>535</v>
      </c>
      <c r="D831" s="2">
        <v>2.4900000000000002</v>
      </c>
      <c r="E831">
        <f t="shared" si="60"/>
        <v>10</v>
      </c>
      <c r="F831">
        <f t="shared" si="61"/>
        <v>2023</v>
      </c>
      <c r="G831">
        <f t="shared" si="62"/>
        <v>6</v>
      </c>
      <c r="H831" t="str">
        <f t="shared" si="63"/>
        <v>Saturday</v>
      </c>
      <c r="I831" t="str">
        <f t="shared" si="64"/>
        <v>Oct</v>
      </c>
      <c r="J831" t="s">
        <v>47</v>
      </c>
      <c r="K831" t="s">
        <v>729</v>
      </c>
    </row>
    <row r="832" spans="1:11" x14ac:dyDescent="0.25">
      <c r="A832" s="1">
        <v>45227</v>
      </c>
      <c r="B832" t="s">
        <v>3</v>
      </c>
      <c r="C832" t="s">
        <v>219</v>
      </c>
      <c r="D832" s="2">
        <f>1.79-0.1</f>
        <v>1.69</v>
      </c>
      <c r="E832">
        <f t="shared" si="60"/>
        <v>10</v>
      </c>
      <c r="F832">
        <f t="shared" si="61"/>
        <v>2023</v>
      </c>
      <c r="G832">
        <f t="shared" si="62"/>
        <v>6</v>
      </c>
      <c r="H832" t="str">
        <f t="shared" si="63"/>
        <v>Saturday</v>
      </c>
      <c r="I832" t="str">
        <f t="shared" si="64"/>
        <v>Oct</v>
      </c>
      <c r="J832" t="s">
        <v>47</v>
      </c>
      <c r="K832" t="s">
        <v>729</v>
      </c>
    </row>
    <row r="833" spans="1:11" x14ac:dyDescent="0.25">
      <c r="A833" s="1">
        <v>45227</v>
      </c>
      <c r="B833" t="s">
        <v>3</v>
      </c>
      <c r="C833" t="s">
        <v>536</v>
      </c>
      <c r="D833" s="2">
        <v>0.89</v>
      </c>
      <c r="E833">
        <f t="shared" si="60"/>
        <v>10</v>
      </c>
      <c r="F833">
        <f t="shared" si="61"/>
        <v>2023</v>
      </c>
      <c r="G833">
        <f t="shared" si="62"/>
        <v>6</v>
      </c>
      <c r="H833" t="str">
        <f t="shared" si="63"/>
        <v>Saturday</v>
      </c>
      <c r="I833" t="str">
        <f t="shared" si="64"/>
        <v>Oct</v>
      </c>
      <c r="J833" t="s">
        <v>47</v>
      </c>
      <c r="K833" t="s">
        <v>729</v>
      </c>
    </row>
    <row r="834" spans="1:11" x14ac:dyDescent="0.25">
      <c r="A834" s="1">
        <v>45227</v>
      </c>
      <c r="B834" t="s">
        <v>3</v>
      </c>
      <c r="C834" t="s">
        <v>537</v>
      </c>
      <c r="D834" s="2">
        <v>2.19</v>
      </c>
      <c r="E834">
        <f t="shared" si="60"/>
        <v>10</v>
      </c>
      <c r="F834">
        <f t="shared" si="61"/>
        <v>2023</v>
      </c>
      <c r="G834">
        <f t="shared" si="62"/>
        <v>6</v>
      </c>
      <c r="H834" t="str">
        <f t="shared" si="63"/>
        <v>Saturday</v>
      </c>
      <c r="I834" t="str">
        <f t="shared" si="64"/>
        <v>Oct</v>
      </c>
      <c r="J834" t="s">
        <v>47</v>
      </c>
      <c r="K834" t="s">
        <v>729</v>
      </c>
    </row>
    <row r="835" spans="1:11" x14ac:dyDescent="0.25">
      <c r="A835" s="1">
        <v>45227</v>
      </c>
      <c r="B835" t="s">
        <v>3</v>
      </c>
      <c r="C835" t="s">
        <v>538</v>
      </c>
      <c r="D835" s="2">
        <v>1.0900000000000001</v>
      </c>
      <c r="E835">
        <f t="shared" ref="E835:E898" si="66">MONTH(A835)</f>
        <v>10</v>
      </c>
      <c r="F835">
        <f t="shared" ref="F835:F898" si="67">YEAR(A835)</f>
        <v>2023</v>
      </c>
      <c r="G835">
        <f t="shared" ref="G835:G898" si="68">WEEKDAY(A835, 2)</f>
        <v>6</v>
      </c>
      <c r="H835" t="str">
        <f t="shared" ref="H835:H898" si="69">CHOOSE(WEEKDAY(A835, 2), "Monday", "Tuesday","Wednesday", "Thursday", "Friday", "Saturday","Sunday")</f>
        <v>Saturday</v>
      </c>
      <c r="I835" t="str">
        <f t="shared" ref="I835:I898" si="70">TEXT(A835, "MMM")</f>
        <v>Oct</v>
      </c>
      <c r="J835" t="s">
        <v>47</v>
      </c>
      <c r="K835" t="s">
        <v>729</v>
      </c>
    </row>
    <row r="836" spans="1:11" x14ac:dyDescent="0.25">
      <c r="A836" s="1">
        <v>45227</v>
      </c>
      <c r="B836" t="s">
        <v>3</v>
      </c>
      <c r="C836" t="s">
        <v>532</v>
      </c>
      <c r="D836" s="2">
        <f>0.79-0.1</f>
        <v>0.69000000000000006</v>
      </c>
      <c r="E836">
        <f t="shared" si="66"/>
        <v>10</v>
      </c>
      <c r="F836">
        <f t="shared" si="67"/>
        <v>2023</v>
      </c>
      <c r="G836">
        <f t="shared" si="68"/>
        <v>6</v>
      </c>
      <c r="H836" t="str">
        <f t="shared" si="69"/>
        <v>Saturday</v>
      </c>
      <c r="I836" t="str">
        <f t="shared" si="70"/>
        <v>Oct</v>
      </c>
      <c r="J836" t="s">
        <v>47</v>
      </c>
      <c r="K836" t="s">
        <v>729</v>
      </c>
    </row>
    <row r="837" spans="1:11" x14ac:dyDescent="0.25">
      <c r="A837" s="1">
        <v>45227</v>
      </c>
      <c r="B837" t="s">
        <v>3</v>
      </c>
      <c r="C837" t="s">
        <v>539</v>
      </c>
      <c r="D837" s="2">
        <f>3.29-0.34</f>
        <v>2.95</v>
      </c>
      <c r="E837">
        <f t="shared" si="66"/>
        <v>10</v>
      </c>
      <c r="F837">
        <f t="shared" si="67"/>
        <v>2023</v>
      </c>
      <c r="G837">
        <f t="shared" si="68"/>
        <v>6</v>
      </c>
      <c r="H837" t="str">
        <f t="shared" si="69"/>
        <v>Saturday</v>
      </c>
      <c r="I837" t="str">
        <f t="shared" si="70"/>
        <v>Oct</v>
      </c>
      <c r="J837" t="s">
        <v>47</v>
      </c>
      <c r="K837" t="s">
        <v>729</v>
      </c>
    </row>
    <row r="838" spans="1:11" x14ac:dyDescent="0.25">
      <c r="A838" s="1">
        <v>45227</v>
      </c>
      <c r="B838" t="s">
        <v>3</v>
      </c>
      <c r="C838" t="s">
        <v>540</v>
      </c>
      <c r="D838" s="2">
        <f>1.59/2</f>
        <v>0.79500000000000004</v>
      </c>
      <c r="E838">
        <f t="shared" si="66"/>
        <v>10</v>
      </c>
      <c r="F838">
        <f t="shared" si="67"/>
        <v>2023</v>
      </c>
      <c r="G838">
        <f t="shared" si="68"/>
        <v>6</v>
      </c>
      <c r="H838" t="str">
        <f t="shared" si="69"/>
        <v>Saturday</v>
      </c>
      <c r="I838" t="str">
        <f t="shared" si="70"/>
        <v>Oct</v>
      </c>
      <c r="J838" t="s">
        <v>47</v>
      </c>
      <c r="K838" t="s">
        <v>729</v>
      </c>
    </row>
    <row r="839" spans="1:11" x14ac:dyDescent="0.25">
      <c r="A839" s="1">
        <v>45227</v>
      </c>
      <c r="B839" t="s">
        <v>3</v>
      </c>
      <c r="C839" t="s">
        <v>536</v>
      </c>
      <c r="D839" s="2">
        <v>0.89</v>
      </c>
      <c r="E839">
        <f t="shared" si="66"/>
        <v>10</v>
      </c>
      <c r="F839">
        <f t="shared" si="67"/>
        <v>2023</v>
      </c>
      <c r="G839">
        <f t="shared" si="68"/>
        <v>6</v>
      </c>
      <c r="H839" t="str">
        <f t="shared" si="69"/>
        <v>Saturday</v>
      </c>
      <c r="I839" t="str">
        <f t="shared" si="70"/>
        <v>Oct</v>
      </c>
      <c r="J839" t="s">
        <v>47</v>
      </c>
      <c r="K839" t="s">
        <v>729</v>
      </c>
    </row>
    <row r="840" spans="1:11" x14ac:dyDescent="0.25">
      <c r="A840" s="1">
        <v>45227</v>
      </c>
      <c r="B840" t="s">
        <v>3</v>
      </c>
      <c r="C840" t="s">
        <v>536</v>
      </c>
      <c r="D840" s="2">
        <v>0.89</v>
      </c>
      <c r="E840">
        <f t="shared" si="66"/>
        <v>10</v>
      </c>
      <c r="F840">
        <f t="shared" si="67"/>
        <v>2023</v>
      </c>
      <c r="G840">
        <f t="shared" si="68"/>
        <v>6</v>
      </c>
      <c r="H840" t="str">
        <f t="shared" si="69"/>
        <v>Saturday</v>
      </c>
      <c r="I840" t="str">
        <f t="shared" si="70"/>
        <v>Oct</v>
      </c>
      <c r="J840" t="s">
        <v>47</v>
      </c>
      <c r="K840" t="s">
        <v>729</v>
      </c>
    </row>
    <row r="841" spans="1:11" x14ac:dyDescent="0.25">
      <c r="A841" s="1">
        <v>45227</v>
      </c>
      <c r="B841" t="s">
        <v>3</v>
      </c>
      <c r="C841" t="s">
        <v>534</v>
      </c>
      <c r="D841" s="2">
        <v>1.59</v>
      </c>
      <c r="E841">
        <f t="shared" si="66"/>
        <v>10</v>
      </c>
      <c r="F841">
        <f t="shared" si="67"/>
        <v>2023</v>
      </c>
      <c r="G841">
        <f t="shared" si="68"/>
        <v>6</v>
      </c>
      <c r="H841" t="str">
        <f t="shared" si="69"/>
        <v>Saturday</v>
      </c>
      <c r="I841" t="str">
        <f t="shared" si="70"/>
        <v>Oct</v>
      </c>
      <c r="J841" t="s">
        <v>47</v>
      </c>
      <c r="K841" t="s">
        <v>729</v>
      </c>
    </row>
    <row r="842" spans="1:11" x14ac:dyDescent="0.25">
      <c r="A842" s="1">
        <v>45227</v>
      </c>
      <c r="B842" t="s">
        <v>3</v>
      </c>
      <c r="C842" t="s">
        <v>541</v>
      </c>
      <c r="D842" s="2">
        <f>1.39-0.42</f>
        <v>0.97</v>
      </c>
      <c r="E842">
        <f t="shared" si="66"/>
        <v>10</v>
      </c>
      <c r="F842">
        <f t="shared" si="67"/>
        <v>2023</v>
      </c>
      <c r="G842">
        <f t="shared" si="68"/>
        <v>6</v>
      </c>
      <c r="H842" t="str">
        <f t="shared" si="69"/>
        <v>Saturday</v>
      </c>
      <c r="I842" t="str">
        <f t="shared" si="70"/>
        <v>Oct</v>
      </c>
      <c r="J842" t="s">
        <v>47</v>
      </c>
      <c r="K842" t="s">
        <v>729</v>
      </c>
    </row>
    <row r="843" spans="1:11" x14ac:dyDescent="0.25">
      <c r="A843" s="1">
        <v>45227</v>
      </c>
      <c r="B843" t="s">
        <v>3</v>
      </c>
      <c r="C843" t="s">
        <v>542</v>
      </c>
      <c r="D843" s="2">
        <f>1.39-0.42</f>
        <v>0.97</v>
      </c>
      <c r="E843">
        <f t="shared" si="66"/>
        <v>10</v>
      </c>
      <c r="F843">
        <f t="shared" si="67"/>
        <v>2023</v>
      </c>
      <c r="G843">
        <f t="shared" si="68"/>
        <v>6</v>
      </c>
      <c r="H843" t="str">
        <f t="shared" si="69"/>
        <v>Saturday</v>
      </c>
      <c r="I843" t="str">
        <f t="shared" si="70"/>
        <v>Oct</v>
      </c>
      <c r="J843" t="s">
        <v>47</v>
      </c>
      <c r="K843" t="s">
        <v>729</v>
      </c>
    </row>
    <row r="844" spans="1:11" x14ac:dyDescent="0.25">
      <c r="A844" s="1">
        <v>45227</v>
      </c>
      <c r="B844" t="s">
        <v>3</v>
      </c>
      <c r="C844" t="s">
        <v>543</v>
      </c>
      <c r="D844" s="2">
        <f>1.19/2</f>
        <v>0.59499999999999997</v>
      </c>
      <c r="E844">
        <f t="shared" si="66"/>
        <v>10</v>
      </c>
      <c r="F844">
        <f t="shared" si="67"/>
        <v>2023</v>
      </c>
      <c r="G844">
        <f t="shared" si="68"/>
        <v>6</v>
      </c>
      <c r="H844" t="str">
        <f t="shared" si="69"/>
        <v>Saturday</v>
      </c>
      <c r="I844" t="str">
        <f t="shared" si="70"/>
        <v>Oct</v>
      </c>
      <c r="J844" t="s">
        <v>47</v>
      </c>
      <c r="K844" t="s">
        <v>729</v>
      </c>
    </row>
    <row r="845" spans="1:11" x14ac:dyDescent="0.25">
      <c r="A845" s="1">
        <v>45227</v>
      </c>
      <c r="B845" t="s">
        <v>3</v>
      </c>
      <c r="C845" t="s">
        <v>536</v>
      </c>
      <c r="D845" s="2">
        <v>0.89</v>
      </c>
      <c r="E845">
        <f t="shared" si="66"/>
        <v>10</v>
      </c>
      <c r="F845">
        <f t="shared" si="67"/>
        <v>2023</v>
      </c>
      <c r="G845">
        <f t="shared" si="68"/>
        <v>6</v>
      </c>
      <c r="H845" t="str">
        <f t="shared" si="69"/>
        <v>Saturday</v>
      </c>
      <c r="I845" t="str">
        <f t="shared" si="70"/>
        <v>Oct</v>
      </c>
      <c r="J845" t="s">
        <v>47</v>
      </c>
      <c r="K845" t="s">
        <v>729</v>
      </c>
    </row>
    <row r="846" spans="1:11" x14ac:dyDescent="0.25">
      <c r="A846" s="1">
        <v>45227</v>
      </c>
      <c r="B846" t="s">
        <v>3</v>
      </c>
      <c r="C846" t="s">
        <v>544</v>
      </c>
      <c r="D846" s="2">
        <v>1.29</v>
      </c>
      <c r="E846">
        <f t="shared" si="66"/>
        <v>10</v>
      </c>
      <c r="F846">
        <f t="shared" si="67"/>
        <v>2023</v>
      </c>
      <c r="G846">
        <f t="shared" si="68"/>
        <v>6</v>
      </c>
      <c r="H846" t="str">
        <f t="shared" si="69"/>
        <v>Saturday</v>
      </c>
      <c r="I846" t="str">
        <f t="shared" si="70"/>
        <v>Oct</v>
      </c>
      <c r="J846" t="s">
        <v>47</v>
      </c>
      <c r="K846" t="s">
        <v>729</v>
      </c>
    </row>
    <row r="847" spans="1:11" x14ac:dyDescent="0.25">
      <c r="A847" s="1">
        <v>45227</v>
      </c>
      <c r="B847" t="s">
        <v>3</v>
      </c>
      <c r="C847" t="s">
        <v>545</v>
      </c>
      <c r="D847" s="2">
        <f>(1.48-0.19)/2</f>
        <v>0.64500000000000002</v>
      </c>
      <c r="E847">
        <f t="shared" si="66"/>
        <v>10</v>
      </c>
      <c r="F847">
        <f t="shared" si="67"/>
        <v>2023</v>
      </c>
      <c r="G847">
        <f t="shared" si="68"/>
        <v>6</v>
      </c>
      <c r="H847" t="str">
        <f t="shared" si="69"/>
        <v>Saturday</v>
      </c>
      <c r="I847" t="str">
        <f t="shared" si="70"/>
        <v>Oct</v>
      </c>
      <c r="J847" t="s">
        <v>47</v>
      </c>
      <c r="K847" t="s">
        <v>729</v>
      </c>
    </row>
    <row r="848" spans="1:11" x14ac:dyDescent="0.25">
      <c r="A848" s="1">
        <v>45227</v>
      </c>
      <c r="B848" t="s">
        <v>3</v>
      </c>
      <c r="C848" t="s">
        <v>546</v>
      </c>
      <c r="D848" s="2">
        <v>1.89</v>
      </c>
      <c r="E848">
        <f t="shared" si="66"/>
        <v>10</v>
      </c>
      <c r="F848">
        <f t="shared" si="67"/>
        <v>2023</v>
      </c>
      <c r="G848">
        <f t="shared" si="68"/>
        <v>6</v>
      </c>
      <c r="H848" t="str">
        <f t="shared" si="69"/>
        <v>Saturday</v>
      </c>
      <c r="I848" t="str">
        <f t="shared" si="70"/>
        <v>Oct</v>
      </c>
      <c r="J848" t="s">
        <v>47</v>
      </c>
      <c r="K848" t="s">
        <v>729</v>
      </c>
    </row>
    <row r="849" spans="1:11" x14ac:dyDescent="0.25">
      <c r="A849" s="1">
        <v>45227</v>
      </c>
      <c r="B849" t="s">
        <v>3</v>
      </c>
      <c r="C849" t="s">
        <v>547</v>
      </c>
      <c r="D849" s="2">
        <v>3.99</v>
      </c>
      <c r="E849">
        <f t="shared" si="66"/>
        <v>10</v>
      </c>
      <c r="F849">
        <f t="shared" si="67"/>
        <v>2023</v>
      </c>
      <c r="G849">
        <f t="shared" si="68"/>
        <v>6</v>
      </c>
      <c r="H849" t="str">
        <f t="shared" si="69"/>
        <v>Saturday</v>
      </c>
      <c r="I849" t="str">
        <f t="shared" si="70"/>
        <v>Oct</v>
      </c>
      <c r="J849" t="s">
        <v>47</v>
      </c>
      <c r="K849" t="s">
        <v>729</v>
      </c>
    </row>
    <row r="850" spans="1:11" x14ac:dyDescent="0.25">
      <c r="A850" s="1">
        <v>45227</v>
      </c>
      <c r="B850" t="s">
        <v>3</v>
      </c>
      <c r="C850" t="s">
        <v>548</v>
      </c>
      <c r="D850" s="2">
        <f>1.99-0.6</f>
        <v>1.3900000000000001</v>
      </c>
      <c r="E850">
        <f t="shared" si="66"/>
        <v>10</v>
      </c>
      <c r="F850">
        <f t="shared" si="67"/>
        <v>2023</v>
      </c>
      <c r="G850">
        <f t="shared" si="68"/>
        <v>6</v>
      </c>
      <c r="H850" t="str">
        <f t="shared" si="69"/>
        <v>Saturday</v>
      </c>
      <c r="I850" t="str">
        <f t="shared" si="70"/>
        <v>Oct</v>
      </c>
      <c r="J850" t="s">
        <v>47</v>
      </c>
      <c r="K850" t="s">
        <v>729</v>
      </c>
    </row>
    <row r="851" spans="1:11" x14ac:dyDescent="0.25">
      <c r="A851" s="1">
        <v>45227</v>
      </c>
      <c r="B851" t="s">
        <v>3</v>
      </c>
      <c r="C851" t="s">
        <v>549</v>
      </c>
      <c r="D851" s="2">
        <f>(1.29-0.39)/2</f>
        <v>0.45</v>
      </c>
      <c r="E851">
        <f t="shared" si="66"/>
        <v>10</v>
      </c>
      <c r="F851">
        <f t="shared" si="67"/>
        <v>2023</v>
      </c>
      <c r="G851">
        <f t="shared" si="68"/>
        <v>6</v>
      </c>
      <c r="H851" t="str">
        <f t="shared" si="69"/>
        <v>Saturday</v>
      </c>
      <c r="I851" t="str">
        <f t="shared" si="70"/>
        <v>Oct</v>
      </c>
      <c r="J851" t="s">
        <v>47</v>
      </c>
      <c r="K851" t="s">
        <v>729</v>
      </c>
    </row>
    <row r="852" spans="1:11" x14ac:dyDescent="0.25">
      <c r="A852" s="1">
        <v>45229</v>
      </c>
      <c r="B852" t="s">
        <v>3</v>
      </c>
      <c r="C852" t="s">
        <v>249</v>
      </c>
      <c r="D852" s="2">
        <v>1.5</v>
      </c>
      <c r="E852">
        <f t="shared" si="66"/>
        <v>10</v>
      </c>
      <c r="F852">
        <f t="shared" si="67"/>
        <v>2023</v>
      </c>
      <c r="G852">
        <f t="shared" si="68"/>
        <v>1</v>
      </c>
      <c r="H852" t="str">
        <f t="shared" si="69"/>
        <v>Monday</v>
      </c>
      <c r="I852" t="str">
        <f t="shared" si="70"/>
        <v>Oct</v>
      </c>
      <c r="J852" t="s">
        <v>49</v>
      </c>
      <c r="K852" t="s">
        <v>743</v>
      </c>
    </row>
    <row r="853" spans="1:11" x14ac:dyDescent="0.25">
      <c r="A853" s="1">
        <v>45229</v>
      </c>
      <c r="B853" t="s">
        <v>3</v>
      </c>
      <c r="C853" t="s">
        <v>508</v>
      </c>
      <c r="D853" s="2">
        <v>1.59</v>
      </c>
      <c r="E853">
        <f t="shared" si="66"/>
        <v>10</v>
      </c>
      <c r="F853">
        <f t="shared" si="67"/>
        <v>2023</v>
      </c>
      <c r="G853">
        <f t="shared" si="68"/>
        <v>1</v>
      </c>
      <c r="H853" t="str">
        <f t="shared" si="69"/>
        <v>Monday</v>
      </c>
      <c r="I853" t="str">
        <f t="shared" si="70"/>
        <v>Oct</v>
      </c>
      <c r="J853" t="s">
        <v>49</v>
      </c>
      <c r="K853" t="s">
        <v>743</v>
      </c>
    </row>
    <row r="854" spans="1:11" x14ac:dyDescent="0.25">
      <c r="A854" s="1">
        <v>45229</v>
      </c>
      <c r="B854" t="s">
        <v>3</v>
      </c>
      <c r="C854" t="s">
        <v>94</v>
      </c>
      <c r="D854" s="2">
        <v>3.3</v>
      </c>
      <c r="E854">
        <f t="shared" si="66"/>
        <v>10</v>
      </c>
      <c r="F854">
        <f t="shared" si="67"/>
        <v>2023</v>
      </c>
      <c r="G854">
        <f t="shared" si="68"/>
        <v>1</v>
      </c>
      <c r="H854" t="str">
        <f t="shared" si="69"/>
        <v>Monday</v>
      </c>
      <c r="I854" t="str">
        <f t="shared" si="70"/>
        <v>Oct</v>
      </c>
      <c r="J854" t="s">
        <v>46</v>
      </c>
    </row>
    <row r="855" spans="1:11" x14ac:dyDescent="0.25">
      <c r="A855" s="1">
        <v>45230</v>
      </c>
      <c r="B855" t="s">
        <v>3</v>
      </c>
      <c r="C855" t="s">
        <v>316</v>
      </c>
      <c r="D855" s="2">
        <v>1.1499999999999999</v>
      </c>
      <c r="E855">
        <f t="shared" si="66"/>
        <v>10</v>
      </c>
      <c r="F855">
        <f t="shared" si="67"/>
        <v>2023</v>
      </c>
      <c r="G855">
        <f t="shared" si="68"/>
        <v>2</v>
      </c>
      <c r="H855" t="str">
        <f t="shared" si="69"/>
        <v>Tuesday</v>
      </c>
      <c r="I855" t="str">
        <f t="shared" si="70"/>
        <v>Oct</v>
      </c>
      <c r="J855" t="s">
        <v>46</v>
      </c>
    </row>
    <row r="856" spans="1:11" x14ac:dyDescent="0.25">
      <c r="A856" s="1">
        <v>45230</v>
      </c>
      <c r="B856" t="s">
        <v>3</v>
      </c>
      <c r="C856" t="s">
        <v>109</v>
      </c>
      <c r="D856" s="2">
        <v>2.9</v>
      </c>
      <c r="E856">
        <f t="shared" si="66"/>
        <v>10</v>
      </c>
      <c r="F856">
        <f t="shared" si="67"/>
        <v>2023</v>
      </c>
      <c r="G856">
        <f t="shared" si="68"/>
        <v>2</v>
      </c>
      <c r="H856" t="str">
        <f t="shared" si="69"/>
        <v>Tuesday</v>
      </c>
      <c r="I856" t="str">
        <f t="shared" si="70"/>
        <v>Oct</v>
      </c>
      <c r="J856" t="s">
        <v>46</v>
      </c>
    </row>
    <row r="857" spans="1:11" x14ac:dyDescent="0.25">
      <c r="A857" s="1">
        <v>45230</v>
      </c>
      <c r="B857" t="s">
        <v>3</v>
      </c>
      <c r="C857" t="s">
        <v>95</v>
      </c>
      <c r="D857" s="2">
        <v>0.79</v>
      </c>
      <c r="E857">
        <f t="shared" si="66"/>
        <v>10</v>
      </c>
      <c r="F857">
        <f t="shared" si="67"/>
        <v>2023</v>
      </c>
      <c r="G857">
        <f t="shared" si="68"/>
        <v>2</v>
      </c>
      <c r="H857" t="str">
        <f t="shared" si="69"/>
        <v>Tuesday</v>
      </c>
      <c r="I857" t="str">
        <f t="shared" si="70"/>
        <v>Oct</v>
      </c>
      <c r="J857" t="s">
        <v>46</v>
      </c>
    </row>
    <row r="858" spans="1:11" x14ac:dyDescent="0.25">
      <c r="A858" s="1">
        <v>45233</v>
      </c>
      <c r="B858" t="s">
        <v>3</v>
      </c>
      <c r="C858" t="s">
        <v>316</v>
      </c>
      <c r="D858" s="2">
        <v>1.1499999999999999</v>
      </c>
      <c r="E858">
        <f t="shared" si="66"/>
        <v>11</v>
      </c>
      <c r="F858">
        <f t="shared" si="67"/>
        <v>2023</v>
      </c>
      <c r="G858">
        <f t="shared" si="68"/>
        <v>5</v>
      </c>
      <c r="H858" t="str">
        <f t="shared" si="69"/>
        <v>Friday</v>
      </c>
      <c r="I858" t="str">
        <f t="shared" si="70"/>
        <v>Nov</v>
      </c>
      <c r="J858" t="s">
        <v>46</v>
      </c>
    </row>
    <row r="859" spans="1:11" x14ac:dyDescent="0.25">
      <c r="A859" s="1">
        <v>45233</v>
      </c>
      <c r="B859" t="s">
        <v>3</v>
      </c>
      <c r="C859" t="s">
        <v>94</v>
      </c>
      <c r="D859" s="2">
        <v>3.3</v>
      </c>
      <c r="E859">
        <f t="shared" si="66"/>
        <v>11</v>
      </c>
      <c r="F859">
        <f t="shared" si="67"/>
        <v>2023</v>
      </c>
      <c r="G859">
        <f t="shared" si="68"/>
        <v>5</v>
      </c>
      <c r="H859" t="str">
        <f t="shared" si="69"/>
        <v>Friday</v>
      </c>
      <c r="I859" t="str">
        <f t="shared" si="70"/>
        <v>Nov</v>
      </c>
      <c r="J859" t="s">
        <v>46</v>
      </c>
    </row>
    <row r="860" spans="1:11" x14ac:dyDescent="0.25">
      <c r="A860" s="1">
        <v>45233</v>
      </c>
      <c r="B860" t="s">
        <v>3</v>
      </c>
      <c r="C860" t="s">
        <v>86</v>
      </c>
      <c r="D860" s="2">
        <v>0.79</v>
      </c>
      <c r="E860">
        <f t="shared" si="66"/>
        <v>11</v>
      </c>
      <c r="F860">
        <f t="shared" si="67"/>
        <v>2023</v>
      </c>
      <c r="G860">
        <f t="shared" si="68"/>
        <v>5</v>
      </c>
      <c r="H860" t="str">
        <f t="shared" si="69"/>
        <v>Friday</v>
      </c>
      <c r="I860" t="str">
        <f t="shared" si="70"/>
        <v>Nov</v>
      </c>
      <c r="J860" t="s">
        <v>46</v>
      </c>
    </row>
    <row r="861" spans="1:11" x14ac:dyDescent="0.25">
      <c r="A861" s="1">
        <v>45234</v>
      </c>
      <c r="B861" t="s">
        <v>3</v>
      </c>
      <c r="C861" t="s">
        <v>232</v>
      </c>
      <c r="D861" s="2">
        <v>1.7</v>
      </c>
      <c r="E861">
        <f t="shared" si="66"/>
        <v>11</v>
      </c>
      <c r="F861">
        <f t="shared" si="67"/>
        <v>2023</v>
      </c>
      <c r="G861">
        <f t="shared" si="68"/>
        <v>6</v>
      </c>
      <c r="H861" t="str">
        <f t="shared" si="69"/>
        <v>Saturday</v>
      </c>
      <c r="I861" t="str">
        <f t="shared" si="70"/>
        <v>Nov</v>
      </c>
      <c r="J861" t="s">
        <v>51</v>
      </c>
    </row>
    <row r="862" spans="1:11" x14ac:dyDescent="0.25">
      <c r="A862" s="1">
        <v>45234</v>
      </c>
      <c r="B862" t="s">
        <v>3</v>
      </c>
      <c r="C862" t="s">
        <v>232</v>
      </c>
      <c r="D862" s="2">
        <v>1.7</v>
      </c>
      <c r="E862">
        <f t="shared" si="66"/>
        <v>11</v>
      </c>
      <c r="F862">
        <f t="shared" si="67"/>
        <v>2023</v>
      </c>
      <c r="G862">
        <f t="shared" si="68"/>
        <v>6</v>
      </c>
      <c r="H862" t="str">
        <f t="shared" si="69"/>
        <v>Saturday</v>
      </c>
      <c r="I862" t="str">
        <f t="shared" si="70"/>
        <v>Nov</v>
      </c>
      <c r="J862" t="s">
        <v>51</v>
      </c>
    </row>
    <row r="863" spans="1:11" x14ac:dyDescent="0.25">
      <c r="A863" s="1">
        <v>45234</v>
      </c>
      <c r="B863" t="s">
        <v>3</v>
      </c>
      <c r="C863" t="s">
        <v>28</v>
      </c>
      <c r="D863" s="2">
        <v>1.59</v>
      </c>
      <c r="E863">
        <f t="shared" si="66"/>
        <v>11</v>
      </c>
      <c r="F863">
        <f t="shared" si="67"/>
        <v>2023</v>
      </c>
      <c r="G863">
        <f t="shared" si="68"/>
        <v>6</v>
      </c>
      <c r="H863" t="str">
        <f t="shared" si="69"/>
        <v>Saturday</v>
      </c>
      <c r="I863" t="str">
        <f t="shared" si="70"/>
        <v>Nov</v>
      </c>
      <c r="J863" t="s">
        <v>48</v>
      </c>
    </row>
    <row r="864" spans="1:11" x14ac:dyDescent="0.25">
      <c r="A864" s="1">
        <v>45234</v>
      </c>
      <c r="B864" t="s">
        <v>3</v>
      </c>
      <c r="C864" t="s">
        <v>570</v>
      </c>
      <c r="D864" s="2">
        <v>1.29</v>
      </c>
      <c r="E864">
        <f t="shared" si="66"/>
        <v>11</v>
      </c>
      <c r="F864">
        <f t="shared" si="67"/>
        <v>2023</v>
      </c>
      <c r="G864">
        <f t="shared" si="68"/>
        <v>6</v>
      </c>
      <c r="H864" t="str">
        <f t="shared" si="69"/>
        <v>Saturday</v>
      </c>
      <c r="I864" t="str">
        <f t="shared" si="70"/>
        <v>Nov</v>
      </c>
      <c r="J864" t="s">
        <v>48</v>
      </c>
    </row>
    <row r="865" spans="1:10" x14ac:dyDescent="0.25">
      <c r="A865" s="1">
        <v>45234</v>
      </c>
      <c r="B865" t="s">
        <v>3</v>
      </c>
      <c r="C865" t="s">
        <v>28</v>
      </c>
      <c r="D865" s="2">
        <v>1.59</v>
      </c>
      <c r="E865">
        <f t="shared" si="66"/>
        <v>11</v>
      </c>
      <c r="F865">
        <f t="shared" si="67"/>
        <v>2023</v>
      </c>
      <c r="G865">
        <f t="shared" si="68"/>
        <v>6</v>
      </c>
      <c r="H865" t="str">
        <f t="shared" si="69"/>
        <v>Saturday</v>
      </c>
      <c r="I865" t="str">
        <f t="shared" si="70"/>
        <v>Nov</v>
      </c>
      <c r="J865" t="s">
        <v>48</v>
      </c>
    </row>
    <row r="866" spans="1:10" x14ac:dyDescent="0.25">
      <c r="A866" s="1">
        <v>45234</v>
      </c>
      <c r="B866" t="s">
        <v>3</v>
      </c>
      <c r="C866" t="s">
        <v>570</v>
      </c>
      <c r="D866" s="2">
        <v>1.29</v>
      </c>
      <c r="E866">
        <f t="shared" si="66"/>
        <v>11</v>
      </c>
      <c r="F866">
        <f t="shared" si="67"/>
        <v>2023</v>
      </c>
      <c r="G866">
        <f t="shared" si="68"/>
        <v>6</v>
      </c>
      <c r="H866" t="str">
        <f t="shared" si="69"/>
        <v>Saturday</v>
      </c>
      <c r="I866" t="str">
        <f t="shared" si="70"/>
        <v>Nov</v>
      </c>
      <c r="J866" t="s">
        <v>48</v>
      </c>
    </row>
    <row r="867" spans="1:10" x14ac:dyDescent="0.25">
      <c r="A867" s="1">
        <v>45234</v>
      </c>
      <c r="B867" t="s">
        <v>3</v>
      </c>
      <c r="C867" t="s">
        <v>281</v>
      </c>
      <c r="D867" s="2">
        <v>1.19</v>
      </c>
      <c r="E867">
        <f t="shared" si="66"/>
        <v>11</v>
      </c>
      <c r="F867">
        <f t="shared" si="67"/>
        <v>2023</v>
      </c>
      <c r="G867">
        <f t="shared" si="68"/>
        <v>6</v>
      </c>
      <c r="H867" t="str">
        <f t="shared" si="69"/>
        <v>Saturday</v>
      </c>
      <c r="I867" t="str">
        <f t="shared" si="70"/>
        <v>Nov</v>
      </c>
      <c r="J867" t="s">
        <v>269</v>
      </c>
    </row>
    <row r="868" spans="1:10" x14ac:dyDescent="0.25">
      <c r="A868" s="1">
        <v>45234</v>
      </c>
      <c r="B868" t="s">
        <v>3</v>
      </c>
      <c r="C868" t="s">
        <v>281</v>
      </c>
      <c r="D868" s="2">
        <v>1.19</v>
      </c>
      <c r="E868">
        <f t="shared" si="66"/>
        <v>11</v>
      </c>
      <c r="F868">
        <f t="shared" si="67"/>
        <v>2023</v>
      </c>
      <c r="G868">
        <f t="shared" si="68"/>
        <v>6</v>
      </c>
      <c r="H868" t="str">
        <f t="shared" si="69"/>
        <v>Saturday</v>
      </c>
      <c r="I868" t="str">
        <f t="shared" si="70"/>
        <v>Nov</v>
      </c>
      <c r="J868" t="s">
        <v>269</v>
      </c>
    </row>
    <row r="869" spans="1:10" x14ac:dyDescent="0.25">
      <c r="A869" s="1">
        <v>45234</v>
      </c>
      <c r="B869" t="s">
        <v>3</v>
      </c>
      <c r="C869" t="s">
        <v>571</v>
      </c>
      <c r="D869" s="2">
        <v>0.89</v>
      </c>
      <c r="E869">
        <f t="shared" si="66"/>
        <v>11</v>
      </c>
      <c r="F869">
        <f t="shared" si="67"/>
        <v>2023</v>
      </c>
      <c r="G869">
        <f t="shared" si="68"/>
        <v>6</v>
      </c>
      <c r="H869" t="str">
        <f t="shared" si="69"/>
        <v>Saturday</v>
      </c>
      <c r="I869" t="str">
        <f t="shared" si="70"/>
        <v>Nov</v>
      </c>
      <c r="J869" t="s">
        <v>269</v>
      </c>
    </row>
    <row r="870" spans="1:10" x14ac:dyDescent="0.25">
      <c r="A870" s="1">
        <v>45234</v>
      </c>
      <c r="B870" t="s">
        <v>3</v>
      </c>
      <c r="C870" t="s">
        <v>275</v>
      </c>
      <c r="D870" s="2">
        <f>0.99/2</f>
        <v>0.495</v>
      </c>
      <c r="E870">
        <f t="shared" si="66"/>
        <v>11</v>
      </c>
      <c r="F870">
        <f t="shared" si="67"/>
        <v>2023</v>
      </c>
      <c r="G870">
        <f t="shared" si="68"/>
        <v>6</v>
      </c>
      <c r="H870" t="str">
        <f t="shared" si="69"/>
        <v>Saturday</v>
      </c>
      <c r="I870" t="str">
        <f t="shared" si="70"/>
        <v>Nov</v>
      </c>
      <c r="J870" t="s">
        <v>269</v>
      </c>
    </row>
    <row r="871" spans="1:10" x14ac:dyDescent="0.25">
      <c r="A871" s="1">
        <v>45236</v>
      </c>
      <c r="B871" t="s">
        <v>3</v>
      </c>
      <c r="C871" t="s">
        <v>232</v>
      </c>
      <c r="D871" s="2">
        <v>1.7</v>
      </c>
      <c r="E871">
        <f t="shared" si="66"/>
        <v>11</v>
      </c>
      <c r="F871">
        <f t="shared" si="67"/>
        <v>2023</v>
      </c>
      <c r="G871">
        <f t="shared" si="68"/>
        <v>1</v>
      </c>
      <c r="H871" t="str">
        <f t="shared" si="69"/>
        <v>Monday</v>
      </c>
      <c r="I871" t="str">
        <f t="shared" si="70"/>
        <v>Nov</v>
      </c>
      <c r="J871" t="s">
        <v>51</v>
      </c>
    </row>
    <row r="872" spans="1:10" x14ac:dyDescent="0.25">
      <c r="A872" s="1">
        <v>45236</v>
      </c>
      <c r="B872" t="s">
        <v>3</v>
      </c>
      <c r="C872" t="s">
        <v>232</v>
      </c>
      <c r="D872" s="2">
        <v>1.7</v>
      </c>
      <c r="E872">
        <f t="shared" si="66"/>
        <v>11</v>
      </c>
      <c r="F872">
        <f t="shared" si="67"/>
        <v>2023</v>
      </c>
      <c r="G872">
        <f t="shared" si="68"/>
        <v>1</v>
      </c>
      <c r="H872" t="str">
        <f t="shared" si="69"/>
        <v>Monday</v>
      </c>
      <c r="I872" t="str">
        <f t="shared" si="70"/>
        <v>Nov</v>
      </c>
      <c r="J872" t="s">
        <v>51</v>
      </c>
    </row>
    <row r="873" spans="1:10" x14ac:dyDescent="0.25">
      <c r="A873" s="1">
        <v>45236</v>
      </c>
      <c r="B873" t="s">
        <v>3</v>
      </c>
      <c r="C873" t="s">
        <v>316</v>
      </c>
      <c r="D873" s="2">
        <v>1.1499999999999999</v>
      </c>
      <c r="E873">
        <f t="shared" si="66"/>
        <v>11</v>
      </c>
      <c r="F873">
        <f t="shared" si="67"/>
        <v>2023</v>
      </c>
      <c r="G873">
        <f t="shared" si="68"/>
        <v>1</v>
      </c>
      <c r="H873" t="str">
        <f t="shared" si="69"/>
        <v>Monday</v>
      </c>
      <c r="I873" t="str">
        <f t="shared" si="70"/>
        <v>Nov</v>
      </c>
      <c r="J873" t="s">
        <v>46</v>
      </c>
    </row>
    <row r="874" spans="1:10" x14ac:dyDescent="0.25">
      <c r="A874" s="1">
        <v>45236</v>
      </c>
      <c r="B874" t="s">
        <v>3</v>
      </c>
      <c r="C874" t="s">
        <v>109</v>
      </c>
      <c r="D874" s="2">
        <v>2.9</v>
      </c>
      <c r="E874">
        <f t="shared" si="66"/>
        <v>11</v>
      </c>
      <c r="F874">
        <f t="shared" si="67"/>
        <v>2023</v>
      </c>
      <c r="G874">
        <f t="shared" si="68"/>
        <v>1</v>
      </c>
      <c r="H874" t="str">
        <f t="shared" si="69"/>
        <v>Monday</v>
      </c>
      <c r="I874" t="str">
        <f t="shared" si="70"/>
        <v>Nov</v>
      </c>
      <c r="J874" t="s">
        <v>46</v>
      </c>
    </row>
    <row r="875" spans="1:10" x14ac:dyDescent="0.25">
      <c r="A875" s="1">
        <v>45237</v>
      </c>
      <c r="B875" t="s">
        <v>3</v>
      </c>
      <c r="C875" t="s">
        <v>232</v>
      </c>
      <c r="D875" s="2">
        <v>1.7</v>
      </c>
      <c r="E875">
        <f t="shared" si="66"/>
        <v>11</v>
      </c>
      <c r="F875">
        <f t="shared" si="67"/>
        <v>2023</v>
      </c>
      <c r="G875">
        <f t="shared" si="68"/>
        <v>2</v>
      </c>
      <c r="H875" t="str">
        <f t="shared" si="69"/>
        <v>Tuesday</v>
      </c>
      <c r="I875" t="str">
        <f t="shared" si="70"/>
        <v>Nov</v>
      </c>
      <c r="J875" t="s">
        <v>51</v>
      </c>
    </row>
    <row r="876" spans="1:10" x14ac:dyDescent="0.25">
      <c r="A876" s="1">
        <v>45237</v>
      </c>
      <c r="B876" t="s">
        <v>3</v>
      </c>
      <c r="C876" t="s">
        <v>232</v>
      </c>
      <c r="D876" s="2">
        <v>1.7</v>
      </c>
      <c r="E876">
        <f t="shared" si="66"/>
        <v>11</v>
      </c>
      <c r="F876">
        <f t="shared" si="67"/>
        <v>2023</v>
      </c>
      <c r="G876">
        <f t="shared" si="68"/>
        <v>2</v>
      </c>
      <c r="H876" t="str">
        <f t="shared" si="69"/>
        <v>Tuesday</v>
      </c>
      <c r="I876" t="str">
        <f t="shared" si="70"/>
        <v>Nov</v>
      </c>
      <c r="J876" t="s">
        <v>51</v>
      </c>
    </row>
    <row r="877" spans="1:10" x14ac:dyDescent="0.25">
      <c r="A877" s="1">
        <v>45237</v>
      </c>
      <c r="B877" t="s">
        <v>3</v>
      </c>
      <c r="C877" t="s">
        <v>316</v>
      </c>
      <c r="D877" s="2">
        <v>1.1499999999999999</v>
      </c>
      <c r="E877">
        <f t="shared" si="66"/>
        <v>11</v>
      </c>
      <c r="F877">
        <f t="shared" si="67"/>
        <v>2023</v>
      </c>
      <c r="G877">
        <f t="shared" si="68"/>
        <v>2</v>
      </c>
      <c r="H877" t="str">
        <f t="shared" si="69"/>
        <v>Tuesday</v>
      </c>
      <c r="I877" t="str">
        <f t="shared" si="70"/>
        <v>Nov</v>
      </c>
      <c r="J877" t="s">
        <v>46</v>
      </c>
    </row>
    <row r="878" spans="1:10" x14ac:dyDescent="0.25">
      <c r="A878" s="1">
        <v>45237</v>
      </c>
      <c r="B878" t="s">
        <v>3</v>
      </c>
      <c r="C878" t="s">
        <v>108</v>
      </c>
      <c r="D878" s="2">
        <v>5.3</v>
      </c>
      <c r="E878">
        <f t="shared" si="66"/>
        <v>11</v>
      </c>
      <c r="F878">
        <f t="shared" si="67"/>
        <v>2023</v>
      </c>
      <c r="G878">
        <f t="shared" si="68"/>
        <v>2</v>
      </c>
      <c r="H878" t="str">
        <f t="shared" si="69"/>
        <v>Tuesday</v>
      </c>
      <c r="I878" t="str">
        <f t="shared" si="70"/>
        <v>Nov</v>
      </c>
      <c r="J878" t="s">
        <v>46</v>
      </c>
    </row>
    <row r="879" spans="1:10" x14ac:dyDescent="0.25">
      <c r="A879" s="1">
        <v>45237</v>
      </c>
      <c r="B879" t="s">
        <v>3</v>
      </c>
      <c r="C879" t="s">
        <v>86</v>
      </c>
      <c r="D879" s="2">
        <v>0.79</v>
      </c>
      <c r="E879">
        <f t="shared" si="66"/>
        <v>11</v>
      </c>
      <c r="F879">
        <f t="shared" si="67"/>
        <v>2023</v>
      </c>
      <c r="G879">
        <f t="shared" si="68"/>
        <v>2</v>
      </c>
      <c r="H879" t="str">
        <f t="shared" si="69"/>
        <v>Tuesday</v>
      </c>
      <c r="I879" t="str">
        <f t="shared" si="70"/>
        <v>Nov</v>
      </c>
      <c r="J879" t="s">
        <v>46</v>
      </c>
    </row>
    <row r="880" spans="1:10" x14ac:dyDescent="0.25">
      <c r="A880" s="1">
        <v>45238</v>
      </c>
      <c r="B880" t="s">
        <v>3</v>
      </c>
      <c r="C880" t="s">
        <v>316</v>
      </c>
      <c r="D880" s="2">
        <v>1.1499999999999999</v>
      </c>
      <c r="E880">
        <f t="shared" si="66"/>
        <v>11</v>
      </c>
      <c r="F880">
        <f t="shared" si="67"/>
        <v>2023</v>
      </c>
      <c r="G880">
        <f t="shared" si="68"/>
        <v>3</v>
      </c>
      <c r="H880" t="str">
        <f t="shared" si="69"/>
        <v>Wednesday</v>
      </c>
      <c r="I880" t="str">
        <f t="shared" si="70"/>
        <v>Nov</v>
      </c>
      <c r="J880" t="s">
        <v>46</v>
      </c>
    </row>
    <row r="881" spans="1:11" x14ac:dyDescent="0.25">
      <c r="A881" s="1">
        <v>45238</v>
      </c>
      <c r="B881" t="s">
        <v>3</v>
      </c>
      <c r="C881" t="s">
        <v>87</v>
      </c>
      <c r="D881" s="2">
        <v>4.16</v>
      </c>
      <c r="E881">
        <f t="shared" si="66"/>
        <v>11</v>
      </c>
      <c r="F881">
        <f t="shared" si="67"/>
        <v>2023</v>
      </c>
      <c r="G881">
        <f t="shared" si="68"/>
        <v>3</v>
      </c>
      <c r="H881" t="str">
        <f t="shared" si="69"/>
        <v>Wednesday</v>
      </c>
      <c r="I881" t="str">
        <f t="shared" si="70"/>
        <v>Nov</v>
      </c>
      <c r="J881" t="s">
        <v>46</v>
      </c>
    </row>
    <row r="882" spans="1:11" x14ac:dyDescent="0.25">
      <c r="A882" s="1">
        <v>45238</v>
      </c>
      <c r="B882" t="s">
        <v>3</v>
      </c>
      <c r="C882" t="s">
        <v>86</v>
      </c>
      <c r="D882" s="2">
        <v>0.79</v>
      </c>
      <c r="E882">
        <f t="shared" si="66"/>
        <v>11</v>
      </c>
      <c r="F882">
        <f t="shared" si="67"/>
        <v>2023</v>
      </c>
      <c r="G882">
        <f t="shared" si="68"/>
        <v>3</v>
      </c>
      <c r="H882" t="str">
        <f t="shared" si="69"/>
        <v>Wednesday</v>
      </c>
      <c r="I882" t="str">
        <f t="shared" si="70"/>
        <v>Nov</v>
      </c>
      <c r="J882" t="s">
        <v>46</v>
      </c>
    </row>
    <row r="883" spans="1:11" x14ac:dyDescent="0.25">
      <c r="A883" s="1">
        <v>45239</v>
      </c>
      <c r="B883" t="s">
        <v>3</v>
      </c>
      <c r="C883" t="s">
        <v>87</v>
      </c>
      <c r="D883" s="2">
        <v>4.16</v>
      </c>
      <c r="E883">
        <f t="shared" si="66"/>
        <v>11</v>
      </c>
      <c r="F883">
        <f t="shared" si="67"/>
        <v>2023</v>
      </c>
      <c r="G883">
        <f t="shared" si="68"/>
        <v>4</v>
      </c>
      <c r="H883" t="str">
        <f t="shared" si="69"/>
        <v>Thursday</v>
      </c>
      <c r="I883" t="str">
        <f t="shared" si="70"/>
        <v>Nov</v>
      </c>
      <c r="J883" t="s">
        <v>46</v>
      </c>
    </row>
    <row r="884" spans="1:11" x14ac:dyDescent="0.25">
      <c r="A884" s="1">
        <v>45239</v>
      </c>
      <c r="B884" t="s">
        <v>3</v>
      </c>
      <c r="C884" t="s">
        <v>86</v>
      </c>
      <c r="D884" s="2">
        <v>0.79</v>
      </c>
      <c r="E884">
        <f t="shared" si="66"/>
        <v>11</v>
      </c>
      <c r="F884">
        <f t="shared" si="67"/>
        <v>2023</v>
      </c>
      <c r="G884">
        <f t="shared" si="68"/>
        <v>4</v>
      </c>
      <c r="H884" t="str">
        <f t="shared" si="69"/>
        <v>Thursday</v>
      </c>
      <c r="I884" t="str">
        <f t="shared" si="70"/>
        <v>Nov</v>
      </c>
      <c r="J884" t="s">
        <v>46</v>
      </c>
    </row>
    <row r="885" spans="1:11" x14ac:dyDescent="0.25">
      <c r="A885" s="1">
        <v>45239</v>
      </c>
      <c r="B885" t="s">
        <v>3</v>
      </c>
      <c r="C885" t="s">
        <v>232</v>
      </c>
      <c r="D885" s="2">
        <v>1.7</v>
      </c>
      <c r="E885">
        <f t="shared" si="66"/>
        <v>11</v>
      </c>
      <c r="F885">
        <f t="shared" si="67"/>
        <v>2023</v>
      </c>
      <c r="G885">
        <f t="shared" si="68"/>
        <v>4</v>
      </c>
      <c r="H885" t="str">
        <f t="shared" si="69"/>
        <v>Thursday</v>
      </c>
      <c r="I885" t="str">
        <f t="shared" si="70"/>
        <v>Nov</v>
      </c>
      <c r="J885" t="s">
        <v>46</v>
      </c>
    </row>
    <row r="886" spans="1:11" x14ac:dyDescent="0.25">
      <c r="A886" s="1">
        <v>45239</v>
      </c>
      <c r="B886" t="s">
        <v>3</v>
      </c>
      <c r="C886" t="s">
        <v>232</v>
      </c>
      <c r="D886" s="2">
        <v>1.7</v>
      </c>
      <c r="E886">
        <f t="shared" si="66"/>
        <v>11</v>
      </c>
      <c r="F886">
        <f t="shared" si="67"/>
        <v>2023</v>
      </c>
      <c r="G886">
        <f t="shared" si="68"/>
        <v>4</v>
      </c>
      <c r="H886" t="str">
        <f t="shared" si="69"/>
        <v>Thursday</v>
      </c>
      <c r="I886" t="str">
        <f t="shared" si="70"/>
        <v>Nov</v>
      </c>
      <c r="J886" t="s">
        <v>46</v>
      </c>
    </row>
    <row r="887" spans="1:11" x14ac:dyDescent="0.25">
      <c r="A887" s="1">
        <v>45240</v>
      </c>
      <c r="B887" t="s">
        <v>3</v>
      </c>
      <c r="C887" t="s">
        <v>316</v>
      </c>
      <c r="D887" s="2">
        <v>1.1499999999999999</v>
      </c>
      <c r="E887">
        <f t="shared" si="66"/>
        <v>11</v>
      </c>
      <c r="F887">
        <f t="shared" si="67"/>
        <v>2023</v>
      </c>
      <c r="G887">
        <f t="shared" si="68"/>
        <v>5</v>
      </c>
      <c r="H887" t="str">
        <f t="shared" si="69"/>
        <v>Friday</v>
      </c>
      <c r="I887" t="str">
        <f t="shared" si="70"/>
        <v>Nov</v>
      </c>
      <c r="J887" t="s">
        <v>46</v>
      </c>
    </row>
    <row r="888" spans="1:11" x14ac:dyDescent="0.25">
      <c r="A888" s="1">
        <v>45240</v>
      </c>
      <c r="B888" t="s">
        <v>3</v>
      </c>
      <c r="C888" t="s">
        <v>109</v>
      </c>
      <c r="D888" s="2">
        <v>2.9</v>
      </c>
      <c r="E888">
        <f t="shared" si="66"/>
        <v>11</v>
      </c>
      <c r="F888">
        <f t="shared" si="67"/>
        <v>2023</v>
      </c>
      <c r="G888">
        <f t="shared" si="68"/>
        <v>5</v>
      </c>
      <c r="H888" t="str">
        <f t="shared" si="69"/>
        <v>Friday</v>
      </c>
      <c r="I888" t="str">
        <f t="shared" si="70"/>
        <v>Nov</v>
      </c>
      <c r="J888" t="s">
        <v>46</v>
      </c>
    </row>
    <row r="889" spans="1:11" x14ac:dyDescent="0.25">
      <c r="A889" s="1">
        <v>45240</v>
      </c>
      <c r="B889" t="s">
        <v>3</v>
      </c>
      <c r="C889" t="s">
        <v>86</v>
      </c>
      <c r="D889" s="2">
        <v>0.79</v>
      </c>
      <c r="E889">
        <f t="shared" si="66"/>
        <v>11</v>
      </c>
      <c r="F889">
        <f t="shared" si="67"/>
        <v>2023</v>
      </c>
      <c r="G889">
        <f t="shared" si="68"/>
        <v>5</v>
      </c>
      <c r="H889" t="str">
        <f t="shared" si="69"/>
        <v>Friday</v>
      </c>
      <c r="I889" t="str">
        <f t="shared" si="70"/>
        <v>Nov</v>
      </c>
      <c r="J889" t="s">
        <v>46</v>
      </c>
    </row>
    <row r="890" spans="1:11" x14ac:dyDescent="0.25">
      <c r="A890" s="1">
        <v>45241</v>
      </c>
      <c r="B890" t="s">
        <v>3</v>
      </c>
      <c r="C890" t="s">
        <v>40</v>
      </c>
      <c r="D890" s="2">
        <f>3.19/2</f>
        <v>1.595</v>
      </c>
      <c r="E890">
        <f t="shared" si="66"/>
        <v>11</v>
      </c>
      <c r="F890">
        <f t="shared" si="67"/>
        <v>2023</v>
      </c>
      <c r="G890">
        <f t="shared" si="68"/>
        <v>6</v>
      </c>
      <c r="H890" t="str">
        <f t="shared" si="69"/>
        <v>Saturday</v>
      </c>
      <c r="I890" t="str">
        <f t="shared" si="70"/>
        <v>Nov</v>
      </c>
      <c r="J890" t="s">
        <v>81</v>
      </c>
      <c r="K890" t="s">
        <v>743</v>
      </c>
    </row>
    <row r="891" spans="1:11" x14ac:dyDescent="0.25">
      <c r="A891" s="1">
        <v>45241</v>
      </c>
      <c r="B891" t="s">
        <v>3</v>
      </c>
      <c r="C891" t="s">
        <v>550</v>
      </c>
      <c r="D891" s="2">
        <f>2.29/2</f>
        <v>1.145</v>
      </c>
      <c r="E891">
        <f t="shared" si="66"/>
        <v>11</v>
      </c>
      <c r="F891">
        <f t="shared" si="67"/>
        <v>2023</v>
      </c>
      <c r="G891">
        <f t="shared" si="68"/>
        <v>6</v>
      </c>
      <c r="H891" t="str">
        <f t="shared" si="69"/>
        <v>Saturday</v>
      </c>
      <c r="I891" t="str">
        <f t="shared" si="70"/>
        <v>Nov</v>
      </c>
      <c r="J891" t="s">
        <v>81</v>
      </c>
      <c r="K891" t="s">
        <v>743</v>
      </c>
    </row>
    <row r="892" spans="1:11" x14ac:dyDescent="0.25">
      <c r="A892" s="1">
        <v>45241</v>
      </c>
      <c r="B892" t="s">
        <v>3</v>
      </c>
      <c r="C892" t="s">
        <v>551</v>
      </c>
      <c r="D892" s="2">
        <v>2.99</v>
      </c>
      <c r="E892">
        <f t="shared" si="66"/>
        <v>11</v>
      </c>
      <c r="F892">
        <f t="shared" si="67"/>
        <v>2023</v>
      </c>
      <c r="G892">
        <f t="shared" si="68"/>
        <v>6</v>
      </c>
      <c r="H892" t="str">
        <f t="shared" si="69"/>
        <v>Saturday</v>
      </c>
      <c r="I892" t="str">
        <f t="shared" si="70"/>
        <v>Nov</v>
      </c>
      <c r="J892" t="s">
        <v>81</v>
      </c>
      <c r="K892" t="s">
        <v>743</v>
      </c>
    </row>
    <row r="893" spans="1:11" x14ac:dyDescent="0.25">
      <c r="A893" s="1">
        <v>45241</v>
      </c>
      <c r="B893" t="s">
        <v>3</v>
      </c>
      <c r="C893" t="s">
        <v>552</v>
      </c>
      <c r="D893" s="2">
        <v>2.99</v>
      </c>
      <c r="E893">
        <f t="shared" si="66"/>
        <v>11</v>
      </c>
      <c r="F893">
        <f t="shared" si="67"/>
        <v>2023</v>
      </c>
      <c r="G893">
        <f t="shared" si="68"/>
        <v>6</v>
      </c>
      <c r="H893" t="str">
        <f t="shared" si="69"/>
        <v>Saturday</v>
      </c>
      <c r="I893" t="str">
        <f t="shared" si="70"/>
        <v>Nov</v>
      </c>
      <c r="J893" t="s">
        <v>81</v>
      </c>
      <c r="K893" t="s">
        <v>743</v>
      </c>
    </row>
    <row r="894" spans="1:11" x14ac:dyDescent="0.25">
      <c r="A894" s="1">
        <v>45241</v>
      </c>
      <c r="B894" t="s">
        <v>3</v>
      </c>
      <c r="C894" t="s">
        <v>473</v>
      </c>
      <c r="D894" s="2">
        <v>2.99</v>
      </c>
      <c r="E894">
        <f t="shared" si="66"/>
        <v>11</v>
      </c>
      <c r="F894">
        <f t="shared" si="67"/>
        <v>2023</v>
      </c>
      <c r="G894">
        <f t="shared" si="68"/>
        <v>6</v>
      </c>
      <c r="H894" t="str">
        <f t="shared" si="69"/>
        <v>Saturday</v>
      </c>
      <c r="I894" t="str">
        <f t="shared" si="70"/>
        <v>Nov</v>
      </c>
      <c r="J894" t="s">
        <v>81</v>
      </c>
      <c r="K894" t="s">
        <v>743</v>
      </c>
    </row>
    <row r="895" spans="1:11" x14ac:dyDescent="0.25">
      <c r="A895" s="1">
        <v>45241</v>
      </c>
      <c r="B895" t="s">
        <v>3</v>
      </c>
      <c r="C895" t="s">
        <v>553</v>
      </c>
      <c r="D895" s="2">
        <f>3.19/2</f>
        <v>1.595</v>
      </c>
      <c r="E895">
        <f t="shared" si="66"/>
        <v>11</v>
      </c>
      <c r="F895">
        <f t="shared" si="67"/>
        <v>2023</v>
      </c>
      <c r="G895">
        <f t="shared" si="68"/>
        <v>6</v>
      </c>
      <c r="H895" t="str">
        <f t="shared" si="69"/>
        <v>Saturday</v>
      </c>
      <c r="I895" t="str">
        <f t="shared" si="70"/>
        <v>Nov</v>
      </c>
      <c r="J895" t="s">
        <v>81</v>
      </c>
      <c r="K895" t="s">
        <v>743</v>
      </c>
    </row>
    <row r="896" spans="1:11" x14ac:dyDescent="0.25">
      <c r="A896" s="1">
        <v>45241</v>
      </c>
      <c r="B896" t="s">
        <v>3</v>
      </c>
      <c r="C896" t="s">
        <v>554</v>
      </c>
      <c r="D896" s="2">
        <v>3.99</v>
      </c>
      <c r="E896">
        <f t="shared" si="66"/>
        <v>11</v>
      </c>
      <c r="F896">
        <f t="shared" si="67"/>
        <v>2023</v>
      </c>
      <c r="G896">
        <f t="shared" si="68"/>
        <v>6</v>
      </c>
      <c r="H896" t="str">
        <f t="shared" si="69"/>
        <v>Saturday</v>
      </c>
      <c r="I896" t="str">
        <f t="shared" si="70"/>
        <v>Nov</v>
      </c>
      <c r="J896" t="s">
        <v>81</v>
      </c>
      <c r="K896" t="s">
        <v>743</v>
      </c>
    </row>
    <row r="897" spans="1:11" x14ac:dyDescent="0.25">
      <c r="A897" s="1">
        <v>45241</v>
      </c>
      <c r="B897" t="s">
        <v>3</v>
      </c>
      <c r="C897" t="s">
        <v>511</v>
      </c>
      <c r="D897" s="2">
        <v>4.99</v>
      </c>
      <c r="E897">
        <f t="shared" si="66"/>
        <v>11</v>
      </c>
      <c r="F897">
        <f t="shared" si="67"/>
        <v>2023</v>
      </c>
      <c r="G897">
        <f t="shared" si="68"/>
        <v>6</v>
      </c>
      <c r="H897" t="str">
        <f t="shared" si="69"/>
        <v>Saturday</v>
      </c>
      <c r="I897" t="str">
        <f t="shared" si="70"/>
        <v>Nov</v>
      </c>
      <c r="J897" t="s">
        <v>81</v>
      </c>
      <c r="K897" t="s">
        <v>743</v>
      </c>
    </row>
    <row r="898" spans="1:11" x14ac:dyDescent="0.25">
      <c r="A898" s="1">
        <v>45241</v>
      </c>
      <c r="B898" t="s">
        <v>3</v>
      </c>
      <c r="C898" t="s">
        <v>511</v>
      </c>
      <c r="D898" s="2">
        <v>4.99</v>
      </c>
      <c r="E898">
        <f t="shared" si="66"/>
        <v>11</v>
      </c>
      <c r="F898">
        <f t="shared" si="67"/>
        <v>2023</v>
      </c>
      <c r="G898">
        <f t="shared" si="68"/>
        <v>6</v>
      </c>
      <c r="H898" t="str">
        <f t="shared" si="69"/>
        <v>Saturday</v>
      </c>
      <c r="I898" t="str">
        <f t="shared" si="70"/>
        <v>Nov</v>
      </c>
      <c r="J898" t="s">
        <v>81</v>
      </c>
      <c r="K898" t="s">
        <v>743</v>
      </c>
    </row>
    <row r="899" spans="1:11" x14ac:dyDescent="0.25">
      <c r="A899" s="1">
        <v>45241</v>
      </c>
      <c r="B899" t="s">
        <v>3</v>
      </c>
      <c r="C899" t="s">
        <v>358</v>
      </c>
      <c r="D899" s="2">
        <v>0.99</v>
      </c>
      <c r="E899">
        <f t="shared" ref="E899:E962" si="71">MONTH(A899)</f>
        <v>11</v>
      </c>
      <c r="F899">
        <f t="shared" ref="F899:F962" si="72">YEAR(A899)</f>
        <v>2023</v>
      </c>
      <c r="G899">
        <f t="shared" ref="G899:G962" si="73">WEEKDAY(A899, 2)</f>
        <v>6</v>
      </c>
      <c r="H899" t="str">
        <f t="shared" ref="H899:H962" si="74">CHOOSE(WEEKDAY(A899, 2), "Monday", "Tuesday","Wednesday", "Thursday", "Friday", "Saturday","Sunday")</f>
        <v>Saturday</v>
      </c>
      <c r="I899" t="str">
        <f t="shared" ref="I899:I962" si="75">TEXT(A899, "MMM")</f>
        <v>Nov</v>
      </c>
      <c r="J899" t="s">
        <v>81</v>
      </c>
      <c r="K899" t="s">
        <v>743</v>
      </c>
    </row>
    <row r="900" spans="1:11" x14ac:dyDescent="0.25">
      <c r="A900" s="1">
        <v>45241</v>
      </c>
      <c r="B900" t="s">
        <v>3</v>
      </c>
      <c r="C900" t="s">
        <v>358</v>
      </c>
      <c r="D900" s="2">
        <v>0.99</v>
      </c>
      <c r="E900">
        <f t="shared" si="71"/>
        <v>11</v>
      </c>
      <c r="F900">
        <f t="shared" si="72"/>
        <v>2023</v>
      </c>
      <c r="G900">
        <f t="shared" si="73"/>
        <v>6</v>
      </c>
      <c r="H900" t="str">
        <f t="shared" si="74"/>
        <v>Saturday</v>
      </c>
      <c r="I900" t="str">
        <f t="shared" si="75"/>
        <v>Nov</v>
      </c>
      <c r="J900" t="s">
        <v>81</v>
      </c>
      <c r="K900" t="s">
        <v>743</v>
      </c>
    </row>
    <row r="901" spans="1:11" x14ac:dyDescent="0.25">
      <c r="A901" s="1">
        <v>45241</v>
      </c>
      <c r="B901" t="s">
        <v>3</v>
      </c>
      <c r="C901" t="s">
        <v>398</v>
      </c>
      <c r="D901" s="2">
        <v>1.99</v>
      </c>
      <c r="E901">
        <f t="shared" si="71"/>
        <v>11</v>
      </c>
      <c r="F901">
        <f t="shared" si="72"/>
        <v>2023</v>
      </c>
      <c r="G901">
        <f t="shared" si="73"/>
        <v>6</v>
      </c>
      <c r="H901" t="str">
        <f t="shared" si="74"/>
        <v>Saturday</v>
      </c>
      <c r="I901" t="str">
        <f t="shared" si="75"/>
        <v>Nov</v>
      </c>
      <c r="J901" t="s">
        <v>81</v>
      </c>
      <c r="K901" t="s">
        <v>743</v>
      </c>
    </row>
    <row r="902" spans="1:11" x14ac:dyDescent="0.25">
      <c r="A902" s="1">
        <v>45241</v>
      </c>
      <c r="B902" t="s">
        <v>3</v>
      </c>
      <c r="C902" t="s">
        <v>555</v>
      </c>
      <c r="D902" s="2">
        <v>0.89</v>
      </c>
      <c r="E902">
        <f t="shared" si="71"/>
        <v>11</v>
      </c>
      <c r="F902">
        <f t="shared" si="72"/>
        <v>2023</v>
      </c>
      <c r="G902">
        <f t="shared" si="73"/>
        <v>6</v>
      </c>
      <c r="H902" t="str">
        <f t="shared" si="74"/>
        <v>Saturday</v>
      </c>
      <c r="I902" t="str">
        <f t="shared" si="75"/>
        <v>Nov</v>
      </c>
      <c r="J902" t="s">
        <v>81</v>
      </c>
      <c r="K902" t="s">
        <v>743</v>
      </c>
    </row>
    <row r="903" spans="1:11" x14ac:dyDescent="0.25">
      <c r="A903" s="1">
        <v>45241</v>
      </c>
      <c r="B903" t="s">
        <v>3</v>
      </c>
      <c r="C903" t="s">
        <v>555</v>
      </c>
      <c r="D903" s="2">
        <v>0.89</v>
      </c>
      <c r="E903">
        <f t="shared" si="71"/>
        <v>11</v>
      </c>
      <c r="F903">
        <f t="shared" si="72"/>
        <v>2023</v>
      </c>
      <c r="G903">
        <f t="shared" si="73"/>
        <v>6</v>
      </c>
      <c r="H903" t="str">
        <f t="shared" si="74"/>
        <v>Saturday</v>
      </c>
      <c r="I903" t="str">
        <f t="shared" si="75"/>
        <v>Nov</v>
      </c>
      <c r="J903" t="s">
        <v>81</v>
      </c>
      <c r="K903" t="s">
        <v>743</v>
      </c>
    </row>
    <row r="904" spans="1:11" x14ac:dyDescent="0.25">
      <c r="A904" s="1">
        <v>45241</v>
      </c>
      <c r="B904" t="s">
        <v>3</v>
      </c>
      <c r="C904" t="s">
        <v>556</v>
      </c>
      <c r="D904" s="2">
        <v>1.29</v>
      </c>
      <c r="E904">
        <f t="shared" si="71"/>
        <v>11</v>
      </c>
      <c r="F904">
        <f t="shared" si="72"/>
        <v>2023</v>
      </c>
      <c r="G904">
        <f t="shared" si="73"/>
        <v>6</v>
      </c>
      <c r="H904" t="str">
        <f t="shared" si="74"/>
        <v>Saturday</v>
      </c>
      <c r="I904" t="str">
        <f t="shared" si="75"/>
        <v>Nov</v>
      </c>
      <c r="J904" t="s">
        <v>81</v>
      </c>
      <c r="K904" t="s">
        <v>743</v>
      </c>
    </row>
    <row r="905" spans="1:11" x14ac:dyDescent="0.25">
      <c r="A905" s="1">
        <v>45241</v>
      </c>
      <c r="B905" t="s">
        <v>3</v>
      </c>
      <c r="C905" t="s">
        <v>224</v>
      </c>
      <c r="D905" s="2">
        <v>0.89</v>
      </c>
      <c r="E905">
        <f t="shared" si="71"/>
        <v>11</v>
      </c>
      <c r="F905">
        <f t="shared" si="72"/>
        <v>2023</v>
      </c>
      <c r="G905">
        <f t="shared" si="73"/>
        <v>6</v>
      </c>
      <c r="H905" t="str">
        <f t="shared" si="74"/>
        <v>Saturday</v>
      </c>
      <c r="I905" t="str">
        <f t="shared" si="75"/>
        <v>Nov</v>
      </c>
      <c r="J905" t="s">
        <v>81</v>
      </c>
      <c r="K905" t="s">
        <v>743</v>
      </c>
    </row>
    <row r="906" spans="1:11" x14ac:dyDescent="0.25">
      <c r="A906" s="1">
        <v>45241</v>
      </c>
      <c r="B906" t="s">
        <v>3</v>
      </c>
      <c r="C906" t="s">
        <v>224</v>
      </c>
      <c r="D906" s="2">
        <v>0.89</v>
      </c>
      <c r="E906">
        <f t="shared" si="71"/>
        <v>11</v>
      </c>
      <c r="F906">
        <f t="shared" si="72"/>
        <v>2023</v>
      </c>
      <c r="G906">
        <f t="shared" si="73"/>
        <v>6</v>
      </c>
      <c r="H906" t="str">
        <f t="shared" si="74"/>
        <v>Saturday</v>
      </c>
      <c r="I906" t="str">
        <f t="shared" si="75"/>
        <v>Nov</v>
      </c>
      <c r="J906" t="s">
        <v>81</v>
      </c>
      <c r="K906" t="s">
        <v>743</v>
      </c>
    </row>
    <row r="907" spans="1:11" x14ac:dyDescent="0.25">
      <c r="A907" s="1">
        <v>45241</v>
      </c>
      <c r="B907" t="s">
        <v>3</v>
      </c>
      <c r="C907" t="s">
        <v>224</v>
      </c>
      <c r="D907" s="2">
        <v>0.89</v>
      </c>
      <c r="E907">
        <f t="shared" si="71"/>
        <v>11</v>
      </c>
      <c r="F907">
        <f t="shared" si="72"/>
        <v>2023</v>
      </c>
      <c r="G907">
        <f t="shared" si="73"/>
        <v>6</v>
      </c>
      <c r="H907" t="str">
        <f t="shared" si="74"/>
        <v>Saturday</v>
      </c>
      <c r="I907" t="str">
        <f t="shared" si="75"/>
        <v>Nov</v>
      </c>
      <c r="J907" t="s">
        <v>81</v>
      </c>
      <c r="K907" t="s">
        <v>743</v>
      </c>
    </row>
    <row r="908" spans="1:11" x14ac:dyDescent="0.25">
      <c r="A908" s="1">
        <v>45241</v>
      </c>
      <c r="B908" t="s">
        <v>3</v>
      </c>
      <c r="C908" t="s">
        <v>224</v>
      </c>
      <c r="D908" s="2">
        <v>0.89</v>
      </c>
      <c r="E908">
        <f t="shared" si="71"/>
        <v>11</v>
      </c>
      <c r="F908">
        <f t="shared" si="72"/>
        <v>2023</v>
      </c>
      <c r="G908">
        <f t="shared" si="73"/>
        <v>6</v>
      </c>
      <c r="H908" t="str">
        <f t="shared" si="74"/>
        <v>Saturday</v>
      </c>
      <c r="I908" t="str">
        <f t="shared" si="75"/>
        <v>Nov</v>
      </c>
      <c r="J908" t="s">
        <v>81</v>
      </c>
      <c r="K908" t="s">
        <v>743</v>
      </c>
    </row>
    <row r="909" spans="1:11" x14ac:dyDescent="0.25">
      <c r="A909" s="1">
        <v>45241</v>
      </c>
      <c r="B909" t="s">
        <v>3</v>
      </c>
      <c r="C909" t="s">
        <v>557</v>
      </c>
      <c r="D909" s="2">
        <v>1.99</v>
      </c>
      <c r="E909">
        <f t="shared" si="71"/>
        <v>11</v>
      </c>
      <c r="F909">
        <f t="shared" si="72"/>
        <v>2023</v>
      </c>
      <c r="G909">
        <f t="shared" si="73"/>
        <v>6</v>
      </c>
      <c r="H909" t="str">
        <f t="shared" si="74"/>
        <v>Saturday</v>
      </c>
      <c r="I909" t="str">
        <f t="shared" si="75"/>
        <v>Nov</v>
      </c>
      <c r="J909" t="s">
        <v>81</v>
      </c>
      <c r="K909" t="s">
        <v>743</v>
      </c>
    </row>
    <row r="910" spans="1:11" x14ac:dyDescent="0.25">
      <c r="A910" s="1">
        <v>45241</v>
      </c>
      <c r="B910" t="s">
        <v>3</v>
      </c>
      <c r="C910" t="s">
        <v>558</v>
      </c>
      <c r="D910" s="2">
        <v>1.29</v>
      </c>
      <c r="E910">
        <f t="shared" si="71"/>
        <v>11</v>
      </c>
      <c r="F910">
        <f t="shared" si="72"/>
        <v>2023</v>
      </c>
      <c r="G910">
        <f t="shared" si="73"/>
        <v>6</v>
      </c>
      <c r="H910" t="str">
        <f t="shared" si="74"/>
        <v>Saturday</v>
      </c>
      <c r="I910" t="str">
        <f t="shared" si="75"/>
        <v>Nov</v>
      </c>
      <c r="J910" t="s">
        <v>81</v>
      </c>
      <c r="K910" t="s">
        <v>743</v>
      </c>
    </row>
    <row r="911" spans="1:11" x14ac:dyDescent="0.25">
      <c r="A911" s="1">
        <v>45241</v>
      </c>
      <c r="B911" t="s">
        <v>3</v>
      </c>
      <c r="C911" t="s">
        <v>517</v>
      </c>
      <c r="D911" s="2">
        <v>1.59</v>
      </c>
      <c r="E911">
        <f t="shared" si="71"/>
        <v>11</v>
      </c>
      <c r="F911">
        <f t="shared" si="72"/>
        <v>2023</v>
      </c>
      <c r="G911">
        <f t="shared" si="73"/>
        <v>6</v>
      </c>
      <c r="H911" t="str">
        <f t="shared" si="74"/>
        <v>Saturday</v>
      </c>
      <c r="I911" t="str">
        <f t="shared" si="75"/>
        <v>Nov</v>
      </c>
      <c r="J911" t="s">
        <v>81</v>
      </c>
      <c r="K911" t="s">
        <v>743</v>
      </c>
    </row>
    <row r="912" spans="1:11" x14ac:dyDescent="0.25">
      <c r="A912" s="1">
        <v>45241</v>
      </c>
      <c r="B912" t="s">
        <v>3</v>
      </c>
      <c r="C912" t="s">
        <v>559</v>
      </c>
      <c r="D912" s="2">
        <v>2.99</v>
      </c>
      <c r="E912">
        <f t="shared" si="71"/>
        <v>11</v>
      </c>
      <c r="F912">
        <f t="shared" si="72"/>
        <v>2023</v>
      </c>
      <c r="G912">
        <f t="shared" si="73"/>
        <v>6</v>
      </c>
      <c r="H912" t="str">
        <f t="shared" si="74"/>
        <v>Saturday</v>
      </c>
      <c r="I912" t="str">
        <f t="shared" si="75"/>
        <v>Nov</v>
      </c>
      <c r="J912" t="s">
        <v>81</v>
      </c>
      <c r="K912" t="s">
        <v>743</v>
      </c>
    </row>
    <row r="913" spans="1:11" x14ac:dyDescent="0.25">
      <c r="A913" s="1">
        <v>45241</v>
      </c>
      <c r="B913" t="s">
        <v>3</v>
      </c>
      <c r="C913" t="s">
        <v>438</v>
      </c>
      <c r="D913" s="2">
        <f>1.39/2</f>
        <v>0.69499999999999995</v>
      </c>
      <c r="E913">
        <f t="shared" si="71"/>
        <v>11</v>
      </c>
      <c r="F913">
        <f t="shared" si="72"/>
        <v>2023</v>
      </c>
      <c r="G913">
        <f t="shared" si="73"/>
        <v>6</v>
      </c>
      <c r="H913" t="str">
        <f t="shared" si="74"/>
        <v>Saturday</v>
      </c>
      <c r="I913" t="str">
        <f t="shared" si="75"/>
        <v>Nov</v>
      </c>
      <c r="J913" t="s">
        <v>81</v>
      </c>
      <c r="K913" t="s">
        <v>743</v>
      </c>
    </row>
    <row r="914" spans="1:11" x14ac:dyDescent="0.25">
      <c r="A914" s="1">
        <v>45241</v>
      </c>
      <c r="B914" t="s">
        <v>3</v>
      </c>
      <c r="C914" t="s">
        <v>560</v>
      </c>
      <c r="D914" s="2">
        <f>5.49/2</f>
        <v>2.7450000000000001</v>
      </c>
      <c r="E914">
        <f t="shared" si="71"/>
        <v>11</v>
      </c>
      <c r="F914">
        <f t="shared" si="72"/>
        <v>2023</v>
      </c>
      <c r="G914">
        <f t="shared" si="73"/>
        <v>6</v>
      </c>
      <c r="H914" t="str">
        <f t="shared" si="74"/>
        <v>Saturday</v>
      </c>
      <c r="I914" t="str">
        <f t="shared" si="75"/>
        <v>Nov</v>
      </c>
      <c r="J914" t="s">
        <v>81</v>
      </c>
      <c r="K914" t="s">
        <v>743</v>
      </c>
    </row>
    <row r="915" spans="1:11" x14ac:dyDescent="0.25">
      <c r="A915" s="1">
        <v>45241</v>
      </c>
      <c r="B915" t="s">
        <v>3</v>
      </c>
      <c r="C915" t="s">
        <v>561</v>
      </c>
      <c r="D915" s="2">
        <f>2.39/2</f>
        <v>1.1950000000000001</v>
      </c>
      <c r="E915">
        <f t="shared" si="71"/>
        <v>11</v>
      </c>
      <c r="F915">
        <f t="shared" si="72"/>
        <v>2023</v>
      </c>
      <c r="G915">
        <f t="shared" si="73"/>
        <v>6</v>
      </c>
      <c r="H915" t="str">
        <f t="shared" si="74"/>
        <v>Saturday</v>
      </c>
      <c r="I915" t="str">
        <f t="shared" si="75"/>
        <v>Nov</v>
      </c>
      <c r="J915" t="s">
        <v>81</v>
      </c>
      <c r="K915" t="s">
        <v>743</v>
      </c>
    </row>
    <row r="916" spans="1:11" x14ac:dyDescent="0.25">
      <c r="A916" s="1">
        <v>45241</v>
      </c>
      <c r="B916" t="s">
        <v>3</v>
      </c>
      <c r="C916" t="s">
        <v>562</v>
      </c>
      <c r="D916" s="2">
        <v>1.39</v>
      </c>
      <c r="E916">
        <f t="shared" si="71"/>
        <v>11</v>
      </c>
      <c r="F916">
        <f t="shared" si="72"/>
        <v>2023</v>
      </c>
      <c r="G916">
        <f t="shared" si="73"/>
        <v>6</v>
      </c>
      <c r="H916" t="str">
        <f t="shared" si="74"/>
        <v>Saturday</v>
      </c>
      <c r="I916" t="str">
        <f t="shared" si="75"/>
        <v>Nov</v>
      </c>
      <c r="J916" t="s">
        <v>81</v>
      </c>
      <c r="K916" t="s">
        <v>743</v>
      </c>
    </row>
    <row r="917" spans="1:11" x14ac:dyDescent="0.25">
      <c r="A917" s="1">
        <v>45241</v>
      </c>
      <c r="B917" t="s">
        <v>3</v>
      </c>
      <c r="C917" t="s">
        <v>563</v>
      </c>
      <c r="D917" s="2">
        <v>2.59</v>
      </c>
      <c r="E917">
        <f t="shared" si="71"/>
        <v>11</v>
      </c>
      <c r="F917">
        <f t="shared" si="72"/>
        <v>2023</v>
      </c>
      <c r="G917">
        <f t="shared" si="73"/>
        <v>6</v>
      </c>
      <c r="H917" t="str">
        <f t="shared" si="74"/>
        <v>Saturday</v>
      </c>
      <c r="I917" t="str">
        <f t="shared" si="75"/>
        <v>Nov</v>
      </c>
      <c r="J917" t="s">
        <v>81</v>
      </c>
      <c r="K917" t="s">
        <v>743</v>
      </c>
    </row>
    <row r="918" spans="1:11" x14ac:dyDescent="0.25">
      <c r="A918" s="1">
        <v>45241</v>
      </c>
      <c r="B918" t="s">
        <v>3</v>
      </c>
      <c r="C918" t="s">
        <v>564</v>
      </c>
      <c r="D918" s="2">
        <v>1.35</v>
      </c>
      <c r="E918">
        <f t="shared" si="71"/>
        <v>11</v>
      </c>
      <c r="F918">
        <f t="shared" si="72"/>
        <v>2023</v>
      </c>
      <c r="G918">
        <f t="shared" si="73"/>
        <v>6</v>
      </c>
      <c r="H918" t="str">
        <f t="shared" si="74"/>
        <v>Saturday</v>
      </c>
      <c r="I918" t="str">
        <f t="shared" si="75"/>
        <v>Nov</v>
      </c>
      <c r="J918" t="s">
        <v>81</v>
      </c>
      <c r="K918" t="s">
        <v>743</v>
      </c>
    </row>
    <row r="919" spans="1:11" x14ac:dyDescent="0.25">
      <c r="A919" s="1">
        <v>45241</v>
      </c>
      <c r="B919" t="s">
        <v>3</v>
      </c>
      <c r="C919" t="s">
        <v>565</v>
      </c>
      <c r="D919" s="2">
        <v>2.4900000000000002</v>
      </c>
      <c r="E919">
        <f t="shared" si="71"/>
        <v>11</v>
      </c>
      <c r="F919">
        <f t="shared" si="72"/>
        <v>2023</v>
      </c>
      <c r="G919">
        <f t="shared" si="73"/>
        <v>6</v>
      </c>
      <c r="H919" t="str">
        <f t="shared" si="74"/>
        <v>Saturday</v>
      </c>
      <c r="I919" t="str">
        <f t="shared" si="75"/>
        <v>Nov</v>
      </c>
      <c r="J919" t="s">
        <v>81</v>
      </c>
      <c r="K919" t="s">
        <v>743</v>
      </c>
    </row>
    <row r="920" spans="1:11" x14ac:dyDescent="0.25">
      <c r="A920" s="1">
        <v>45241</v>
      </c>
      <c r="B920" t="s">
        <v>3</v>
      </c>
      <c r="C920" t="s">
        <v>566</v>
      </c>
      <c r="D920" s="2">
        <v>2.99</v>
      </c>
      <c r="E920">
        <f t="shared" si="71"/>
        <v>11</v>
      </c>
      <c r="F920">
        <f t="shared" si="72"/>
        <v>2023</v>
      </c>
      <c r="G920">
        <f t="shared" si="73"/>
        <v>6</v>
      </c>
      <c r="H920" t="str">
        <f t="shared" si="74"/>
        <v>Saturday</v>
      </c>
      <c r="I920" t="str">
        <f t="shared" si="75"/>
        <v>Nov</v>
      </c>
      <c r="J920" t="s">
        <v>81</v>
      </c>
      <c r="K920" t="s">
        <v>743</v>
      </c>
    </row>
    <row r="921" spans="1:11" x14ac:dyDescent="0.25">
      <c r="A921" s="1">
        <v>45241</v>
      </c>
      <c r="B921" t="s">
        <v>3</v>
      </c>
      <c r="C921" t="s">
        <v>567</v>
      </c>
      <c r="D921" s="2">
        <f>5.99/2</f>
        <v>2.9950000000000001</v>
      </c>
      <c r="E921">
        <f t="shared" si="71"/>
        <v>11</v>
      </c>
      <c r="F921">
        <f t="shared" si="72"/>
        <v>2023</v>
      </c>
      <c r="G921">
        <f t="shared" si="73"/>
        <v>6</v>
      </c>
      <c r="H921" t="str">
        <f t="shared" si="74"/>
        <v>Saturday</v>
      </c>
      <c r="I921" t="str">
        <f t="shared" si="75"/>
        <v>Nov</v>
      </c>
      <c r="J921" t="s">
        <v>81</v>
      </c>
      <c r="K921" t="s">
        <v>743</v>
      </c>
    </row>
    <row r="922" spans="1:11" x14ac:dyDescent="0.25">
      <c r="A922" s="1">
        <v>45241</v>
      </c>
      <c r="B922" t="s">
        <v>3</v>
      </c>
      <c r="C922" t="s">
        <v>515</v>
      </c>
      <c r="D922" s="2">
        <v>1.49</v>
      </c>
      <c r="E922">
        <f t="shared" si="71"/>
        <v>11</v>
      </c>
      <c r="F922">
        <f t="shared" si="72"/>
        <v>2023</v>
      </c>
      <c r="G922">
        <f t="shared" si="73"/>
        <v>6</v>
      </c>
      <c r="H922" t="str">
        <f t="shared" si="74"/>
        <v>Saturday</v>
      </c>
      <c r="I922" t="str">
        <f t="shared" si="75"/>
        <v>Nov</v>
      </c>
      <c r="J922" t="s">
        <v>81</v>
      </c>
      <c r="K922" t="s">
        <v>743</v>
      </c>
    </row>
    <row r="923" spans="1:11" x14ac:dyDescent="0.25">
      <c r="A923" s="1">
        <v>45241</v>
      </c>
      <c r="B923" t="s">
        <v>3</v>
      </c>
      <c r="C923" t="s">
        <v>568</v>
      </c>
      <c r="D923" s="2">
        <v>1.49</v>
      </c>
      <c r="E923">
        <f t="shared" si="71"/>
        <v>11</v>
      </c>
      <c r="F923">
        <f t="shared" si="72"/>
        <v>2023</v>
      </c>
      <c r="G923">
        <f t="shared" si="73"/>
        <v>6</v>
      </c>
      <c r="H923" t="str">
        <f t="shared" si="74"/>
        <v>Saturday</v>
      </c>
      <c r="I923" t="str">
        <f t="shared" si="75"/>
        <v>Nov</v>
      </c>
      <c r="J923" t="s">
        <v>81</v>
      </c>
      <c r="K923" t="s">
        <v>743</v>
      </c>
    </row>
    <row r="924" spans="1:11" x14ac:dyDescent="0.25">
      <c r="A924" s="1">
        <v>45241</v>
      </c>
      <c r="B924" t="s">
        <v>3</v>
      </c>
      <c r="C924" t="s">
        <v>569</v>
      </c>
      <c r="D924" s="2">
        <v>1.99</v>
      </c>
      <c r="E924">
        <f t="shared" si="71"/>
        <v>11</v>
      </c>
      <c r="F924">
        <f t="shared" si="72"/>
        <v>2023</v>
      </c>
      <c r="G924">
        <f t="shared" si="73"/>
        <v>6</v>
      </c>
      <c r="H924" t="str">
        <f t="shared" si="74"/>
        <v>Saturday</v>
      </c>
      <c r="I924" t="str">
        <f t="shared" si="75"/>
        <v>Nov</v>
      </c>
      <c r="J924" t="s">
        <v>81</v>
      </c>
      <c r="K924" t="s">
        <v>743</v>
      </c>
    </row>
    <row r="925" spans="1:11" x14ac:dyDescent="0.25">
      <c r="A925" s="1">
        <v>45241</v>
      </c>
      <c r="B925" t="s">
        <v>3</v>
      </c>
      <c r="C925" t="s">
        <v>400</v>
      </c>
      <c r="D925" s="2">
        <v>2.89</v>
      </c>
      <c r="E925">
        <f t="shared" si="71"/>
        <v>11</v>
      </c>
      <c r="F925">
        <f t="shared" si="72"/>
        <v>2023</v>
      </c>
      <c r="G925">
        <f t="shared" si="73"/>
        <v>6</v>
      </c>
      <c r="H925" t="str">
        <f t="shared" si="74"/>
        <v>Saturday</v>
      </c>
      <c r="I925" t="str">
        <f t="shared" si="75"/>
        <v>Nov</v>
      </c>
      <c r="J925" t="s">
        <v>81</v>
      </c>
      <c r="K925" t="s">
        <v>743</v>
      </c>
    </row>
    <row r="926" spans="1:11" x14ac:dyDescent="0.25">
      <c r="A926" s="1">
        <v>45241</v>
      </c>
      <c r="B926" t="s">
        <v>3</v>
      </c>
      <c r="C926" t="s">
        <v>515</v>
      </c>
      <c r="D926" s="2">
        <v>1.49</v>
      </c>
      <c r="E926">
        <f t="shared" si="71"/>
        <v>11</v>
      </c>
      <c r="F926">
        <f t="shared" si="72"/>
        <v>2023</v>
      </c>
      <c r="G926">
        <f t="shared" si="73"/>
        <v>6</v>
      </c>
      <c r="H926" t="str">
        <f t="shared" si="74"/>
        <v>Saturday</v>
      </c>
      <c r="I926" t="str">
        <f t="shared" si="75"/>
        <v>Nov</v>
      </c>
      <c r="J926" t="s">
        <v>81</v>
      </c>
      <c r="K926" t="s">
        <v>743</v>
      </c>
    </row>
    <row r="927" spans="1:11" x14ac:dyDescent="0.25">
      <c r="A927" s="1">
        <v>45241</v>
      </c>
      <c r="B927" t="s">
        <v>3</v>
      </c>
      <c r="C927" t="s">
        <v>190</v>
      </c>
      <c r="D927" s="2">
        <v>20</v>
      </c>
      <c r="E927">
        <f t="shared" si="71"/>
        <v>11</v>
      </c>
      <c r="F927">
        <f t="shared" si="72"/>
        <v>2023</v>
      </c>
      <c r="G927">
        <f t="shared" si="73"/>
        <v>6</v>
      </c>
      <c r="H927" t="str">
        <f t="shared" si="74"/>
        <v>Saturday</v>
      </c>
      <c r="I927" t="str">
        <f t="shared" si="75"/>
        <v>Nov</v>
      </c>
      <c r="J927" t="s">
        <v>81</v>
      </c>
      <c r="K927" t="s">
        <v>743</v>
      </c>
    </row>
    <row r="928" spans="1:11" x14ac:dyDescent="0.25">
      <c r="A928" s="1">
        <v>45243</v>
      </c>
      <c r="B928" t="s">
        <v>3</v>
      </c>
      <c r="C928" t="s">
        <v>316</v>
      </c>
      <c r="D928" s="2">
        <v>1.1499999999999999</v>
      </c>
      <c r="E928">
        <f t="shared" si="71"/>
        <v>11</v>
      </c>
      <c r="F928">
        <f t="shared" si="72"/>
        <v>2023</v>
      </c>
      <c r="G928">
        <f t="shared" si="73"/>
        <v>1</v>
      </c>
      <c r="H928" t="str">
        <f t="shared" si="74"/>
        <v>Monday</v>
      </c>
      <c r="I928" t="str">
        <f t="shared" si="75"/>
        <v>Nov</v>
      </c>
      <c r="J928" t="s">
        <v>46</v>
      </c>
    </row>
    <row r="929" spans="1:11" x14ac:dyDescent="0.25">
      <c r="A929" s="1">
        <v>45243</v>
      </c>
      <c r="B929" t="s">
        <v>3</v>
      </c>
      <c r="C929" t="s">
        <v>94</v>
      </c>
      <c r="D929" s="2">
        <v>3.3</v>
      </c>
      <c r="E929">
        <f t="shared" si="71"/>
        <v>11</v>
      </c>
      <c r="F929">
        <f t="shared" si="72"/>
        <v>2023</v>
      </c>
      <c r="G929">
        <f t="shared" si="73"/>
        <v>1</v>
      </c>
      <c r="H929" t="str">
        <f t="shared" si="74"/>
        <v>Monday</v>
      </c>
      <c r="I929" t="str">
        <f t="shared" si="75"/>
        <v>Nov</v>
      </c>
      <c r="J929" t="s">
        <v>46</v>
      </c>
    </row>
    <row r="930" spans="1:11" x14ac:dyDescent="0.25">
      <c r="A930" s="1">
        <v>45244</v>
      </c>
      <c r="B930" t="s">
        <v>3</v>
      </c>
      <c r="C930" t="s">
        <v>109</v>
      </c>
      <c r="D930" s="2">
        <v>2.9</v>
      </c>
      <c r="E930">
        <f t="shared" si="71"/>
        <v>11</v>
      </c>
      <c r="F930">
        <f t="shared" si="72"/>
        <v>2023</v>
      </c>
      <c r="G930">
        <f t="shared" si="73"/>
        <v>2</v>
      </c>
      <c r="H930" t="str">
        <f t="shared" si="74"/>
        <v>Tuesday</v>
      </c>
      <c r="I930" t="str">
        <f t="shared" si="75"/>
        <v>Nov</v>
      </c>
      <c r="J930" t="s">
        <v>46</v>
      </c>
    </row>
    <row r="931" spans="1:11" x14ac:dyDescent="0.25">
      <c r="A931" s="1">
        <v>45244</v>
      </c>
      <c r="B931" t="s">
        <v>3</v>
      </c>
      <c r="C931" t="s">
        <v>95</v>
      </c>
      <c r="D931" s="2">
        <v>0.79</v>
      </c>
      <c r="E931">
        <f t="shared" si="71"/>
        <v>11</v>
      </c>
      <c r="F931">
        <f t="shared" si="72"/>
        <v>2023</v>
      </c>
      <c r="G931">
        <f t="shared" si="73"/>
        <v>2</v>
      </c>
      <c r="H931" t="str">
        <f t="shared" si="74"/>
        <v>Tuesday</v>
      </c>
      <c r="I931" t="str">
        <f t="shared" si="75"/>
        <v>Nov</v>
      </c>
      <c r="J931" t="s">
        <v>46</v>
      </c>
    </row>
    <row r="932" spans="1:11" x14ac:dyDescent="0.25">
      <c r="A932" s="1">
        <v>45245</v>
      </c>
      <c r="B932" t="s">
        <v>3</v>
      </c>
      <c r="C932" t="s">
        <v>316</v>
      </c>
      <c r="D932" s="2">
        <v>1.1499999999999999</v>
      </c>
      <c r="E932">
        <f t="shared" si="71"/>
        <v>11</v>
      </c>
      <c r="F932">
        <f t="shared" si="72"/>
        <v>2023</v>
      </c>
      <c r="G932">
        <f t="shared" si="73"/>
        <v>3</v>
      </c>
      <c r="H932" t="str">
        <f t="shared" si="74"/>
        <v>Wednesday</v>
      </c>
      <c r="I932" t="str">
        <f t="shared" si="75"/>
        <v>Nov</v>
      </c>
      <c r="J932" t="s">
        <v>46</v>
      </c>
    </row>
    <row r="933" spans="1:11" x14ac:dyDescent="0.25">
      <c r="A933" s="1">
        <v>45245</v>
      </c>
      <c r="B933" t="s">
        <v>3</v>
      </c>
      <c r="C933" t="s">
        <v>109</v>
      </c>
      <c r="D933" s="2">
        <v>2.9</v>
      </c>
      <c r="E933">
        <f t="shared" si="71"/>
        <v>11</v>
      </c>
      <c r="F933">
        <f t="shared" si="72"/>
        <v>2023</v>
      </c>
      <c r="G933">
        <f t="shared" si="73"/>
        <v>3</v>
      </c>
      <c r="H933" t="str">
        <f t="shared" si="74"/>
        <v>Wednesday</v>
      </c>
      <c r="I933" t="str">
        <f t="shared" si="75"/>
        <v>Nov</v>
      </c>
      <c r="J933" t="s">
        <v>46</v>
      </c>
    </row>
    <row r="934" spans="1:11" x14ac:dyDescent="0.25">
      <c r="A934" s="1">
        <v>45246</v>
      </c>
      <c r="B934" t="s">
        <v>3</v>
      </c>
      <c r="C934" t="s">
        <v>249</v>
      </c>
      <c r="D934" s="2">
        <v>2.99</v>
      </c>
      <c r="E934">
        <f t="shared" si="71"/>
        <v>11</v>
      </c>
      <c r="F934">
        <f t="shared" si="72"/>
        <v>2023</v>
      </c>
      <c r="G934">
        <f t="shared" si="73"/>
        <v>4</v>
      </c>
      <c r="H934" t="str">
        <f t="shared" si="74"/>
        <v>Thursday</v>
      </c>
      <c r="I934" t="str">
        <f t="shared" si="75"/>
        <v>Nov</v>
      </c>
      <c r="J934" t="s">
        <v>49</v>
      </c>
      <c r="K934" t="s">
        <v>743</v>
      </c>
    </row>
    <row r="935" spans="1:11" x14ac:dyDescent="0.25">
      <c r="A935" s="1">
        <v>45246</v>
      </c>
      <c r="B935" t="s">
        <v>3</v>
      </c>
      <c r="C935" t="s">
        <v>577</v>
      </c>
      <c r="D935" s="2">
        <v>4.41</v>
      </c>
      <c r="E935">
        <f t="shared" si="71"/>
        <v>11</v>
      </c>
      <c r="F935">
        <f t="shared" si="72"/>
        <v>2023</v>
      </c>
      <c r="G935">
        <f t="shared" si="73"/>
        <v>4</v>
      </c>
      <c r="H935" t="str">
        <f t="shared" si="74"/>
        <v>Thursday</v>
      </c>
      <c r="I935" t="str">
        <f t="shared" si="75"/>
        <v>Nov</v>
      </c>
      <c r="J935" t="s">
        <v>49</v>
      </c>
      <c r="K935" t="s">
        <v>743</v>
      </c>
    </row>
    <row r="936" spans="1:11" x14ac:dyDescent="0.25">
      <c r="A936" s="1">
        <v>45172</v>
      </c>
      <c r="B936" t="s">
        <v>116</v>
      </c>
      <c r="C936" t="s">
        <v>117</v>
      </c>
      <c r="D936" s="2">
        <f>1.99/2</f>
        <v>0.995</v>
      </c>
      <c r="E936">
        <f t="shared" si="71"/>
        <v>9</v>
      </c>
      <c r="F936">
        <f t="shared" si="72"/>
        <v>2023</v>
      </c>
      <c r="G936">
        <f t="shared" si="73"/>
        <v>7</v>
      </c>
      <c r="H936" t="str">
        <f t="shared" si="74"/>
        <v>Sunday</v>
      </c>
      <c r="I936" t="str">
        <f t="shared" si="75"/>
        <v>Sep</v>
      </c>
      <c r="J936" t="s">
        <v>81</v>
      </c>
      <c r="K936" t="s">
        <v>864</v>
      </c>
    </row>
    <row r="937" spans="1:11" x14ac:dyDescent="0.25">
      <c r="A937" s="1">
        <v>45201</v>
      </c>
      <c r="B937" t="s">
        <v>116</v>
      </c>
      <c r="C937" t="s">
        <v>466</v>
      </c>
      <c r="D937" s="2">
        <f>3.5/2</f>
        <v>1.75</v>
      </c>
      <c r="E937">
        <f t="shared" si="71"/>
        <v>10</v>
      </c>
      <c r="F937">
        <f t="shared" si="72"/>
        <v>2023</v>
      </c>
      <c r="G937">
        <f t="shared" si="73"/>
        <v>1</v>
      </c>
      <c r="H937" t="str">
        <f t="shared" si="74"/>
        <v>Monday</v>
      </c>
      <c r="I937" t="str">
        <f t="shared" si="75"/>
        <v>Oct</v>
      </c>
      <c r="J937" t="s">
        <v>865</v>
      </c>
      <c r="K937" t="s">
        <v>866</v>
      </c>
    </row>
    <row r="938" spans="1:11" x14ac:dyDescent="0.25">
      <c r="A938" s="1">
        <v>45251</v>
      </c>
      <c r="B938" t="s">
        <v>3</v>
      </c>
      <c r="C938" t="s">
        <v>575</v>
      </c>
      <c r="D938" s="2">
        <v>1.05</v>
      </c>
      <c r="E938">
        <f t="shared" si="71"/>
        <v>11</v>
      </c>
      <c r="F938">
        <f t="shared" si="72"/>
        <v>2023</v>
      </c>
      <c r="G938">
        <f t="shared" si="73"/>
        <v>2</v>
      </c>
      <c r="H938" t="str">
        <f t="shared" si="74"/>
        <v>Tuesday</v>
      </c>
      <c r="I938" t="str">
        <f t="shared" si="75"/>
        <v>Nov</v>
      </c>
      <c r="J938" t="s">
        <v>49</v>
      </c>
      <c r="K938" t="s">
        <v>743</v>
      </c>
    </row>
    <row r="939" spans="1:11" x14ac:dyDescent="0.25">
      <c r="A939" s="1">
        <v>45251</v>
      </c>
      <c r="B939" t="s">
        <v>3</v>
      </c>
      <c r="C939" t="s">
        <v>575</v>
      </c>
      <c r="D939" s="2">
        <v>1.05</v>
      </c>
      <c r="E939">
        <f t="shared" si="71"/>
        <v>11</v>
      </c>
      <c r="F939">
        <f t="shared" si="72"/>
        <v>2023</v>
      </c>
      <c r="G939">
        <f t="shared" si="73"/>
        <v>2</v>
      </c>
      <c r="H939" t="str">
        <f t="shared" si="74"/>
        <v>Tuesday</v>
      </c>
      <c r="I939" t="str">
        <f t="shared" si="75"/>
        <v>Nov</v>
      </c>
      <c r="J939" t="s">
        <v>49</v>
      </c>
      <c r="K939" t="s">
        <v>743</v>
      </c>
    </row>
    <row r="940" spans="1:11" x14ac:dyDescent="0.25">
      <c r="A940" s="1">
        <v>45251</v>
      </c>
      <c r="B940" t="s">
        <v>3</v>
      </c>
      <c r="C940" t="s">
        <v>316</v>
      </c>
      <c r="D940" s="2">
        <v>1.1499999999999999</v>
      </c>
      <c r="E940">
        <f t="shared" si="71"/>
        <v>11</v>
      </c>
      <c r="F940">
        <f t="shared" si="72"/>
        <v>2023</v>
      </c>
      <c r="G940">
        <f t="shared" si="73"/>
        <v>2</v>
      </c>
      <c r="H940" t="str">
        <f t="shared" si="74"/>
        <v>Tuesday</v>
      </c>
      <c r="I940" t="str">
        <f t="shared" si="75"/>
        <v>Nov</v>
      </c>
      <c r="J940" t="s">
        <v>46</v>
      </c>
    </row>
    <row r="941" spans="1:11" x14ac:dyDescent="0.25">
      <c r="A941" s="1">
        <v>45251</v>
      </c>
      <c r="B941" t="s">
        <v>3</v>
      </c>
      <c r="C941" t="s">
        <v>108</v>
      </c>
      <c r="D941" s="2">
        <v>5.3</v>
      </c>
      <c r="E941">
        <f t="shared" si="71"/>
        <v>11</v>
      </c>
      <c r="F941">
        <f t="shared" si="72"/>
        <v>2023</v>
      </c>
      <c r="G941">
        <f t="shared" si="73"/>
        <v>2</v>
      </c>
      <c r="H941" t="str">
        <f t="shared" si="74"/>
        <v>Tuesday</v>
      </c>
      <c r="I941" t="str">
        <f t="shared" si="75"/>
        <v>Nov</v>
      </c>
      <c r="J941" t="s">
        <v>46</v>
      </c>
    </row>
    <row r="942" spans="1:11" x14ac:dyDescent="0.25">
      <c r="A942" s="1">
        <v>45251</v>
      </c>
      <c r="B942" t="s">
        <v>3</v>
      </c>
      <c r="C942" t="s">
        <v>110</v>
      </c>
      <c r="D942" s="2">
        <v>0.88</v>
      </c>
      <c r="E942">
        <f t="shared" si="71"/>
        <v>11</v>
      </c>
      <c r="F942">
        <f t="shared" si="72"/>
        <v>2023</v>
      </c>
      <c r="G942">
        <f t="shared" si="73"/>
        <v>2</v>
      </c>
      <c r="H942" t="str">
        <f t="shared" si="74"/>
        <v>Tuesday</v>
      </c>
      <c r="I942" t="str">
        <f t="shared" si="75"/>
        <v>Nov</v>
      </c>
      <c r="J942" t="s">
        <v>46</v>
      </c>
    </row>
    <row r="943" spans="1:11" x14ac:dyDescent="0.25">
      <c r="A943" s="1">
        <v>45251</v>
      </c>
      <c r="B943" t="s">
        <v>3</v>
      </c>
      <c r="C943" t="s">
        <v>86</v>
      </c>
      <c r="D943" s="2">
        <v>0.79</v>
      </c>
      <c r="E943">
        <f t="shared" si="71"/>
        <v>11</v>
      </c>
      <c r="F943">
        <f t="shared" si="72"/>
        <v>2023</v>
      </c>
      <c r="G943">
        <f t="shared" si="73"/>
        <v>2</v>
      </c>
      <c r="H943" t="str">
        <f t="shared" si="74"/>
        <v>Tuesday</v>
      </c>
      <c r="I943" t="str">
        <f t="shared" si="75"/>
        <v>Nov</v>
      </c>
      <c r="J943" t="s">
        <v>46</v>
      </c>
    </row>
    <row r="944" spans="1:11" x14ac:dyDescent="0.25">
      <c r="A944" s="1">
        <v>45251</v>
      </c>
      <c r="B944" t="s">
        <v>303</v>
      </c>
      <c r="C944" t="s">
        <v>595</v>
      </c>
      <c r="D944" s="2">
        <v>49.99</v>
      </c>
      <c r="E944">
        <f t="shared" si="71"/>
        <v>11</v>
      </c>
      <c r="F944">
        <f t="shared" si="72"/>
        <v>2023</v>
      </c>
      <c r="G944">
        <f t="shared" si="73"/>
        <v>2</v>
      </c>
      <c r="H944" t="str">
        <f t="shared" si="74"/>
        <v>Tuesday</v>
      </c>
      <c r="I944" t="str">
        <f t="shared" si="75"/>
        <v>Nov</v>
      </c>
      <c r="J944" t="s">
        <v>596</v>
      </c>
      <c r="K944" t="s">
        <v>743</v>
      </c>
    </row>
    <row r="945" spans="1:11" x14ac:dyDescent="0.25">
      <c r="A945" s="1">
        <v>45252</v>
      </c>
      <c r="B945" t="s">
        <v>3</v>
      </c>
      <c r="C945" t="s">
        <v>109</v>
      </c>
      <c r="D945" s="2">
        <v>2.9</v>
      </c>
      <c r="E945">
        <f t="shared" si="71"/>
        <v>11</v>
      </c>
      <c r="F945">
        <f t="shared" si="72"/>
        <v>2023</v>
      </c>
      <c r="G945">
        <f t="shared" si="73"/>
        <v>3</v>
      </c>
      <c r="H945" t="str">
        <f t="shared" si="74"/>
        <v>Wednesday</v>
      </c>
      <c r="I945" t="str">
        <f t="shared" si="75"/>
        <v>Nov</v>
      </c>
      <c r="J945" t="s">
        <v>46</v>
      </c>
    </row>
    <row r="946" spans="1:11" x14ac:dyDescent="0.25">
      <c r="A946" s="1">
        <v>45252</v>
      </c>
      <c r="B946" t="s">
        <v>3</v>
      </c>
      <c r="C946" t="s">
        <v>574</v>
      </c>
      <c r="D946" s="2">
        <v>0.31</v>
      </c>
      <c r="E946">
        <f t="shared" si="71"/>
        <v>11</v>
      </c>
      <c r="F946">
        <f t="shared" si="72"/>
        <v>2023</v>
      </c>
      <c r="G946">
        <f t="shared" si="73"/>
        <v>3</v>
      </c>
      <c r="H946" t="str">
        <f t="shared" si="74"/>
        <v>Wednesday</v>
      </c>
      <c r="I946" t="str">
        <f t="shared" si="75"/>
        <v>Nov</v>
      </c>
      <c r="J946" t="s">
        <v>46</v>
      </c>
    </row>
    <row r="947" spans="1:11" x14ac:dyDescent="0.25">
      <c r="A947" s="1">
        <v>45252</v>
      </c>
      <c r="B947" t="s">
        <v>3</v>
      </c>
      <c r="C947" t="s">
        <v>457</v>
      </c>
      <c r="D947" s="2">
        <v>3.29</v>
      </c>
      <c r="E947">
        <f t="shared" si="71"/>
        <v>11</v>
      </c>
      <c r="F947">
        <f t="shared" si="72"/>
        <v>2023</v>
      </c>
      <c r="G947">
        <f t="shared" si="73"/>
        <v>3</v>
      </c>
      <c r="H947" t="str">
        <f t="shared" si="74"/>
        <v>Wednesday</v>
      </c>
      <c r="I947" t="str">
        <f t="shared" si="75"/>
        <v>Nov</v>
      </c>
      <c r="J947" t="s">
        <v>49</v>
      </c>
      <c r="K947" t="s">
        <v>743</v>
      </c>
    </row>
    <row r="948" spans="1:11" x14ac:dyDescent="0.25">
      <c r="A948" s="1">
        <v>45252</v>
      </c>
      <c r="B948" t="s">
        <v>3</v>
      </c>
      <c r="C948" t="s">
        <v>597</v>
      </c>
      <c r="D948" s="2">
        <v>1.49</v>
      </c>
      <c r="E948">
        <f t="shared" si="71"/>
        <v>11</v>
      </c>
      <c r="F948">
        <f t="shared" si="72"/>
        <v>2023</v>
      </c>
      <c r="G948">
        <f t="shared" si="73"/>
        <v>3</v>
      </c>
      <c r="H948" t="str">
        <f t="shared" si="74"/>
        <v>Wednesday</v>
      </c>
      <c r="I948" t="str">
        <f t="shared" si="75"/>
        <v>Nov</v>
      </c>
      <c r="J948" t="s">
        <v>49</v>
      </c>
      <c r="K948" t="s">
        <v>743</v>
      </c>
    </row>
    <row r="949" spans="1:11" x14ac:dyDescent="0.25">
      <c r="A949" s="1">
        <v>45252</v>
      </c>
      <c r="B949" t="s">
        <v>3</v>
      </c>
      <c r="C949" t="s">
        <v>598</v>
      </c>
      <c r="D949" s="2">
        <f>0.85/2</f>
        <v>0.42499999999999999</v>
      </c>
      <c r="E949">
        <f t="shared" si="71"/>
        <v>11</v>
      </c>
      <c r="F949">
        <f t="shared" si="72"/>
        <v>2023</v>
      </c>
      <c r="G949">
        <f t="shared" si="73"/>
        <v>3</v>
      </c>
      <c r="H949" t="str">
        <f t="shared" si="74"/>
        <v>Wednesday</v>
      </c>
      <c r="I949" t="str">
        <f t="shared" si="75"/>
        <v>Nov</v>
      </c>
      <c r="J949" t="s">
        <v>322</v>
      </c>
    </row>
    <row r="950" spans="1:11" x14ac:dyDescent="0.25">
      <c r="A950" s="1">
        <v>45252</v>
      </c>
      <c r="B950" t="s">
        <v>3</v>
      </c>
      <c r="C950" t="s">
        <v>599</v>
      </c>
      <c r="D950" s="2">
        <f>0.95/2</f>
        <v>0.47499999999999998</v>
      </c>
      <c r="E950">
        <f t="shared" si="71"/>
        <v>11</v>
      </c>
      <c r="F950">
        <f t="shared" si="72"/>
        <v>2023</v>
      </c>
      <c r="G950">
        <f t="shared" si="73"/>
        <v>3</v>
      </c>
      <c r="H950" t="str">
        <f t="shared" si="74"/>
        <v>Wednesday</v>
      </c>
      <c r="I950" t="str">
        <f t="shared" si="75"/>
        <v>Nov</v>
      </c>
      <c r="J950" t="s">
        <v>322</v>
      </c>
    </row>
    <row r="951" spans="1:11" x14ac:dyDescent="0.25">
      <c r="A951" s="1">
        <v>45297</v>
      </c>
      <c r="B951" t="s">
        <v>7</v>
      </c>
      <c r="C951" t="s">
        <v>753</v>
      </c>
      <c r="D951" s="2">
        <f>11.7/2</f>
        <v>5.85</v>
      </c>
      <c r="E951">
        <f t="shared" si="71"/>
        <v>1</v>
      </c>
      <c r="F951">
        <f t="shared" si="72"/>
        <v>2024</v>
      </c>
      <c r="G951">
        <f t="shared" si="73"/>
        <v>6</v>
      </c>
      <c r="H951" t="str">
        <f t="shared" si="74"/>
        <v>Saturday</v>
      </c>
      <c r="I951" t="str">
        <f t="shared" si="75"/>
        <v>Jan</v>
      </c>
      <c r="J951" t="s">
        <v>317</v>
      </c>
      <c r="K951" t="s">
        <v>722</v>
      </c>
    </row>
    <row r="952" spans="1:11" x14ac:dyDescent="0.25">
      <c r="A952" s="1">
        <v>45253</v>
      </c>
      <c r="B952" t="s">
        <v>3</v>
      </c>
      <c r="C952" t="s">
        <v>508</v>
      </c>
      <c r="D952" s="2">
        <v>1.59</v>
      </c>
      <c r="E952">
        <f t="shared" si="71"/>
        <v>11</v>
      </c>
      <c r="F952">
        <f t="shared" si="72"/>
        <v>2023</v>
      </c>
      <c r="G952">
        <f t="shared" si="73"/>
        <v>4</v>
      </c>
      <c r="H952" t="str">
        <f t="shared" si="74"/>
        <v>Thursday</v>
      </c>
      <c r="I952" t="str">
        <f t="shared" si="75"/>
        <v>Nov</v>
      </c>
      <c r="J952" t="s">
        <v>49</v>
      </c>
      <c r="K952" t="s">
        <v>743</v>
      </c>
    </row>
    <row r="953" spans="1:11" x14ac:dyDescent="0.25">
      <c r="A953" s="1">
        <v>45253</v>
      </c>
      <c r="B953" t="s">
        <v>3</v>
      </c>
      <c r="C953" t="s">
        <v>580</v>
      </c>
      <c r="D953" s="2">
        <f>2.89-1.45</f>
        <v>1.4400000000000002</v>
      </c>
      <c r="E953">
        <f t="shared" si="71"/>
        <v>11</v>
      </c>
      <c r="F953">
        <f t="shared" si="72"/>
        <v>2023</v>
      </c>
      <c r="G953">
        <f t="shared" si="73"/>
        <v>4</v>
      </c>
      <c r="H953" t="str">
        <f t="shared" si="74"/>
        <v>Thursday</v>
      </c>
      <c r="I953" t="str">
        <f t="shared" si="75"/>
        <v>Nov</v>
      </c>
      <c r="J953" t="s">
        <v>49</v>
      </c>
      <c r="K953" t="s">
        <v>743</v>
      </c>
    </row>
    <row r="954" spans="1:11" x14ac:dyDescent="0.25">
      <c r="A954" s="1">
        <v>45280</v>
      </c>
      <c r="B954" t="s">
        <v>116</v>
      </c>
      <c r="C954" t="s">
        <v>619</v>
      </c>
      <c r="D954" s="2">
        <v>4.45</v>
      </c>
      <c r="E954">
        <f t="shared" si="71"/>
        <v>12</v>
      </c>
      <c r="F954">
        <f t="shared" si="72"/>
        <v>2023</v>
      </c>
      <c r="G954">
        <f t="shared" si="73"/>
        <v>3</v>
      </c>
      <c r="H954" t="str">
        <f t="shared" si="74"/>
        <v>Wednesday</v>
      </c>
      <c r="I954" t="str">
        <f t="shared" si="75"/>
        <v>Dec</v>
      </c>
      <c r="J954" t="s">
        <v>111</v>
      </c>
      <c r="K954" t="s">
        <v>729</v>
      </c>
    </row>
    <row r="955" spans="1:11" x14ac:dyDescent="0.25">
      <c r="A955" s="1">
        <v>45172</v>
      </c>
      <c r="B955" t="s">
        <v>894</v>
      </c>
      <c r="C955" t="s">
        <v>127</v>
      </c>
      <c r="D955" s="2">
        <f>5.59/2</f>
        <v>2.7949999999999999</v>
      </c>
      <c r="E955">
        <f t="shared" si="71"/>
        <v>9</v>
      </c>
      <c r="F955">
        <f t="shared" si="72"/>
        <v>2023</v>
      </c>
      <c r="G955">
        <f t="shared" si="73"/>
        <v>7</v>
      </c>
      <c r="H955" t="str">
        <f t="shared" si="74"/>
        <v>Sunday</v>
      </c>
      <c r="I955" t="str">
        <f t="shared" si="75"/>
        <v>Sep</v>
      </c>
      <c r="J955" t="s">
        <v>81</v>
      </c>
      <c r="K955" t="s">
        <v>864</v>
      </c>
    </row>
    <row r="956" spans="1:11" x14ac:dyDescent="0.25">
      <c r="A956" s="1">
        <v>45122</v>
      </c>
      <c r="B956" t="s">
        <v>894</v>
      </c>
      <c r="C956" t="s">
        <v>325</v>
      </c>
      <c r="D956" s="2">
        <v>7.95</v>
      </c>
      <c r="E956">
        <f t="shared" si="71"/>
        <v>7</v>
      </c>
      <c r="F956">
        <f t="shared" si="72"/>
        <v>2023</v>
      </c>
      <c r="G956">
        <f t="shared" si="73"/>
        <v>6</v>
      </c>
      <c r="H956" t="str">
        <f t="shared" si="74"/>
        <v>Saturday</v>
      </c>
      <c r="I956" t="str">
        <f t="shared" si="75"/>
        <v>Jul</v>
      </c>
      <c r="J956" t="s">
        <v>322</v>
      </c>
    </row>
    <row r="957" spans="1:11" x14ac:dyDescent="0.25">
      <c r="A957" s="1">
        <v>45254</v>
      </c>
      <c r="B957" t="s">
        <v>3</v>
      </c>
      <c r="C957" t="s">
        <v>576</v>
      </c>
      <c r="D957" s="2">
        <v>0.64</v>
      </c>
      <c r="E957">
        <f t="shared" si="71"/>
        <v>11</v>
      </c>
      <c r="F957">
        <f t="shared" si="72"/>
        <v>2023</v>
      </c>
      <c r="G957">
        <f t="shared" si="73"/>
        <v>5</v>
      </c>
      <c r="H957" t="str">
        <f t="shared" si="74"/>
        <v>Friday</v>
      </c>
      <c r="I957" t="str">
        <f t="shared" si="75"/>
        <v>Nov</v>
      </c>
      <c r="J957" t="s">
        <v>170</v>
      </c>
    </row>
    <row r="958" spans="1:11" x14ac:dyDescent="0.25">
      <c r="A958" s="1">
        <v>45254</v>
      </c>
      <c r="B958" t="s">
        <v>3</v>
      </c>
      <c r="C958" t="s">
        <v>579</v>
      </c>
      <c r="D958" s="2">
        <v>0.59</v>
      </c>
      <c r="E958">
        <f t="shared" si="71"/>
        <v>11</v>
      </c>
      <c r="F958">
        <f t="shared" si="72"/>
        <v>2023</v>
      </c>
      <c r="G958">
        <f t="shared" si="73"/>
        <v>5</v>
      </c>
      <c r="H958" t="str">
        <f t="shared" si="74"/>
        <v>Friday</v>
      </c>
      <c r="I958" t="str">
        <f t="shared" si="75"/>
        <v>Nov</v>
      </c>
      <c r="J958" t="s">
        <v>269</v>
      </c>
      <c r="K958" t="s">
        <v>729</v>
      </c>
    </row>
    <row r="959" spans="1:11" x14ac:dyDescent="0.25">
      <c r="A959" s="1">
        <v>45254</v>
      </c>
      <c r="B959" t="s">
        <v>3</v>
      </c>
      <c r="C959" t="s">
        <v>581</v>
      </c>
      <c r="D959" s="2">
        <f>1.39/2</f>
        <v>0.69499999999999995</v>
      </c>
      <c r="E959">
        <f t="shared" si="71"/>
        <v>11</v>
      </c>
      <c r="F959">
        <f t="shared" si="72"/>
        <v>2023</v>
      </c>
      <c r="G959">
        <f t="shared" si="73"/>
        <v>5</v>
      </c>
      <c r="H959" t="str">
        <f t="shared" si="74"/>
        <v>Friday</v>
      </c>
      <c r="I959" t="str">
        <f t="shared" si="75"/>
        <v>Nov</v>
      </c>
      <c r="J959" t="s">
        <v>269</v>
      </c>
      <c r="K959" t="s">
        <v>729</v>
      </c>
    </row>
    <row r="960" spans="1:11" x14ac:dyDescent="0.25">
      <c r="A960" s="1">
        <v>45254</v>
      </c>
      <c r="B960" t="s">
        <v>3</v>
      </c>
      <c r="C960" t="s">
        <v>582</v>
      </c>
      <c r="D960" s="2">
        <f>0.99/2</f>
        <v>0.495</v>
      </c>
      <c r="E960">
        <f t="shared" si="71"/>
        <v>11</v>
      </c>
      <c r="F960">
        <f t="shared" si="72"/>
        <v>2023</v>
      </c>
      <c r="G960">
        <f t="shared" si="73"/>
        <v>5</v>
      </c>
      <c r="H960" t="str">
        <f t="shared" si="74"/>
        <v>Friday</v>
      </c>
      <c r="I960" t="str">
        <f t="shared" si="75"/>
        <v>Nov</v>
      </c>
      <c r="J960" t="s">
        <v>269</v>
      </c>
      <c r="K960" t="s">
        <v>729</v>
      </c>
    </row>
    <row r="961" spans="1:11" x14ac:dyDescent="0.25">
      <c r="A961" s="1">
        <v>45254</v>
      </c>
      <c r="B961" t="s">
        <v>3</v>
      </c>
      <c r="C961" t="s">
        <v>583</v>
      </c>
      <c r="D961" s="2">
        <v>3.19</v>
      </c>
      <c r="E961">
        <f t="shared" si="71"/>
        <v>11</v>
      </c>
      <c r="F961">
        <f t="shared" si="72"/>
        <v>2023</v>
      </c>
      <c r="G961">
        <f t="shared" si="73"/>
        <v>5</v>
      </c>
      <c r="H961" t="str">
        <f t="shared" si="74"/>
        <v>Friday</v>
      </c>
      <c r="I961" t="str">
        <f t="shared" si="75"/>
        <v>Nov</v>
      </c>
      <c r="J961" t="s">
        <v>269</v>
      </c>
      <c r="K961" t="s">
        <v>729</v>
      </c>
    </row>
    <row r="962" spans="1:11" x14ac:dyDescent="0.25">
      <c r="A962" s="1">
        <v>45254</v>
      </c>
      <c r="B962" t="s">
        <v>3</v>
      </c>
      <c r="C962" t="s">
        <v>584</v>
      </c>
      <c r="D962" s="2">
        <v>0.89</v>
      </c>
      <c r="E962">
        <f t="shared" si="71"/>
        <v>11</v>
      </c>
      <c r="F962">
        <f t="shared" si="72"/>
        <v>2023</v>
      </c>
      <c r="G962">
        <f t="shared" si="73"/>
        <v>5</v>
      </c>
      <c r="H962" t="str">
        <f t="shared" si="74"/>
        <v>Friday</v>
      </c>
      <c r="I962" t="str">
        <f t="shared" si="75"/>
        <v>Nov</v>
      </c>
      <c r="J962" t="s">
        <v>269</v>
      </c>
      <c r="K962" t="s">
        <v>729</v>
      </c>
    </row>
    <row r="963" spans="1:11" x14ac:dyDescent="0.25">
      <c r="A963" s="1">
        <v>45254</v>
      </c>
      <c r="B963" t="s">
        <v>3</v>
      </c>
      <c r="C963" t="s">
        <v>585</v>
      </c>
      <c r="D963" s="2">
        <v>1.19</v>
      </c>
      <c r="E963">
        <f t="shared" ref="E963:E1026" si="76">MONTH(A963)</f>
        <v>11</v>
      </c>
      <c r="F963">
        <f t="shared" ref="F963:F1026" si="77">YEAR(A963)</f>
        <v>2023</v>
      </c>
      <c r="G963">
        <f t="shared" ref="G963:G1026" si="78">WEEKDAY(A963, 2)</f>
        <v>5</v>
      </c>
      <c r="H963" t="str">
        <f t="shared" ref="H963:H1026" si="79">CHOOSE(WEEKDAY(A963, 2), "Monday", "Tuesday","Wednesday", "Thursday", "Friday", "Saturday","Sunday")</f>
        <v>Friday</v>
      </c>
      <c r="I963" t="str">
        <f t="shared" ref="I963:I1026" si="80">TEXT(A963, "MMM")</f>
        <v>Nov</v>
      </c>
      <c r="J963" t="s">
        <v>269</v>
      </c>
      <c r="K963" t="s">
        <v>729</v>
      </c>
    </row>
    <row r="964" spans="1:11" x14ac:dyDescent="0.25">
      <c r="A964" s="1">
        <v>45254</v>
      </c>
      <c r="B964" t="s">
        <v>3</v>
      </c>
      <c r="C964" t="s">
        <v>586</v>
      </c>
      <c r="D964" s="2">
        <v>7.98</v>
      </c>
      <c r="E964">
        <f t="shared" si="76"/>
        <v>11</v>
      </c>
      <c r="F964">
        <f t="shared" si="77"/>
        <v>2023</v>
      </c>
      <c r="G964">
        <f t="shared" si="78"/>
        <v>5</v>
      </c>
      <c r="H964" t="str">
        <f t="shared" si="79"/>
        <v>Friday</v>
      </c>
      <c r="I964" t="str">
        <f t="shared" si="80"/>
        <v>Nov</v>
      </c>
      <c r="J964" t="s">
        <v>269</v>
      </c>
      <c r="K964" t="s">
        <v>729</v>
      </c>
    </row>
    <row r="965" spans="1:11" x14ac:dyDescent="0.25">
      <c r="A965" s="1">
        <v>45254</v>
      </c>
      <c r="B965" t="s">
        <v>3</v>
      </c>
      <c r="C965" t="s">
        <v>587</v>
      </c>
      <c r="D965" s="2">
        <v>1.19</v>
      </c>
      <c r="E965">
        <f t="shared" si="76"/>
        <v>11</v>
      </c>
      <c r="F965">
        <f t="shared" si="77"/>
        <v>2023</v>
      </c>
      <c r="G965">
        <f t="shared" si="78"/>
        <v>5</v>
      </c>
      <c r="H965" t="str">
        <f t="shared" si="79"/>
        <v>Friday</v>
      </c>
      <c r="I965" t="str">
        <f t="shared" si="80"/>
        <v>Nov</v>
      </c>
      <c r="J965" t="s">
        <v>269</v>
      </c>
      <c r="K965" t="s">
        <v>729</v>
      </c>
    </row>
    <row r="966" spans="1:11" x14ac:dyDescent="0.25">
      <c r="A966" s="1">
        <v>45254</v>
      </c>
      <c r="B966" t="s">
        <v>3</v>
      </c>
      <c r="C966" t="s">
        <v>588</v>
      </c>
      <c r="D966" s="2">
        <v>0.99</v>
      </c>
      <c r="E966">
        <f t="shared" si="76"/>
        <v>11</v>
      </c>
      <c r="F966">
        <f t="shared" si="77"/>
        <v>2023</v>
      </c>
      <c r="G966">
        <f t="shared" si="78"/>
        <v>5</v>
      </c>
      <c r="H966" t="str">
        <f t="shared" si="79"/>
        <v>Friday</v>
      </c>
      <c r="I966" t="str">
        <f t="shared" si="80"/>
        <v>Nov</v>
      </c>
      <c r="J966" t="s">
        <v>269</v>
      </c>
      <c r="K966" t="s">
        <v>729</v>
      </c>
    </row>
    <row r="967" spans="1:11" x14ac:dyDescent="0.25">
      <c r="A967" s="1">
        <v>45254</v>
      </c>
      <c r="B967" t="s">
        <v>3</v>
      </c>
      <c r="C967" t="s">
        <v>588</v>
      </c>
      <c r="D967" s="2">
        <v>0.99</v>
      </c>
      <c r="E967">
        <f t="shared" si="76"/>
        <v>11</v>
      </c>
      <c r="F967">
        <f t="shared" si="77"/>
        <v>2023</v>
      </c>
      <c r="G967">
        <f t="shared" si="78"/>
        <v>5</v>
      </c>
      <c r="H967" t="str">
        <f t="shared" si="79"/>
        <v>Friday</v>
      </c>
      <c r="I967" t="str">
        <f t="shared" si="80"/>
        <v>Nov</v>
      </c>
      <c r="J967" t="s">
        <v>269</v>
      </c>
      <c r="K967" t="s">
        <v>729</v>
      </c>
    </row>
    <row r="968" spans="1:11" x14ac:dyDescent="0.25">
      <c r="A968" s="1">
        <v>45254</v>
      </c>
      <c r="B968" t="s">
        <v>3</v>
      </c>
      <c r="C968" t="s">
        <v>588</v>
      </c>
      <c r="D968" s="2">
        <v>0.99</v>
      </c>
      <c r="E968">
        <f t="shared" si="76"/>
        <v>11</v>
      </c>
      <c r="F968">
        <f t="shared" si="77"/>
        <v>2023</v>
      </c>
      <c r="G968">
        <f t="shared" si="78"/>
        <v>5</v>
      </c>
      <c r="H968" t="str">
        <f t="shared" si="79"/>
        <v>Friday</v>
      </c>
      <c r="I968" t="str">
        <f t="shared" si="80"/>
        <v>Nov</v>
      </c>
      <c r="J968" t="s">
        <v>269</v>
      </c>
      <c r="K968" t="s">
        <v>729</v>
      </c>
    </row>
    <row r="969" spans="1:11" x14ac:dyDescent="0.25">
      <c r="A969" s="1">
        <v>45254</v>
      </c>
      <c r="B969" t="s">
        <v>3</v>
      </c>
      <c r="C969" t="s">
        <v>588</v>
      </c>
      <c r="D969" s="2">
        <v>0.99</v>
      </c>
      <c r="E969">
        <f t="shared" si="76"/>
        <v>11</v>
      </c>
      <c r="F969">
        <f t="shared" si="77"/>
        <v>2023</v>
      </c>
      <c r="G969">
        <f t="shared" si="78"/>
        <v>5</v>
      </c>
      <c r="H969" t="str">
        <f t="shared" si="79"/>
        <v>Friday</v>
      </c>
      <c r="I969" t="str">
        <f t="shared" si="80"/>
        <v>Nov</v>
      </c>
      <c r="J969" t="s">
        <v>269</v>
      </c>
      <c r="K969" t="s">
        <v>729</v>
      </c>
    </row>
    <row r="970" spans="1:11" x14ac:dyDescent="0.25">
      <c r="A970" s="1">
        <v>45254</v>
      </c>
      <c r="B970" t="s">
        <v>3</v>
      </c>
      <c r="C970" t="s">
        <v>589</v>
      </c>
      <c r="D970" s="2">
        <f>1.29/2</f>
        <v>0.64500000000000002</v>
      </c>
      <c r="E970">
        <f t="shared" si="76"/>
        <v>11</v>
      </c>
      <c r="F970">
        <f t="shared" si="77"/>
        <v>2023</v>
      </c>
      <c r="G970">
        <f t="shared" si="78"/>
        <v>5</v>
      </c>
      <c r="H970" t="str">
        <f t="shared" si="79"/>
        <v>Friday</v>
      </c>
      <c r="I970" t="str">
        <f t="shared" si="80"/>
        <v>Nov</v>
      </c>
      <c r="J970" t="s">
        <v>269</v>
      </c>
      <c r="K970" t="s">
        <v>729</v>
      </c>
    </row>
    <row r="971" spans="1:11" x14ac:dyDescent="0.25">
      <c r="A971" s="1">
        <v>45254</v>
      </c>
      <c r="B971" t="s">
        <v>3</v>
      </c>
      <c r="C971" t="s">
        <v>590</v>
      </c>
      <c r="D971" s="2">
        <v>2.19</v>
      </c>
      <c r="E971">
        <f t="shared" si="76"/>
        <v>11</v>
      </c>
      <c r="F971">
        <f t="shared" si="77"/>
        <v>2023</v>
      </c>
      <c r="G971">
        <f t="shared" si="78"/>
        <v>5</v>
      </c>
      <c r="H971" t="str">
        <f t="shared" si="79"/>
        <v>Friday</v>
      </c>
      <c r="I971" t="str">
        <f t="shared" si="80"/>
        <v>Nov</v>
      </c>
      <c r="J971" t="s">
        <v>269</v>
      </c>
      <c r="K971" t="s">
        <v>729</v>
      </c>
    </row>
    <row r="972" spans="1:11" x14ac:dyDescent="0.25">
      <c r="A972" s="1">
        <v>45254</v>
      </c>
      <c r="B972" t="s">
        <v>3</v>
      </c>
      <c r="C972" t="s">
        <v>570</v>
      </c>
      <c r="D972" s="2">
        <f>1.29*2</f>
        <v>2.58</v>
      </c>
      <c r="E972">
        <f t="shared" si="76"/>
        <v>11</v>
      </c>
      <c r="F972">
        <f t="shared" si="77"/>
        <v>2023</v>
      </c>
      <c r="G972">
        <f t="shared" si="78"/>
        <v>5</v>
      </c>
      <c r="H972" t="str">
        <f t="shared" si="79"/>
        <v>Friday</v>
      </c>
      <c r="I972" t="str">
        <f t="shared" si="80"/>
        <v>Nov</v>
      </c>
      <c r="J972" t="s">
        <v>269</v>
      </c>
      <c r="K972" t="s">
        <v>729</v>
      </c>
    </row>
    <row r="973" spans="1:11" x14ac:dyDescent="0.25">
      <c r="A973" s="1">
        <v>45255</v>
      </c>
      <c r="B973" t="s">
        <v>3</v>
      </c>
      <c r="C973" t="s">
        <v>592</v>
      </c>
      <c r="D973" s="2">
        <v>1.59</v>
      </c>
      <c r="E973">
        <f t="shared" si="76"/>
        <v>11</v>
      </c>
      <c r="F973">
        <f t="shared" si="77"/>
        <v>2023</v>
      </c>
      <c r="G973">
        <f t="shared" si="78"/>
        <v>6</v>
      </c>
      <c r="H973" t="str">
        <f t="shared" si="79"/>
        <v>Saturday</v>
      </c>
      <c r="I973" t="str">
        <f t="shared" si="80"/>
        <v>Nov</v>
      </c>
      <c r="J973" t="s">
        <v>269</v>
      </c>
      <c r="K973" t="s">
        <v>729</v>
      </c>
    </row>
    <row r="974" spans="1:11" x14ac:dyDescent="0.25">
      <c r="A974" s="1">
        <v>45255</v>
      </c>
      <c r="B974" t="s">
        <v>3</v>
      </c>
      <c r="C974" t="s">
        <v>593</v>
      </c>
      <c r="D974" s="2">
        <v>0.49</v>
      </c>
      <c r="E974">
        <f t="shared" si="76"/>
        <v>11</v>
      </c>
      <c r="F974">
        <f t="shared" si="77"/>
        <v>2023</v>
      </c>
      <c r="G974">
        <f t="shared" si="78"/>
        <v>6</v>
      </c>
      <c r="H974" t="str">
        <f t="shared" si="79"/>
        <v>Saturday</v>
      </c>
      <c r="I974" t="str">
        <f t="shared" si="80"/>
        <v>Nov</v>
      </c>
      <c r="J974" t="s">
        <v>269</v>
      </c>
      <c r="K974" t="s">
        <v>729</v>
      </c>
    </row>
    <row r="975" spans="1:11" x14ac:dyDescent="0.25">
      <c r="A975" s="1">
        <v>45255</v>
      </c>
      <c r="B975" t="s">
        <v>3</v>
      </c>
      <c r="C975" t="s">
        <v>594</v>
      </c>
      <c r="D975" s="2">
        <v>2.29</v>
      </c>
      <c r="E975">
        <f t="shared" si="76"/>
        <v>11</v>
      </c>
      <c r="F975">
        <f t="shared" si="77"/>
        <v>2023</v>
      </c>
      <c r="G975">
        <f t="shared" si="78"/>
        <v>6</v>
      </c>
      <c r="H975" t="str">
        <f t="shared" si="79"/>
        <v>Saturday</v>
      </c>
      <c r="I975" t="str">
        <f t="shared" si="80"/>
        <v>Nov</v>
      </c>
      <c r="J975" t="s">
        <v>269</v>
      </c>
      <c r="K975" t="s">
        <v>729</v>
      </c>
    </row>
    <row r="976" spans="1:11" x14ac:dyDescent="0.25">
      <c r="A976" s="1">
        <v>45257</v>
      </c>
      <c r="B976" t="s">
        <v>3</v>
      </c>
      <c r="C976" t="s">
        <v>316</v>
      </c>
      <c r="D976" s="2">
        <v>1.1499999999999999</v>
      </c>
      <c r="E976">
        <f t="shared" si="76"/>
        <v>11</v>
      </c>
      <c r="F976">
        <f t="shared" si="77"/>
        <v>2023</v>
      </c>
      <c r="G976">
        <f t="shared" si="78"/>
        <v>1</v>
      </c>
      <c r="H976" t="str">
        <f t="shared" si="79"/>
        <v>Monday</v>
      </c>
      <c r="I976" t="str">
        <f t="shared" si="80"/>
        <v>Nov</v>
      </c>
      <c r="J976" t="s">
        <v>46</v>
      </c>
    </row>
    <row r="977" spans="1:11" x14ac:dyDescent="0.25">
      <c r="A977" s="1">
        <v>45257</v>
      </c>
      <c r="B977" t="s">
        <v>3</v>
      </c>
      <c r="C977" t="s">
        <v>108</v>
      </c>
      <c r="D977" s="2">
        <v>5.3</v>
      </c>
      <c r="E977">
        <f t="shared" si="76"/>
        <v>11</v>
      </c>
      <c r="F977">
        <f t="shared" si="77"/>
        <v>2023</v>
      </c>
      <c r="G977">
        <f t="shared" si="78"/>
        <v>1</v>
      </c>
      <c r="H977" t="str">
        <f t="shared" si="79"/>
        <v>Monday</v>
      </c>
      <c r="I977" t="str">
        <f t="shared" si="80"/>
        <v>Nov</v>
      </c>
      <c r="J977" t="s">
        <v>46</v>
      </c>
    </row>
    <row r="978" spans="1:11" x14ac:dyDescent="0.25">
      <c r="A978" s="1">
        <v>45257</v>
      </c>
      <c r="B978" t="s">
        <v>3</v>
      </c>
      <c r="C978" t="s">
        <v>86</v>
      </c>
      <c r="D978" s="2">
        <v>0.79</v>
      </c>
      <c r="E978">
        <f t="shared" si="76"/>
        <v>11</v>
      </c>
      <c r="F978">
        <f t="shared" si="77"/>
        <v>2023</v>
      </c>
      <c r="G978">
        <f t="shared" si="78"/>
        <v>1</v>
      </c>
      <c r="H978" t="str">
        <f t="shared" si="79"/>
        <v>Monday</v>
      </c>
      <c r="I978" t="str">
        <f t="shared" si="80"/>
        <v>Nov</v>
      </c>
      <c r="J978" t="s">
        <v>46</v>
      </c>
    </row>
    <row r="979" spans="1:11" x14ac:dyDescent="0.25">
      <c r="A979" s="1">
        <v>45257</v>
      </c>
      <c r="B979" t="s">
        <v>3</v>
      </c>
      <c r="C979" t="s">
        <v>508</v>
      </c>
      <c r="D979" s="2">
        <v>1.59</v>
      </c>
      <c r="E979">
        <f t="shared" si="76"/>
        <v>11</v>
      </c>
      <c r="F979">
        <f t="shared" si="77"/>
        <v>2023</v>
      </c>
      <c r="G979">
        <f t="shared" si="78"/>
        <v>1</v>
      </c>
      <c r="H979" t="str">
        <f t="shared" si="79"/>
        <v>Monday</v>
      </c>
      <c r="I979" t="str">
        <f t="shared" si="80"/>
        <v>Nov</v>
      </c>
      <c r="J979" t="s">
        <v>49</v>
      </c>
      <c r="K979" t="s">
        <v>743</v>
      </c>
    </row>
    <row r="980" spans="1:11" x14ac:dyDescent="0.25">
      <c r="A980" s="1">
        <v>45257</v>
      </c>
      <c r="B980" t="s">
        <v>3</v>
      </c>
      <c r="C980" t="s">
        <v>591</v>
      </c>
      <c r="D980" s="2">
        <f>3.49-1.75</f>
        <v>1.7400000000000002</v>
      </c>
      <c r="E980">
        <f t="shared" si="76"/>
        <v>11</v>
      </c>
      <c r="F980">
        <f t="shared" si="77"/>
        <v>2023</v>
      </c>
      <c r="G980">
        <f t="shared" si="78"/>
        <v>1</v>
      </c>
      <c r="H980" t="str">
        <f t="shared" si="79"/>
        <v>Monday</v>
      </c>
      <c r="I980" t="str">
        <f t="shared" si="80"/>
        <v>Nov</v>
      </c>
      <c r="J980" t="s">
        <v>49</v>
      </c>
      <c r="K980" t="s">
        <v>743</v>
      </c>
    </row>
    <row r="981" spans="1:11" x14ac:dyDescent="0.25">
      <c r="A981" s="1">
        <v>45258</v>
      </c>
      <c r="B981" t="s">
        <v>3</v>
      </c>
      <c r="C981" t="s">
        <v>316</v>
      </c>
      <c r="D981" s="2">
        <v>1.1499999999999999</v>
      </c>
      <c r="E981">
        <f t="shared" si="76"/>
        <v>11</v>
      </c>
      <c r="F981">
        <f t="shared" si="77"/>
        <v>2023</v>
      </c>
      <c r="G981">
        <f t="shared" si="78"/>
        <v>2</v>
      </c>
      <c r="H981" t="str">
        <f t="shared" si="79"/>
        <v>Tuesday</v>
      </c>
      <c r="I981" t="str">
        <f t="shared" si="80"/>
        <v>Nov</v>
      </c>
      <c r="J981" t="s">
        <v>46</v>
      </c>
    </row>
    <row r="982" spans="1:11" x14ac:dyDescent="0.25">
      <c r="A982" s="1">
        <v>45258</v>
      </c>
      <c r="B982" t="s">
        <v>3</v>
      </c>
      <c r="C982" t="s">
        <v>109</v>
      </c>
      <c r="D982" s="2">
        <v>2.9</v>
      </c>
      <c r="E982">
        <f t="shared" si="76"/>
        <v>11</v>
      </c>
      <c r="F982">
        <f t="shared" si="77"/>
        <v>2023</v>
      </c>
      <c r="G982">
        <f t="shared" si="78"/>
        <v>2</v>
      </c>
      <c r="H982" t="str">
        <f t="shared" si="79"/>
        <v>Tuesday</v>
      </c>
      <c r="I982" t="str">
        <f t="shared" si="80"/>
        <v>Nov</v>
      </c>
      <c r="J982" t="s">
        <v>46</v>
      </c>
    </row>
    <row r="983" spans="1:11" x14ac:dyDescent="0.25">
      <c r="A983" s="1">
        <v>45258</v>
      </c>
      <c r="B983" t="s">
        <v>3</v>
      </c>
      <c r="C983" t="s">
        <v>508</v>
      </c>
      <c r="D983" s="2">
        <v>1.59</v>
      </c>
      <c r="E983">
        <f t="shared" si="76"/>
        <v>11</v>
      </c>
      <c r="F983">
        <f t="shared" si="77"/>
        <v>2023</v>
      </c>
      <c r="G983">
        <f t="shared" si="78"/>
        <v>2</v>
      </c>
      <c r="H983" t="str">
        <f t="shared" si="79"/>
        <v>Tuesday</v>
      </c>
      <c r="I983" t="str">
        <f t="shared" si="80"/>
        <v>Nov</v>
      </c>
      <c r="J983" t="s">
        <v>49</v>
      </c>
      <c r="K983" t="s">
        <v>743</v>
      </c>
    </row>
    <row r="984" spans="1:11" x14ac:dyDescent="0.25">
      <c r="A984" s="1">
        <v>45258</v>
      </c>
      <c r="B984" t="s">
        <v>3</v>
      </c>
      <c r="C984" t="s">
        <v>509</v>
      </c>
      <c r="D984" s="2">
        <f>3.59-0.9</f>
        <v>2.69</v>
      </c>
      <c r="E984">
        <f t="shared" si="76"/>
        <v>11</v>
      </c>
      <c r="F984">
        <f t="shared" si="77"/>
        <v>2023</v>
      </c>
      <c r="G984">
        <f t="shared" si="78"/>
        <v>2</v>
      </c>
      <c r="H984" t="str">
        <f t="shared" si="79"/>
        <v>Tuesday</v>
      </c>
      <c r="I984" t="str">
        <f t="shared" si="80"/>
        <v>Nov</v>
      </c>
      <c r="J984" t="s">
        <v>49</v>
      </c>
      <c r="K984" t="s">
        <v>743</v>
      </c>
    </row>
    <row r="985" spans="1:11" x14ac:dyDescent="0.25">
      <c r="A985" s="1">
        <v>45267</v>
      </c>
      <c r="B985" t="s">
        <v>3</v>
      </c>
      <c r="C985" t="s">
        <v>316</v>
      </c>
      <c r="D985" s="2">
        <v>1.1499999999999999</v>
      </c>
      <c r="E985">
        <f t="shared" si="76"/>
        <v>12</v>
      </c>
      <c r="F985">
        <f t="shared" si="77"/>
        <v>2023</v>
      </c>
      <c r="G985">
        <f t="shared" si="78"/>
        <v>4</v>
      </c>
      <c r="H985" t="str">
        <f t="shared" si="79"/>
        <v>Thursday</v>
      </c>
      <c r="I985" t="str">
        <f t="shared" si="80"/>
        <v>Dec</v>
      </c>
      <c r="J985" t="s">
        <v>46</v>
      </c>
    </row>
    <row r="986" spans="1:11" x14ac:dyDescent="0.25">
      <c r="A986" s="1">
        <v>45267</v>
      </c>
      <c r="B986" t="s">
        <v>3</v>
      </c>
      <c r="C986" t="s">
        <v>87</v>
      </c>
      <c r="D986" s="2">
        <v>4.16</v>
      </c>
      <c r="E986">
        <f t="shared" si="76"/>
        <v>12</v>
      </c>
      <c r="F986">
        <f t="shared" si="77"/>
        <v>2023</v>
      </c>
      <c r="G986">
        <f t="shared" si="78"/>
        <v>4</v>
      </c>
      <c r="H986" t="str">
        <f t="shared" si="79"/>
        <v>Thursday</v>
      </c>
      <c r="I986" t="str">
        <f t="shared" si="80"/>
        <v>Dec</v>
      </c>
      <c r="J986" t="s">
        <v>46</v>
      </c>
    </row>
    <row r="987" spans="1:11" x14ac:dyDescent="0.25">
      <c r="A987" s="1">
        <v>45264</v>
      </c>
      <c r="B987" t="s">
        <v>3</v>
      </c>
      <c r="C987" t="s">
        <v>508</v>
      </c>
      <c r="D987" s="2">
        <v>1.59</v>
      </c>
      <c r="E987">
        <f t="shared" si="76"/>
        <v>12</v>
      </c>
      <c r="F987">
        <f t="shared" si="77"/>
        <v>2023</v>
      </c>
      <c r="G987">
        <f t="shared" si="78"/>
        <v>1</v>
      </c>
      <c r="H987" t="str">
        <f t="shared" si="79"/>
        <v>Monday</v>
      </c>
      <c r="I987" t="str">
        <f t="shared" si="80"/>
        <v>Dec</v>
      </c>
      <c r="J987" t="s">
        <v>49</v>
      </c>
      <c r="K987" t="s">
        <v>743</v>
      </c>
    </row>
    <row r="988" spans="1:11" x14ac:dyDescent="0.25">
      <c r="A988" s="1">
        <v>45264</v>
      </c>
      <c r="B988" t="s">
        <v>3</v>
      </c>
      <c r="C988" t="s">
        <v>580</v>
      </c>
      <c r="D988" s="2">
        <v>3.19</v>
      </c>
      <c r="E988">
        <f t="shared" si="76"/>
        <v>12</v>
      </c>
      <c r="F988">
        <f t="shared" si="77"/>
        <v>2023</v>
      </c>
      <c r="G988">
        <f t="shared" si="78"/>
        <v>1</v>
      </c>
      <c r="H988" t="str">
        <f t="shared" si="79"/>
        <v>Monday</v>
      </c>
      <c r="I988" t="str">
        <f t="shared" si="80"/>
        <v>Dec</v>
      </c>
      <c r="J988" t="s">
        <v>49</v>
      </c>
      <c r="K988" t="s">
        <v>743</v>
      </c>
    </row>
    <row r="989" spans="1:11" x14ac:dyDescent="0.25">
      <c r="A989" s="1">
        <v>45250</v>
      </c>
      <c r="B989" t="s">
        <v>3</v>
      </c>
      <c r="C989" t="s">
        <v>316</v>
      </c>
      <c r="D989" s="2">
        <v>1.1499999999999999</v>
      </c>
      <c r="E989">
        <f t="shared" si="76"/>
        <v>11</v>
      </c>
      <c r="F989">
        <f t="shared" si="77"/>
        <v>2023</v>
      </c>
      <c r="G989">
        <f t="shared" si="78"/>
        <v>1</v>
      </c>
      <c r="H989" t="str">
        <f t="shared" si="79"/>
        <v>Monday</v>
      </c>
      <c r="I989" t="str">
        <f t="shared" si="80"/>
        <v>Nov</v>
      </c>
      <c r="J989" t="s">
        <v>46</v>
      </c>
    </row>
    <row r="990" spans="1:11" x14ac:dyDescent="0.25">
      <c r="A990" s="1">
        <v>45250</v>
      </c>
      <c r="B990" t="s">
        <v>3</v>
      </c>
      <c r="C990" t="s">
        <v>108</v>
      </c>
      <c r="D990" s="2">
        <v>5.3</v>
      </c>
      <c r="E990">
        <f t="shared" si="76"/>
        <v>11</v>
      </c>
      <c r="F990">
        <f t="shared" si="77"/>
        <v>2023</v>
      </c>
      <c r="G990">
        <f t="shared" si="78"/>
        <v>1</v>
      </c>
      <c r="H990" t="str">
        <f t="shared" si="79"/>
        <v>Monday</v>
      </c>
      <c r="I990" t="str">
        <f t="shared" si="80"/>
        <v>Nov</v>
      </c>
      <c r="J990" t="s">
        <v>46</v>
      </c>
    </row>
    <row r="991" spans="1:11" x14ac:dyDescent="0.25">
      <c r="A991" s="1">
        <v>45250</v>
      </c>
      <c r="B991" t="s">
        <v>3</v>
      </c>
      <c r="C991" t="s">
        <v>86</v>
      </c>
      <c r="D991" s="2">
        <v>0.79</v>
      </c>
      <c r="E991">
        <f t="shared" si="76"/>
        <v>11</v>
      </c>
      <c r="F991">
        <f t="shared" si="77"/>
        <v>2023</v>
      </c>
      <c r="G991">
        <f t="shared" si="78"/>
        <v>1</v>
      </c>
      <c r="H991" t="str">
        <f t="shared" si="79"/>
        <v>Monday</v>
      </c>
      <c r="I991" t="str">
        <f t="shared" si="80"/>
        <v>Nov</v>
      </c>
      <c r="J991" t="s">
        <v>46</v>
      </c>
    </row>
    <row r="992" spans="1:11" x14ac:dyDescent="0.25">
      <c r="A992" s="1">
        <v>45250</v>
      </c>
      <c r="B992" t="s">
        <v>3</v>
      </c>
      <c r="C992" t="s">
        <v>110</v>
      </c>
      <c r="D992" s="2">
        <v>0.88</v>
      </c>
      <c r="E992">
        <f t="shared" si="76"/>
        <v>11</v>
      </c>
      <c r="F992">
        <f t="shared" si="77"/>
        <v>2023</v>
      </c>
      <c r="G992">
        <f t="shared" si="78"/>
        <v>1</v>
      </c>
      <c r="H992" t="str">
        <f t="shared" si="79"/>
        <v>Monday</v>
      </c>
      <c r="I992" t="str">
        <f t="shared" si="80"/>
        <v>Nov</v>
      </c>
      <c r="J992" t="s">
        <v>46</v>
      </c>
    </row>
    <row r="993" spans="1:11" x14ac:dyDescent="0.25">
      <c r="A993" s="1">
        <v>45250</v>
      </c>
      <c r="B993" t="s">
        <v>3</v>
      </c>
      <c r="C993" t="s">
        <v>23</v>
      </c>
      <c r="D993" s="2">
        <v>0.99</v>
      </c>
      <c r="E993">
        <f t="shared" si="76"/>
        <v>11</v>
      </c>
      <c r="F993">
        <f t="shared" si="77"/>
        <v>2023</v>
      </c>
      <c r="G993">
        <f t="shared" si="78"/>
        <v>1</v>
      </c>
      <c r="H993" t="str">
        <f t="shared" si="79"/>
        <v>Monday</v>
      </c>
      <c r="I993" t="str">
        <f t="shared" si="80"/>
        <v>Nov</v>
      </c>
      <c r="J993" t="s">
        <v>49</v>
      </c>
      <c r="K993" t="s">
        <v>743</v>
      </c>
    </row>
    <row r="994" spans="1:11" x14ac:dyDescent="0.25">
      <c r="A994" s="1">
        <v>45250</v>
      </c>
      <c r="B994" t="s">
        <v>3</v>
      </c>
      <c r="C994" t="s">
        <v>509</v>
      </c>
      <c r="D994" s="2">
        <f>3.29-0.82</f>
        <v>2.4700000000000002</v>
      </c>
      <c r="E994">
        <f t="shared" si="76"/>
        <v>11</v>
      </c>
      <c r="F994">
        <f t="shared" si="77"/>
        <v>2023</v>
      </c>
      <c r="G994">
        <f t="shared" si="78"/>
        <v>1</v>
      </c>
      <c r="H994" t="str">
        <f t="shared" si="79"/>
        <v>Monday</v>
      </c>
      <c r="I994" t="str">
        <f t="shared" si="80"/>
        <v>Nov</v>
      </c>
      <c r="J994" t="s">
        <v>49</v>
      </c>
      <c r="K994" t="s">
        <v>743</v>
      </c>
    </row>
    <row r="995" spans="1:11" x14ac:dyDescent="0.25">
      <c r="A995" s="1">
        <v>45254</v>
      </c>
      <c r="B995" t="s">
        <v>3</v>
      </c>
      <c r="C995" t="s">
        <v>600</v>
      </c>
      <c r="D995" s="2">
        <v>3.4</v>
      </c>
      <c r="E995">
        <f t="shared" si="76"/>
        <v>11</v>
      </c>
      <c r="F995">
        <f t="shared" si="77"/>
        <v>2023</v>
      </c>
      <c r="G995">
        <f t="shared" si="78"/>
        <v>5</v>
      </c>
      <c r="H995" t="str">
        <f t="shared" si="79"/>
        <v>Friday</v>
      </c>
      <c r="I995" t="str">
        <f t="shared" si="80"/>
        <v>Nov</v>
      </c>
      <c r="J995" t="s">
        <v>51</v>
      </c>
    </row>
    <row r="996" spans="1:11" x14ac:dyDescent="0.25">
      <c r="A996" s="1">
        <v>45254</v>
      </c>
      <c r="B996" t="s">
        <v>3</v>
      </c>
      <c r="C996" t="s">
        <v>601</v>
      </c>
      <c r="D996" s="2">
        <v>3.1</v>
      </c>
      <c r="E996">
        <f t="shared" si="76"/>
        <v>11</v>
      </c>
      <c r="F996">
        <f t="shared" si="77"/>
        <v>2023</v>
      </c>
      <c r="G996">
        <f t="shared" si="78"/>
        <v>5</v>
      </c>
      <c r="H996" t="str">
        <f t="shared" si="79"/>
        <v>Friday</v>
      </c>
      <c r="I996" t="str">
        <f t="shared" si="80"/>
        <v>Nov</v>
      </c>
      <c r="J996" t="s">
        <v>51</v>
      </c>
    </row>
    <row r="997" spans="1:11" x14ac:dyDescent="0.25">
      <c r="A997" s="1">
        <v>45248</v>
      </c>
      <c r="B997" t="s">
        <v>3</v>
      </c>
      <c r="C997" t="s">
        <v>28</v>
      </c>
      <c r="D997" s="2">
        <v>1.59</v>
      </c>
      <c r="E997">
        <f t="shared" si="76"/>
        <v>11</v>
      </c>
      <c r="F997">
        <f t="shared" si="77"/>
        <v>2023</v>
      </c>
      <c r="G997">
        <f t="shared" si="78"/>
        <v>6</v>
      </c>
      <c r="H997" t="str">
        <f t="shared" si="79"/>
        <v>Saturday</v>
      </c>
      <c r="I997" t="str">
        <f t="shared" si="80"/>
        <v>Nov</v>
      </c>
      <c r="J997" t="s">
        <v>48</v>
      </c>
    </row>
    <row r="998" spans="1:11" x14ac:dyDescent="0.25">
      <c r="A998" s="1">
        <v>45248</v>
      </c>
      <c r="B998" t="s">
        <v>3</v>
      </c>
      <c r="C998" t="s">
        <v>28</v>
      </c>
      <c r="D998" s="2">
        <v>1.59</v>
      </c>
      <c r="E998">
        <f t="shared" si="76"/>
        <v>11</v>
      </c>
      <c r="F998">
        <f t="shared" si="77"/>
        <v>2023</v>
      </c>
      <c r="G998">
        <f t="shared" si="78"/>
        <v>6</v>
      </c>
      <c r="H998" t="str">
        <f t="shared" si="79"/>
        <v>Saturday</v>
      </c>
      <c r="I998" t="str">
        <f t="shared" si="80"/>
        <v>Nov</v>
      </c>
      <c r="J998" t="s">
        <v>48</v>
      </c>
    </row>
    <row r="999" spans="1:11" x14ac:dyDescent="0.25">
      <c r="A999" s="1">
        <v>45172</v>
      </c>
      <c r="B999" t="s">
        <v>894</v>
      </c>
      <c r="C999" t="s">
        <v>122</v>
      </c>
      <c r="D999" s="2">
        <f>5.29/2</f>
        <v>2.645</v>
      </c>
      <c r="E999">
        <f t="shared" si="76"/>
        <v>9</v>
      </c>
      <c r="F999">
        <f t="shared" si="77"/>
        <v>2023</v>
      </c>
      <c r="G999">
        <f t="shared" si="78"/>
        <v>7</v>
      </c>
      <c r="H999" t="str">
        <f t="shared" si="79"/>
        <v>Sunday</v>
      </c>
      <c r="I999" t="str">
        <f t="shared" si="80"/>
        <v>Sep</v>
      </c>
      <c r="J999" t="s">
        <v>81</v>
      </c>
      <c r="K999" t="s">
        <v>864</v>
      </c>
    </row>
    <row r="1000" spans="1:11" x14ac:dyDescent="0.25">
      <c r="A1000" s="1">
        <v>45248</v>
      </c>
      <c r="B1000" t="s">
        <v>3</v>
      </c>
      <c r="C1000" t="s">
        <v>602</v>
      </c>
      <c r="D1000" s="2">
        <f>1.29/2</f>
        <v>0.64500000000000002</v>
      </c>
      <c r="E1000">
        <f t="shared" si="76"/>
        <v>11</v>
      </c>
      <c r="F1000">
        <f t="shared" si="77"/>
        <v>2023</v>
      </c>
      <c r="G1000">
        <f t="shared" si="78"/>
        <v>6</v>
      </c>
      <c r="H1000" t="str">
        <f t="shared" si="79"/>
        <v>Saturday</v>
      </c>
      <c r="I1000" t="str">
        <f t="shared" si="80"/>
        <v>Nov</v>
      </c>
      <c r="J1000" t="s">
        <v>48</v>
      </c>
    </row>
    <row r="1001" spans="1:11" x14ac:dyDescent="0.25">
      <c r="A1001" s="1">
        <v>45248</v>
      </c>
      <c r="B1001" t="s">
        <v>3</v>
      </c>
      <c r="C1001" t="s">
        <v>603</v>
      </c>
      <c r="D1001" s="2">
        <v>0.99</v>
      </c>
      <c r="E1001">
        <f t="shared" si="76"/>
        <v>11</v>
      </c>
      <c r="F1001">
        <f t="shared" si="77"/>
        <v>2023</v>
      </c>
      <c r="G1001">
        <f t="shared" si="78"/>
        <v>6</v>
      </c>
      <c r="H1001" t="str">
        <f t="shared" si="79"/>
        <v>Saturday</v>
      </c>
      <c r="I1001" t="str">
        <f t="shared" si="80"/>
        <v>Nov</v>
      </c>
      <c r="J1001" t="s">
        <v>48</v>
      </c>
    </row>
    <row r="1002" spans="1:11" x14ac:dyDescent="0.25">
      <c r="A1002" s="1">
        <v>45248</v>
      </c>
      <c r="B1002" t="s">
        <v>3</v>
      </c>
      <c r="C1002" t="s">
        <v>30</v>
      </c>
      <c r="D1002" s="2">
        <v>1.39</v>
      </c>
      <c r="E1002">
        <f t="shared" si="76"/>
        <v>11</v>
      </c>
      <c r="F1002">
        <f t="shared" si="77"/>
        <v>2023</v>
      </c>
      <c r="G1002">
        <f t="shared" si="78"/>
        <v>6</v>
      </c>
      <c r="H1002" t="str">
        <f t="shared" si="79"/>
        <v>Saturday</v>
      </c>
      <c r="I1002" t="str">
        <f t="shared" si="80"/>
        <v>Nov</v>
      </c>
      <c r="J1002" t="s">
        <v>48</v>
      </c>
    </row>
    <row r="1003" spans="1:11" x14ac:dyDescent="0.25">
      <c r="A1003" s="1">
        <v>45246</v>
      </c>
      <c r="B1003" t="s">
        <v>3</v>
      </c>
      <c r="C1003" t="s">
        <v>316</v>
      </c>
      <c r="D1003" s="2">
        <v>1.1499999999999999</v>
      </c>
      <c r="E1003">
        <f t="shared" si="76"/>
        <v>11</v>
      </c>
      <c r="F1003">
        <f t="shared" si="77"/>
        <v>2023</v>
      </c>
      <c r="G1003">
        <f t="shared" si="78"/>
        <v>4</v>
      </c>
      <c r="H1003" t="str">
        <f t="shared" si="79"/>
        <v>Thursday</v>
      </c>
      <c r="I1003" t="str">
        <f t="shared" si="80"/>
        <v>Nov</v>
      </c>
      <c r="J1003" t="s">
        <v>46</v>
      </c>
    </row>
    <row r="1004" spans="1:11" x14ac:dyDescent="0.25">
      <c r="A1004" s="1">
        <v>45246</v>
      </c>
      <c r="B1004" t="s">
        <v>3</v>
      </c>
      <c r="C1004" t="s">
        <v>87</v>
      </c>
      <c r="D1004" s="2">
        <v>4.16</v>
      </c>
      <c r="E1004">
        <f t="shared" si="76"/>
        <v>11</v>
      </c>
      <c r="F1004">
        <f t="shared" si="77"/>
        <v>2023</v>
      </c>
      <c r="G1004">
        <f t="shared" si="78"/>
        <v>4</v>
      </c>
      <c r="H1004" t="str">
        <f t="shared" si="79"/>
        <v>Thursday</v>
      </c>
      <c r="I1004" t="str">
        <f t="shared" si="80"/>
        <v>Nov</v>
      </c>
      <c r="J1004" t="s">
        <v>46</v>
      </c>
    </row>
    <row r="1005" spans="1:11" x14ac:dyDescent="0.25">
      <c r="A1005" s="1">
        <v>45246</v>
      </c>
      <c r="B1005" t="s">
        <v>3</v>
      </c>
      <c r="C1005" t="s">
        <v>86</v>
      </c>
      <c r="D1005" s="2">
        <v>0.79</v>
      </c>
      <c r="E1005">
        <f t="shared" si="76"/>
        <v>11</v>
      </c>
      <c r="F1005">
        <f t="shared" si="77"/>
        <v>2023</v>
      </c>
      <c r="G1005">
        <f t="shared" si="78"/>
        <v>4</v>
      </c>
      <c r="H1005" t="str">
        <f t="shared" si="79"/>
        <v>Thursday</v>
      </c>
      <c r="I1005" t="str">
        <f t="shared" si="80"/>
        <v>Nov</v>
      </c>
      <c r="J1005" t="s">
        <v>46</v>
      </c>
    </row>
    <row r="1006" spans="1:11" x14ac:dyDescent="0.25">
      <c r="A1006" s="1">
        <v>45248</v>
      </c>
      <c r="B1006" t="s">
        <v>3</v>
      </c>
      <c r="C1006" t="s">
        <v>484</v>
      </c>
      <c r="D1006" s="2">
        <f>6.99/2</f>
        <v>3.4950000000000001</v>
      </c>
      <c r="E1006">
        <f t="shared" si="76"/>
        <v>11</v>
      </c>
      <c r="F1006">
        <f t="shared" si="77"/>
        <v>2023</v>
      </c>
      <c r="G1006">
        <f t="shared" si="78"/>
        <v>6</v>
      </c>
      <c r="H1006" t="str">
        <f t="shared" si="79"/>
        <v>Saturday</v>
      </c>
      <c r="I1006" t="str">
        <f t="shared" si="80"/>
        <v>Nov</v>
      </c>
      <c r="J1006" t="s">
        <v>81</v>
      </c>
      <c r="K1006" t="s">
        <v>729</v>
      </c>
    </row>
    <row r="1007" spans="1:11" x14ac:dyDescent="0.25">
      <c r="A1007" s="1">
        <v>45248</v>
      </c>
      <c r="B1007" t="s">
        <v>916</v>
      </c>
      <c r="C1007" t="s">
        <v>190</v>
      </c>
      <c r="D1007" s="2">
        <v>20</v>
      </c>
      <c r="E1007">
        <f t="shared" si="76"/>
        <v>11</v>
      </c>
      <c r="F1007">
        <f t="shared" si="77"/>
        <v>2023</v>
      </c>
      <c r="G1007">
        <f t="shared" si="78"/>
        <v>6</v>
      </c>
      <c r="H1007" t="str">
        <f t="shared" si="79"/>
        <v>Saturday</v>
      </c>
      <c r="I1007" t="str">
        <f t="shared" si="80"/>
        <v>Nov</v>
      </c>
      <c r="J1007" t="s">
        <v>81</v>
      </c>
      <c r="K1007" t="s">
        <v>729</v>
      </c>
    </row>
    <row r="1008" spans="1:11" x14ac:dyDescent="0.25">
      <c r="A1008" s="1">
        <v>45248</v>
      </c>
      <c r="B1008" t="s">
        <v>3</v>
      </c>
      <c r="C1008" t="s">
        <v>558</v>
      </c>
      <c r="D1008" s="2">
        <v>1.29</v>
      </c>
      <c r="E1008">
        <f t="shared" si="76"/>
        <v>11</v>
      </c>
      <c r="F1008">
        <f t="shared" si="77"/>
        <v>2023</v>
      </c>
      <c r="G1008">
        <f t="shared" si="78"/>
        <v>6</v>
      </c>
      <c r="H1008" t="str">
        <f t="shared" si="79"/>
        <v>Saturday</v>
      </c>
      <c r="I1008" t="str">
        <f t="shared" si="80"/>
        <v>Nov</v>
      </c>
      <c r="J1008" t="s">
        <v>81</v>
      </c>
      <c r="K1008" t="s">
        <v>729</v>
      </c>
    </row>
    <row r="1009" spans="1:11" x14ac:dyDescent="0.25">
      <c r="A1009" s="1">
        <v>45248</v>
      </c>
      <c r="B1009" t="s">
        <v>3</v>
      </c>
      <c r="C1009" t="s">
        <v>265</v>
      </c>
      <c r="D1009" s="2">
        <v>6.99</v>
      </c>
      <c r="E1009">
        <f t="shared" si="76"/>
        <v>11</v>
      </c>
      <c r="F1009">
        <f t="shared" si="77"/>
        <v>2023</v>
      </c>
      <c r="G1009">
        <f t="shared" si="78"/>
        <v>6</v>
      </c>
      <c r="H1009" t="str">
        <f t="shared" si="79"/>
        <v>Saturday</v>
      </c>
      <c r="I1009" t="str">
        <f t="shared" si="80"/>
        <v>Nov</v>
      </c>
      <c r="J1009" t="s">
        <v>81</v>
      </c>
      <c r="K1009" t="s">
        <v>729</v>
      </c>
    </row>
    <row r="1010" spans="1:11" x14ac:dyDescent="0.25">
      <c r="A1010" s="1">
        <v>45248</v>
      </c>
      <c r="B1010" t="s">
        <v>3</v>
      </c>
      <c r="C1010" t="s">
        <v>604</v>
      </c>
      <c r="D1010" s="2">
        <v>6.99</v>
      </c>
      <c r="E1010">
        <f t="shared" si="76"/>
        <v>11</v>
      </c>
      <c r="F1010">
        <f t="shared" si="77"/>
        <v>2023</v>
      </c>
      <c r="G1010">
        <f t="shared" si="78"/>
        <v>6</v>
      </c>
      <c r="H1010" t="str">
        <f t="shared" si="79"/>
        <v>Saturday</v>
      </c>
      <c r="I1010" t="str">
        <f t="shared" si="80"/>
        <v>Nov</v>
      </c>
      <c r="J1010" t="s">
        <v>81</v>
      </c>
      <c r="K1010" t="s">
        <v>729</v>
      </c>
    </row>
    <row r="1011" spans="1:11" x14ac:dyDescent="0.25">
      <c r="A1011" s="1">
        <v>45248</v>
      </c>
      <c r="B1011" t="s">
        <v>3</v>
      </c>
      <c r="C1011" t="s">
        <v>605</v>
      </c>
      <c r="D1011" s="2">
        <v>6.99</v>
      </c>
      <c r="E1011">
        <f t="shared" si="76"/>
        <v>11</v>
      </c>
      <c r="F1011">
        <f t="shared" si="77"/>
        <v>2023</v>
      </c>
      <c r="G1011">
        <f t="shared" si="78"/>
        <v>6</v>
      </c>
      <c r="H1011" t="str">
        <f t="shared" si="79"/>
        <v>Saturday</v>
      </c>
      <c r="I1011" t="str">
        <f t="shared" si="80"/>
        <v>Nov</v>
      </c>
      <c r="J1011" t="s">
        <v>81</v>
      </c>
      <c r="K1011" t="s">
        <v>729</v>
      </c>
    </row>
    <row r="1012" spans="1:11" x14ac:dyDescent="0.25">
      <c r="A1012" s="1">
        <v>45265</v>
      </c>
      <c r="B1012" t="s">
        <v>3</v>
      </c>
      <c r="C1012" t="s">
        <v>316</v>
      </c>
      <c r="D1012" s="2">
        <v>1.1499999999999999</v>
      </c>
      <c r="E1012">
        <f t="shared" si="76"/>
        <v>12</v>
      </c>
      <c r="F1012">
        <f t="shared" si="77"/>
        <v>2023</v>
      </c>
      <c r="G1012">
        <f t="shared" si="78"/>
        <v>2</v>
      </c>
      <c r="H1012" t="str">
        <f t="shared" si="79"/>
        <v>Tuesday</v>
      </c>
      <c r="I1012" t="str">
        <f t="shared" si="80"/>
        <v>Dec</v>
      </c>
      <c r="J1012" t="s">
        <v>46</v>
      </c>
    </row>
    <row r="1013" spans="1:11" x14ac:dyDescent="0.25">
      <c r="A1013" s="1">
        <v>45265</v>
      </c>
      <c r="B1013" t="s">
        <v>3</v>
      </c>
      <c r="C1013" t="s">
        <v>109</v>
      </c>
      <c r="D1013" s="2">
        <v>2.9</v>
      </c>
      <c r="E1013">
        <f t="shared" si="76"/>
        <v>12</v>
      </c>
      <c r="F1013">
        <f t="shared" si="77"/>
        <v>2023</v>
      </c>
      <c r="G1013">
        <f t="shared" si="78"/>
        <v>2</v>
      </c>
      <c r="H1013" t="str">
        <f t="shared" si="79"/>
        <v>Tuesday</v>
      </c>
      <c r="I1013" t="str">
        <f t="shared" si="80"/>
        <v>Dec</v>
      </c>
      <c r="J1013" t="s">
        <v>46</v>
      </c>
    </row>
    <row r="1014" spans="1:11" x14ac:dyDescent="0.25">
      <c r="A1014" s="1">
        <v>45265</v>
      </c>
      <c r="B1014" t="s">
        <v>3</v>
      </c>
      <c r="C1014" t="s">
        <v>86</v>
      </c>
      <c r="D1014" s="2">
        <v>0.79</v>
      </c>
      <c r="E1014">
        <f t="shared" si="76"/>
        <v>12</v>
      </c>
      <c r="F1014">
        <f t="shared" si="77"/>
        <v>2023</v>
      </c>
      <c r="G1014">
        <f t="shared" si="78"/>
        <v>2</v>
      </c>
      <c r="H1014" t="str">
        <f t="shared" si="79"/>
        <v>Tuesday</v>
      </c>
      <c r="I1014" t="str">
        <f t="shared" si="80"/>
        <v>Dec</v>
      </c>
      <c r="J1014" t="s">
        <v>46</v>
      </c>
    </row>
    <row r="1015" spans="1:11" x14ac:dyDescent="0.25">
      <c r="A1015" s="1">
        <v>45259</v>
      </c>
      <c r="B1015" t="s">
        <v>3</v>
      </c>
      <c r="C1015" t="s">
        <v>109</v>
      </c>
      <c r="D1015" s="2">
        <v>2.9</v>
      </c>
      <c r="E1015">
        <f t="shared" si="76"/>
        <v>11</v>
      </c>
      <c r="F1015">
        <f t="shared" si="77"/>
        <v>2023</v>
      </c>
      <c r="G1015">
        <f t="shared" si="78"/>
        <v>3</v>
      </c>
      <c r="H1015" t="str">
        <f t="shared" si="79"/>
        <v>Wednesday</v>
      </c>
      <c r="I1015" t="str">
        <f t="shared" si="80"/>
        <v>Nov</v>
      </c>
      <c r="J1015" t="s">
        <v>46</v>
      </c>
    </row>
    <row r="1016" spans="1:11" x14ac:dyDescent="0.25">
      <c r="A1016" s="1">
        <v>45259</v>
      </c>
      <c r="B1016" t="s">
        <v>3</v>
      </c>
      <c r="C1016" t="s">
        <v>316</v>
      </c>
      <c r="D1016" s="2">
        <v>1.1499999999999999</v>
      </c>
      <c r="E1016">
        <f t="shared" si="76"/>
        <v>11</v>
      </c>
      <c r="F1016">
        <f t="shared" si="77"/>
        <v>2023</v>
      </c>
      <c r="G1016">
        <f t="shared" si="78"/>
        <v>3</v>
      </c>
      <c r="H1016" t="str">
        <f t="shared" si="79"/>
        <v>Wednesday</v>
      </c>
      <c r="I1016" t="str">
        <f t="shared" si="80"/>
        <v>Nov</v>
      </c>
      <c r="J1016" t="s">
        <v>46</v>
      </c>
    </row>
    <row r="1017" spans="1:11" x14ac:dyDescent="0.25">
      <c r="A1017" s="1">
        <v>45264</v>
      </c>
      <c r="B1017" t="s">
        <v>3</v>
      </c>
      <c r="C1017" t="s">
        <v>316</v>
      </c>
      <c r="D1017" s="2">
        <v>1.1499999999999999</v>
      </c>
      <c r="E1017">
        <f t="shared" si="76"/>
        <v>12</v>
      </c>
      <c r="F1017">
        <f t="shared" si="77"/>
        <v>2023</v>
      </c>
      <c r="G1017">
        <f t="shared" si="78"/>
        <v>1</v>
      </c>
      <c r="H1017" t="str">
        <f t="shared" si="79"/>
        <v>Monday</v>
      </c>
      <c r="I1017" t="str">
        <f t="shared" si="80"/>
        <v>Dec</v>
      </c>
      <c r="J1017" t="s">
        <v>46</v>
      </c>
    </row>
    <row r="1018" spans="1:11" x14ac:dyDescent="0.25">
      <c r="A1018" s="1">
        <v>45264</v>
      </c>
      <c r="B1018" t="s">
        <v>3</v>
      </c>
      <c r="C1018" t="s">
        <v>109</v>
      </c>
      <c r="D1018" s="2">
        <v>2.9</v>
      </c>
      <c r="E1018">
        <f t="shared" si="76"/>
        <v>12</v>
      </c>
      <c r="F1018">
        <f t="shared" si="77"/>
        <v>2023</v>
      </c>
      <c r="G1018">
        <f t="shared" si="78"/>
        <v>1</v>
      </c>
      <c r="H1018" t="str">
        <f t="shared" si="79"/>
        <v>Monday</v>
      </c>
      <c r="I1018" t="str">
        <f t="shared" si="80"/>
        <v>Dec</v>
      </c>
      <c r="J1018" t="s">
        <v>46</v>
      </c>
    </row>
    <row r="1019" spans="1:11" x14ac:dyDescent="0.25">
      <c r="A1019" s="1">
        <v>45273</v>
      </c>
      <c r="B1019" t="s">
        <v>3</v>
      </c>
      <c r="C1019" t="s">
        <v>94</v>
      </c>
      <c r="D1019" s="2">
        <v>3.3</v>
      </c>
      <c r="E1019">
        <f t="shared" si="76"/>
        <v>12</v>
      </c>
      <c r="F1019">
        <f t="shared" si="77"/>
        <v>2023</v>
      </c>
      <c r="G1019">
        <f t="shared" si="78"/>
        <v>3</v>
      </c>
      <c r="H1019" t="str">
        <f t="shared" si="79"/>
        <v>Wednesday</v>
      </c>
      <c r="I1019" t="str">
        <f t="shared" si="80"/>
        <v>Dec</v>
      </c>
      <c r="J1019" t="s">
        <v>46</v>
      </c>
    </row>
    <row r="1020" spans="1:11" x14ac:dyDescent="0.25">
      <c r="A1020" s="1">
        <v>45273</v>
      </c>
      <c r="B1020" t="s">
        <v>3</v>
      </c>
      <c r="C1020" t="s">
        <v>316</v>
      </c>
      <c r="D1020" s="2">
        <v>1.1499999999999999</v>
      </c>
      <c r="E1020">
        <f t="shared" si="76"/>
        <v>12</v>
      </c>
      <c r="F1020">
        <f t="shared" si="77"/>
        <v>2023</v>
      </c>
      <c r="G1020">
        <f t="shared" si="78"/>
        <v>3</v>
      </c>
      <c r="H1020" t="str">
        <f t="shared" si="79"/>
        <v>Wednesday</v>
      </c>
      <c r="I1020" t="str">
        <f t="shared" si="80"/>
        <v>Dec</v>
      </c>
      <c r="J1020" t="s">
        <v>46</v>
      </c>
    </row>
    <row r="1021" spans="1:11" x14ac:dyDescent="0.25">
      <c r="A1021" s="1">
        <v>45275</v>
      </c>
      <c r="B1021" t="s">
        <v>3</v>
      </c>
      <c r="C1021" t="s">
        <v>316</v>
      </c>
      <c r="D1021" s="2">
        <v>1.1499999999999999</v>
      </c>
      <c r="E1021">
        <f t="shared" si="76"/>
        <v>12</v>
      </c>
      <c r="F1021">
        <f t="shared" si="77"/>
        <v>2023</v>
      </c>
      <c r="G1021">
        <f t="shared" si="78"/>
        <v>5</v>
      </c>
      <c r="H1021" t="str">
        <f t="shared" si="79"/>
        <v>Friday</v>
      </c>
      <c r="I1021" t="str">
        <f t="shared" si="80"/>
        <v>Dec</v>
      </c>
      <c r="J1021" t="s">
        <v>46</v>
      </c>
    </row>
    <row r="1022" spans="1:11" x14ac:dyDescent="0.25">
      <c r="A1022" s="1">
        <v>45275</v>
      </c>
      <c r="B1022" t="s">
        <v>3</v>
      </c>
      <c r="C1022" t="s">
        <v>109</v>
      </c>
      <c r="D1022" s="2">
        <v>2.9</v>
      </c>
      <c r="E1022">
        <f t="shared" si="76"/>
        <v>12</v>
      </c>
      <c r="F1022">
        <f t="shared" si="77"/>
        <v>2023</v>
      </c>
      <c r="G1022">
        <f t="shared" si="78"/>
        <v>5</v>
      </c>
      <c r="H1022" t="str">
        <f t="shared" si="79"/>
        <v>Friday</v>
      </c>
      <c r="I1022" t="str">
        <f t="shared" si="80"/>
        <v>Dec</v>
      </c>
      <c r="J1022" t="s">
        <v>46</v>
      </c>
    </row>
    <row r="1023" spans="1:11" x14ac:dyDescent="0.25">
      <c r="A1023" s="1">
        <v>45275</v>
      </c>
      <c r="B1023" t="s">
        <v>3</v>
      </c>
      <c r="C1023" t="s">
        <v>86</v>
      </c>
      <c r="D1023" s="2">
        <v>0.79</v>
      </c>
      <c r="E1023">
        <f t="shared" si="76"/>
        <v>12</v>
      </c>
      <c r="F1023">
        <f t="shared" si="77"/>
        <v>2023</v>
      </c>
      <c r="G1023">
        <f t="shared" si="78"/>
        <v>5</v>
      </c>
      <c r="H1023" t="str">
        <f t="shared" si="79"/>
        <v>Friday</v>
      </c>
      <c r="I1023" t="str">
        <f t="shared" si="80"/>
        <v>Dec</v>
      </c>
      <c r="J1023" t="s">
        <v>46</v>
      </c>
    </row>
    <row r="1024" spans="1:11" x14ac:dyDescent="0.25">
      <c r="A1024" s="1">
        <v>45260</v>
      </c>
      <c r="B1024" t="s">
        <v>3</v>
      </c>
      <c r="C1024" t="s">
        <v>109</v>
      </c>
      <c r="D1024" s="2">
        <v>2.9</v>
      </c>
      <c r="E1024">
        <f t="shared" si="76"/>
        <v>11</v>
      </c>
      <c r="F1024">
        <f t="shared" si="77"/>
        <v>2023</v>
      </c>
      <c r="G1024">
        <f t="shared" si="78"/>
        <v>4</v>
      </c>
      <c r="H1024" t="str">
        <f t="shared" si="79"/>
        <v>Thursday</v>
      </c>
      <c r="I1024" t="str">
        <f t="shared" si="80"/>
        <v>Nov</v>
      </c>
      <c r="J1024" t="s">
        <v>46</v>
      </c>
    </row>
    <row r="1025" spans="1:11" x14ac:dyDescent="0.25">
      <c r="A1025" s="1">
        <v>45260</v>
      </c>
      <c r="B1025" t="s">
        <v>3</v>
      </c>
      <c r="C1025" t="s">
        <v>86</v>
      </c>
      <c r="D1025" s="2">
        <v>0.79</v>
      </c>
      <c r="E1025">
        <f t="shared" si="76"/>
        <v>11</v>
      </c>
      <c r="F1025">
        <f t="shared" si="77"/>
        <v>2023</v>
      </c>
      <c r="G1025">
        <f t="shared" si="78"/>
        <v>4</v>
      </c>
      <c r="H1025" t="str">
        <f t="shared" si="79"/>
        <v>Thursday</v>
      </c>
      <c r="I1025" t="str">
        <f t="shared" si="80"/>
        <v>Nov</v>
      </c>
      <c r="J1025" t="s">
        <v>46</v>
      </c>
    </row>
    <row r="1026" spans="1:11" x14ac:dyDescent="0.25">
      <c r="A1026" s="1">
        <v>45266</v>
      </c>
      <c r="B1026" t="s">
        <v>3</v>
      </c>
      <c r="C1026" t="s">
        <v>316</v>
      </c>
      <c r="D1026" s="2">
        <v>1.1499999999999999</v>
      </c>
      <c r="E1026">
        <f t="shared" si="76"/>
        <v>12</v>
      </c>
      <c r="F1026">
        <f t="shared" si="77"/>
        <v>2023</v>
      </c>
      <c r="G1026">
        <f t="shared" si="78"/>
        <v>3</v>
      </c>
      <c r="H1026" t="str">
        <f t="shared" si="79"/>
        <v>Wednesday</v>
      </c>
      <c r="I1026" t="str">
        <f t="shared" si="80"/>
        <v>Dec</v>
      </c>
      <c r="J1026" t="s">
        <v>46</v>
      </c>
    </row>
    <row r="1027" spans="1:11" x14ac:dyDescent="0.25">
      <c r="A1027" s="1">
        <v>45266</v>
      </c>
      <c r="B1027" t="s">
        <v>3</v>
      </c>
      <c r="C1027" t="s">
        <v>94</v>
      </c>
      <c r="D1027" s="2">
        <v>3.3</v>
      </c>
      <c r="E1027">
        <f t="shared" ref="E1027:E1090" si="81">MONTH(A1027)</f>
        <v>12</v>
      </c>
      <c r="F1027">
        <f t="shared" ref="F1027:F1090" si="82">YEAR(A1027)</f>
        <v>2023</v>
      </c>
      <c r="G1027">
        <f t="shared" ref="G1027:G1090" si="83">WEEKDAY(A1027, 2)</f>
        <v>3</v>
      </c>
      <c r="H1027" t="str">
        <f t="shared" ref="H1027:H1090" si="84">CHOOSE(WEEKDAY(A1027, 2), "Monday", "Tuesday","Wednesday", "Thursday", "Friday", "Saturday","Sunday")</f>
        <v>Wednesday</v>
      </c>
      <c r="I1027" t="str">
        <f t="shared" ref="I1027:I1090" si="85">TEXT(A1027, "MMM")</f>
        <v>Dec</v>
      </c>
      <c r="J1027" t="s">
        <v>46</v>
      </c>
    </row>
    <row r="1028" spans="1:11" x14ac:dyDescent="0.25">
      <c r="A1028" s="1">
        <v>45271</v>
      </c>
      <c r="B1028" t="s">
        <v>3</v>
      </c>
      <c r="C1028" t="s">
        <v>508</v>
      </c>
      <c r="D1028" s="2">
        <v>1.59</v>
      </c>
      <c r="E1028">
        <f t="shared" si="81"/>
        <v>12</v>
      </c>
      <c r="F1028">
        <f t="shared" si="82"/>
        <v>2023</v>
      </c>
      <c r="G1028">
        <f t="shared" si="83"/>
        <v>1</v>
      </c>
      <c r="H1028" t="str">
        <f t="shared" si="84"/>
        <v>Monday</v>
      </c>
      <c r="I1028" t="str">
        <f t="shared" si="85"/>
        <v>Dec</v>
      </c>
      <c r="J1028" t="s">
        <v>49</v>
      </c>
      <c r="K1028" t="s">
        <v>743</v>
      </c>
    </row>
    <row r="1029" spans="1:11" x14ac:dyDescent="0.25">
      <c r="A1029" s="1">
        <v>45248</v>
      </c>
      <c r="B1029" t="s">
        <v>3</v>
      </c>
      <c r="C1029" t="s">
        <v>606</v>
      </c>
      <c r="D1029" s="2">
        <v>3.99</v>
      </c>
      <c r="E1029">
        <f t="shared" si="81"/>
        <v>11</v>
      </c>
      <c r="F1029">
        <f t="shared" si="82"/>
        <v>2023</v>
      </c>
      <c r="G1029">
        <f t="shared" si="83"/>
        <v>6</v>
      </c>
      <c r="H1029" t="str">
        <f t="shared" si="84"/>
        <v>Saturday</v>
      </c>
      <c r="I1029" t="str">
        <f t="shared" si="85"/>
        <v>Nov</v>
      </c>
      <c r="J1029" t="s">
        <v>81</v>
      </c>
      <c r="K1029" t="s">
        <v>729</v>
      </c>
    </row>
    <row r="1030" spans="1:11" x14ac:dyDescent="0.25">
      <c r="A1030" s="1">
        <v>45280</v>
      </c>
      <c r="B1030" t="s">
        <v>3</v>
      </c>
      <c r="C1030" t="s">
        <v>607</v>
      </c>
      <c r="D1030" s="2">
        <v>9.5</v>
      </c>
      <c r="E1030">
        <f t="shared" si="81"/>
        <v>12</v>
      </c>
      <c r="F1030">
        <f t="shared" si="82"/>
        <v>2023</v>
      </c>
      <c r="G1030">
        <f t="shared" si="83"/>
        <v>3</v>
      </c>
      <c r="H1030" t="str">
        <f t="shared" si="84"/>
        <v>Wednesday</v>
      </c>
      <c r="I1030" t="str">
        <f t="shared" si="85"/>
        <v>Dec</v>
      </c>
      <c r="J1030" t="s">
        <v>608</v>
      </c>
    </row>
    <row r="1031" spans="1:11" x14ac:dyDescent="0.25">
      <c r="A1031" s="1">
        <v>45280</v>
      </c>
      <c r="B1031" t="s">
        <v>3</v>
      </c>
      <c r="C1031" t="s">
        <v>609</v>
      </c>
      <c r="D1031" s="2">
        <v>9.9</v>
      </c>
      <c r="E1031">
        <f t="shared" si="81"/>
        <v>12</v>
      </c>
      <c r="F1031">
        <f t="shared" si="82"/>
        <v>2023</v>
      </c>
      <c r="G1031">
        <f t="shared" si="83"/>
        <v>3</v>
      </c>
      <c r="H1031" t="str">
        <f t="shared" si="84"/>
        <v>Wednesday</v>
      </c>
      <c r="I1031" t="str">
        <f t="shared" si="85"/>
        <v>Dec</v>
      </c>
      <c r="J1031" t="s">
        <v>608</v>
      </c>
    </row>
    <row r="1032" spans="1:11" x14ac:dyDescent="0.25">
      <c r="A1032" s="1">
        <v>45248</v>
      </c>
      <c r="B1032" t="s">
        <v>916</v>
      </c>
      <c r="C1032" t="s">
        <v>190</v>
      </c>
      <c r="D1032" s="2">
        <v>20</v>
      </c>
      <c r="E1032">
        <f t="shared" si="81"/>
        <v>11</v>
      </c>
      <c r="F1032">
        <f t="shared" si="82"/>
        <v>2023</v>
      </c>
      <c r="G1032">
        <f t="shared" si="83"/>
        <v>6</v>
      </c>
      <c r="H1032" t="str">
        <f t="shared" si="84"/>
        <v>Saturday</v>
      </c>
      <c r="I1032" t="str">
        <f t="shared" si="85"/>
        <v>Nov</v>
      </c>
      <c r="J1032" t="s">
        <v>81</v>
      </c>
      <c r="K1032" t="s">
        <v>729</v>
      </c>
    </row>
    <row r="1033" spans="1:11" x14ac:dyDescent="0.25">
      <c r="A1033" s="1">
        <v>45265</v>
      </c>
      <c r="B1033" t="s">
        <v>3</v>
      </c>
      <c r="C1033" t="s">
        <v>611</v>
      </c>
      <c r="D1033" s="2">
        <f>2.29-0.57</f>
        <v>1.7200000000000002</v>
      </c>
      <c r="E1033">
        <f t="shared" si="81"/>
        <v>12</v>
      </c>
      <c r="F1033">
        <f t="shared" si="82"/>
        <v>2023</v>
      </c>
      <c r="G1033">
        <f t="shared" si="83"/>
        <v>2</v>
      </c>
      <c r="H1033" t="str">
        <f t="shared" si="84"/>
        <v>Tuesday</v>
      </c>
      <c r="I1033" t="str">
        <f t="shared" si="85"/>
        <v>Dec</v>
      </c>
      <c r="J1033" t="s">
        <v>49</v>
      </c>
      <c r="K1033" t="s">
        <v>743</v>
      </c>
    </row>
    <row r="1034" spans="1:11" x14ac:dyDescent="0.25">
      <c r="A1034" s="1">
        <v>45265</v>
      </c>
      <c r="B1034" t="s">
        <v>3</v>
      </c>
      <c r="C1034" t="s">
        <v>612</v>
      </c>
      <c r="D1034" s="2">
        <f>3.79-0.95</f>
        <v>2.84</v>
      </c>
      <c r="E1034">
        <f t="shared" si="81"/>
        <v>12</v>
      </c>
      <c r="F1034">
        <f t="shared" si="82"/>
        <v>2023</v>
      </c>
      <c r="G1034">
        <f t="shared" si="83"/>
        <v>2</v>
      </c>
      <c r="H1034" t="str">
        <f t="shared" si="84"/>
        <v>Tuesday</v>
      </c>
      <c r="I1034" t="str">
        <f t="shared" si="85"/>
        <v>Dec</v>
      </c>
      <c r="J1034" t="s">
        <v>49</v>
      </c>
      <c r="K1034" t="s">
        <v>743</v>
      </c>
    </row>
    <row r="1035" spans="1:11" x14ac:dyDescent="0.25">
      <c r="A1035" s="1">
        <v>45265</v>
      </c>
      <c r="B1035" t="s">
        <v>3</v>
      </c>
      <c r="C1035" t="s">
        <v>508</v>
      </c>
      <c r="D1035" s="2">
        <v>1.59</v>
      </c>
      <c r="E1035">
        <f t="shared" si="81"/>
        <v>12</v>
      </c>
      <c r="F1035">
        <f t="shared" si="82"/>
        <v>2023</v>
      </c>
      <c r="G1035">
        <f t="shared" si="83"/>
        <v>2</v>
      </c>
      <c r="H1035" t="str">
        <f t="shared" si="84"/>
        <v>Tuesday</v>
      </c>
      <c r="I1035" t="str">
        <f t="shared" si="85"/>
        <v>Dec</v>
      </c>
      <c r="J1035" t="s">
        <v>49</v>
      </c>
      <c r="K1035" t="s">
        <v>743</v>
      </c>
    </row>
    <row r="1036" spans="1:11" x14ac:dyDescent="0.25">
      <c r="A1036" s="1">
        <v>45260</v>
      </c>
      <c r="B1036" t="s">
        <v>3</v>
      </c>
      <c r="C1036" t="s">
        <v>613</v>
      </c>
      <c r="D1036" s="2">
        <v>4.9000000000000004</v>
      </c>
      <c r="E1036">
        <f t="shared" si="81"/>
        <v>11</v>
      </c>
      <c r="F1036">
        <f t="shared" si="82"/>
        <v>2023</v>
      </c>
      <c r="G1036">
        <f t="shared" si="83"/>
        <v>4</v>
      </c>
      <c r="H1036" t="str">
        <f t="shared" si="84"/>
        <v>Thursday</v>
      </c>
      <c r="I1036" t="str">
        <f t="shared" si="85"/>
        <v>Nov</v>
      </c>
      <c r="J1036" t="s">
        <v>614</v>
      </c>
      <c r="K1036" t="s">
        <v>743</v>
      </c>
    </row>
    <row r="1037" spans="1:11" x14ac:dyDescent="0.25">
      <c r="A1037" s="1">
        <v>45260</v>
      </c>
      <c r="B1037" t="s">
        <v>3</v>
      </c>
      <c r="C1037" t="s">
        <v>615</v>
      </c>
      <c r="D1037" s="2">
        <v>12.5</v>
      </c>
      <c r="E1037">
        <f t="shared" si="81"/>
        <v>11</v>
      </c>
      <c r="F1037">
        <f t="shared" si="82"/>
        <v>2023</v>
      </c>
      <c r="G1037">
        <f t="shared" si="83"/>
        <v>4</v>
      </c>
      <c r="H1037" t="str">
        <f t="shared" si="84"/>
        <v>Thursday</v>
      </c>
      <c r="I1037" t="str">
        <f t="shared" si="85"/>
        <v>Nov</v>
      </c>
      <c r="J1037" t="s">
        <v>614</v>
      </c>
      <c r="K1037" t="s">
        <v>743</v>
      </c>
    </row>
    <row r="1038" spans="1:11" x14ac:dyDescent="0.25">
      <c r="A1038" s="1">
        <v>45274</v>
      </c>
      <c r="B1038" t="s">
        <v>3</v>
      </c>
      <c r="C1038" t="s">
        <v>616</v>
      </c>
      <c r="D1038" s="2">
        <f>8.6/2</f>
        <v>4.3</v>
      </c>
      <c r="E1038">
        <f t="shared" si="81"/>
        <v>12</v>
      </c>
      <c r="F1038">
        <f t="shared" si="82"/>
        <v>2023</v>
      </c>
      <c r="G1038">
        <f t="shared" si="83"/>
        <v>4</v>
      </c>
      <c r="H1038" t="str">
        <f t="shared" si="84"/>
        <v>Thursday</v>
      </c>
      <c r="I1038" t="str">
        <f t="shared" si="85"/>
        <v>Dec</v>
      </c>
      <c r="J1038" t="s">
        <v>617</v>
      </c>
      <c r="K1038" t="s">
        <v>743</v>
      </c>
    </row>
    <row r="1039" spans="1:11" x14ac:dyDescent="0.25">
      <c r="A1039" s="1">
        <v>45274</v>
      </c>
      <c r="B1039" t="s">
        <v>3</v>
      </c>
      <c r="C1039" t="s">
        <v>616</v>
      </c>
      <c r="D1039" s="2">
        <f>8.6/2</f>
        <v>4.3</v>
      </c>
      <c r="E1039">
        <f t="shared" si="81"/>
        <v>12</v>
      </c>
      <c r="F1039">
        <f t="shared" si="82"/>
        <v>2023</v>
      </c>
      <c r="G1039">
        <f t="shared" si="83"/>
        <v>4</v>
      </c>
      <c r="H1039" t="str">
        <f t="shared" si="84"/>
        <v>Thursday</v>
      </c>
      <c r="I1039" t="str">
        <f t="shared" si="85"/>
        <v>Dec</v>
      </c>
      <c r="J1039" t="s">
        <v>617</v>
      </c>
      <c r="K1039" t="s">
        <v>743</v>
      </c>
    </row>
    <row r="1040" spans="1:11" x14ac:dyDescent="0.25">
      <c r="A1040" s="1">
        <v>45274</v>
      </c>
      <c r="B1040" t="s">
        <v>3</v>
      </c>
      <c r="C1040" t="s">
        <v>618</v>
      </c>
      <c r="D1040" s="2">
        <v>4.2</v>
      </c>
      <c r="E1040">
        <f t="shared" si="81"/>
        <v>12</v>
      </c>
      <c r="F1040">
        <f t="shared" si="82"/>
        <v>2023</v>
      </c>
      <c r="G1040">
        <f t="shared" si="83"/>
        <v>4</v>
      </c>
      <c r="H1040" t="str">
        <f t="shared" si="84"/>
        <v>Thursday</v>
      </c>
      <c r="I1040" t="str">
        <f t="shared" si="85"/>
        <v>Dec</v>
      </c>
      <c r="J1040" t="s">
        <v>617</v>
      </c>
      <c r="K1040" t="s">
        <v>743</v>
      </c>
    </row>
    <row r="1041" spans="1:11" x14ac:dyDescent="0.25">
      <c r="A1041" s="1">
        <v>45276</v>
      </c>
      <c r="B1041" t="s">
        <v>3</v>
      </c>
      <c r="C1041" t="s">
        <v>308</v>
      </c>
      <c r="D1041" s="2">
        <v>3.2</v>
      </c>
      <c r="E1041">
        <f t="shared" si="81"/>
        <v>12</v>
      </c>
      <c r="F1041">
        <f t="shared" si="82"/>
        <v>2023</v>
      </c>
      <c r="G1041">
        <f t="shared" si="83"/>
        <v>6</v>
      </c>
      <c r="H1041" t="str">
        <f t="shared" si="84"/>
        <v>Saturday</v>
      </c>
      <c r="I1041" t="str">
        <f t="shared" si="85"/>
        <v>Dec</v>
      </c>
      <c r="J1041" t="s">
        <v>873</v>
      </c>
      <c r="K1041" t="s">
        <v>862</v>
      </c>
    </row>
    <row r="1042" spans="1:11" x14ac:dyDescent="0.25">
      <c r="A1042" s="1">
        <v>45122</v>
      </c>
      <c r="B1042" t="s">
        <v>919</v>
      </c>
      <c r="C1042" t="s">
        <v>323</v>
      </c>
      <c r="D1042" s="2">
        <v>3.75</v>
      </c>
      <c r="E1042">
        <f t="shared" si="81"/>
        <v>7</v>
      </c>
      <c r="F1042">
        <f t="shared" si="82"/>
        <v>2023</v>
      </c>
      <c r="G1042">
        <f t="shared" si="83"/>
        <v>6</v>
      </c>
      <c r="H1042" t="str">
        <f t="shared" si="84"/>
        <v>Saturday</v>
      </c>
      <c r="I1042" t="str">
        <f t="shared" si="85"/>
        <v>Jul</v>
      </c>
      <c r="J1042" t="s">
        <v>322</v>
      </c>
    </row>
    <row r="1043" spans="1:11" x14ac:dyDescent="0.25">
      <c r="A1043" s="1">
        <v>45280</v>
      </c>
      <c r="B1043" t="s">
        <v>3</v>
      </c>
      <c r="C1043" t="s">
        <v>175</v>
      </c>
      <c r="D1043" s="2">
        <f>2.59/2</f>
        <v>1.2949999999999999</v>
      </c>
      <c r="E1043">
        <f t="shared" si="81"/>
        <v>12</v>
      </c>
      <c r="F1043">
        <f t="shared" si="82"/>
        <v>2023</v>
      </c>
      <c r="G1043">
        <f t="shared" si="83"/>
        <v>3</v>
      </c>
      <c r="H1043" t="str">
        <f t="shared" si="84"/>
        <v>Wednesday</v>
      </c>
      <c r="I1043" t="str">
        <f t="shared" si="85"/>
        <v>Dec</v>
      </c>
      <c r="J1043" t="s">
        <v>49</v>
      </c>
    </row>
    <row r="1044" spans="1:11" x14ac:dyDescent="0.25">
      <c r="A1044" s="1">
        <v>45280</v>
      </c>
      <c r="B1044" t="s">
        <v>3</v>
      </c>
      <c r="C1044" t="s">
        <v>620</v>
      </c>
      <c r="D1044" s="2">
        <f>1.05/2</f>
        <v>0.52500000000000002</v>
      </c>
      <c r="E1044">
        <f t="shared" si="81"/>
        <v>12</v>
      </c>
      <c r="F1044">
        <f t="shared" si="82"/>
        <v>2023</v>
      </c>
      <c r="G1044">
        <f t="shared" si="83"/>
        <v>3</v>
      </c>
      <c r="H1044" t="str">
        <f t="shared" si="84"/>
        <v>Wednesday</v>
      </c>
      <c r="I1044" t="str">
        <f t="shared" si="85"/>
        <v>Dec</v>
      </c>
      <c r="J1044" t="s">
        <v>47</v>
      </c>
      <c r="K1044" t="s">
        <v>729</v>
      </c>
    </row>
    <row r="1045" spans="1:11" x14ac:dyDescent="0.25">
      <c r="A1045" s="1">
        <v>45280</v>
      </c>
      <c r="B1045" t="s">
        <v>3</v>
      </c>
      <c r="C1045" t="s">
        <v>621</v>
      </c>
      <c r="D1045" s="2">
        <f>1.29/2</f>
        <v>0.64500000000000002</v>
      </c>
      <c r="E1045">
        <f t="shared" si="81"/>
        <v>12</v>
      </c>
      <c r="F1045">
        <f t="shared" si="82"/>
        <v>2023</v>
      </c>
      <c r="G1045">
        <f t="shared" si="83"/>
        <v>3</v>
      </c>
      <c r="H1045" t="str">
        <f t="shared" si="84"/>
        <v>Wednesday</v>
      </c>
      <c r="I1045" t="str">
        <f t="shared" si="85"/>
        <v>Dec</v>
      </c>
      <c r="J1045" t="s">
        <v>47</v>
      </c>
      <c r="K1045" t="s">
        <v>729</v>
      </c>
    </row>
    <row r="1046" spans="1:11" x14ac:dyDescent="0.25">
      <c r="A1046" s="1">
        <v>45280</v>
      </c>
      <c r="B1046" t="s">
        <v>3</v>
      </c>
      <c r="C1046" t="s">
        <v>622</v>
      </c>
      <c r="D1046" s="2">
        <f>1.48/2</f>
        <v>0.74</v>
      </c>
      <c r="E1046">
        <f t="shared" si="81"/>
        <v>12</v>
      </c>
      <c r="F1046">
        <f t="shared" si="82"/>
        <v>2023</v>
      </c>
      <c r="G1046">
        <f t="shared" si="83"/>
        <v>3</v>
      </c>
      <c r="H1046" t="str">
        <f t="shared" si="84"/>
        <v>Wednesday</v>
      </c>
      <c r="I1046" t="str">
        <f t="shared" si="85"/>
        <v>Dec</v>
      </c>
      <c r="J1046" t="s">
        <v>47</v>
      </c>
      <c r="K1046" t="s">
        <v>729</v>
      </c>
    </row>
    <row r="1047" spans="1:11" x14ac:dyDescent="0.25">
      <c r="A1047" s="1">
        <v>45280</v>
      </c>
      <c r="B1047" t="s">
        <v>3</v>
      </c>
      <c r="C1047" t="s">
        <v>534</v>
      </c>
      <c r="D1047" s="2">
        <f>1.59/2</f>
        <v>0.79500000000000004</v>
      </c>
      <c r="E1047">
        <f t="shared" si="81"/>
        <v>12</v>
      </c>
      <c r="F1047">
        <f t="shared" si="82"/>
        <v>2023</v>
      </c>
      <c r="G1047">
        <f t="shared" si="83"/>
        <v>3</v>
      </c>
      <c r="H1047" t="str">
        <f t="shared" si="84"/>
        <v>Wednesday</v>
      </c>
      <c r="I1047" t="str">
        <f t="shared" si="85"/>
        <v>Dec</v>
      </c>
      <c r="J1047" t="s">
        <v>47</v>
      </c>
      <c r="K1047" t="s">
        <v>729</v>
      </c>
    </row>
    <row r="1048" spans="1:11" x14ac:dyDescent="0.25">
      <c r="A1048" s="1">
        <v>45280</v>
      </c>
      <c r="B1048" t="s">
        <v>3</v>
      </c>
      <c r="C1048" t="s">
        <v>623</v>
      </c>
      <c r="D1048" s="2">
        <v>0.69</v>
      </c>
      <c r="E1048">
        <f t="shared" si="81"/>
        <v>12</v>
      </c>
      <c r="F1048">
        <f t="shared" si="82"/>
        <v>2023</v>
      </c>
      <c r="G1048">
        <f t="shared" si="83"/>
        <v>3</v>
      </c>
      <c r="H1048" t="str">
        <f t="shared" si="84"/>
        <v>Wednesday</v>
      </c>
      <c r="I1048" t="str">
        <f t="shared" si="85"/>
        <v>Dec</v>
      </c>
      <c r="J1048" t="s">
        <v>47</v>
      </c>
      <c r="K1048" t="s">
        <v>729</v>
      </c>
    </row>
    <row r="1049" spans="1:11" x14ac:dyDescent="0.25">
      <c r="A1049" s="1">
        <v>45280</v>
      </c>
      <c r="B1049" t="s">
        <v>3</v>
      </c>
      <c r="C1049" t="s">
        <v>536</v>
      </c>
      <c r="D1049" s="2">
        <f>3.96/2</f>
        <v>1.98</v>
      </c>
      <c r="E1049">
        <f t="shared" si="81"/>
        <v>12</v>
      </c>
      <c r="F1049">
        <f t="shared" si="82"/>
        <v>2023</v>
      </c>
      <c r="G1049">
        <f t="shared" si="83"/>
        <v>3</v>
      </c>
      <c r="H1049" t="str">
        <f t="shared" si="84"/>
        <v>Wednesday</v>
      </c>
      <c r="I1049" t="str">
        <f t="shared" si="85"/>
        <v>Dec</v>
      </c>
      <c r="J1049" t="s">
        <v>47</v>
      </c>
      <c r="K1049" t="s">
        <v>729</v>
      </c>
    </row>
    <row r="1050" spans="1:11" x14ac:dyDescent="0.25">
      <c r="A1050" s="1">
        <v>45280</v>
      </c>
      <c r="B1050" t="s">
        <v>3</v>
      </c>
      <c r="C1050" t="s">
        <v>624</v>
      </c>
      <c r="D1050" s="2">
        <f>3.79</f>
        <v>3.79</v>
      </c>
      <c r="E1050">
        <f t="shared" si="81"/>
        <v>12</v>
      </c>
      <c r="F1050">
        <f t="shared" si="82"/>
        <v>2023</v>
      </c>
      <c r="G1050">
        <f t="shared" si="83"/>
        <v>3</v>
      </c>
      <c r="H1050" t="str">
        <f t="shared" si="84"/>
        <v>Wednesday</v>
      </c>
      <c r="I1050" t="str">
        <f t="shared" si="85"/>
        <v>Dec</v>
      </c>
      <c r="J1050" t="s">
        <v>47</v>
      </c>
      <c r="K1050" t="s">
        <v>729</v>
      </c>
    </row>
    <row r="1051" spans="1:11" x14ac:dyDescent="0.25">
      <c r="A1051" s="1">
        <v>45280</v>
      </c>
      <c r="B1051" t="s">
        <v>7</v>
      </c>
      <c r="C1051" t="s">
        <v>626</v>
      </c>
      <c r="D1051" s="2">
        <v>45.77</v>
      </c>
      <c r="E1051">
        <f t="shared" si="81"/>
        <v>12</v>
      </c>
      <c r="F1051">
        <f t="shared" si="82"/>
        <v>2023</v>
      </c>
      <c r="G1051">
        <f t="shared" si="83"/>
        <v>3</v>
      </c>
      <c r="H1051" t="str">
        <f t="shared" si="84"/>
        <v>Wednesday</v>
      </c>
      <c r="I1051" t="str">
        <f t="shared" si="85"/>
        <v>Dec</v>
      </c>
      <c r="J1051" t="s">
        <v>625</v>
      </c>
      <c r="K1051" t="s">
        <v>625</v>
      </c>
    </row>
    <row r="1052" spans="1:11" x14ac:dyDescent="0.25">
      <c r="A1052" s="1">
        <v>45342</v>
      </c>
      <c r="B1052" t="s">
        <v>3</v>
      </c>
      <c r="C1052" t="s">
        <v>316</v>
      </c>
      <c r="D1052" s="2">
        <v>1.1499999999999999</v>
      </c>
      <c r="E1052">
        <f t="shared" si="81"/>
        <v>2</v>
      </c>
      <c r="F1052">
        <f t="shared" si="82"/>
        <v>2024</v>
      </c>
      <c r="G1052">
        <f t="shared" si="83"/>
        <v>2</v>
      </c>
      <c r="H1052" t="str">
        <f t="shared" si="84"/>
        <v>Tuesday</v>
      </c>
      <c r="I1052" t="str">
        <f t="shared" si="85"/>
        <v>Feb</v>
      </c>
      <c r="J1052" t="s">
        <v>46</v>
      </c>
    </row>
    <row r="1053" spans="1:11" x14ac:dyDescent="0.25">
      <c r="A1053" s="1">
        <v>45342</v>
      </c>
      <c r="B1053" t="s">
        <v>3</v>
      </c>
      <c r="C1053" t="s">
        <v>109</v>
      </c>
      <c r="D1053" s="2">
        <v>2.9</v>
      </c>
      <c r="E1053">
        <f t="shared" si="81"/>
        <v>2</v>
      </c>
      <c r="F1053">
        <f t="shared" si="82"/>
        <v>2024</v>
      </c>
      <c r="G1053">
        <f t="shared" si="83"/>
        <v>2</v>
      </c>
      <c r="H1053" t="str">
        <f t="shared" si="84"/>
        <v>Tuesday</v>
      </c>
      <c r="I1053" t="str">
        <f t="shared" si="85"/>
        <v>Feb</v>
      </c>
      <c r="J1053" t="s">
        <v>46</v>
      </c>
    </row>
    <row r="1054" spans="1:11" x14ac:dyDescent="0.25">
      <c r="A1054" s="1">
        <v>45349</v>
      </c>
      <c r="B1054" t="s">
        <v>3</v>
      </c>
      <c r="C1054" t="s">
        <v>627</v>
      </c>
      <c r="D1054" s="2">
        <v>1.29</v>
      </c>
      <c r="E1054">
        <f t="shared" si="81"/>
        <v>2</v>
      </c>
      <c r="F1054">
        <f t="shared" si="82"/>
        <v>2024</v>
      </c>
      <c r="G1054">
        <f t="shared" si="83"/>
        <v>2</v>
      </c>
      <c r="H1054" t="str">
        <f t="shared" si="84"/>
        <v>Tuesday</v>
      </c>
      <c r="I1054" t="str">
        <f t="shared" si="85"/>
        <v>Feb</v>
      </c>
      <c r="J1054" t="s">
        <v>49</v>
      </c>
      <c r="K1054" t="s">
        <v>743</v>
      </c>
    </row>
    <row r="1055" spans="1:11" x14ac:dyDescent="0.25">
      <c r="A1055" s="1">
        <v>45349</v>
      </c>
      <c r="B1055" t="s">
        <v>3</v>
      </c>
      <c r="C1055" t="s">
        <v>628</v>
      </c>
      <c r="D1055" s="2">
        <v>2.25</v>
      </c>
      <c r="E1055">
        <f t="shared" si="81"/>
        <v>2</v>
      </c>
      <c r="F1055">
        <f t="shared" si="82"/>
        <v>2024</v>
      </c>
      <c r="G1055">
        <f t="shared" si="83"/>
        <v>2</v>
      </c>
      <c r="H1055" t="str">
        <f t="shared" si="84"/>
        <v>Tuesday</v>
      </c>
      <c r="I1055" t="str">
        <f t="shared" si="85"/>
        <v>Feb</v>
      </c>
      <c r="J1055" t="s">
        <v>48</v>
      </c>
    </row>
    <row r="1056" spans="1:11" x14ac:dyDescent="0.25">
      <c r="A1056" s="1">
        <v>45349</v>
      </c>
      <c r="B1056" t="s">
        <v>3</v>
      </c>
      <c r="C1056" t="s">
        <v>208</v>
      </c>
      <c r="D1056" s="2">
        <v>1.19</v>
      </c>
      <c r="E1056">
        <f t="shared" si="81"/>
        <v>2</v>
      </c>
      <c r="F1056">
        <f t="shared" si="82"/>
        <v>2024</v>
      </c>
      <c r="G1056">
        <f t="shared" si="83"/>
        <v>2</v>
      </c>
      <c r="H1056" t="str">
        <f t="shared" si="84"/>
        <v>Tuesday</v>
      </c>
      <c r="I1056" t="str">
        <f t="shared" si="85"/>
        <v>Feb</v>
      </c>
      <c r="J1056" t="s">
        <v>48</v>
      </c>
    </row>
    <row r="1057" spans="1:10" x14ac:dyDescent="0.25">
      <c r="A1057" s="1">
        <v>45349</v>
      </c>
      <c r="B1057" t="s">
        <v>3</v>
      </c>
      <c r="C1057" t="s">
        <v>208</v>
      </c>
      <c r="D1057" s="2">
        <v>1.19</v>
      </c>
      <c r="E1057">
        <f t="shared" si="81"/>
        <v>2</v>
      </c>
      <c r="F1057">
        <f t="shared" si="82"/>
        <v>2024</v>
      </c>
      <c r="G1057">
        <f t="shared" si="83"/>
        <v>2</v>
      </c>
      <c r="H1057" t="str">
        <f t="shared" si="84"/>
        <v>Tuesday</v>
      </c>
      <c r="I1057" t="str">
        <f t="shared" si="85"/>
        <v>Feb</v>
      </c>
      <c r="J1057" t="s">
        <v>48</v>
      </c>
    </row>
    <row r="1058" spans="1:10" x14ac:dyDescent="0.25">
      <c r="A1058" s="1">
        <v>45349</v>
      </c>
      <c r="B1058" t="s">
        <v>3</v>
      </c>
      <c r="C1058" t="s">
        <v>629</v>
      </c>
      <c r="D1058" s="2">
        <v>1.49</v>
      </c>
      <c r="E1058">
        <f t="shared" si="81"/>
        <v>2</v>
      </c>
      <c r="F1058">
        <f t="shared" si="82"/>
        <v>2024</v>
      </c>
      <c r="G1058">
        <f t="shared" si="83"/>
        <v>2</v>
      </c>
      <c r="H1058" t="str">
        <f t="shared" si="84"/>
        <v>Tuesday</v>
      </c>
      <c r="I1058" t="str">
        <f t="shared" si="85"/>
        <v>Feb</v>
      </c>
      <c r="J1058" t="s">
        <v>48</v>
      </c>
    </row>
    <row r="1059" spans="1:10" x14ac:dyDescent="0.25">
      <c r="A1059" s="1">
        <v>45353</v>
      </c>
      <c r="B1059" t="s">
        <v>3</v>
      </c>
      <c r="C1059" t="s">
        <v>630</v>
      </c>
      <c r="D1059" s="2">
        <v>0.89</v>
      </c>
      <c r="E1059">
        <f t="shared" si="81"/>
        <v>3</v>
      </c>
      <c r="F1059">
        <f t="shared" si="82"/>
        <v>2024</v>
      </c>
      <c r="G1059">
        <f t="shared" si="83"/>
        <v>6</v>
      </c>
      <c r="H1059" t="str">
        <f t="shared" si="84"/>
        <v>Saturday</v>
      </c>
      <c r="I1059" t="str">
        <f t="shared" si="85"/>
        <v>Mar</v>
      </c>
      <c r="J1059" t="s">
        <v>63</v>
      </c>
    </row>
    <row r="1060" spans="1:10" x14ac:dyDescent="0.25">
      <c r="A1060" s="1">
        <v>45353</v>
      </c>
      <c r="B1060" t="s">
        <v>3</v>
      </c>
      <c r="C1060" t="s">
        <v>631</v>
      </c>
      <c r="D1060" s="2">
        <v>2.19</v>
      </c>
      <c r="E1060">
        <f t="shared" si="81"/>
        <v>3</v>
      </c>
      <c r="F1060">
        <f t="shared" si="82"/>
        <v>2024</v>
      </c>
      <c r="G1060">
        <f t="shared" si="83"/>
        <v>6</v>
      </c>
      <c r="H1060" t="str">
        <f t="shared" si="84"/>
        <v>Saturday</v>
      </c>
      <c r="I1060" t="str">
        <f t="shared" si="85"/>
        <v>Mar</v>
      </c>
      <c r="J1060" t="s">
        <v>63</v>
      </c>
    </row>
    <row r="1061" spans="1:10" x14ac:dyDescent="0.25">
      <c r="A1061" s="1">
        <v>45353</v>
      </c>
      <c r="B1061" t="s">
        <v>3</v>
      </c>
      <c r="C1061" t="s">
        <v>632</v>
      </c>
      <c r="D1061" s="2">
        <v>0.89</v>
      </c>
      <c r="E1061">
        <f t="shared" si="81"/>
        <v>3</v>
      </c>
      <c r="F1061">
        <f t="shared" si="82"/>
        <v>2024</v>
      </c>
      <c r="G1061">
        <f t="shared" si="83"/>
        <v>6</v>
      </c>
      <c r="H1061" t="str">
        <f t="shared" si="84"/>
        <v>Saturday</v>
      </c>
      <c r="I1061" t="str">
        <f t="shared" si="85"/>
        <v>Mar</v>
      </c>
      <c r="J1061" t="s">
        <v>63</v>
      </c>
    </row>
    <row r="1062" spans="1:10" x14ac:dyDescent="0.25">
      <c r="A1062" s="1">
        <v>45353</v>
      </c>
      <c r="B1062" t="s">
        <v>3</v>
      </c>
      <c r="C1062" t="s">
        <v>633</v>
      </c>
      <c r="D1062" s="2">
        <v>1.69</v>
      </c>
      <c r="E1062">
        <f t="shared" si="81"/>
        <v>3</v>
      </c>
      <c r="F1062">
        <f t="shared" si="82"/>
        <v>2024</v>
      </c>
      <c r="G1062">
        <f t="shared" si="83"/>
        <v>6</v>
      </c>
      <c r="H1062" t="str">
        <f t="shared" si="84"/>
        <v>Saturday</v>
      </c>
      <c r="I1062" t="str">
        <f t="shared" si="85"/>
        <v>Mar</v>
      </c>
      <c r="J1062" t="s">
        <v>63</v>
      </c>
    </row>
    <row r="1063" spans="1:10" x14ac:dyDescent="0.25">
      <c r="A1063" s="1">
        <v>45353</v>
      </c>
      <c r="B1063" t="s">
        <v>3</v>
      </c>
      <c r="C1063" t="s">
        <v>295</v>
      </c>
      <c r="D1063" s="2">
        <v>1.65</v>
      </c>
      <c r="E1063">
        <f t="shared" si="81"/>
        <v>3</v>
      </c>
      <c r="F1063">
        <f t="shared" si="82"/>
        <v>2024</v>
      </c>
      <c r="G1063">
        <f t="shared" si="83"/>
        <v>6</v>
      </c>
      <c r="H1063" t="str">
        <f t="shared" si="84"/>
        <v>Saturday</v>
      </c>
      <c r="I1063" t="str">
        <f t="shared" si="85"/>
        <v>Mar</v>
      </c>
      <c r="J1063" t="s">
        <v>63</v>
      </c>
    </row>
    <row r="1064" spans="1:10" x14ac:dyDescent="0.25">
      <c r="A1064" s="1">
        <v>45353</v>
      </c>
      <c r="B1064" t="s">
        <v>3</v>
      </c>
      <c r="C1064" t="s">
        <v>634</v>
      </c>
      <c r="D1064" s="2">
        <v>3.79</v>
      </c>
      <c r="E1064">
        <f t="shared" si="81"/>
        <v>3</v>
      </c>
      <c r="F1064">
        <f t="shared" si="82"/>
        <v>2024</v>
      </c>
      <c r="G1064">
        <f t="shared" si="83"/>
        <v>6</v>
      </c>
      <c r="H1064" t="str">
        <f t="shared" si="84"/>
        <v>Saturday</v>
      </c>
      <c r="I1064" t="str">
        <f t="shared" si="85"/>
        <v>Mar</v>
      </c>
      <c r="J1064" t="s">
        <v>63</v>
      </c>
    </row>
    <row r="1065" spans="1:10" x14ac:dyDescent="0.25">
      <c r="A1065" s="1">
        <v>45353</v>
      </c>
      <c r="B1065" t="s">
        <v>3</v>
      </c>
      <c r="C1065" t="s">
        <v>635</v>
      </c>
      <c r="D1065" s="2">
        <f>9.99-2.5</f>
        <v>7.49</v>
      </c>
      <c r="E1065">
        <f t="shared" si="81"/>
        <v>3</v>
      </c>
      <c r="F1065">
        <f t="shared" si="82"/>
        <v>2024</v>
      </c>
      <c r="G1065">
        <f t="shared" si="83"/>
        <v>6</v>
      </c>
      <c r="H1065" t="str">
        <f t="shared" si="84"/>
        <v>Saturday</v>
      </c>
      <c r="I1065" t="str">
        <f t="shared" si="85"/>
        <v>Mar</v>
      </c>
      <c r="J1065" t="s">
        <v>63</v>
      </c>
    </row>
    <row r="1066" spans="1:10" x14ac:dyDescent="0.25">
      <c r="A1066" s="1">
        <v>45355</v>
      </c>
      <c r="B1066" t="s">
        <v>3</v>
      </c>
      <c r="C1066" t="s">
        <v>316</v>
      </c>
      <c r="D1066" s="2">
        <v>1.1499999999999999</v>
      </c>
      <c r="E1066">
        <f t="shared" si="81"/>
        <v>3</v>
      </c>
      <c r="F1066">
        <f t="shared" si="82"/>
        <v>2024</v>
      </c>
      <c r="G1066">
        <f t="shared" si="83"/>
        <v>1</v>
      </c>
      <c r="H1066" t="str">
        <f t="shared" si="84"/>
        <v>Monday</v>
      </c>
      <c r="I1066" t="str">
        <f t="shared" si="85"/>
        <v>Mar</v>
      </c>
      <c r="J1066" t="s">
        <v>46</v>
      </c>
    </row>
    <row r="1067" spans="1:10" x14ac:dyDescent="0.25">
      <c r="A1067" s="1">
        <v>45355</v>
      </c>
      <c r="B1067" t="s">
        <v>3</v>
      </c>
      <c r="C1067" t="s">
        <v>109</v>
      </c>
      <c r="D1067" s="2">
        <v>2.9</v>
      </c>
      <c r="E1067">
        <f t="shared" si="81"/>
        <v>3</v>
      </c>
      <c r="F1067">
        <f t="shared" si="82"/>
        <v>2024</v>
      </c>
      <c r="G1067">
        <f t="shared" si="83"/>
        <v>1</v>
      </c>
      <c r="H1067" t="str">
        <f t="shared" si="84"/>
        <v>Monday</v>
      </c>
      <c r="I1067" t="str">
        <f t="shared" si="85"/>
        <v>Mar</v>
      </c>
      <c r="J1067" t="s">
        <v>46</v>
      </c>
    </row>
    <row r="1068" spans="1:10" x14ac:dyDescent="0.25">
      <c r="A1068" s="1">
        <v>45351</v>
      </c>
      <c r="B1068" t="s">
        <v>3</v>
      </c>
      <c r="C1068" t="s">
        <v>316</v>
      </c>
      <c r="D1068" s="2">
        <v>1.1499999999999999</v>
      </c>
      <c r="E1068">
        <f t="shared" si="81"/>
        <v>2</v>
      </c>
      <c r="F1068">
        <f t="shared" si="82"/>
        <v>2024</v>
      </c>
      <c r="G1068">
        <f t="shared" si="83"/>
        <v>4</v>
      </c>
      <c r="H1068" t="str">
        <f t="shared" si="84"/>
        <v>Thursday</v>
      </c>
      <c r="I1068" t="str">
        <f t="shared" si="85"/>
        <v>Feb</v>
      </c>
      <c r="J1068" t="s">
        <v>46</v>
      </c>
    </row>
    <row r="1069" spans="1:10" x14ac:dyDescent="0.25">
      <c r="A1069" s="1">
        <v>45351</v>
      </c>
      <c r="B1069" t="s">
        <v>3</v>
      </c>
      <c r="C1069" t="s">
        <v>87</v>
      </c>
      <c r="D1069" s="2">
        <v>4.16</v>
      </c>
      <c r="E1069">
        <f t="shared" si="81"/>
        <v>2</v>
      </c>
      <c r="F1069">
        <f t="shared" si="82"/>
        <v>2024</v>
      </c>
      <c r="G1069">
        <f t="shared" si="83"/>
        <v>4</v>
      </c>
      <c r="H1069" t="str">
        <f t="shared" si="84"/>
        <v>Thursday</v>
      </c>
      <c r="I1069" t="str">
        <f t="shared" si="85"/>
        <v>Feb</v>
      </c>
      <c r="J1069" t="s">
        <v>46</v>
      </c>
    </row>
    <row r="1070" spans="1:10" x14ac:dyDescent="0.25">
      <c r="A1070" s="1">
        <v>45351</v>
      </c>
      <c r="B1070" t="s">
        <v>3</v>
      </c>
      <c r="C1070" t="s">
        <v>86</v>
      </c>
      <c r="D1070" s="2">
        <v>0.79</v>
      </c>
      <c r="E1070">
        <f t="shared" si="81"/>
        <v>2</v>
      </c>
      <c r="F1070">
        <f t="shared" si="82"/>
        <v>2024</v>
      </c>
      <c r="G1070">
        <f t="shared" si="83"/>
        <v>4</v>
      </c>
      <c r="H1070" t="str">
        <f t="shared" si="84"/>
        <v>Thursday</v>
      </c>
      <c r="I1070" t="str">
        <f t="shared" si="85"/>
        <v>Feb</v>
      </c>
      <c r="J1070" t="s">
        <v>46</v>
      </c>
    </row>
    <row r="1071" spans="1:10" x14ac:dyDescent="0.25">
      <c r="A1071" s="1">
        <v>45352</v>
      </c>
      <c r="B1071" t="s">
        <v>3</v>
      </c>
      <c r="C1071" t="s">
        <v>316</v>
      </c>
      <c r="D1071" s="2">
        <v>1.1499999999999999</v>
      </c>
      <c r="E1071">
        <f t="shared" si="81"/>
        <v>3</v>
      </c>
      <c r="F1071">
        <f t="shared" si="82"/>
        <v>2024</v>
      </c>
      <c r="G1071">
        <f t="shared" si="83"/>
        <v>5</v>
      </c>
      <c r="H1071" t="str">
        <f t="shared" si="84"/>
        <v>Friday</v>
      </c>
      <c r="I1071" t="str">
        <f t="shared" si="85"/>
        <v>Mar</v>
      </c>
      <c r="J1071" t="s">
        <v>46</v>
      </c>
    </row>
    <row r="1072" spans="1:10" x14ac:dyDescent="0.25">
      <c r="A1072" s="1">
        <v>45352</v>
      </c>
      <c r="B1072" t="s">
        <v>3</v>
      </c>
      <c r="C1072" t="s">
        <v>109</v>
      </c>
      <c r="D1072" s="2">
        <v>2.9</v>
      </c>
      <c r="E1072">
        <f t="shared" si="81"/>
        <v>3</v>
      </c>
      <c r="F1072">
        <f t="shared" si="82"/>
        <v>2024</v>
      </c>
      <c r="G1072">
        <f t="shared" si="83"/>
        <v>5</v>
      </c>
      <c r="H1072" t="str">
        <f t="shared" si="84"/>
        <v>Friday</v>
      </c>
      <c r="I1072" t="str">
        <f t="shared" si="85"/>
        <v>Mar</v>
      </c>
      <c r="J1072" t="s">
        <v>46</v>
      </c>
    </row>
    <row r="1073" spans="1:11" x14ac:dyDescent="0.25">
      <c r="A1073" s="1">
        <v>45352</v>
      </c>
      <c r="B1073" t="s">
        <v>3</v>
      </c>
      <c r="C1073" t="s">
        <v>86</v>
      </c>
      <c r="D1073" s="2">
        <v>0.79</v>
      </c>
      <c r="E1073">
        <f t="shared" si="81"/>
        <v>3</v>
      </c>
      <c r="F1073">
        <f t="shared" si="82"/>
        <v>2024</v>
      </c>
      <c r="G1073">
        <f t="shared" si="83"/>
        <v>5</v>
      </c>
      <c r="H1073" t="str">
        <f t="shared" si="84"/>
        <v>Friday</v>
      </c>
      <c r="I1073" t="str">
        <f t="shared" si="85"/>
        <v>Mar</v>
      </c>
      <c r="J1073" t="s">
        <v>46</v>
      </c>
    </row>
    <row r="1074" spans="1:11" x14ac:dyDescent="0.25">
      <c r="A1074" s="1">
        <v>45352</v>
      </c>
      <c r="B1074" t="s">
        <v>3</v>
      </c>
      <c r="C1074" t="s">
        <v>636</v>
      </c>
      <c r="D1074" s="2">
        <v>2.99</v>
      </c>
      <c r="E1074">
        <f t="shared" si="81"/>
        <v>3</v>
      </c>
      <c r="F1074">
        <f t="shared" si="82"/>
        <v>2024</v>
      </c>
      <c r="G1074">
        <f t="shared" si="83"/>
        <v>5</v>
      </c>
      <c r="H1074" t="str">
        <f t="shared" si="84"/>
        <v>Friday</v>
      </c>
      <c r="I1074" t="str">
        <f t="shared" si="85"/>
        <v>Mar</v>
      </c>
      <c r="J1074" t="s">
        <v>49</v>
      </c>
      <c r="K1074" t="s">
        <v>743</v>
      </c>
    </row>
    <row r="1075" spans="1:11" x14ac:dyDescent="0.25">
      <c r="A1075" s="1">
        <v>45352</v>
      </c>
      <c r="B1075" t="s">
        <v>3</v>
      </c>
      <c r="C1075" t="s">
        <v>508</v>
      </c>
      <c r="D1075" s="2">
        <v>1.69</v>
      </c>
      <c r="E1075">
        <f t="shared" si="81"/>
        <v>3</v>
      </c>
      <c r="F1075">
        <f t="shared" si="82"/>
        <v>2024</v>
      </c>
      <c r="G1075">
        <f t="shared" si="83"/>
        <v>5</v>
      </c>
      <c r="H1075" t="str">
        <f t="shared" si="84"/>
        <v>Friday</v>
      </c>
      <c r="I1075" t="str">
        <f t="shared" si="85"/>
        <v>Mar</v>
      </c>
      <c r="J1075" t="s">
        <v>49</v>
      </c>
      <c r="K1075" t="s">
        <v>743</v>
      </c>
    </row>
    <row r="1076" spans="1:11" x14ac:dyDescent="0.25">
      <c r="A1076" s="1">
        <v>45353</v>
      </c>
      <c r="B1076" t="s">
        <v>3</v>
      </c>
      <c r="C1076" t="s">
        <v>637</v>
      </c>
      <c r="D1076" s="2">
        <v>2.85</v>
      </c>
      <c r="E1076">
        <f t="shared" si="81"/>
        <v>3</v>
      </c>
      <c r="F1076">
        <f t="shared" si="82"/>
        <v>2024</v>
      </c>
      <c r="G1076">
        <f t="shared" si="83"/>
        <v>6</v>
      </c>
      <c r="H1076" t="str">
        <f t="shared" si="84"/>
        <v>Saturday</v>
      </c>
      <c r="I1076" t="str">
        <f t="shared" si="85"/>
        <v>Mar</v>
      </c>
      <c r="J1076" t="s">
        <v>111</v>
      </c>
    </row>
    <row r="1077" spans="1:11" x14ac:dyDescent="0.25">
      <c r="A1077" s="1">
        <v>45356</v>
      </c>
      <c r="B1077" t="s">
        <v>3</v>
      </c>
      <c r="C1077" t="s">
        <v>316</v>
      </c>
      <c r="D1077" s="2">
        <v>1.1499999999999999</v>
      </c>
      <c r="E1077">
        <f t="shared" si="81"/>
        <v>3</v>
      </c>
      <c r="F1077">
        <f t="shared" si="82"/>
        <v>2024</v>
      </c>
      <c r="G1077">
        <f t="shared" si="83"/>
        <v>2</v>
      </c>
      <c r="H1077" t="str">
        <f t="shared" si="84"/>
        <v>Tuesday</v>
      </c>
      <c r="I1077" t="str">
        <f t="shared" si="85"/>
        <v>Mar</v>
      </c>
      <c r="J1077" t="s">
        <v>46</v>
      </c>
    </row>
    <row r="1078" spans="1:11" x14ac:dyDescent="0.25">
      <c r="A1078" s="1">
        <v>45356</v>
      </c>
      <c r="B1078" t="s">
        <v>3</v>
      </c>
      <c r="C1078" t="s">
        <v>94</v>
      </c>
      <c r="D1078" s="2">
        <v>3.3</v>
      </c>
      <c r="E1078">
        <f t="shared" si="81"/>
        <v>3</v>
      </c>
      <c r="F1078">
        <f t="shared" si="82"/>
        <v>2024</v>
      </c>
      <c r="G1078">
        <f t="shared" si="83"/>
        <v>2</v>
      </c>
      <c r="H1078" t="str">
        <f t="shared" si="84"/>
        <v>Tuesday</v>
      </c>
      <c r="I1078" t="str">
        <f t="shared" si="85"/>
        <v>Mar</v>
      </c>
      <c r="J1078" t="s">
        <v>46</v>
      </c>
    </row>
    <row r="1079" spans="1:11" x14ac:dyDescent="0.25">
      <c r="A1079" s="1">
        <v>45356</v>
      </c>
      <c r="B1079" t="s">
        <v>3</v>
      </c>
      <c r="C1079" t="s">
        <v>86</v>
      </c>
      <c r="D1079" s="2">
        <v>0.79</v>
      </c>
      <c r="E1079">
        <f t="shared" si="81"/>
        <v>3</v>
      </c>
      <c r="F1079">
        <f t="shared" si="82"/>
        <v>2024</v>
      </c>
      <c r="G1079">
        <f t="shared" si="83"/>
        <v>2</v>
      </c>
      <c r="H1079" t="str">
        <f t="shared" si="84"/>
        <v>Tuesday</v>
      </c>
      <c r="I1079" t="str">
        <f t="shared" si="85"/>
        <v>Mar</v>
      </c>
      <c r="J1079" t="s">
        <v>46</v>
      </c>
    </row>
    <row r="1080" spans="1:11" x14ac:dyDescent="0.25">
      <c r="A1080" s="1">
        <v>45357</v>
      </c>
      <c r="B1080" t="s">
        <v>3</v>
      </c>
      <c r="C1080" t="s">
        <v>109</v>
      </c>
      <c r="D1080" s="2">
        <v>2.9</v>
      </c>
      <c r="E1080">
        <f t="shared" si="81"/>
        <v>3</v>
      </c>
      <c r="F1080">
        <f t="shared" si="82"/>
        <v>2024</v>
      </c>
      <c r="G1080">
        <f t="shared" si="83"/>
        <v>3</v>
      </c>
      <c r="H1080" t="str">
        <f t="shared" si="84"/>
        <v>Wednesday</v>
      </c>
      <c r="I1080" t="str">
        <f t="shared" si="85"/>
        <v>Mar</v>
      </c>
      <c r="J1080" t="s">
        <v>46</v>
      </c>
    </row>
    <row r="1081" spans="1:11" x14ac:dyDescent="0.25">
      <c r="A1081" s="1">
        <v>45341</v>
      </c>
      <c r="B1081" t="s">
        <v>3</v>
      </c>
      <c r="C1081" t="s">
        <v>109</v>
      </c>
      <c r="D1081" s="2">
        <v>2.9</v>
      </c>
      <c r="E1081">
        <f t="shared" si="81"/>
        <v>2</v>
      </c>
      <c r="F1081">
        <f t="shared" si="82"/>
        <v>2024</v>
      </c>
      <c r="G1081">
        <f t="shared" si="83"/>
        <v>1</v>
      </c>
      <c r="H1081" t="str">
        <f t="shared" si="84"/>
        <v>Monday</v>
      </c>
      <c r="I1081" t="str">
        <f t="shared" si="85"/>
        <v>Feb</v>
      </c>
      <c r="J1081" t="s">
        <v>46</v>
      </c>
    </row>
    <row r="1082" spans="1:11" x14ac:dyDescent="0.25">
      <c r="A1082" s="1">
        <v>45350</v>
      </c>
      <c r="B1082" t="s">
        <v>3</v>
      </c>
      <c r="C1082" t="s">
        <v>638</v>
      </c>
      <c r="D1082" s="2">
        <f>3.79-1</f>
        <v>2.79</v>
      </c>
      <c r="E1082">
        <f t="shared" si="81"/>
        <v>2</v>
      </c>
      <c r="F1082">
        <f t="shared" si="82"/>
        <v>2024</v>
      </c>
      <c r="G1082">
        <f t="shared" si="83"/>
        <v>3</v>
      </c>
      <c r="H1082" t="str">
        <f t="shared" si="84"/>
        <v>Wednesday</v>
      </c>
      <c r="I1082" t="str">
        <f t="shared" si="85"/>
        <v>Feb</v>
      </c>
      <c r="J1082" t="s">
        <v>49</v>
      </c>
      <c r="K1082" t="s">
        <v>743</v>
      </c>
    </row>
    <row r="1083" spans="1:11" x14ac:dyDescent="0.25">
      <c r="A1083" s="1">
        <v>45350</v>
      </c>
      <c r="B1083" t="s">
        <v>3</v>
      </c>
      <c r="C1083" t="s">
        <v>638</v>
      </c>
      <c r="D1083" s="2">
        <f>3.79-1</f>
        <v>2.79</v>
      </c>
      <c r="E1083">
        <f t="shared" si="81"/>
        <v>2</v>
      </c>
      <c r="F1083">
        <f t="shared" si="82"/>
        <v>2024</v>
      </c>
      <c r="G1083">
        <f t="shared" si="83"/>
        <v>3</v>
      </c>
      <c r="H1083" t="str">
        <f t="shared" si="84"/>
        <v>Wednesday</v>
      </c>
      <c r="I1083" t="str">
        <f t="shared" si="85"/>
        <v>Feb</v>
      </c>
      <c r="J1083" t="s">
        <v>49</v>
      </c>
      <c r="K1083" t="s">
        <v>743</v>
      </c>
    </row>
    <row r="1084" spans="1:11" x14ac:dyDescent="0.25">
      <c r="A1084" s="1">
        <v>45350</v>
      </c>
      <c r="B1084" t="s">
        <v>3</v>
      </c>
      <c r="C1084" t="s">
        <v>508</v>
      </c>
      <c r="D1084" s="2">
        <v>1.69</v>
      </c>
      <c r="E1084">
        <f t="shared" si="81"/>
        <v>2</v>
      </c>
      <c r="F1084">
        <f t="shared" si="82"/>
        <v>2024</v>
      </c>
      <c r="G1084">
        <f t="shared" si="83"/>
        <v>3</v>
      </c>
      <c r="H1084" t="str">
        <f t="shared" si="84"/>
        <v>Wednesday</v>
      </c>
      <c r="I1084" t="str">
        <f t="shared" si="85"/>
        <v>Feb</v>
      </c>
      <c r="J1084" t="s">
        <v>49</v>
      </c>
      <c r="K1084" t="s">
        <v>743</v>
      </c>
    </row>
    <row r="1085" spans="1:11" x14ac:dyDescent="0.25">
      <c r="A1085" s="1">
        <v>45350</v>
      </c>
      <c r="B1085" t="s">
        <v>3</v>
      </c>
      <c r="C1085" t="s">
        <v>109</v>
      </c>
      <c r="D1085" s="2">
        <v>2.9</v>
      </c>
      <c r="E1085">
        <f t="shared" si="81"/>
        <v>2</v>
      </c>
      <c r="F1085">
        <f t="shared" si="82"/>
        <v>2024</v>
      </c>
      <c r="G1085">
        <f t="shared" si="83"/>
        <v>3</v>
      </c>
      <c r="H1085" t="str">
        <f t="shared" si="84"/>
        <v>Wednesday</v>
      </c>
      <c r="I1085" t="str">
        <f t="shared" si="85"/>
        <v>Feb</v>
      </c>
      <c r="J1085" t="s">
        <v>46</v>
      </c>
    </row>
    <row r="1086" spans="1:11" x14ac:dyDescent="0.25">
      <c r="A1086" s="1">
        <v>45350</v>
      </c>
      <c r="B1086" t="s">
        <v>3</v>
      </c>
      <c r="C1086" t="s">
        <v>316</v>
      </c>
      <c r="D1086" s="2">
        <v>1.1499999999999999</v>
      </c>
      <c r="E1086">
        <f t="shared" si="81"/>
        <v>2</v>
      </c>
      <c r="F1086">
        <f t="shared" si="82"/>
        <v>2024</v>
      </c>
      <c r="G1086">
        <f t="shared" si="83"/>
        <v>3</v>
      </c>
      <c r="H1086" t="str">
        <f t="shared" si="84"/>
        <v>Wednesday</v>
      </c>
      <c r="I1086" t="str">
        <f t="shared" si="85"/>
        <v>Feb</v>
      </c>
      <c r="J1086" t="s">
        <v>46</v>
      </c>
    </row>
    <row r="1087" spans="1:11" x14ac:dyDescent="0.25">
      <c r="A1087" s="1">
        <v>45358</v>
      </c>
      <c r="B1087" t="s">
        <v>3</v>
      </c>
      <c r="C1087" t="s">
        <v>316</v>
      </c>
      <c r="D1087" s="2">
        <v>1.1499999999999999</v>
      </c>
      <c r="E1087">
        <f t="shared" si="81"/>
        <v>3</v>
      </c>
      <c r="F1087">
        <f t="shared" si="82"/>
        <v>2024</v>
      </c>
      <c r="G1087">
        <f t="shared" si="83"/>
        <v>4</v>
      </c>
      <c r="H1087" t="str">
        <f t="shared" si="84"/>
        <v>Thursday</v>
      </c>
      <c r="I1087" t="str">
        <f t="shared" si="85"/>
        <v>Mar</v>
      </c>
      <c r="J1087" t="s">
        <v>46</v>
      </c>
    </row>
    <row r="1088" spans="1:11" x14ac:dyDescent="0.25">
      <c r="A1088" s="1">
        <v>45358</v>
      </c>
      <c r="B1088" t="s">
        <v>3</v>
      </c>
      <c r="C1088" t="s">
        <v>109</v>
      </c>
      <c r="D1088" s="2">
        <v>2.9</v>
      </c>
      <c r="E1088">
        <f t="shared" si="81"/>
        <v>3</v>
      </c>
      <c r="F1088">
        <f t="shared" si="82"/>
        <v>2024</v>
      </c>
      <c r="G1088">
        <f t="shared" si="83"/>
        <v>4</v>
      </c>
      <c r="H1088" t="str">
        <f t="shared" si="84"/>
        <v>Thursday</v>
      </c>
      <c r="I1088" t="str">
        <f t="shared" si="85"/>
        <v>Mar</v>
      </c>
      <c r="J1088" t="s">
        <v>46</v>
      </c>
    </row>
    <row r="1089" spans="1:10" x14ac:dyDescent="0.25">
      <c r="A1089" s="1">
        <v>45358</v>
      </c>
      <c r="B1089" t="s">
        <v>3</v>
      </c>
      <c r="C1089" t="s">
        <v>639</v>
      </c>
      <c r="D1089" s="2">
        <v>0.79</v>
      </c>
      <c r="E1089">
        <f t="shared" si="81"/>
        <v>3</v>
      </c>
      <c r="F1089">
        <f t="shared" si="82"/>
        <v>2024</v>
      </c>
      <c r="G1089">
        <f t="shared" si="83"/>
        <v>4</v>
      </c>
      <c r="H1089" t="str">
        <f t="shared" si="84"/>
        <v>Thursday</v>
      </c>
      <c r="I1089" t="str">
        <f t="shared" si="85"/>
        <v>Mar</v>
      </c>
      <c r="J1089" t="s">
        <v>46</v>
      </c>
    </row>
    <row r="1090" spans="1:10" x14ac:dyDescent="0.25">
      <c r="A1090" s="1">
        <v>45359</v>
      </c>
      <c r="B1090" t="s">
        <v>3</v>
      </c>
      <c r="C1090" t="s">
        <v>87</v>
      </c>
      <c r="D1090" s="2">
        <v>4.16</v>
      </c>
      <c r="E1090">
        <f t="shared" si="81"/>
        <v>3</v>
      </c>
      <c r="F1090">
        <f t="shared" si="82"/>
        <v>2024</v>
      </c>
      <c r="G1090">
        <f t="shared" si="83"/>
        <v>5</v>
      </c>
      <c r="H1090" t="str">
        <f t="shared" si="84"/>
        <v>Friday</v>
      </c>
      <c r="I1090" t="str">
        <f t="shared" si="85"/>
        <v>Mar</v>
      </c>
      <c r="J1090" t="s">
        <v>46</v>
      </c>
    </row>
    <row r="1091" spans="1:10" x14ac:dyDescent="0.25">
      <c r="A1091" s="1">
        <v>45359</v>
      </c>
      <c r="B1091" t="s">
        <v>3</v>
      </c>
      <c r="C1091" t="s">
        <v>639</v>
      </c>
      <c r="D1091" s="2">
        <v>0.79</v>
      </c>
      <c r="E1091">
        <f t="shared" ref="E1091:E1154" si="86">MONTH(A1091)</f>
        <v>3</v>
      </c>
      <c r="F1091">
        <f t="shared" ref="F1091:F1154" si="87">YEAR(A1091)</f>
        <v>2024</v>
      </c>
      <c r="G1091">
        <f t="shared" ref="G1091:G1154" si="88">WEEKDAY(A1091, 2)</f>
        <v>5</v>
      </c>
      <c r="H1091" t="str">
        <f t="shared" ref="H1091:H1154" si="89">CHOOSE(WEEKDAY(A1091, 2), "Monday", "Tuesday","Wednesday", "Thursday", "Friday", "Saturday","Sunday")</f>
        <v>Friday</v>
      </c>
      <c r="I1091" t="str">
        <f t="shared" ref="I1091:I1154" si="90">TEXT(A1091, "MMM")</f>
        <v>Mar</v>
      </c>
      <c r="J1091" t="s">
        <v>46</v>
      </c>
    </row>
    <row r="1092" spans="1:10" x14ac:dyDescent="0.25">
      <c r="A1092" s="1">
        <v>45359</v>
      </c>
      <c r="B1092" t="s">
        <v>3</v>
      </c>
      <c r="C1092" t="s">
        <v>640</v>
      </c>
      <c r="D1092" s="2">
        <v>2.59</v>
      </c>
      <c r="E1092">
        <f t="shared" si="86"/>
        <v>3</v>
      </c>
      <c r="F1092">
        <f t="shared" si="87"/>
        <v>2024</v>
      </c>
      <c r="G1092">
        <f t="shared" si="88"/>
        <v>5</v>
      </c>
      <c r="H1092" t="str">
        <f t="shared" si="89"/>
        <v>Friday</v>
      </c>
      <c r="I1092" t="str">
        <f t="shared" si="90"/>
        <v>Mar</v>
      </c>
      <c r="J1092" t="s">
        <v>49</v>
      </c>
    </row>
    <row r="1093" spans="1:10" x14ac:dyDescent="0.25">
      <c r="A1093" s="1">
        <v>45359</v>
      </c>
      <c r="B1093" t="s">
        <v>3</v>
      </c>
      <c r="C1093" t="s">
        <v>575</v>
      </c>
      <c r="D1093" s="2">
        <v>1.0900000000000001</v>
      </c>
      <c r="E1093">
        <f t="shared" si="86"/>
        <v>3</v>
      </c>
      <c r="F1093">
        <f t="shared" si="87"/>
        <v>2024</v>
      </c>
      <c r="G1093">
        <f t="shared" si="88"/>
        <v>5</v>
      </c>
      <c r="H1093" t="str">
        <f t="shared" si="89"/>
        <v>Friday</v>
      </c>
      <c r="I1093" t="str">
        <f t="shared" si="90"/>
        <v>Mar</v>
      </c>
      <c r="J1093" t="s">
        <v>49</v>
      </c>
    </row>
    <row r="1094" spans="1:10" x14ac:dyDescent="0.25">
      <c r="A1094" s="1">
        <v>45359</v>
      </c>
      <c r="B1094" t="s">
        <v>3</v>
      </c>
      <c r="C1094" t="s">
        <v>641</v>
      </c>
      <c r="D1094" s="2">
        <v>3.49</v>
      </c>
      <c r="E1094">
        <f t="shared" si="86"/>
        <v>3</v>
      </c>
      <c r="F1094">
        <f t="shared" si="87"/>
        <v>2024</v>
      </c>
      <c r="G1094">
        <f t="shared" si="88"/>
        <v>5</v>
      </c>
      <c r="H1094" t="str">
        <f t="shared" si="89"/>
        <v>Friday</v>
      </c>
      <c r="I1094" t="str">
        <f t="shared" si="90"/>
        <v>Mar</v>
      </c>
      <c r="J1094" t="s">
        <v>49</v>
      </c>
    </row>
    <row r="1095" spans="1:10" x14ac:dyDescent="0.25">
      <c r="A1095" s="1">
        <v>45359</v>
      </c>
      <c r="B1095" t="s">
        <v>3</v>
      </c>
      <c r="C1095" t="s">
        <v>642</v>
      </c>
      <c r="D1095" s="2">
        <f>7.49-3.75</f>
        <v>3.74</v>
      </c>
      <c r="E1095">
        <f t="shared" si="86"/>
        <v>3</v>
      </c>
      <c r="F1095">
        <f t="shared" si="87"/>
        <v>2024</v>
      </c>
      <c r="G1095">
        <f t="shared" si="88"/>
        <v>5</v>
      </c>
      <c r="H1095" t="str">
        <f t="shared" si="89"/>
        <v>Friday</v>
      </c>
      <c r="I1095" t="str">
        <f t="shared" si="90"/>
        <v>Mar</v>
      </c>
      <c r="J1095" t="s">
        <v>49</v>
      </c>
    </row>
    <row r="1096" spans="1:10" x14ac:dyDescent="0.25">
      <c r="A1096" s="1">
        <v>45343</v>
      </c>
      <c r="B1096" t="s">
        <v>3</v>
      </c>
      <c r="C1096" t="s">
        <v>316</v>
      </c>
      <c r="D1096" s="2">
        <v>1.1499999999999999</v>
      </c>
      <c r="E1096">
        <f t="shared" si="86"/>
        <v>2</v>
      </c>
      <c r="F1096">
        <f t="shared" si="87"/>
        <v>2024</v>
      </c>
      <c r="G1096">
        <f t="shared" si="88"/>
        <v>3</v>
      </c>
      <c r="H1096" t="str">
        <f t="shared" si="89"/>
        <v>Wednesday</v>
      </c>
      <c r="I1096" t="str">
        <f t="shared" si="90"/>
        <v>Feb</v>
      </c>
      <c r="J1096" t="s">
        <v>46</v>
      </c>
    </row>
    <row r="1097" spans="1:10" x14ac:dyDescent="0.25">
      <c r="A1097" s="1">
        <v>45343</v>
      </c>
      <c r="B1097" t="s">
        <v>3</v>
      </c>
      <c r="C1097" t="s">
        <v>109</v>
      </c>
      <c r="D1097" s="2">
        <v>2.9</v>
      </c>
      <c r="E1097">
        <f t="shared" si="86"/>
        <v>2</v>
      </c>
      <c r="F1097">
        <f t="shared" si="87"/>
        <v>2024</v>
      </c>
      <c r="G1097">
        <f t="shared" si="88"/>
        <v>3</v>
      </c>
      <c r="H1097" t="str">
        <f t="shared" si="89"/>
        <v>Wednesday</v>
      </c>
      <c r="I1097" t="str">
        <f t="shared" si="90"/>
        <v>Feb</v>
      </c>
      <c r="J1097" t="s">
        <v>46</v>
      </c>
    </row>
    <row r="1098" spans="1:10" x14ac:dyDescent="0.25">
      <c r="A1098" s="1">
        <v>45344</v>
      </c>
      <c r="B1098" t="s">
        <v>3</v>
      </c>
      <c r="C1098" t="s">
        <v>316</v>
      </c>
      <c r="D1098" s="2">
        <v>1.1499999999999999</v>
      </c>
      <c r="E1098">
        <f t="shared" si="86"/>
        <v>2</v>
      </c>
      <c r="F1098">
        <f t="shared" si="87"/>
        <v>2024</v>
      </c>
      <c r="G1098">
        <f t="shared" si="88"/>
        <v>4</v>
      </c>
      <c r="H1098" t="str">
        <f t="shared" si="89"/>
        <v>Thursday</v>
      </c>
      <c r="I1098" t="str">
        <f t="shared" si="90"/>
        <v>Feb</v>
      </c>
      <c r="J1098" t="s">
        <v>46</v>
      </c>
    </row>
    <row r="1099" spans="1:10" x14ac:dyDescent="0.25">
      <c r="A1099" s="1">
        <v>45344</v>
      </c>
      <c r="B1099" t="s">
        <v>3</v>
      </c>
      <c r="C1099" t="s">
        <v>109</v>
      </c>
      <c r="D1099" s="2">
        <v>2.9</v>
      </c>
      <c r="E1099">
        <f t="shared" si="86"/>
        <v>2</v>
      </c>
      <c r="F1099">
        <f t="shared" si="87"/>
        <v>2024</v>
      </c>
      <c r="G1099">
        <f t="shared" si="88"/>
        <v>4</v>
      </c>
      <c r="H1099" t="str">
        <f t="shared" si="89"/>
        <v>Thursday</v>
      </c>
      <c r="I1099" t="str">
        <f t="shared" si="90"/>
        <v>Feb</v>
      </c>
      <c r="J1099" t="s">
        <v>46</v>
      </c>
    </row>
    <row r="1100" spans="1:10" x14ac:dyDescent="0.25">
      <c r="A1100" s="1">
        <v>45344</v>
      </c>
      <c r="B1100" t="s">
        <v>3</v>
      </c>
      <c r="C1100" t="s">
        <v>86</v>
      </c>
      <c r="D1100" s="2">
        <v>0.79</v>
      </c>
      <c r="E1100">
        <f t="shared" si="86"/>
        <v>2</v>
      </c>
      <c r="F1100">
        <f t="shared" si="87"/>
        <v>2024</v>
      </c>
      <c r="G1100">
        <f t="shared" si="88"/>
        <v>4</v>
      </c>
      <c r="H1100" t="str">
        <f t="shared" si="89"/>
        <v>Thursday</v>
      </c>
      <c r="I1100" t="str">
        <f t="shared" si="90"/>
        <v>Feb</v>
      </c>
      <c r="J1100" t="s">
        <v>46</v>
      </c>
    </row>
    <row r="1101" spans="1:10" x14ac:dyDescent="0.25">
      <c r="A1101" s="1">
        <v>45345</v>
      </c>
      <c r="B1101" t="s">
        <v>3</v>
      </c>
      <c r="C1101" t="s">
        <v>109</v>
      </c>
      <c r="D1101" s="2">
        <v>2.9</v>
      </c>
      <c r="E1101">
        <f t="shared" si="86"/>
        <v>2</v>
      </c>
      <c r="F1101">
        <f t="shared" si="87"/>
        <v>2024</v>
      </c>
      <c r="G1101">
        <f t="shared" si="88"/>
        <v>5</v>
      </c>
      <c r="H1101" t="str">
        <f t="shared" si="89"/>
        <v>Friday</v>
      </c>
      <c r="I1101" t="str">
        <f t="shared" si="90"/>
        <v>Feb</v>
      </c>
      <c r="J1101" t="s">
        <v>46</v>
      </c>
    </row>
    <row r="1102" spans="1:10" x14ac:dyDescent="0.25">
      <c r="A1102" s="1">
        <v>45345</v>
      </c>
      <c r="B1102" t="s">
        <v>3</v>
      </c>
      <c r="C1102" t="s">
        <v>638</v>
      </c>
      <c r="D1102" s="2">
        <f>3.79-1</f>
        <v>2.79</v>
      </c>
      <c r="E1102">
        <f t="shared" si="86"/>
        <v>2</v>
      </c>
      <c r="F1102">
        <f t="shared" si="87"/>
        <v>2024</v>
      </c>
      <c r="G1102">
        <f t="shared" si="88"/>
        <v>5</v>
      </c>
      <c r="H1102" t="str">
        <f t="shared" si="89"/>
        <v>Friday</v>
      </c>
      <c r="I1102" t="str">
        <f t="shared" si="90"/>
        <v>Feb</v>
      </c>
      <c r="J1102" t="s">
        <v>49</v>
      </c>
    </row>
    <row r="1103" spans="1:10" x14ac:dyDescent="0.25">
      <c r="A1103" s="1">
        <v>45345</v>
      </c>
      <c r="B1103" t="s">
        <v>3</v>
      </c>
      <c r="C1103" t="s">
        <v>638</v>
      </c>
      <c r="D1103" s="2">
        <f>3.79-1</f>
        <v>2.79</v>
      </c>
      <c r="E1103">
        <f t="shared" si="86"/>
        <v>2</v>
      </c>
      <c r="F1103">
        <f t="shared" si="87"/>
        <v>2024</v>
      </c>
      <c r="G1103">
        <f t="shared" si="88"/>
        <v>5</v>
      </c>
      <c r="H1103" t="str">
        <f t="shared" si="89"/>
        <v>Friday</v>
      </c>
      <c r="I1103" t="str">
        <f t="shared" si="90"/>
        <v>Feb</v>
      </c>
      <c r="J1103" t="s">
        <v>49</v>
      </c>
    </row>
    <row r="1104" spans="1:10" x14ac:dyDescent="0.25">
      <c r="A1104" s="1">
        <v>45346</v>
      </c>
      <c r="B1104" t="s">
        <v>3</v>
      </c>
      <c r="C1104" t="s">
        <v>644</v>
      </c>
      <c r="D1104" s="2">
        <v>2.7</v>
      </c>
      <c r="E1104">
        <f t="shared" si="86"/>
        <v>2</v>
      </c>
      <c r="F1104">
        <f t="shared" si="87"/>
        <v>2024</v>
      </c>
      <c r="G1104">
        <f t="shared" si="88"/>
        <v>6</v>
      </c>
      <c r="H1104" t="str">
        <f t="shared" si="89"/>
        <v>Saturday</v>
      </c>
      <c r="I1104" t="str">
        <f t="shared" si="90"/>
        <v>Feb</v>
      </c>
      <c r="J1104" t="s">
        <v>643</v>
      </c>
    </row>
    <row r="1105" spans="1:11" x14ac:dyDescent="0.25">
      <c r="A1105" s="1">
        <v>45346</v>
      </c>
      <c r="B1105" t="s">
        <v>3</v>
      </c>
      <c r="C1105" t="s">
        <v>645</v>
      </c>
      <c r="D1105" s="2">
        <v>0.8</v>
      </c>
      <c r="E1105">
        <f t="shared" si="86"/>
        <v>2</v>
      </c>
      <c r="F1105">
        <f t="shared" si="87"/>
        <v>2024</v>
      </c>
      <c r="G1105">
        <f t="shared" si="88"/>
        <v>6</v>
      </c>
      <c r="H1105" t="str">
        <f t="shared" si="89"/>
        <v>Saturday</v>
      </c>
      <c r="I1105" t="str">
        <f t="shared" si="90"/>
        <v>Feb</v>
      </c>
      <c r="J1105" t="s">
        <v>643</v>
      </c>
    </row>
    <row r="1106" spans="1:11" x14ac:dyDescent="0.25">
      <c r="A1106" s="1">
        <v>45346</v>
      </c>
      <c r="B1106" t="s">
        <v>3</v>
      </c>
      <c r="C1106" t="s">
        <v>646</v>
      </c>
      <c r="D1106" s="2">
        <v>3.1</v>
      </c>
      <c r="E1106">
        <f t="shared" si="86"/>
        <v>2</v>
      </c>
      <c r="F1106">
        <f t="shared" si="87"/>
        <v>2024</v>
      </c>
      <c r="G1106">
        <f t="shared" si="88"/>
        <v>6</v>
      </c>
      <c r="H1106" t="str">
        <f t="shared" si="89"/>
        <v>Saturday</v>
      </c>
      <c r="I1106" t="str">
        <f t="shared" si="90"/>
        <v>Feb</v>
      </c>
      <c r="J1106" t="s">
        <v>643</v>
      </c>
    </row>
    <row r="1107" spans="1:11" x14ac:dyDescent="0.25">
      <c r="A1107" s="1">
        <v>45346</v>
      </c>
      <c r="B1107" t="s">
        <v>3</v>
      </c>
      <c r="C1107" t="s">
        <v>647</v>
      </c>
      <c r="D1107" s="2">
        <v>4.2</v>
      </c>
      <c r="E1107">
        <f t="shared" si="86"/>
        <v>2</v>
      </c>
      <c r="F1107">
        <f t="shared" si="87"/>
        <v>2024</v>
      </c>
      <c r="G1107">
        <f t="shared" si="88"/>
        <v>6</v>
      </c>
      <c r="H1107" t="str">
        <f t="shared" si="89"/>
        <v>Saturday</v>
      </c>
      <c r="I1107" t="str">
        <f t="shared" si="90"/>
        <v>Feb</v>
      </c>
      <c r="J1107" t="s">
        <v>874</v>
      </c>
      <c r="K1107" t="s">
        <v>875</v>
      </c>
    </row>
    <row r="1108" spans="1:11" x14ac:dyDescent="0.25">
      <c r="A1108" s="1">
        <v>45348</v>
      </c>
      <c r="B1108" t="s">
        <v>3</v>
      </c>
      <c r="C1108" t="s">
        <v>87</v>
      </c>
      <c r="D1108" s="2">
        <v>4.16</v>
      </c>
      <c r="E1108">
        <f t="shared" si="86"/>
        <v>2</v>
      </c>
      <c r="F1108">
        <f t="shared" si="87"/>
        <v>2024</v>
      </c>
      <c r="G1108">
        <f t="shared" si="88"/>
        <v>1</v>
      </c>
      <c r="H1108" t="str">
        <f t="shared" si="89"/>
        <v>Monday</v>
      </c>
      <c r="I1108" t="str">
        <f t="shared" si="90"/>
        <v>Feb</v>
      </c>
      <c r="J1108" t="s">
        <v>46</v>
      </c>
    </row>
    <row r="1109" spans="1:11" x14ac:dyDescent="0.25">
      <c r="A1109" s="1">
        <v>45348</v>
      </c>
      <c r="B1109" t="s">
        <v>3</v>
      </c>
      <c r="C1109" t="s">
        <v>110</v>
      </c>
      <c r="D1109" s="2">
        <v>0.88</v>
      </c>
      <c r="E1109">
        <f t="shared" si="86"/>
        <v>2</v>
      </c>
      <c r="F1109">
        <f t="shared" si="87"/>
        <v>2024</v>
      </c>
      <c r="G1109">
        <f t="shared" si="88"/>
        <v>1</v>
      </c>
      <c r="H1109" t="str">
        <f t="shared" si="89"/>
        <v>Monday</v>
      </c>
      <c r="I1109" t="str">
        <f t="shared" si="90"/>
        <v>Feb</v>
      </c>
      <c r="J1109" t="s">
        <v>46</v>
      </c>
    </row>
    <row r="1110" spans="1:11" x14ac:dyDescent="0.25">
      <c r="A1110" s="1">
        <v>45348</v>
      </c>
      <c r="B1110" t="s">
        <v>3</v>
      </c>
      <c r="C1110" t="s">
        <v>639</v>
      </c>
      <c r="D1110" s="2">
        <v>0.79</v>
      </c>
      <c r="E1110">
        <f t="shared" si="86"/>
        <v>2</v>
      </c>
      <c r="F1110">
        <f t="shared" si="87"/>
        <v>2024</v>
      </c>
      <c r="G1110">
        <f t="shared" si="88"/>
        <v>1</v>
      </c>
      <c r="H1110" t="str">
        <f t="shared" si="89"/>
        <v>Monday</v>
      </c>
      <c r="I1110" t="str">
        <f t="shared" si="90"/>
        <v>Feb</v>
      </c>
      <c r="J1110" t="s">
        <v>46</v>
      </c>
    </row>
    <row r="1111" spans="1:11" x14ac:dyDescent="0.25">
      <c r="A1111" s="1">
        <v>45349</v>
      </c>
      <c r="B1111" t="s">
        <v>3</v>
      </c>
      <c r="C1111" t="s">
        <v>108</v>
      </c>
      <c r="D1111" s="2">
        <v>5.3</v>
      </c>
      <c r="E1111">
        <f t="shared" si="86"/>
        <v>2</v>
      </c>
      <c r="F1111">
        <f t="shared" si="87"/>
        <v>2024</v>
      </c>
      <c r="G1111">
        <f t="shared" si="88"/>
        <v>2</v>
      </c>
      <c r="H1111" t="str">
        <f t="shared" si="89"/>
        <v>Tuesday</v>
      </c>
      <c r="I1111" t="str">
        <f t="shared" si="90"/>
        <v>Feb</v>
      </c>
      <c r="J1111" t="s">
        <v>46</v>
      </c>
    </row>
    <row r="1112" spans="1:11" x14ac:dyDescent="0.25">
      <c r="A1112" s="1">
        <v>45349</v>
      </c>
      <c r="B1112" t="s">
        <v>3</v>
      </c>
      <c r="C1112" t="s">
        <v>110</v>
      </c>
      <c r="D1112" s="2">
        <v>0.88</v>
      </c>
      <c r="E1112">
        <f t="shared" si="86"/>
        <v>2</v>
      </c>
      <c r="F1112">
        <f t="shared" si="87"/>
        <v>2024</v>
      </c>
      <c r="G1112">
        <f t="shared" si="88"/>
        <v>2</v>
      </c>
      <c r="H1112" t="str">
        <f t="shared" si="89"/>
        <v>Tuesday</v>
      </c>
      <c r="I1112" t="str">
        <f t="shared" si="90"/>
        <v>Feb</v>
      </c>
      <c r="J1112" t="s">
        <v>46</v>
      </c>
    </row>
    <row r="1113" spans="1:11" x14ac:dyDescent="0.25">
      <c r="A1113" s="1">
        <v>45349</v>
      </c>
      <c r="B1113" t="s">
        <v>3</v>
      </c>
      <c r="C1113" t="s">
        <v>86</v>
      </c>
      <c r="D1113" s="2">
        <v>0.79</v>
      </c>
      <c r="E1113">
        <f t="shared" si="86"/>
        <v>2</v>
      </c>
      <c r="F1113">
        <f t="shared" si="87"/>
        <v>2024</v>
      </c>
      <c r="G1113">
        <f t="shared" si="88"/>
        <v>2</v>
      </c>
      <c r="H1113" t="str">
        <f t="shared" si="89"/>
        <v>Tuesday</v>
      </c>
      <c r="I1113" t="str">
        <f t="shared" si="90"/>
        <v>Feb</v>
      </c>
      <c r="J1113" t="s">
        <v>46</v>
      </c>
    </row>
    <row r="1114" spans="1:11" x14ac:dyDescent="0.25">
      <c r="A1114" s="1">
        <v>45349</v>
      </c>
      <c r="B1114" t="s">
        <v>3</v>
      </c>
      <c r="C1114" t="s">
        <v>648</v>
      </c>
      <c r="D1114" s="2">
        <v>3.99</v>
      </c>
      <c r="E1114">
        <f t="shared" si="86"/>
        <v>2</v>
      </c>
      <c r="F1114">
        <f t="shared" si="87"/>
        <v>2024</v>
      </c>
      <c r="G1114">
        <f t="shared" si="88"/>
        <v>2</v>
      </c>
      <c r="H1114" t="str">
        <f t="shared" si="89"/>
        <v>Tuesday</v>
      </c>
      <c r="I1114" t="str">
        <f t="shared" si="90"/>
        <v>Feb</v>
      </c>
      <c r="J1114" t="s">
        <v>63</v>
      </c>
    </row>
    <row r="1115" spans="1:11" x14ac:dyDescent="0.25">
      <c r="A1115" s="1">
        <v>45349</v>
      </c>
      <c r="B1115" t="s">
        <v>3</v>
      </c>
      <c r="C1115" t="s">
        <v>649</v>
      </c>
      <c r="D1115" s="2">
        <v>1.49</v>
      </c>
      <c r="E1115">
        <f t="shared" si="86"/>
        <v>2</v>
      </c>
      <c r="F1115">
        <f t="shared" si="87"/>
        <v>2024</v>
      </c>
      <c r="G1115">
        <f t="shared" si="88"/>
        <v>2</v>
      </c>
      <c r="H1115" t="str">
        <f t="shared" si="89"/>
        <v>Tuesday</v>
      </c>
      <c r="I1115" t="str">
        <f t="shared" si="90"/>
        <v>Feb</v>
      </c>
      <c r="J1115" t="s">
        <v>63</v>
      </c>
    </row>
    <row r="1116" spans="1:11" x14ac:dyDescent="0.25">
      <c r="A1116" s="1">
        <v>45349</v>
      </c>
      <c r="B1116" t="s">
        <v>3</v>
      </c>
      <c r="C1116" t="s">
        <v>518</v>
      </c>
      <c r="D1116" s="2">
        <v>1.49</v>
      </c>
      <c r="E1116">
        <f t="shared" si="86"/>
        <v>2</v>
      </c>
      <c r="F1116">
        <f t="shared" si="87"/>
        <v>2024</v>
      </c>
      <c r="G1116">
        <f t="shared" si="88"/>
        <v>2</v>
      </c>
      <c r="H1116" t="str">
        <f t="shared" si="89"/>
        <v>Tuesday</v>
      </c>
      <c r="I1116" t="str">
        <f t="shared" si="90"/>
        <v>Feb</v>
      </c>
      <c r="J1116" t="s">
        <v>63</v>
      </c>
    </row>
    <row r="1117" spans="1:11" x14ac:dyDescent="0.25">
      <c r="A1117" s="1">
        <v>45349</v>
      </c>
      <c r="B1117" t="s">
        <v>3</v>
      </c>
      <c r="C1117" t="s">
        <v>650</v>
      </c>
      <c r="D1117" s="2">
        <v>0.75</v>
      </c>
      <c r="E1117">
        <f t="shared" si="86"/>
        <v>2</v>
      </c>
      <c r="F1117">
        <f t="shared" si="87"/>
        <v>2024</v>
      </c>
      <c r="G1117">
        <f t="shared" si="88"/>
        <v>2</v>
      </c>
      <c r="H1117" t="str">
        <f t="shared" si="89"/>
        <v>Tuesday</v>
      </c>
      <c r="I1117" t="str">
        <f t="shared" si="90"/>
        <v>Feb</v>
      </c>
      <c r="J1117" t="s">
        <v>63</v>
      </c>
    </row>
    <row r="1118" spans="1:11" x14ac:dyDescent="0.25">
      <c r="A1118" s="1">
        <v>45349</v>
      </c>
      <c r="B1118" t="s">
        <v>3</v>
      </c>
      <c r="C1118" t="s">
        <v>650</v>
      </c>
      <c r="D1118" s="2">
        <v>0.75</v>
      </c>
      <c r="E1118">
        <f t="shared" si="86"/>
        <v>2</v>
      </c>
      <c r="F1118">
        <f t="shared" si="87"/>
        <v>2024</v>
      </c>
      <c r="G1118">
        <f t="shared" si="88"/>
        <v>2</v>
      </c>
      <c r="H1118" t="str">
        <f t="shared" si="89"/>
        <v>Tuesday</v>
      </c>
      <c r="I1118" t="str">
        <f t="shared" si="90"/>
        <v>Feb</v>
      </c>
      <c r="J1118" t="s">
        <v>63</v>
      </c>
    </row>
    <row r="1119" spans="1:11" x14ac:dyDescent="0.25">
      <c r="A1119" s="1">
        <v>45349</v>
      </c>
      <c r="B1119" t="s">
        <v>3</v>
      </c>
      <c r="C1119" t="s">
        <v>650</v>
      </c>
      <c r="D1119" s="2">
        <v>0.75</v>
      </c>
      <c r="E1119">
        <f t="shared" si="86"/>
        <v>2</v>
      </c>
      <c r="F1119">
        <f t="shared" si="87"/>
        <v>2024</v>
      </c>
      <c r="G1119">
        <f t="shared" si="88"/>
        <v>2</v>
      </c>
      <c r="H1119" t="str">
        <f t="shared" si="89"/>
        <v>Tuesday</v>
      </c>
      <c r="I1119" t="str">
        <f t="shared" si="90"/>
        <v>Feb</v>
      </c>
      <c r="J1119" t="s">
        <v>63</v>
      </c>
    </row>
    <row r="1120" spans="1:11" x14ac:dyDescent="0.25">
      <c r="A1120" s="1">
        <v>45349</v>
      </c>
      <c r="B1120" t="s">
        <v>3</v>
      </c>
      <c r="C1120" t="s">
        <v>650</v>
      </c>
      <c r="D1120" s="2">
        <v>0.75</v>
      </c>
      <c r="E1120">
        <f t="shared" si="86"/>
        <v>2</v>
      </c>
      <c r="F1120">
        <f t="shared" si="87"/>
        <v>2024</v>
      </c>
      <c r="G1120">
        <f t="shared" si="88"/>
        <v>2</v>
      </c>
      <c r="H1120" t="str">
        <f t="shared" si="89"/>
        <v>Tuesday</v>
      </c>
      <c r="I1120" t="str">
        <f t="shared" si="90"/>
        <v>Feb</v>
      </c>
      <c r="J1120" t="s">
        <v>63</v>
      </c>
    </row>
    <row r="1121" spans="1:11" x14ac:dyDescent="0.25">
      <c r="A1121" s="1">
        <v>45349</v>
      </c>
      <c r="B1121" t="s">
        <v>3</v>
      </c>
      <c r="C1121" t="s">
        <v>651</v>
      </c>
      <c r="D1121" s="2">
        <v>1.29</v>
      </c>
      <c r="E1121">
        <f t="shared" si="86"/>
        <v>2</v>
      </c>
      <c r="F1121">
        <f t="shared" si="87"/>
        <v>2024</v>
      </c>
      <c r="G1121">
        <f t="shared" si="88"/>
        <v>2</v>
      </c>
      <c r="H1121" t="str">
        <f t="shared" si="89"/>
        <v>Tuesday</v>
      </c>
      <c r="I1121" t="str">
        <f t="shared" si="90"/>
        <v>Feb</v>
      </c>
      <c r="J1121" t="s">
        <v>63</v>
      </c>
    </row>
    <row r="1122" spans="1:11" x14ac:dyDescent="0.25">
      <c r="A1122" s="1">
        <v>45349</v>
      </c>
      <c r="B1122" t="s">
        <v>3</v>
      </c>
      <c r="C1122" t="s">
        <v>652</v>
      </c>
      <c r="D1122" s="2">
        <v>1.79</v>
      </c>
      <c r="E1122">
        <f t="shared" si="86"/>
        <v>2</v>
      </c>
      <c r="F1122">
        <f t="shared" si="87"/>
        <v>2024</v>
      </c>
      <c r="G1122">
        <f t="shared" si="88"/>
        <v>2</v>
      </c>
      <c r="H1122" t="str">
        <f t="shared" si="89"/>
        <v>Tuesday</v>
      </c>
      <c r="I1122" t="str">
        <f t="shared" si="90"/>
        <v>Feb</v>
      </c>
      <c r="J1122" t="s">
        <v>63</v>
      </c>
    </row>
    <row r="1123" spans="1:11" x14ac:dyDescent="0.25">
      <c r="A1123" s="1">
        <v>45349</v>
      </c>
      <c r="B1123" t="s">
        <v>3</v>
      </c>
      <c r="C1123" t="s">
        <v>653</v>
      </c>
      <c r="D1123" s="2">
        <v>1.99</v>
      </c>
      <c r="E1123">
        <f t="shared" si="86"/>
        <v>2</v>
      </c>
      <c r="F1123">
        <f t="shared" si="87"/>
        <v>2024</v>
      </c>
      <c r="G1123">
        <f t="shared" si="88"/>
        <v>2</v>
      </c>
      <c r="H1123" t="str">
        <f t="shared" si="89"/>
        <v>Tuesday</v>
      </c>
      <c r="I1123" t="str">
        <f t="shared" si="90"/>
        <v>Feb</v>
      </c>
      <c r="J1123" t="s">
        <v>63</v>
      </c>
    </row>
    <row r="1124" spans="1:11" x14ac:dyDescent="0.25">
      <c r="A1124" s="1">
        <v>45346</v>
      </c>
      <c r="B1124" t="s">
        <v>3</v>
      </c>
      <c r="C1124" t="s">
        <v>655</v>
      </c>
      <c r="D1124" s="2">
        <v>4.49</v>
      </c>
      <c r="E1124">
        <f t="shared" si="86"/>
        <v>2</v>
      </c>
      <c r="F1124">
        <f t="shared" si="87"/>
        <v>2024</v>
      </c>
      <c r="G1124">
        <f t="shared" si="88"/>
        <v>6</v>
      </c>
      <c r="H1124" t="str">
        <f t="shared" si="89"/>
        <v>Saturday</v>
      </c>
      <c r="I1124" t="str">
        <f t="shared" si="90"/>
        <v>Feb</v>
      </c>
      <c r="J1124" t="s">
        <v>654</v>
      </c>
    </row>
    <row r="1125" spans="1:11" x14ac:dyDescent="0.25">
      <c r="A1125" s="1">
        <v>45346</v>
      </c>
      <c r="B1125" t="s">
        <v>3</v>
      </c>
      <c r="C1125" t="s">
        <v>656</v>
      </c>
      <c r="D1125" s="2">
        <v>4.29</v>
      </c>
      <c r="E1125">
        <f t="shared" si="86"/>
        <v>2</v>
      </c>
      <c r="F1125">
        <f t="shared" si="87"/>
        <v>2024</v>
      </c>
      <c r="G1125">
        <f t="shared" si="88"/>
        <v>6</v>
      </c>
      <c r="H1125" t="str">
        <f t="shared" si="89"/>
        <v>Saturday</v>
      </c>
      <c r="I1125" t="str">
        <f t="shared" si="90"/>
        <v>Feb</v>
      </c>
      <c r="J1125" t="s">
        <v>654</v>
      </c>
    </row>
    <row r="1126" spans="1:11" x14ac:dyDescent="0.25">
      <c r="A1126" s="1">
        <v>45259</v>
      </c>
      <c r="B1126" t="s">
        <v>3</v>
      </c>
      <c r="C1126" t="s">
        <v>657</v>
      </c>
      <c r="D1126" s="2">
        <v>1.06</v>
      </c>
      <c r="E1126">
        <f t="shared" si="86"/>
        <v>11</v>
      </c>
      <c r="F1126">
        <f t="shared" si="87"/>
        <v>2023</v>
      </c>
      <c r="G1126">
        <f t="shared" si="88"/>
        <v>3</v>
      </c>
      <c r="H1126" t="str">
        <f t="shared" si="89"/>
        <v>Wednesday</v>
      </c>
      <c r="I1126" t="str">
        <f t="shared" si="90"/>
        <v>Nov</v>
      </c>
      <c r="J1126" t="s">
        <v>49</v>
      </c>
    </row>
    <row r="1127" spans="1:11" x14ac:dyDescent="0.25">
      <c r="A1127" s="1">
        <v>45259</v>
      </c>
      <c r="B1127" t="s">
        <v>3</v>
      </c>
      <c r="C1127" t="s">
        <v>508</v>
      </c>
      <c r="D1127" s="2">
        <v>1.59</v>
      </c>
      <c r="E1127">
        <f t="shared" si="86"/>
        <v>11</v>
      </c>
      <c r="F1127">
        <f t="shared" si="87"/>
        <v>2023</v>
      </c>
      <c r="G1127">
        <f t="shared" si="88"/>
        <v>3</v>
      </c>
      <c r="H1127" t="str">
        <f t="shared" si="89"/>
        <v>Wednesday</v>
      </c>
      <c r="I1127" t="str">
        <f t="shared" si="90"/>
        <v>Nov</v>
      </c>
      <c r="J1127" t="s">
        <v>49</v>
      </c>
      <c r="K1127" t="s">
        <v>743</v>
      </c>
    </row>
    <row r="1128" spans="1:11" x14ac:dyDescent="0.25">
      <c r="A1128" s="1">
        <v>45259</v>
      </c>
      <c r="B1128" t="s">
        <v>3</v>
      </c>
      <c r="C1128" t="s">
        <v>658</v>
      </c>
      <c r="D1128" s="2">
        <f>2.99-1.5</f>
        <v>1.4900000000000002</v>
      </c>
      <c r="E1128">
        <f t="shared" si="86"/>
        <v>11</v>
      </c>
      <c r="F1128">
        <f t="shared" si="87"/>
        <v>2023</v>
      </c>
      <c r="G1128">
        <f t="shared" si="88"/>
        <v>3</v>
      </c>
      <c r="H1128" t="str">
        <f t="shared" si="89"/>
        <v>Wednesday</v>
      </c>
      <c r="I1128" t="str">
        <f t="shared" si="90"/>
        <v>Nov</v>
      </c>
      <c r="J1128" t="s">
        <v>49</v>
      </c>
    </row>
    <row r="1129" spans="1:11" x14ac:dyDescent="0.25">
      <c r="A1129" s="1">
        <v>45248</v>
      </c>
      <c r="B1129" t="s">
        <v>3</v>
      </c>
      <c r="C1129" t="s">
        <v>378</v>
      </c>
      <c r="D1129" s="2">
        <v>0.89</v>
      </c>
      <c r="E1129">
        <f t="shared" si="86"/>
        <v>11</v>
      </c>
      <c r="F1129">
        <f t="shared" si="87"/>
        <v>2023</v>
      </c>
      <c r="G1129">
        <f t="shared" si="88"/>
        <v>6</v>
      </c>
      <c r="H1129" t="str">
        <f t="shared" si="89"/>
        <v>Saturday</v>
      </c>
      <c r="I1129" t="str">
        <f t="shared" si="90"/>
        <v>Nov</v>
      </c>
      <c r="J1129" t="s">
        <v>48</v>
      </c>
    </row>
    <row r="1130" spans="1:11" x14ac:dyDescent="0.25">
      <c r="A1130" s="1">
        <v>45248</v>
      </c>
      <c r="B1130" t="s">
        <v>3</v>
      </c>
      <c r="C1130" t="s">
        <v>378</v>
      </c>
      <c r="D1130" s="2">
        <v>0.89</v>
      </c>
      <c r="E1130">
        <f t="shared" si="86"/>
        <v>11</v>
      </c>
      <c r="F1130">
        <f t="shared" si="87"/>
        <v>2023</v>
      </c>
      <c r="G1130">
        <f t="shared" si="88"/>
        <v>6</v>
      </c>
      <c r="H1130" t="str">
        <f t="shared" si="89"/>
        <v>Saturday</v>
      </c>
      <c r="I1130" t="str">
        <f t="shared" si="90"/>
        <v>Nov</v>
      </c>
      <c r="J1130" t="s">
        <v>48</v>
      </c>
    </row>
    <row r="1131" spans="1:11" x14ac:dyDescent="0.25">
      <c r="A1131" s="1">
        <v>45248</v>
      </c>
      <c r="B1131" t="s">
        <v>3</v>
      </c>
      <c r="C1131" t="s">
        <v>28</v>
      </c>
      <c r="D1131" s="2">
        <v>1.59</v>
      </c>
      <c r="E1131">
        <f t="shared" si="86"/>
        <v>11</v>
      </c>
      <c r="F1131">
        <f t="shared" si="87"/>
        <v>2023</v>
      </c>
      <c r="G1131">
        <f t="shared" si="88"/>
        <v>6</v>
      </c>
      <c r="H1131" t="str">
        <f t="shared" si="89"/>
        <v>Saturday</v>
      </c>
      <c r="I1131" t="str">
        <f t="shared" si="90"/>
        <v>Nov</v>
      </c>
      <c r="J1131" t="s">
        <v>48</v>
      </c>
    </row>
    <row r="1132" spans="1:11" x14ac:dyDescent="0.25">
      <c r="A1132" s="1">
        <v>45248</v>
      </c>
      <c r="B1132" t="s">
        <v>3</v>
      </c>
      <c r="C1132" t="s">
        <v>659</v>
      </c>
      <c r="D1132" s="2">
        <v>2.59</v>
      </c>
      <c r="E1132">
        <f t="shared" si="86"/>
        <v>11</v>
      </c>
      <c r="F1132">
        <f t="shared" si="87"/>
        <v>2023</v>
      </c>
      <c r="G1132">
        <f t="shared" si="88"/>
        <v>6</v>
      </c>
      <c r="H1132" t="str">
        <f t="shared" si="89"/>
        <v>Saturday</v>
      </c>
      <c r="I1132" t="str">
        <f t="shared" si="90"/>
        <v>Nov</v>
      </c>
      <c r="J1132" t="s">
        <v>48</v>
      </c>
    </row>
    <row r="1133" spans="1:11" x14ac:dyDescent="0.25">
      <c r="A1133" s="1">
        <v>45248</v>
      </c>
      <c r="B1133" t="s">
        <v>3</v>
      </c>
      <c r="C1133" t="s">
        <v>31</v>
      </c>
      <c r="D1133" s="2">
        <v>0.99</v>
      </c>
      <c r="E1133">
        <f t="shared" si="86"/>
        <v>11</v>
      </c>
      <c r="F1133">
        <f t="shared" si="87"/>
        <v>2023</v>
      </c>
      <c r="G1133">
        <f t="shared" si="88"/>
        <v>6</v>
      </c>
      <c r="H1133" t="str">
        <f t="shared" si="89"/>
        <v>Saturday</v>
      </c>
      <c r="I1133" t="str">
        <f t="shared" si="90"/>
        <v>Nov</v>
      </c>
      <c r="J1133" t="s">
        <v>48</v>
      </c>
    </row>
    <row r="1134" spans="1:11" x14ac:dyDescent="0.25">
      <c r="A1134" s="1">
        <v>45248</v>
      </c>
      <c r="B1134" t="s">
        <v>3</v>
      </c>
      <c r="C1134" t="s">
        <v>31</v>
      </c>
      <c r="D1134" s="2">
        <v>0.99</v>
      </c>
      <c r="E1134">
        <f t="shared" si="86"/>
        <v>11</v>
      </c>
      <c r="F1134">
        <f t="shared" si="87"/>
        <v>2023</v>
      </c>
      <c r="G1134">
        <f t="shared" si="88"/>
        <v>6</v>
      </c>
      <c r="H1134" t="str">
        <f t="shared" si="89"/>
        <v>Saturday</v>
      </c>
      <c r="I1134" t="str">
        <f t="shared" si="90"/>
        <v>Nov</v>
      </c>
      <c r="J1134" t="s">
        <v>48</v>
      </c>
    </row>
    <row r="1135" spans="1:11" x14ac:dyDescent="0.25">
      <c r="A1135" s="1">
        <v>45248</v>
      </c>
      <c r="B1135" t="s">
        <v>3</v>
      </c>
      <c r="C1135" t="s">
        <v>31</v>
      </c>
      <c r="D1135" s="2">
        <v>0.99</v>
      </c>
      <c r="E1135">
        <f t="shared" si="86"/>
        <v>11</v>
      </c>
      <c r="F1135">
        <f t="shared" si="87"/>
        <v>2023</v>
      </c>
      <c r="G1135">
        <f t="shared" si="88"/>
        <v>6</v>
      </c>
      <c r="H1135" t="str">
        <f t="shared" si="89"/>
        <v>Saturday</v>
      </c>
      <c r="I1135" t="str">
        <f t="shared" si="90"/>
        <v>Nov</v>
      </c>
      <c r="J1135" t="s">
        <v>48</v>
      </c>
    </row>
    <row r="1136" spans="1:11" x14ac:dyDescent="0.25">
      <c r="A1136" s="1">
        <v>45248</v>
      </c>
      <c r="B1136" t="s">
        <v>3</v>
      </c>
      <c r="C1136" t="s">
        <v>660</v>
      </c>
      <c r="D1136" s="2">
        <v>1.39</v>
      </c>
      <c r="E1136">
        <f t="shared" si="86"/>
        <v>11</v>
      </c>
      <c r="F1136">
        <f t="shared" si="87"/>
        <v>2023</v>
      </c>
      <c r="G1136">
        <f t="shared" si="88"/>
        <v>6</v>
      </c>
      <c r="H1136" t="str">
        <f t="shared" si="89"/>
        <v>Saturday</v>
      </c>
      <c r="I1136" t="str">
        <f t="shared" si="90"/>
        <v>Nov</v>
      </c>
      <c r="J1136" t="s">
        <v>48</v>
      </c>
    </row>
    <row r="1137" spans="1:10" x14ac:dyDescent="0.25">
      <c r="A1137" s="1">
        <v>45248</v>
      </c>
      <c r="B1137" t="s">
        <v>3</v>
      </c>
      <c r="C1137" t="s">
        <v>28</v>
      </c>
      <c r="D1137" s="2">
        <v>1.59</v>
      </c>
      <c r="E1137">
        <f t="shared" si="86"/>
        <v>11</v>
      </c>
      <c r="F1137">
        <f t="shared" si="87"/>
        <v>2023</v>
      </c>
      <c r="G1137">
        <f t="shared" si="88"/>
        <v>6</v>
      </c>
      <c r="H1137" t="str">
        <f t="shared" si="89"/>
        <v>Saturday</v>
      </c>
      <c r="I1137" t="str">
        <f t="shared" si="90"/>
        <v>Nov</v>
      </c>
      <c r="J1137" t="s">
        <v>48</v>
      </c>
    </row>
    <row r="1138" spans="1:10" x14ac:dyDescent="0.25">
      <c r="A1138" s="1">
        <v>45248</v>
      </c>
      <c r="B1138" t="s">
        <v>3</v>
      </c>
      <c r="C1138" t="s">
        <v>661</v>
      </c>
      <c r="D1138" s="2">
        <v>0.79</v>
      </c>
      <c r="E1138">
        <f t="shared" si="86"/>
        <v>11</v>
      </c>
      <c r="F1138">
        <f t="shared" si="87"/>
        <v>2023</v>
      </c>
      <c r="G1138">
        <f t="shared" si="88"/>
        <v>6</v>
      </c>
      <c r="H1138" t="str">
        <f t="shared" si="89"/>
        <v>Saturday</v>
      </c>
      <c r="I1138" t="str">
        <f t="shared" si="90"/>
        <v>Nov</v>
      </c>
      <c r="J1138" t="s">
        <v>48</v>
      </c>
    </row>
    <row r="1139" spans="1:10" x14ac:dyDescent="0.25">
      <c r="A1139" s="1">
        <v>45248</v>
      </c>
      <c r="B1139" t="s">
        <v>3</v>
      </c>
      <c r="C1139" t="s">
        <v>662</v>
      </c>
      <c r="D1139" s="2">
        <v>0.59</v>
      </c>
      <c r="E1139">
        <f t="shared" si="86"/>
        <v>11</v>
      </c>
      <c r="F1139">
        <f t="shared" si="87"/>
        <v>2023</v>
      </c>
      <c r="G1139">
        <f t="shared" si="88"/>
        <v>6</v>
      </c>
      <c r="H1139" t="str">
        <f t="shared" si="89"/>
        <v>Saturday</v>
      </c>
      <c r="I1139" t="str">
        <f t="shared" si="90"/>
        <v>Nov</v>
      </c>
      <c r="J1139" t="s">
        <v>48</v>
      </c>
    </row>
    <row r="1140" spans="1:10" x14ac:dyDescent="0.25">
      <c r="A1140" s="1">
        <v>45248</v>
      </c>
      <c r="B1140" t="s">
        <v>3</v>
      </c>
      <c r="C1140" t="s">
        <v>662</v>
      </c>
      <c r="D1140" s="2">
        <v>0.59</v>
      </c>
      <c r="E1140">
        <f t="shared" si="86"/>
        <v>11</v>
      </c>
      <c r="F1140">
        <f t="shared" si="87"/>
        <v>2023</v>
      </c>
      <c r="G1140">
        <f t="shared" si="88"/>
        <v>6</v>
      </c>
      <c r="H1140" t="str">
        <f t="shared" si="89"/>
        <v>Saturday</v>
      </c>
      <c r="I1140" t="str">
        <f t="shared" si="90"/>
        <v>Nov</v>
      </c>
      <c r="J1140" t="s">
        <v>48</v>
      </c>
    </row>
    <row r="1141" spans="1:10" x14ac:dyDescent="0.25">
      <c r="A1141" s="1">
        <v>45248</v>
      </c>
      <c r="B1141" t="s">
        <v>3</v>
      </c>
      <c r="C1141" t="s">
        <v>603</v>
      </c>
      <c r="D1141" s="2">
        <v>0.99</v>
      </c>
      <c r="E1141">
        <f t="shared" si="86"/>
        <v>11</v>
      </c>
      <c r="F1141">
        <f t="shared" si="87"/>
        <v>2023</v>
      </c>
      <c r="G1141">
        <f t="shared" si="88"/>
        <v>6</v>
      </c>
      <c r="H1141" t="str">
        <f t="shared" si="89"/>
        <v>Saturday</v>
      </c>
      <c r="I1141" t="str">
        <f t="shared" si="90"/>
        <v>Nov</v>
      </c>
      <c r="J1141" t="s">
        <v>48</v>
      </c>
    </row>
    <row r="1142" spans="1:10" x14ac:dyDescent="0.25">
      <c r="A1142" s="1">
        <v>45248</v>
      </c>
      <c r="B1142" t="s">
        <v>3</v>
      </c>
      <c r="C1142" t="s">
        <v>30</v>
      </c>
      <c r="D1142" s="2">
        <v>1.39</v>
      </c>
      <c r="E1142">
        <f t="shared" si="86"/>
        <v>11</v>
      </c>
      <c r="F1142">
        <f t="shared" si="87"/>
        <v>2023</v>
      </c>
      <c r="G1142">
        <f t="shared" si="88"/>
        <v>6</v>
      </c>
      <c r="H1142" t="str">
        <f t="shared" si="89"/>
        <v>Saturday</v>
      </c>
      <c r="I1142" t="str">
        <f t="shared" si="90"/>
        <v>Nov</v>
      </c>
      <c r="J1142" t="s">
        <v>48</v>
      </c>
    </row>
    <row r="1143" spans="1:10" x14ac:dyDescent="0.25">
      <c r="A1143" s="1">
        <v>45248</v>
      </c>
      <c r="B1143" t="s">
        <v>3</v>
      </c>
      <c r="C1143" t="s">
        <v>661</v>
      </c>
      <c r="D1143" s="2">
        <v>0.79</v>
      </c>
      <c r="E1143">
        <f t="shared" si="86"/>
        <v>11</v>
      </c>
      <c r="F1143">
        <f t="shared" si="87"/>
        <v>2023</v>
      </c>
      <c r="G1143">
        <f t="shared" si="88"/>
        <v>6</v>
      </c>
      <c r="H1143" t="str">
        <f t="shared" si="89"/>
        <v>Saturday</v>
      </c>
      <c r="I1143" t="str">
        <f t="shared" si="90"/>
        <v>Nov</v>
      </c>
      <c r="J1143" t="s">
        <v>48</v>
      </c>
    </row>
    <row r="1144" spans="1:10" x14ac:dyDescent="0.25">
      <c r="A1144" s="1">
        <v>45254</v>
      </c>
      <c r="B1144" t="s">
        <v>3</v>
      </c>
      <c r="C1144" t="s">
        <v>663</v>
      </c>
      <c r="D1144" s="2">
        <f>2.99-0.75</f>
        <v>2.2400000000000002</v>
      </c>
      <c r="E1144">
        <f t="shared" si="86"/>
        <v>11</v>
      </c>
      <c r="F1144">
        <f t="shared" si="87"/>
        <v>2023</v>
      </c>
      <c r="G1144">
        <f t="shared" si="88"/>
        <v>5</v>
      </c>
      <c r="H1144" t="str">
        <f t="shared" si="89"/>
        <v>Friday</v>
      </c>
      <c r="I1144" t="str">
        <f t="shared" si="90"/>
        <v>Nov</v>
      </c>
      <c r="J1144" t="s">
        <v>269</v>
      </c>
    </row>
    <row r="1145" spans="1:10" x14ac:dyDescent="0.25">
      <c r="A1145" s="1">
        <v>45254</v>
      </c>
      <c r="B1145" t="s">
        <v>3</v>
      </c>
      <c r="C1145" t="s">
        <v>664</v>
      </c>
      <c r="D1145" s="2">
        <f>1.49-0.38</f>
        <v>1.1099999999999999</v>
      </c>
      <c r="E1145">
        <f t="shared" si="86"/>
        <v>11</v>
      </c>
      <c r="F1145">
        <f t="shared" si="87"/>
        <v>2023</v>
      </c>
      <c r="G1145">
        <f t="shared" si="88"/>
        <v>5</v>
      </c>
      <c r="H1145" t="str">
        <f t="shared" si="89"/>
        <v>Friday</v>
      </c>
      <c r="I1145" t="str">
        <f t="shared" si="90"/>
        <v>Nov</v>
      </c>
      <c r="J1145" t="s">
        <v>269</v>
      </c>
    </row>
    <row r="1146" spans="1:10" x14ac:dyDescent="0.25">
      <c r="A1146" s="1">
        <v>45254</v>
      </c>
      <c r="B1146" t="s">
        <v>3</v>
      </c>
      <c r="C1146" t="s">
        <v>586</v>
      </c>
      <c r="D1146" s="2">
        <v>7.98</v>
      </c>
      <c r="E1146">
        <f t="shared" si="86"/>
        <v>11</v>
      </c>
      <c r="F1146">
        <f t="shared" si="87"/>
        <v>2023</v>
      </c>
      <c r="G1146">
        <f t="shared" si="88"/>
        <v>5</v>
      </c>
      <c r="H1146" t="str">
        <f t="shared" si="89"/>
        <v>Friday</v>
      </c>
      <c r="I1146" t="str">
        <f t="shared" si="90"/>
        <v>Nov</v>
      </c>
      <c r="J1146" t="s">
        <v>269</v>
      </c>
    </row>
    <row r="1147" spans="1:10" x14ac:dyDescent="0.25">
      <c r="A1147" s="1">
        <v>45254</v>
      </c>
      <c r="B1147" t="s">
        <v>3</v>
      </c>
      <c r="C1147" t="s">
        <v>665</v>
      </c>
      <c r="D1147" s="2">
        <v>1.19</v>
      </c>
      <c r="E1147">
        <f t="shared" si="86"/>
        <v>11</v>
      </c>
      <c r="F1147">
        <f t="shared" si="87"/>
        <v>2023</v>
      </c>
      <c r="G1147">
        <f t="shared" si="88"/>
        <v>5</v>
      </c>
      <c r="H1147" t="str">
        <f t="shared" si="89"/>
        <v>Friday</v>
      </c>
      <c r="I1147" t="str">
        <f t="shared" si="90"/>
        <v>Nov</v>
      </c>
      <c r="J1147" t="s">
        <v>269</v>
      </c>
    </row>
    <row r="1148" spans="1:10" x14ac:dyDescent="0.25">
      <c r="A1148" s="1">
        <v>45254</v>
      </c>
      <c r="B1148" t="s">
        <v>3</v>
      </c>
      <c r="C1148" t="s">
        <v>666</v>
      </c>
      <c r="D1148" s="2">
        <v>1.39</v>
      </c>
      <c r="E1148">
        <f t="shared" si="86"/>
        <v>11</v>
      </c>
      <c r="F1148">
        <f t="shared" si="87"/>
        <v>2023</v>
      </c>
      <c r="G1148">
        <f t="shared" si="88"/>
        <v>5</v>
      </c>
      <c r="H1148" t="str">
        <f t="shared" si="89"/>
        <v>Friday</v>
      </c>
      <c r="I1148" t="str">
        <f t="shared" si="90"/>
        <v>Nov</v>
      </c>
      <c r="J1148" t="s">
        <v>269</v>
      </c>
    </row>
    <row r="1149" spans="1:10" x14ac:dyDescent="0.25">
      <c r="A1149" s="1">
        <v>45254</v>
      </c>
      <c r="B1149" t="s">
        <v>3</v>
      </c>
      <c r="C1149" t="s">
        <v>587</v>
      </c>
      <c r="D1149" s="2">
        <v>1.19</v>
      </c>
      <c r="E1149">
        <f t="shared" si="86"/>
        <v>11</v>
      </c>
      <c r="F1149">
        <f t="shared" si="87"/>
        <v>2023</v>
      </c>
      <c r="G1149">
        <f t="shared" si="88"/>
        <v>5</v>
      </c>
      <c r="H1149" t="str">
        <f t="shared" si="89"/>
        <v>Friday</v>
      </c>
      <c r="I1149" t="str">
        <f t="shared" si="90"/>
        <v>Nov</v>
      </c>
      <c r="J1149" t="s">
        <v>269</v>
      </c>
    </row>
    <row r="1150" spans="1:10" x14ac:dyDescent="0.25">
      <c r="A1150" s="1">
        <v>45254</v>
      </c>
      <c r="B1150" t="s">
        <v>3</v>
      </c>
      <c r="C1150" t="s">
        <v>274</v>
      </c>
      <c r="D1150" s="2">
        <v>1.59</v>
      </c>
      <c r="E1150">
        <f t="shared" si="86"/>
        <v>11</v>
      </c>
      <c r="F1150">
        <f t="shared" si="87"/>
        <v>2023</v>
      </c>
      <c r="G1150">
        <f t="shared" si="88"/>
        <v>5</v>
      </c>
      <c r="H1150" t="str">
        <f t="shared" si="89"/>
        <v>Friday</v>
      </c>
      <c r="I1150" t="str">
        <f t="shared" si="90"/>
        <v>Nov</v>
      </c>
      <c r="J1150" t="s">
        <v>269</v>
      </c>
    </row>
    <row r="1151" spans="1:10" x14ac:dyDescent="0.25">
      <c r="A1151" s="1">
        <v>45254</v>
      </c>
      <c r="B1151" t="s">
        <v>3</v>
      </c>
      <c r="C1151" t="s">
        <v>667</v>
      </c>
      <c r="D1151" s="2">
        <v>2.19</v>
      </c>
      <c r="E1151">
        <f t="shared" si="86"/>
        <v>11</v>
      </c>
      <c r="F1151">
        <f t="shared" si="87"/>
        <v>2023</v>
      </c>
      <c r="G1151">
        <f t="shared" si="88"/>
        <v>5</v>
      </c>
      <c r="H1151" t="str">
        <f t="shared" si="89"/>
        <v>Friday</v>
      </c>
      <c r="I1151" t="str">
        <f t="shared" si="90"/>
        <v>Nov</v>
      </c>
      <c r="J1151" t="s">
        <v>269</v>
      </c>
    </row>
    <row r="1152" spans="1:10" x14ac:dyDescent="0.25">
      <c r="A1152" s="1">
        <v>45254</v>
      </c>
      <c r="B1152" t="s">
        <v>3</v>
      </c>
      <c r="C1152" t="s">
        <v>668</v>
      </c>
      <c r="D1152" s="2">
        <v>2.4900000000000002</v>
      </c>
      <c r="E1152">
        <f t="shared" si="86"/>
        <v>11</v>
      </c>
      <c r="F1152">
        <f t="shared" si="87"/>
        <v>2023</v>
      </c>
      <c r="G1152">
        <f t="shared" si="88"/>
        <v>5</v>
      </c>
      <c r="H1152" t="str">
        <f t="shared" si="89"/>
        <v>Friday</v>
      </c>
      <c r="I1152" t="str">
        <f t="shared" si="90"/>
        <v>Nov</v>
      </c>
      <c r="J1152" t="s">
        <v>269</v>
      </c>
    </row>
    <row r="1153" spans="1:10" x14ac:dyDescent="0.25">
      <c r="A1153" s="1">
        <v>45254</v>
      </c>
      <c r="B1153" t="s">
        <v>3</v>
      </c>
      <c r="C1153" t="s">
        <v>669</v>
      </c>
      <c r="D1153" s="2">
        <v>0.74</v>
      </c>
      <c r="E1153">
        <f t="shared" si="86"/>
        <v>11</v>
      </c>
      <c r="F1153">
        <f t="shared" si="87"/>
        <v>2023</v>
      </c>
      <c r="G1153">
        <f t="shared" si="88"/>
        <v>5</v>
      </c>
      <c r="H1153" t="str">
        <f t="shared" si="89"/>
        <v>Friday</v>
      </c>
      <c r="I1153" t="str">
        <f t="shared" si="90"/>
        <v>Nov</v>
      </c>
      <c r="J1153" t="s">
        <v>269</v>
      </c>
    </row>
    <row r="1154" spans="1:10" x14ac:dyDescent="0.25">
      <c r="A1154" s="1">
        <v>45254</v>
      </c>
      <c r="B1154" t="s">
        <v>3</v>
      </c>
      <c r="C1154" t="s">
        <v>590</v>
      </c>
      <c r="D1154" s="2">
        <v>2.19</v>
      </c>
      <c r="E1154">
        <f t="shared" si="86"/>
        <v>11</v>
      </c>
      <c r="F1154">
        <f t="shared" si="87"/>
        <v>2023</v>
      </c>
      <c r="G1154">
        <f t="shared" si="88"/>
        <v>5</v>
      </c>
      <c r="H1154" t="str">
        <f t="shared" si="89"/>
        <v>Friday</v>
      </c>
      <c r="I1154" t="str">
        <f t="shared" si="90"/>
        <v>Nov</v>
      </c>
      <c r="J1154" t="s">
        <v>269</v>
      </c>
    </row>
    <row r="1155" spans="1:10" x14ac:dyDescent="0.25">
      <c r="A1155" s="1">
        <v>45254</v>
      </c>
      <c r="B1155" t="s">
        <v>3</v>
      </c>
      <c r="C1155" t="s">
        <v>588</v>
      </c>
      <c r="D1155" s="2">
        <v>0.99</v>
      </c>
      <c r="E1155">
        <f t="shared" ref="E1155:E1218" si="91">MONTH(A1155)</f>
        <v>11</v>
      </c>
      <c r="F1155">
        <f t="shared" ref="F1155:F1218" si="92">YEAR(A1155)</f>
        <v>2023</v>
      </c>
      <c r="G1155">
        <f t="shared" ref="G1155:G1218" si="93">WEEKDAY(A1155, 2)</f>
        <v>5</v>
      </c>
      <c r="H1155" t="str">
        <f t="shared" ref="H1155:H1218" si="94">CHOOSE(WEEKDAY(A1155, 2), "Monday", "Tuesday","Wednesday", "Thursday", "Friday", "Saturday","Sunday")</f>
        <v>Friday</v>
      </c>
      <c r="I1155" t="str">
        <f t="shared" ref="I1155:I1218" si="95">TEXT(A1155, "MMM")</f>
        <v>Nov</v>
      </c>
      <c r="J1155" t="s">
        <v>269</v>
      </c>
    </row>
    <row r="1156" spans="1:10" x14ac:dyDescent="0.25">
      <c r="A1156" s="1">
        <v>45254</v>
      </c>
      <c r="B1156" t="s">
        <v>3</v>
      </c>
      <c r="C1156" t="s">
        <v>588</v>
      </c>
      <c r="D1156" s="2">
        <v>0.99</v>
      </c>
      <c r="E1156">
        <f t="shared" si="91"/>
        <v>11</v>
      </c>
      <c r="F1156">
        <f t="shared" si="92"/>
        <v>2023</v>
      </c>
      <c r="G1156">
        <f t="shared" si="93"/>
        <v>5</v>
      </c>
      <c r="H1156" t="str">
        <f t="shared" si="94"/>
        <v>Friday</v>
      </c>
      <c r="I1156" t="str">
        <f t="shared" si="95"/>
        <v>Nov</v>
      </c>
      <c r="J1156" t="s">
        <v>269</v>
      </c>
    </row>
    <row r="1157" spans="1:10" x14ac:dyDescent="0.25">
      <c r="A1157" s="1">
        <v>45254</v>
      </c>
      <c r="B1157" t="s">
        <v>3</v>
      </c>
      <c r="C1157" t="s">
        <v>588</v>
      </c>
      <c r="D1157" s="2">
        <v>0.99</v>
      </c>
      <c r="E1157">
        <f t="shared" si="91"/>
        <v>11</v>
      </c>
      <c r="F1157">
        <f t="shared" si="92"/>
        <v>2023</v>
      </c>
      <c r="G1157">
        <f t="shared" si="93"/>
        <v>5</v>
      </c>
      <c r="H1157" t="str">
        <f t="shared" si="94"/>
        <v>Friday</v>
      </c>
      <c r="I1157" t="str">
        <f t="shared" si="95"/>
        <v>Nov</v>
      </c>
      <c r="J1157" t="s">
        <v>269</v>
      </c>
    </row>
    <row r="1158" spans="1:10" x14ac:dyDescent="0.25">
      <c r="A1158" s="1">
        <v>45254</v>
      </c>
      <c r="B1158" t="s">
        <v>3</v>
      </c>
      <c r="C1158" t="s">
        <v>670</v>
      </c>
      <c r="D1158" s="2">
        <v>2.79</v>
      </c>
      <c r="E1158">
        <f t="shared" si="91"/>
        <v>11</v>
      </c>
      <c r="F1158">
        <f t="shared" si="92"/>
        <v>2023</v>
      </c>
      <c r="G1158">
        <f t="shared" si="93"/>
        <v>5</v>
      </c>
      <c r="H1158" t="str">
        <f t="shared" si="94"/>
        <v>Friday</v>
      </c>
      <c r="I1158" t="str">
        <f t="shared" si="95"/>
        <v>Nov</v>
      </c>
      <c r="J1158" t="s">
        <v>269</v>
      </c>
    </row>
    <row r="1159" spans="1:10" x14ac:dyDescent="0.25">
      <c r="A1159" s="1">
        <v>45254</v>
      </c>
      <c r="B1159" t="s">
        <v>3</v>
      </c>
      <c r="C1159" t="s">
        <v>671</v>
      </c>
      <c r="D1159" s="2">
        <v>0.79</v>
      </c>
      <c r="E1159">
        <f t="shared" si="91"/>
        <v>11</v>
      </c>
      <c r="F1159">
        <f t="shared" si="92"/>
        <v>2023</v>
      </c>
      <c r="G1159">
        <f t="shared" si="93"/>
        <v>5</v>
      </c>
      <c r="H1159" t="str">
        <f t="shared" si="94"/>
        <v>Friday</v>
      </c>
      <c r="I1159" t="str">
        <f t="shared" si="95"/>
        <v>Nov</v>
      </c>
      <c r="J1159" t="s">
        <v>269</v>
      </c>
    </row>
    <row r="1160" spans="1:10" x14ac:dyDescent="0.25">
      <c r="A1160" s="1">
        <v>45254</v>
      </c>
      <c r="B1160" t="s">
        <v>3</v>
      </c>
      <c r="C1160" t="s">
        <v>672</v>
      </c>
      <c r="D1160" s="2">
        <v>2.69</v>
      </c>
      <c r="E1160">
        <f t="shared" si="91"/>
        <v>11</v>
      </c>
      <c r="F1160">
        <f t="shared" si="92"/>
        <v>2023</v>
      </c>
      <c r="G1160">
        <f t="shared" si="93"/>
        <v>5</v>
      </c>
      <c r="H1160" t="str">
        <f t="shared" si="94"/>
        <v>Friday</v>
      </c>
      <c r="I1160" t="str">
        <f t="shared" si="95"/>
        <v>Nov</v>
      </c>
      <c r="J1160" t="s">
        <v>269</v>
      </c>
    </row>
    <row r="1161" spans="1:10" x14ac:dyDescent="0.25">
      <c r="A1161" s="1">
        <v>45254</v>
      </c>
      <c r="B1161" t="s">
        <v>3</v>
      </c>
      <c r="C1161" t="s">
        <v>673</v>
      </c>
      <c r="D1161" s="2">
        <v>0.69</v>
      </c>
      <c r="E1161">
        <f t="shared" si="91"/>
        <v>11</v>
      </c>
      <c r="F1161">
        <f t="shared" si="92"/>
        <v>2023</v>
      </c>
      <c r="G1161">
        <f t="shared" si="93"/>
        <v>5</v>
      </c>
      <c r="H1161" t="str">
        <f t="shared" si="94"/>
        <v>Friday</v>
      </c>
      <c r="I1161" t="str">
        <f t="shared" si="95"/>
        <v>Nov</v>
      </c>
      <c r="J1161" t="s">
        <v>269</v>
      </c>
    </row>
    <row r="1162" spans="1:10" x14ac:dyDescent="0.25">
      <c r="A1162" s="1">
        <v>45254</v>
      </c>
      <c r="B1162" t="s">
        <v>3</v>
      </c>
      <c r="C1162" t="s">
        <v>582</v>
      </c>
      <c r="D1162" s="2">
        <v>0.99</v>
      </c>
      <c r="E1162">
        <f t="shared" si="91"/>
        <v>11</v>
      </c>
      <c r="F1162">
        <f t="shared" si="92"/>
        <v>2023</v>
      </c>
      <c r="G1162">
        <f t="shared" si="93"/>
        <v>5</v>
      </c>
      <c r="H1162" t="str">
        <f t="shared" si="94"/>
        <v>Friday</v>
      </c>
      <c r="I1162" t="str">
        <f t="shared" si="95"/>
        <v>Nov</v>
      </c>
      <c r="J1162" t="s">
        <v>269</v>
      </c>
    </row>
    <row r="1163" spans="1:10" x14ac:dyDescent="0.25">
      <c r="A1163" s="1">
        <v>45254</v>
      </c>
      <c r="B1163" t="s">
        <v>3</v>
      </c>
      <c r="C1163" t="s">
        <v>504</v>
      </c>
      <c r="D1163" s="2">
        <v>1.29</v>
      </c>
      <c r="E1163">
        <f t="shared" si="91"/>
        <v>11</v>
      </c>
      <c r="F1163">
        <f t="shared" si="92"/>
        <v>2023</v>
      </c>
      <c r="G1163">
        <f t="shared" si="93"/>
        <v>5</v>
      </c>
      <c r="H1163" t="str">
        <f t="shared" si="94"/>
        <v>Friday</v>
      </c>
      <c r="I1163" t="str">
        <f t="shared" si="95"/>
        <v>Nov</v>
      </c>
      <c r="J1163" t="s">
        <v>269</v>
      </c>
    </row>
    <row r="1164" spans="1:10" x14ac:dyDescent="0.25">
      <c r="A1164" s="1">
        <v>45254</v>
      </c>
      <c r="B1164" t="s">
        <v>3</v>
      </c>
      <c r="C1164" t="s">
        <v>674</v>
      </c>
      <c r="D1164" s="2">
        <v>0.95</v>
      </c>
      <c r="E1164">
        <f t="shared" si="91"/>
        <v>11</v>
      </c>
      <c r="F1164">
        <f t="shared" si="92"/>
        <v>2023</v>
      </c>
      <c r="G1164">
        <f t="shared" si="93"/>
        <v>5</v>
      </c>
      <c r="H1164" t="str">
        <f t="shared" si="94"/>
        <v>Friday</v>
      </c>
      <c r="I1164" t="str">
        <f t="shared" si="95"/>
        <v>Nov</v>
      </c>
      <c r="J1164" t="s">
        <v>269</v>
      </c>
    </row>
    <row r="1165" spans="1:10" x14ac:dyDescent="0.25">
      <c r="A1165" s="1">
        <v>45272</v>
      </c>
      <c r="B1165" t="s">
        <v>3</v>
      </c>
      <c r="C1165" t="s">
        <v>316</v>
      </c>
      <c r="D1165" s="2">
        <v>1.1499999999999999</v>
      </c>
      <c r="E1165">
        <f t="shared" si="91"/>
        <v>12</v>
      </c>
      <c r="F1165">
        <f t="shared" si="92"/>
        <v>2023</v>
      </c>
      <c r="G1165">
        <f t="shared" si="93"/>
        <v>2</v>
      </c>
      <c r="H1165" t="str">
        <f t="shared" si="94"/>
        <v>Tuesday</v>
      </c>
      <c r="I1165" t="str">
        <f t="shared" si="95"/>
        <v>Dec</v>
      </c>
      <c r="J1165" t="s">
        <v>46</v>
      </c>
    </row>
    <row r="1166" spans="1:10" x14ac:dyDescent="0.25">
      <c r="A1166" s="1">
        <v>45272</v>
      </c>
      <c r="B1166" t="s">
        <v>3</v>
      </c>
      <c r="C1166" t="s">
        <v>94</v>
      </c>
      <c r="D1166" s="2">
        <v>3.3</v>
      </c>
      <c r="E1166">
        <f t="shared" si="91"/>
        <v>12</v>
      </c>
      <c r="F1166">
        <f t="shared" si="92"/>
        <v>2023</v>
      </c>
      <c r="G1166">
        <f t="shared" si="93"/>
        <v>2</v>
      </c>
      <c r="H1166" t="str">
        <f t="shared" si="94"/>
        <v>Tuesday</v>
      </c>
      <c r="I1166" t="str">
        <f t="shared" si="95"/>
        <v>Dec</v>
      </c>
      <c r="J1166" t="s">
        <v>46</v>
      </c>
    </row>
    <row r="1167" spans="1:10" x14ac:dyDescent="0.25">
      <c r="A1167" s="1">
        <v>45317</v>
      </c>
      <c r="B1167" t="s">
        <v>3</v>
      </c>
      <c r="C1167" t="s">
        <v>109</v>
      </c>
      <c r="D1167" s="2">
        <v>2.9</v>
      </c>
      <c r="E1167">
        <f t="shared" si="91"/>
        <v>1</v>
      </c>
      <c r="F1167">
        <f t="shared" si="92"/>
        <v>2024</v>
      </c>
      <c r="G1167">
        <f t="shared" si="93"/>
        <v>5</v>
      </c>
      <c r="H1167" t="str">
        <f t="shared" si="94"/>
        <v>Friday</v>
      </c>
      <c r="I1167" t="str">
        <f t="shared" si="95"/>
        <v>Jan</v>
      </c>
      <c r="J1167" t="s">
        <v>46</v>
      </c>
    </row>
    <row r="1168" spans="1:10" x14ac:dyDescent="0.25">
      <c r="A1168" s="1">
        <v>45317</v>
      </c>
      <c r="B1168" t="s">
        <v>3</v>
      </c>
      <c r="C1168" t="s">
        <v>316</v>
      </c>
      <c r="D1168" s="2">
        <v>1.1499999999999999</v>
      </c>
      <c r="E1168">
        <f t="shared" si="91"/>
        <v>1</v>
      </c>
      <c r="F1168">
        <f t="shared" si="92"/>
        <v>2024</v>
      </c>
      <c r="G1168">
        <f t="shared" si="93"/>
        <v>5</v>
      </c>
      <c r="H1168" t="str">
        <f t="shared" si="94"/>
        <v>Friday</v>
      </c>
      <c r="I1168" t="str">
        <f t="shared" si="95"/>
        <v>Jan</v>
      </c>
      <c r="J1168" t="s">
        <v>46</v>
      </c>
    </row>
    <row r="1169" spans="1:10" x14ac:dyDescent="0.25">
      <c r="A1169" s="1">
        <v>45317</v>
      </c>
      <c r="B1169" t="s">
        <v>3</v>
      </c>
      <c r="C1169" t="s">
        <v>639</v>
      </c>
      <c r="D1169" s="2">
        <v>0.79</v>
      </c>
      <c r="E1169">
        <f t="shared" si="91"/>
        <v>1</v>
      </c>
      <c r="F1169">
        <f t="shared" si="92"/>
        <v>2024</v>
      </c>
      <c r="G1169">
        <f t="shared" si="93"/>
        <v>5</v>
      </c>
      <c r="H1169" t="str">
        <f t="shared" si="94"/>
        <v>Friday</v>
      </c>
      <c r="I1169" t="str">
        <f t="shared" si="95"/>
        <v>Jan</v>
      </c>
      <c r="J1169" t="s">
        <v>46</v>
      </c>
    </row>
    <row r="1170" spans="1:10" x14ac:dyDescent="0.25">
      <c r="A1170" s="1">
        <v>45324</v>
      </c>
      <c r="B1170" t="s">
        <v>3</v>
      </c>
      <c r="C1170" t="s">
        <v>109</v>
      </c>
      <c r="D1170" s="2">
        <v>2.9</v>
      </c>
      <c r="E1170">
        <f t="shared" si="91"/>
        <v>2</v>
      </c>
      <c r="F1170">
        <f t="shared" si="92"/>
        <v>2024</v>
      </c>
      <c r="G1170">
        <f t="shared" si="93"/>
        <v>5</v>
      </c>
      <c r="H1170" t="str">
        <f t="shared" si="94"/>
        <v>Friday</v>
      </c>
      <c r="I1170" t="str">
        <f t="shared" si="95"/>
        <v>Feb</v>
      </c>
      <c r="J1170" t="s">
        <v>46</v>
      </c>
    </row>
    <row r="1171" spans="1:10" x14ac:dyDescent="0.25">
      <c r="A1171" s="1">
        <v>45324</v>
      </c>
      <c r="B1171" t="s">
        <v>3</v>
      </c>
      <c r="C1171" t="s">
        <v>316</v>
      </c>
      <c r="D1171" s="2">
        <v>1.1499999999999999</v>
      </c>
      <c r="E1171">
        <f t="shared" si="91"/>
        <v>2</v>
      </c>
      <c r="F1171">
        <f t="shared" si="92"/>
        <v>2024</v>
      </c>
      <c r="G1171">
        <f t="shared" si="93"/>
        <v>5</v>
      </c>
      <c r="H1171" t="str">
        <f t="shared" si="94"/>
        <v>Friday</v>
      </c>
      <c r="I1171" t="str">
        <f t="shared" si="95"/>
        <v>Feb</v>
      </c>
      <c r="J1171" t="s">
        <v>46</v>
      </c>
    </row>
    <row r="1172" spans="1:10" x14ac:dyDescent="0.25">
      <c r="A1172" s="1">
        <v>45324</v>
      </c>
      <c r="B1172" t="s">
        <v>3</v>
      </c>
      <c r="C1172" t="s">
        <v>639</v>
      </c>
      <c r="D1172" s="2">
        <v>0.79</v>
      </c>
      <c r="E1172">
        <f t="shared" si="91"/>
        <v>2</v>
      </c>
      <c r="F1172">
        <f t="shared" si="92"/>
        <v>2024</v>
      </c>
      <c r="G1172">
        <f t="shared" si="93"/>
        <v>5</v>
      </c>
      <c r="H1172" t="str">
        <f t="shared" si="94"/>
        <v>Friday</v>
      </c>
      <c r="I1172" t="str">
        <f t="shared" si="95"/>
        <v>Feb</v>
      </c>
      <c r="J1172" t="s">
        <v>46</v>
      </c>
    </row>
    <row r="1173" spans="1:10" x14ac:dyDescent="0.25">
      <c r="A1173" s="1">
        <v>45299</v>
      </c>
      <c r="B1173" t="s">
        <v>3</v>
      </c>
      <c r="C1173" t="s">
        <v>591</v>
      </c>
      <c r="D1173" s="2">
        <f>3.49-0.87</f>
        <v>2.62</v>
      </c>
      <c r="E1173">
        <f t="shared" si="91"/>
        <v>1</v>
      </c>
      <c r="F1173">
        <f t="shared" si="92"/>
        <v>2024</v>
      </c>
      <c r="G1173">
        <f t="shared" si="93"/>
        <v>1</v>
      </c>
      <c r="H1173" t="str">
        <f t="shared" si="94"/>
        <v>Monday</v>
      </c>
      <c r="I1173" t="str">
        <f t="shared" si="95"/>
        <v>Jan</v>
      </c>
      <c r="J1173" t="s">
        <v>49</v>
      </c>
    </row>
    <row r="1174" spans="1:10" x14ac:dyDescent="0.25">
      <c r="A1174" s="1">
        <v>45327</v>
      </c>
      <c r="B1174" t="s">
        <v>3</v>
      </c>
      <c r="C1174" t="s">
        <v>87</v>
      </c>
      <c r="D1174" s="2">
        <v>4.16</v>
      </c>
      <c r="E1174">
        <f t="shared" si="91"/>
        <v>2</v>
      </c>
      <c r="F1174">
        <f t="shared" si="92"/>
        <v>2024</v>
      </c>
      <c r="G1174">
        <f t="shared" si="93"/>
        <v>1</v>
      </c>
      <c r="H1174" t="str">
        <f t="shared" si="94"/>
        <v>Monday</v>
      </c>
      <c r="I1174" t="str">
        <f t="shared" si="95"/>
        <v>Feb</v>
      </c>
      <c r="J1174" t="s">
        <v>46</v>
      </c>
    </row>
    <row r="1175" spans="1:10" x14ac:dyDescent="0.25">
      <c r="A1175" s="1">
        <v>45327</v>
      </c>
      <c r="B1175" t="s">
        <v>3</v>
      </c>
      <c r="C1175" t="s">
        <v>86</v>
      </c>
      <c r="D1175" s="2">
        <v>0.79</v>
      </c>
      <c r="E1175">
        <f t="shared" si="91"/>
        <v>2</v>
      </c>
      <c r="F1175">
        <f t="shared" si="92"/>
        <v>2024</v>
      </c>
      <c r="G1175">
        <f t="shared" si="93"/>
        <v>1</v>
      </c>
      <c r="H1175" t="str">
        <f t="shared" si="94"/>
        <v>Monday</v>
      </c>
      <c r="I1175" t="str">
        <f t="shared" si="95"/>
        <v>Feb</v>
      </c>
      <c r="J1175" t="s">
        <v>46</v>
      </c>
    </row>
    <row r="1176" spans="1:10" x14ac:dyDescent="0.25">
      <c r="A1176" s="1">
        <v>45327</v>
      </c>
      <c r="B1176" t="s">
        <v>3</v>
      </c>
      <c r="C1176" t="s">
        <v>110</v>
      </c>
      <c r="D1176" s="2">
        <v>0.88</v>
      </c>
      <c r="E1176">
        <f t="shared" si="91"/>
        <v>2</v>
      </c>
      <c r="F1176">
        <f t="shared" si="92"/>
        <v>2024</v>
      </c>
      <c r="G1176">
        <f t="shared" si="93"/>
        <v>1</v>
      </c>
      <c r="H1176" t="str">
        <f t="shared" si="94"/>
        <v>Monday</v>
      </c>
      <c r="I1176" t="str">
        <f t="shared" si="95"/>
        <v>Feb</v>
      </c>
      <c r="J1176" t="s">
        <v>46</v>
      </c>
    </row>
    <row r="1177" spans="1:10" x14ac:dyDescent="0.25">
      <c r="A1177" s="1">
        <v>45321</v>
      </c>
      <c r="B1177" t="s">
        <v>3</v>
      </c>
      <c r="C1177" t="s">
        <v>94</v>
      </c>
      <c r="D1177" s="2">
        <v>3.3</v>
      </c>
      <c r="E1177">
        <f t="shared" si="91"/>
        <v>1</v>
      </c>
      <c r="F1177">
        <f t="shared" si="92"/>
        <v>2024</v>
      </c>
      <c r="G1177">
        <f t="shared" si="93"/>
        <v>2</v>
      </c>
      <c r="H1177" t="str">
        <f t="shared" si="94"/>
        <v>Tuesday</v>
      </c>
      <c r="I1177" t="str">
        <f t="shared" si="95"/>
        <v>Jan</v>
      </c>
      <c r="J1177" t="s">
        <v>46</v>
      </c>
    </row>
    <row r="1178" spans="1:10" x14ac:dyDescent="0.25">
      <c r="A1178" s="1">
        <v>45322</v>
      </c>
      <c r="B1178" t="s">
        <v>3</v>
      </c>
      <c r="C1178" t="s">
        <v>109</v>
      </c>
      <c r="D1178" s="2">
        <v>2.9</v>
      </c>
      <c r="E1178">
        <f t="shared" si="91"/>
        <v>1</v>
      </c>
      <c r="F1178">
        <f t="shared" si="92"/>
        <v>2024</v>
      </c>
      <c r="G1178">
        <f t="shared" si="93"/>
        <v>3</v>
      </c>
      <c r="H1178" t="str">
        <f t="shared" si="94"/>
        <v>Wednesday</v>
      </c>
      <c r="I1178" t="str">
        <f t="shared" si="95"/>
        <v>Jan</v>
      </c>
      <c r="J1178" t="s">
        <v>46</v>
      </c>
    </row>
    <row r="1179" spans="1:10" x14ac:dyDescent="0.25">
      <c r="A1179" s="1">
        <v>45322</v>
      </c>
      <c r="B1179" t="s">
        <v>3</v>
      </c>
      <c r="C1179" t="s">
        <v>316</v>
      </c>
      <c r="D1179" s="2">
        <v>1.1499999999999999</v>
      </c>
      <c r="E1179">
        <f t="shared" si="91"/>
        <v>1</v>
      </c>
      <c r="F1179">
        <f t="shared" si="92"/>
        <v>2024</v>
      </c>
      <c r="G1179">
        <f t="shared" si="93"/>
        <v>3</v>
      </c>
      <c r="H1179" t="str">
        <f t="shared" si="94"/>
        <v>Wednesday</v>
      </c>
      <c r="I1179" t="str">
        <f t="shared" si="95"/>
        <v>Jan</v>
      </c>
      <c r="J1179" t="s">
        <v>46</v>
      </c>
    </row>
    <row r="1180" spans="1:10" x14ac:dyDescent="0.25">
      <c r="A1180" s="1">
        <v>45323</v>
      </c>
      <c r="B1180" t="s">
        <v>3</v>
      </c>
      <c r="C1180" t="s">
        <v>109</v>
      </c>
      <c r="D1180" s="2">
        <v>2.9</v>
      </c>
      <c r="E1180">
        <f t="shared" si="91"/>
        <v>2</v>
      </c>
      <c r="F1180">
        <f t="shared" si="92"/>
        <v>2024</v>
      </c>
      <c r="G1180">
        <f t="shared" si="93"/>
        <v>4</v>
      </c>
      <c r="H1180" t="str">
        <f t="shared" si="94"/>
        <v>Thursday</v>
      </c>
      <c r="I1180" t="str">
        <f t="shared" si="95"/>
        <v>Feb</v>
      </c>
      <c r="J1180" t="s">
        <v>46</v>
      </c>
    </row>
    <row r="1181" spans="1:10" x14ac:dyDescent="0.25">
      <c r="A1181" s="1">
        <v>45323</v>
      </c>
      <c r="B1181" t="s">
        <v>3</v>
      </c>
      <c r="C1181" t="s">
        <v>316</v>
      </c>
      <c r="D1181" s="2">
        <v>1.1499999999999999</v>
      </c>
      <c r="E1181">
        <f t="shared" si="91"/>
        <v>2</v>
      </c>
      <c r="F1181">
        <f t="shared" si="92"/>
        <v>2024</v>
      </c>
      <c r="G1181">
        <f t="shared" si="93"/>
        <v>4</v>
      </c>
      <c r="H1181" t="str">
        <f t="shared" si="94"/>
        <v>Thursday</v>
      </c>
      <c r="I1181" t="str">
        <f t="shared" si="95"/>
        <v>Feb</v>
      </c>
      <c r="J1181" t="s">
        <v>46</v>
      </c>
    </row>
    <row r="1182" spans="1:10" x14ac:dyDescent="0.25">
      <c r="A1182" s="1">
        <v>45320</v>
      </c>
      <c r="B1182" t="s">
        <v>3</v>
      </c>
      <c r="C1182" t="s">
        <v>109</v>
      </c>
      <c r="D1182" s="2">
        <v>2.9</v>
      </c>
      <c r="E1182">
        <f t="shared" si="91"/>
        <v>1</v>
      </c>
      <c r="F1182">
        <f t="shared" si="92"/>
        <v>2024</v>
      </c>
      <c r="G1182">
        <f t="shared" si="93"/>
        <v>1</v>
      </c>
      <c r="H1182" t="str">
        <f t="shared" si="94"/>
        <v>Monday</v>
      </c>
      <c r="I1182" t="str">
        <f t="shared" si="95"/>
        <v>Jan</v>
      </c>
      <c r="J1182" t="s">
        <v>46</v>
      </c>
    </row>
    <row r="1183" spans="1:10" x14ac:dyDescent="0.25">
      <c r="A1183" s="1">
        <v>45320</v>
      </c>
      <c r="B1183" t="s">
        <v>3</v>
      </c>
      <c r="C1183" t="s">
        <v>316</v>
      </c>
      <c r="D1183" s="2">
        <v>1.1499999999999999</v>
      </c>
      <c r="E1183">
        <f t="shared" si="91"/>
        <v>1</v>
      </c>
      <c r="F1183">
        <f t="shared" si="92"/>
        <v>2024</v>
      </c>
      <c r="G1183">
        <f t="shared" si="93"/>
        <v>1</v>
      </c>
      <c r="H1183" t="str">
        <f t="shared" si="94"/>
        <v>Monday</v>
      </c>
      <c r="I1183" t="str">
        <f t="shared" si="95"/>
        <v>Jan</v>
      </c>
      <c r="J1183" t="s">
        <v>46</v>
      </c>
    </row>
    <row r="1184" spans="1:10" x14ac:dyDescent="0.25">
      <c r="A1184" s="1">
        <v>45307</v>
      </c>
      <c r="B1184" t="s">
        <v>3</v>
      </c>
      <c r="C1184" t="s">
        <v>94</v>
      </c>
      <c r="D1184" s="2">
        <v>3.3</v>
      </c>
      <c r="E1184">
        <f t="shared" si="91"/>
        <v>1</v>
      </c>
      <c r="F1184">
        <f t="shared" si="92"/>
        <v>2024</v>
      </c>
      <c r="G1184">
        <f t="shared" si="93"/>
        <v>2</v>
      </c>
      <c r="H1184" t="str">
        <f t="shared" si="94"/>
        <v>Tuesday</v>
      </c>
      <c r="I1184" t="str">
        <f t="shared" si="95"/>
        <v>Jan</v>
      </c>
      <c r="J1184" t="s">
        <v>46</v>
      </c>
    </row>
    <row r="1185" spans="1:10" x14ac:dyDescent="0.25">
      <c r="A1185" s="1">
        <v>45307</v>
      </c>
      <c r="B1185" t="s">
        <v>3</v>
      </c>
      <c r="C1185" t="s">
        <v>639</v>
      </c>
      <c r="D1185" s="2">
        <v>0.79</v>
      </c>
      <c r="E1185">
        <f t="shared" si="91"/>
        <v>1</v>
      </c>
      <c r="F1185">
        <f t="shared" si="92"/>
        <v>2024</v>
      </c>
      <c r="G1185">
        <f t="shared" si="93"/>
        <v>2</v>
      </c>
      <c r="H1185" t="str">
        <f t="shared" si="94"/>
        <v>Tuesday</v>
      </c>
      <c r="I1185" t="str">
        <f t="shared" si="95"/>
        <v>Jan</v>
      </c>
      <c r="J1185" t="s">
        <v>46</v>
      </c>
    </row>
    <row r="1186" spans="1:10" x14ac:dyDescent="0.25">
      <c r="A1186" s="1">
        <v>45315</v>
      </c>
      <c r="B1186" t="s">
        <v>3</v>
      </c>
      <c r="C1186" t="s">
        <v>109</v>
      </c>
      <c r="D1186" s="2">
        <v>2.9</v>
      </c>
      <c r="E1186">
        <f t="shared" si="91"/>
        <v>1</v>
      </c>
      <c r="F1186">
        <f t="shared" si="92"/>
        <v>2024</v>
      </c>
      <c r="G1186">
        <f t="shared" si="93"/>
        <v>3</v>
      </c>
      <c r="H1186" t="str">
        <f t="shared" si="94"/>
        <v>Wednesday</v>
      </c>
      <c r="I1186" t="str">
        <f t="shared" si="95"/>
        <v>Jan</v>
      </c>
      <c r="J1186" t="s">
        <v>46</v>
      </c>
    </row>
    <row r="1187" spans="1:10" x14ac:dyDescent="0.25">
      <c r="A1187" s="1">
        <v>45308</v>
      </c>
      <c r="B1187" t="s">
        <v>3</v>
      </c>
      <c r="C1187" t="s">
        <v>109</v>
      </c>
      <c r="D1187" s="2">
        <v>2.9</v>
      </c>
      <c r="E1187">
        <f t="shared" si="91"/>
        <v>1</v>
      </c>
      <c r="F1187">
        <f t="shared" si="92"/>
        <v>2024</v>
      </c>
      <c r="G1187">
        <f t="shared" si="93"/>
        <v>3</v>
      </c>
      <c r="H1187" t="str">
        <f t="shared" si="94"/>
        <v>Wednesday</v>
      </c>
      <c r="I1187" t="str">
        <f t="shared" si="95"/>
        <v>Jan</v>
      </c>
      <c r="J1187" t="s">
        <v>46</v>
      </c>
    </row>
    <row r="1188" spans="1:10" x14ac:dyDescent="0.25">
      <c r="A1188" s="1">
        <v>45311</v>
      </c>
      <c r="B1188" t="s">
        <v>3</v>
      </c>
      <c r="C1188" t="s">
        <v>675</v>
      </c>
      <c r="D1188" s="2">
        <v>1.69</v>
      </c>
      <c r="E1188">
        <f t="shared" si="91"/>
        <v>1</v>
      </c>
      <c r="F1188">
        <f t="shared" si="92"/>
        <v>2024</v>
      </c>
      <c r="G1188">
        <f t="shared" si="93"/>
        <v>6</v>
      </c>
      <c r="H1188" t="str">
        <f t="shared" si="94"/>
        <v>Saturday</v>
      </c>
      <c r="I1188" t="str">
        <f t="shared" si="95"/>
        <v>Jan</v>
      </c>
      <c r="J1188" t="s">
        <v>269</v>
      </c>
    </row>
    <row r="1189" spans="1:10" x14ac:dyDescent="0.25">
      <c r="A1189" s="1">
        <v>45311</v>
      </c>
      <c r="B1189" t="s">
        <v>3</v>
      </c>
      <c r="C1189" t="s">
        <v>675</v>
      </c>
      <c r="D1189" s="2">
        <v>1.69</v>
      </c>
      <c r="E1189">
        <f t="shared" si="91"/>
        <v>1</v>
      </c>
      <c r="F1189">
        <f t="shared" si="92"/>
        <v>2024</v>
      </c>
      <c r="G1189">
        <f t="shared" si="93"/>
        <v>6</v>
      </c>
      <c r="H1189" t="str">
        <f t="shared" si="94"/>
        <v>Saturday</v>
      </c>
      <c r="I1189" t="str">
        <f t="shared" si="95"/>
        <v>Jan</v>
      </c>
      <c r="J1189" t="s">
        <v>269</v>
      </c>
    </row>
    <row r="1190" spans="1:10" x14ac:dyDescent="0.25">
      <c r="A1190" s="1">
        <v>45311</v>
      </c>
      <c r="B1190" t="s">
        <v>3</v>
      </c>
      <c r="C1190" t="s">
        <v>249</v>
      </c>
      <c r="D1190" s="2">
        <v>1.29</v>
      </c>
      <c r="E1190">
        <f t="shared" si="91"/>
        <v>1</v>
      </c>
      <c r="F1190">
        <f t="shared" si="92"/>
        <v>2024</v>
      </c>
      <c r="G1190">
        <f t="shared" si="93"/>
        <v>6</v>
      </c>
      <c r="H1190" t="str">
        <f t="shared" si="94"/>
        <v>Saturday</v>
      </c>
      <c r="I1190" t="str">
        <f t="shared" si="95"/>
        <v>Jan</v>
      </c>
      <c r="J1190" t="s">
        <v>269</v>
      </c>
    </row>
    <row r="1191" spans="1:10" x14ac:dyDescent="0.25">
      <c r="A1191" s="1">
        <v>45311</v>
      </c>
      <c r="B1191" t="s">
        <v>3</v>
      </c>
      <c r="C1191" t="s">
        <v>249</v>
      </c>
      <c r="D1191" s="2">
        <v>1.29</v>
      </c>
      <c r="E1191">
        <f t="shared" si="91"/>
        <v>1</v>
      </c>
      <c r="F1191">
        <f t="shared" si="92"/>
        <v>2024</v>
      </c>
      <c r="G1191">
        <f t="shared" si="93"/>
        <v>6</v>
      </c>
      <c r="H1191" t="str">
        <f t="shared" si="94"/>
        <v>Saturday</v>
      </c>
      <c r="I1191" t="str">
        <f t="shared" si="95"/>
        <v>Jan</v>
      </c>
      <c r="J1191" t="s">
        <v>269</v>
      </c>
    </row>
    <row r="1192" spans="1:10" x14ac:dyDescent="0.25">
      <c r="A1192" s="1">
        <v>45311</v>
      </c>
      <c r="B1192" t="s">
        <v>3</v>
      </c>
      <c r="C1192" t="s">
        <v>676</v>
      </c>
      <c r="D1192" s="2">
        <v>0.89</v>
      </c>
      <c r="E1192">
        <f t="shared" si="91"/>
        <v>1</v>
      </c>
      <c r="F1192">
        <f t="shared" si="92"/>
        <v>2024</v>
      </c>
      <c r="G1192">
        <f t="shared" si="93"/>
        <v>6</v>
      </c>
      <c r="H1192" t="str">
        <f t="shared" si="94"/>
        <v>Saturday</v>
      </c>
      <c r="I1192" t="str">
        <f t="shared" si="95"/>
        <v>Jan</v>
      </c>
      <c r="J1192" t="s">
        <v>269</v>
      </c>
    </row>
    <row r="1193" spans="1:10" x14ac:dyDescent="0.25">
      <c r="A1193" s="1">
        <v>45311</v>
      </c>
      <c r="B1193" t="s">
        <v>3</v>
      </c>
      <c r="C1193" t="s">
        <v>676</v>
      </c>
      <c r="D1193" s="2">
        <v>0.89</v>
      </c>
      <c r="E1193">
        <f t="shared" si="91"/>
        <v>1</v>
      </c>
      <c r="F1193">
        <f t="shared" si="92"/>
        <v>2024</v>
      </c>
      <c r="G1193">
        <f t="shared" si="93"/>
        <v>6</v>
      </c>
      <c r="H1193" t="str">
        <f t="shared" si="94"/>
        <v>Saturday</v>
      </c>
      <c r="I1193" t="str">
        <f t="shared" si="95"/>
        <v>Jan</v>
      </c>
      <c r="J1193" t="s">
        <v>269</v>
      </c>
    </row>
    <row r="1194" spans="1:10" x14ac:dyDescent="0.25">
      <c r="A1194" s="1">
        <v>45311</v>
      </c>
      <c r="B1194" t="s">
        <v>3</v>
      </c>
      <c r="C1194" t="s">
        <v>677</v>
      </c>
      <c r="D1194" s="2">
        <v>2.39</v>
      </c>
      <c r="E1194">
        <f t="shared" si="91"/>
        <v>1</v>
      </c>
      <c r="F1194">
        <f t="shared" si="92"/>
        <v>2024</v>
      </c>
      <c r="G1194">
        <f t="shared" si="93"/>
        <v>6</v>
      </c>
      <c r="H1194" t="str">
        <f t="shared" si="94"/>
        <v>Saturday</v>
      </c>
      <c r="I1194" t="str">
        <f t="shared" si="95"/>
        <v>Jan</v>
      </c>
      <c r="J1194" t="s">
        <v>269</v>
      </c>
    </row>
    <row r="1195" spans="1:10" x14ac:dyDescent="0.25">
      <c r="A1195" s="1">
        <v>45311</v>
      </c>
      <c r="B1195" t="s">
        <v>3</v>
      </c>
      <c r="C1195" t="s">
        <v>678</v>
      </c>
      <c r="D1195" s="2">
        <v>2.99</v>
      </c>
      <c r="E1195">
        <f t="shared" si="91"/>
        <v>1</v>
      </c>
      <c r="F1195">
        <f t="shared" si="92"/>
        <v>2024</v>
      </c>
      <c r="G1195">
        <f t="shared" si="93"/>
        <v>6</v>
      </c>
      <c r="H1195" t="str">
        <f t="shared" si="94"/>
        <v>Saturday</v>
      </c>
      <c r="I1195" t="str">
        <f t="shared" si="95"/>
        <v>Jan</v>
      </c>
      <c r="J1195" t="s">
        <v>269</v>
      </c>
    </row>
    <row r="1196" spans="1:10" x14ac:dyDescent="0.25">
      <c r="A1196" s="1">
        <v>45311</v>
      </c>
      <c r="B1196" t="s">
        <v>3</v>
      </c>
      <c r="C1196" t="s">
        <v>679</v>
      </c>
      <c r="D1196" s="2">
        <v>1.29</v>
      </c>
      <c r="E1196">
        <f t="shared" si="91"/>
        <v>1</v>
      </c>
      <c r="F1196">
        <f t="shared" si="92"/>
        <v>2024</v>
      </c>
      <c r="G1196">
        <f t="shared" si="93"/>
        <v>6</v>
      </c>
      <c r="H1196" t="str">
        <f t="shared" si="94"/>
        <v>Saturday</v>
      </c>
      <c r="I1196" t="str">
        <f t="shared" si="95"/>
        <v>Jan</v>
      </c>
      <c r="J1196" t="s">
        <v>269</v>
      </c>
    </row>
    <row r="1197" spans="1:10" x14ac:dyDescent="0.25">
      <c r="A1197" s="1">
        <v>45311</v>
      </c>
      <c r="B1197" t="s">
        <v>3</v>
      </c>
      <c r="C1197" t="s">
        <v>680</v>
      </c>
      <c r="D1197" s="2">
        <v>1.59</v>
      </c>
      <c r="E1197">
        <f t="shared" si="91"/>
        <v>1</v>
      </c>
      <c r="F1197">
        <f t="shared" si="92"/>
        <v>2024</v>
      </c>
      <c r="G1197">
        <f t="shared" si="93"/>
        <v>6</v>
      </c>
      <c r="H1197" t="str">
        <f t="shared" si="94"/>
        <v>Saturday</v>
      </c>
      <c r="I1197" t="str">
        <f t="shared" si="95"/>
        <v>Jan</v>
      </c>
      <c r="J1197" t="s">
        <v>269</v>
      </c>
    </row>
    <row r="1198" spans="1:10" x14ac:dyDescent="0.25">
      <c r="A1198" s="1">
        <v>45311</v>
      </c>
      <c r="B1198" t="s">
        <v>3</v>
      </c>
      <c r="C1198" t="s">
        <v>680</v>
      </c>
      <c r="D1198" s="2">
        <v>1.59</v>
      </c>
      <c r="E1198">
        <f t="shared" si="91"/>
        <v>1</v>
      </c>
      <c r="F1198">
        <f t="shared" si="92"/>
        <v>2024</v>
      </c>
      <c r="G1198">
        <f t="shared" si="93"/>
        <v>6</v>
      </c>
      <c r="H1198" t="str">
        <f t="shared" si="94"/>
        <v>Saturday</v>
      </c>
      <c r="I1198" t="str">
        <f t="shared" si="95"/>
        <v>Jan</v>
      </c>
      <c r="J1198" t="s">
        <v>269</v>
      </c>
    </row>
    <row r="1199" spans="1:10" x14ac:dyDescent="0.25">
      <c r="A1199" s="1">
        <v>45311</v>
      </c>
      <c r="B1199" t="s">
        <v>3</v>
      </c>
      <c r="C1199" t="s">
        <v>680</v>
      </c>
      <c r="D1199" s="2">
        <v>1.59</v>
      </c>
      <c r="E1199">
        <f t="shared" si="91"/>
        <v>1</v>
      </c>
      <c r="F1199">
        <f t="shared" si="92"/>
        <v>2024</v>
      </c>
      <c r="G1199">
        <f t="shared" si="93"/>
        <v>6</v>
      </c>
      <c r="H1199" t="str">
        <f t="shared" si="94"/>
        <v>Saturday</v>
      </c>
      <c r="I1199" t="str">
        <f t="shared" si="95"/>
        <v>Jan</v>
      </c>
      <c r="J1199" t="s">
        <v>269</v>
      </c>
    </row>
    <row r="1200" spans="1:10" x14ac:dyDescent="0.25">
      <c r="A1200" s="1">
        <v>45311</v>
      </c>
      <c r="B1200" t="s">
        <v>3</v>
      </c>
      <c r="C1200" t="s">
        <v>680</v>
      </c>
      <c r="D1200" s="2">
        <v>1.59</v>
      </c>
      <c r="E1200">
        <f t="shared" si="91"/>
        <v>1</v>
      </c>
      <c r="F1200">
        <f t="shared" si="92"/>
        <v>2024</v>
      </c>
      <c r="G1200">
        <f t="shared" si="93"/>
        <v>6</v>
      </c>
      <c r="H1200" t="str">
        <f t="shared" si="94"/>
        <v>Saturday</v>
      </c>
      <c r="I1200" t="str">
        <f t="shared" si="95"/>
        <v>Jan</v>
      </c>
      <c r="J1200" t="s">
        <v>269</v>
      </c>
    </row>
    <row r="1201" spans="1:11" x14ac:dyDescent="0.25">
      <c r="A1201" s="1">
        <v>45311</v>
      </c>
      <c r="B1201" t="s">
        <v>3</v>
      </c>
      <c r="C1201" t="s">
        <v>681</v>
      </c>
      <c r="D1201" s="2">
        <v>1.28</v>
      </c>
      <c r="E1201">
        <f t="shared" si="91"/>
        <v>1</v>
      </c>
      <c r="F1201">
        <f t="shared" si="92"/>
        <v>2024</v>
      </c>
      <c r="G1201">
        <f t="shared" si="93"/>
        <v>6</v>
      </c>
      <c r="H1201" t="str">
        <f t="shared" si="94"/>
        <v>Saturday</v>
      </c>
      <c r="I1201" t="str">
        <f t="shared" si="95"/>
        <v>Jan</v>
      </c>
      <c r="J1201" t="s">
        <v>269</v>
      </c>
    </row>
    <row r="1202" spans="1:11" x14ac:dyDescent="0.25">
      <c r="A1202" s="1">
        <v>45311</v>
      </c>
      <c r="B1202" t="s">
        <v>3</v>
      </c>
      <c r="C1202" t="s">
        <v>682</v>
      </c>
      <c r="D1202" s="2">
        <v>0.83</v>
      </c>
      <c r="E1202">
        <f t="shared" si="91"/>
        <v>1</v>
      </c>
      <c r="F1202">
        <f t="shared" si="92"/>
        <v>2024</v>
      </c>
      <c r="G1202">
        <f t="shared" si="93"/>
        <v>6</v>
      </c>
      <c r="H1202" t="str">
        <f t="shared" si="94"/>
        <v>Saturday</v>
      </c>
      <c r="I1202" t="str">
        <f t="shared" si="95"/>
        <v>Jan</v>
      </c>
      <c r="J1202" t="s">
        <v>269</v>
      </c>
    </row>
    <row r="1203" spans="1:11" x14ac:dyDescent="0.25">
      <c r="A1203" s="1">
        <v>45316</v>
      </c>
      <c r="B1203" t="s">
        <v>3</v>
      </c>
      <c r="C1203" t="s">
        <v>109</v>
      </c>
      <c r="D1203" s="2">
        <v>2.9</v>
      </c>
      <c r="E1203">
        <f t="shared" si="91"/>
        <v>1</v>
      </c>
      <c r="F1203">
        <f t="shared" si="92"/>
        <v>2024</v>
      </c>
      <c r="G1203">
        <f t="shared" si="93"/>
        <v>4</v>
      </c>
      <c r="H1203" t="str">
        <f t="shared" si="94"/>
        <v>Thursday</v>
      </c>
      <c r="I1203" t="str">
        <f t="shared" si="95"/>
        <v>Jan</v>
      </c>
      <c r="J1203" t="s">
        <v>46</v>
      </c>
    </row>
    <row r="1204" spans="1:11" x14ac:dyDescent="0.25">
      <c r="A1204" s="1">
        <v>45316</v>
      </c>
      <c r="B1204" t="s">
        <v>3</v>
      </c>
      <c r="C1204" t="s">
        <v>86</v>
      </c>
      <c r="D1204" s="2">
        <v>0.79</v>
      </c>
      <c r="E1204">
        <f t="shared" si="91"/>
        <v>1</v>
      </c>
      <c r="F1204">
        <f t="shared" si="92"/>
        <v>2024</v>
      </c>
      <c r="G1204">
        <f t="shared" si="93"/>
        <v>4</v>
      </c>
      <c r="H1204" t="str">
        <f t="shared" si="94"/>
        <v>Thursday</v>
      </c>
      <c r="I1204" t="str">
        <f t="shared" si="95"/>
        <v>Jan</v>
      </c>
      <c r="J1204" t="s">
        <v>46</v>
      </c>
    </row>
    <row r="1205" spans="1:11" x14ac:dyDescent="0.25">
      <c r="A1205" s="1">
        <v>45261</v>
      </c>
      <c r="B1205" t="s">
        <v>3</v>
      </c>
      <c r="C1205" t="s">
        <v>683</v>
      </c>
      <c r="D1205" s="2">
        <f>2.99-0.75</f>
        <v>2.2400000000000002</v>
      </c>
      <c r="E1205">
        <f t="shared" si="91"/>
        <v>12</v>
      </c>
      <c r="F1205">
        <f t="shared" si="92"/>
        <v>2023</v>
      </c>
      <c r="G1205">
        <f t="shared" si="93"/>
        <v>5</v>
      </c>
      <c r="H1205" t="str">
        <f t="shared" si="94"/>
        <v>Friday</v>
      </c>
      <c r="I1205" t="str">
        <f t="shared" si="95"/>
        <v>Dec</v>
      </c>
      <c r="J1205" t="s">
        <v>81</v>
      </c>
      <c r="K1205" t="s">
        <v>729</v>
      </c>
    </row>
    <row r="1206" spans="1:11" x14ac:dyDescent="0.25">
      <c r="A1206" s="1">
        <v>45261</v>
      </c>
      <c r="B1206" t="s">
        <v>3</v>
      </c>
      <c r="C1206" t="s">
        <v>560</v>
      </c>
      <c r="D1206" s="2">
        <v>5.49</v>
      </c>
      <c r="E1206">
        <f t="shared" si="91"/>
        <v>12</v>
      </c>
      <c r="F1206">
        <f t="shared" si="92"/>
        <v>2023</v>
      </c>
      <c r="G1206">
        <f t="shared" si="93"/>
        <v>5</v>
      </c>
      <c r="H1206" t="str">
        <f t="shared" si="94"/>
        <v>Friday</v>
      </c>
      <c r="I1206" t="str">
        <f t="shared" si="95"/>
        <v>Dec</v>
      </c>
      <c r="J1206" t="s">
        <v>81</v>
      </c>
      <c r="K1206" t="s">
        <v>729</v>
      </c>
    </row>
    <row r="1207" spans="1:11" x14ac:dyDescent="0.25">
      <c r="A1207" s="1">
        <v>45261</v>
      </c>
      <c r="B1207" t="s">
        <v>3</v>
      </c>
      <c r="C1207" t="s">
        <v>225</v>
      </c>
      <c r="D1207" s="2">
        <v>1.99</v>
      </c>
      <c r="E1207">
        <f t="shared" si="91"/>
        <v>12</v>
      </c>
      <c r="F1207">
        <f t="shared" si="92"/>
        <v>2023</v>
      </c>
      <c r="G1207">
        <f t="shared" si="93"/>
        <v>5</v>
      </c>
      <c r="H1207" t="str">
        <f t="shared" si="94"/>
        <v>Friday</v>
      </c>
      <c r="I1207" t="str">
        <f t="shared" si="95"/>
        <v>Dec</v>
      </c>
      <c r="J1207" t="s">
        <v>81</v>
      </c>
      <c r="K1207" t="s">
        <v>729</v>
      </c>
    </row>
    <row r="1208" spans="1:11" x14ac:dyDescent="0.25">
      <c r="A1208" s="1">
        <v>45261</v>
      </c>
      <c r="B1208" t="s">
        <v>3</v>
      </c>
      <c r="C1208" t="s">
        <v>225</v>
      </c>
      <c r="D1208" s="2">
        <v>1.99</v>
      </c>
      <c r="E1208">
        <f t="shared" si="91"/>
        <v>12</v>
      </c>
      <c r="F1208">
        <f t="shared" si="92"/>
        <v>2023</v>
      </c>
      <c r="G1208">
        <f t="shared" si="93"/>
        <v>5</v>
      </c>
      <c r="H1208" t="str">
        <f t="shared" si="94"/>
        <v>Friday</v>
      </c>
      <c r="I1208" t="str">
        <f t="shared" si="95"/>
        <v>Dec</v>
      </c>
      <c r="J1208" t="s">
        <v>81</v>
      </c>
      <c r="K1208" t="s">
        <v>729</v>
      </c>
    </row>
    <row r="1209" spans="1:11" x14ac:dyDescent="0.25">
      <c r="A1209" s="1">
        <v>45261</v>
      </c>
      <c r="B1209" t="s">
        <v>3</v>
      </c>
      <c r="C1209" t="s">
        <v>684</v>
      </c>
      <c r="D1209" s="2">
        <f>1.59-0.4</f>
        <v>1.19</v>
      </c>
      <c r="E1209">
        <f t="shared" si="91"/>
        <v>12</v>
      </c>
      <c r="F1209">
        <f t="shared" si="92"/>
        <v>2023</v>
      </c>
      <c r="G1209">
        <f t="shared" si="93"/>
        <v>5</v>
      </c>
      <c r="H1209" t="str">
        <f t="shared" si="94"/>
        <v>Friday</v>
      </c>
      <c r="I1209" t="str">
        <f t="shared" si="95"/>
        <v>Dec</v>
      </c>
      <c r="J1209" t="s">
        <v>81</v>
      </c>
      <c r="K1209" t="s">
        <v>729</v>
      </c>
    </row>
    <row r="1210" spans="1:11" x14ac:dyDescent="0.25">
      <c r="A1210" s="1">
        <v>45299</v>
      </c>
      <c r="B1210" t="s">
        <v>3</v>
      </c>
      <c r="C1210" t="s">
        <v>109</v>
      </c>
      <c r="D1210" s="2">
        <v>2.9</v>
      </c>
      <c r="E1210">
        <f t="shared" si="91"/>
        <v>1</v>
      </c>
      <c r="F1210">
        <f t="shared" si="92"/>
        <v>2024</v>
      </c>
      <c r="G1210">
        <f t="shared" si="93"/>
        <v>1</v>
      </c>
      <c r="H1210" t="str">
        <f t="shared" si="94"/>
        <v>Monday</v>
      </c>
      <c r="I1210" t="str">
        <f t="shared" si="95"/>
        <v>Jan</v>
      </c>
      <c r="J1210" t="s">
        <v>46</v>
      </c>
    </row>
    <row r="1211" spans="1:11" x14ac:dyDescent="0.25">
      <c r="A1211" s="1">
        <v>45318</v>
      </c>
      <c r="B1211" t="s">
        <v>3</v>
      </c>
      <c r="C1211" t="s">
        <v>685</v>
      </c>
      <c r="D1211" s="2">
        <v>1.39</v>
      </c>
      <c r="E1211">
        <f t="shared" si="91"/>
        <v>1</v>
      </c>
      <c r="F1211">
        <f t="shared" si="92"/>
        <v>2024</v>
      </c>
      <c r="G1211">
        <f t="shared" si="93"/>
        <v>6</v>
      </c>
      <c r="H1211" t="str">
        <f t="shared" si="94"/>
        <v>Saturday</v>
      </c>
      <c r="I1211" t="str">
        <f t="shared" si="95"/>
        <v>Jan</v>
      </c>
      <c r="J1211" t="s">
        <v>170</v>
      </c>
    </row>
    <row r="1212" spans="1:11" x14ac:dyDescent="0.25">
      <c r="A1212" s="1">
        <v>45318</v>
      </c>
      <c r="B1212" t="s">
        <v>3</v>
      </c>
      <c r="C1212" t="s">
        <v>686</v>
      </c>
      <c r="D1212" s="2">
        <f>1.79-0.9</f>
        <v>0.89</v>
      </c>
      <c r="E1212">
        <f t="shared" si="91"/>
        <v>1</v>
      </c>
      <c r="F1212">
        <f t="shared" si="92"/>
        <v>2024</v>
      </c>
      <c r="G1212">
        <f t="shared" si="93"/>
        <v>6</v>
      </c>
      <c r="H1212" t="str">
        <f t="shared" si="94"/>
        <v>Saturday</v>
      </c>
      <c r="I1212" t="str">
        <f t="shared" si="95"/>
        <v>Jan</v>
      </c>
      <c r="J1212" t="s">
        <v>49</v>
      </c>
    </row>
    <row r="1213" spans="1:11" x14ac:dyDescent="0.25">
      <c r="A1213" s="1">
        <v>45318</v>
      </c>
      <c r="B1213" t="s">
        <v>3</v>
      </c>
      <c r="C1213" t="s">
        <v>687</v>
      </c>
      <c r="D1213" s="2">
        <f>2.59-1.3</f>
        <v>1.2899999999999998</v>
      </c>
      <c r="E1213">
        <f t="shared" si="91"/>
        <v>1</v>
      </c>
      <c r="F1213">
        <f t="shared" si="92"/>
        <v>2024</v>
      </c>
      <c r="G1213">
        <f t="shared" si="93"/>
        <v>6</v>
      </c>
      <c r="H1213" t="str">
        <f t="shared" si="94"/>
        <v>Saturday</v>
      </c>
      <c r="I1213" t="str">
        <f t="shared" si="95"/>
        <v>Jan</v>
      </c>
      <c r="J1213" t="s">
        <v>49</v>
      </c>
    </row>
    <row r="1214" spans="1:11" x14ac:dyDescent="0.25">
      <c r="A1214" s="1">
        <v>45318</v>
      </c>
      <c r="B1214" t="s">
        <v>3</v>
      </c>
      <c r="C1214" t="s">
        <v>687</v>
      </c>
      <c r="D1214" s="2">
        <f>2.59-1.3</f>
        <v>1.2899999999999998</v>
      </c>
      <c r="E1214">
        <f t="shared" si="91"/>
        <v>1</v>
      </c>
      <c r="F1214">
        <f t="shared" si="92"/>
        <v>2024</v>
      </c>
      <c r="G1214">
        <f t="shared" si="93"/>
        <v>6</v>
      </c>
      <c r="H1214" t="str">
        <f t="shared" si="94"/>
        <v>Saturday</v>
      </c>
      <c r="I1214" t="str">
        <f t="shared" si="95"/>
        <v>Jan</v>
      </c>
      <c r="J1214" t="s">
        <v>49</v>
      </c>
    </row>
    <row r="1215" spans="1:11" x14ac:dyDescent="0.25">
      <c r="A1215" s="1">
        <v>45318</v>
      </c>
      <c r="B1215" t="s">
        <v>3</v>
      </c>
      <c r="C1215" t="s">
        <v>688</v>
      </c>
      <c r="D1215" s="2">
        <v>2.99</v>
      </c>
      <c r="E1215">
        <f t="shared" si="91"/>
        <v>1</v>
      </c>
      <c r="F1215">
        <f t="shared" si="92"/>
        <v>2024</v>
      </c>
      <c r="G1215">
        <f t="shared" si="93"/>
        <v>6</v>
      </c>
      <c r="H1215" t="str">
        <f t="shared" si="94"/>
        <v>Saturday</v>
      </c>
      <c r="I1215" t="str">
        <f t="shared" si="95"/>
        <v>Jan</v>
      </c>
      <c r="J1215" t="s">
        <v>49</v>
      </c>
    </row>
    <row r="1216" spans="1:11" x14ac:dyDescent="0.25">
      <c r="A1216" s="1">
        <v>45309</v>
      </c>
      <c r="B1216" t="s">
        <v>3</v>
      </c>
      <c r="C1216" t="s">
        <v>109</v>
      </c>
      <c r="D1216" s="2">
        <v>2.9</v>
      </c>
      <c r="E1216">
        <f t="shared" si="91"/>
        <v>1</v>
      </c>
      <c r="F1216">
        <f t="shared" si="92"/>
        <v>2024</v>
      </c>
      <c r="G1216">
        <f t="shared" si="93"/>
        <v>4</v>
      </c>
      <c r="H1216" t="str">
        <f t="shared" si="94"/>
        <v>Thursday</v>
      </c>
      <c r="I1216" t="str">
        <f t="shared" si="95"/>
        <v>Jan</v>
      </c>
      <c r="J1216" t="s">
        <v>46</v>
      </c>
    </row>
    <row r="1217" spans="1:11" x14ac:dyDescent="0.25">
      <c r="A1217" s="1">
        <v>45309</v>
      </c>
      <c r="B1217" t="s">
        <v>3</v>
      </c>
      <c r="C1217" t="s">
        <v>86</v>
      </c>
      <c r="D1217" s="2">
        <v>0.79</v>
      </c>
      <c r="E1217">
        <f t="shared" si="91"/>
        <v>1</v>
      </c>
      <c r="F1217">
        <f t="shared" si="92"/>
        <v>2024</v>
      </c>
      <c r="G1217">
        <f t="shared" si="93"/>
        <v>4</v>
      </c>
      <c r="H1217" t="str">
        <f t="shared" si="94"/>
        <v>Thursday</v>
      </c>
      <c r="I1217" t="str">
        <f t="shared" si="95"/>
        <v>Jan</v>
      </c>
      <c r="J1217" t="s">
        <v>46</v>
      </c>
    </row>
    <row r="1218" spans="1:11" x14ac:dyDescent="0.25">
      <c r="A1218" s="1">
        <v>45310</v>
      </c>
      <c r="B1218" t="s">
        <v>3</v>
      </c>
      <c r="C1218" t="s">
        <v>94</v>
      </c>
      <c r="D1218" s="2">
        <v>3.3</v>
      </c>
      <c r="E1218">
        <f t="shared" si="91"/>
        <v>1</v>
      </c>
      <c r="F1218">
        <f t="shared" si="92"/>
        <v>2024</v>
      </c>
      <c r="G1218">
        <f t="shared" si="93"/>
        <v>5</v>
      </c>
      <c r="H1218" t="str">
        <f t="shared" si="94"/>
        <v>Friday</v>
      </c>
      <c r="I1218" t="str">
        <f t="shared" si="95"/>
        <v>Jan</v>
      </c>
      <c r="J1218" t="s">
        <v>46</v>
      </c>
    </row>
    <row r="1219" spans="1:11" x14ac:dyDescent="0.25">
      <c r="A1219" s="1">
        <v>45310</v>
      </c>
      <c r="B1219" t="s">
        <v>3</v>
      </c>
      <c r="C1219" t="s">
        <v>86</v>
      </c>
      <c r="D1219" s="2">
        <v>0.79</v>
      </c>
      <c r="E1219">
        <f t="shared" ref="E1219:E1282" si="96">MONTH(A1219)</f>
        <v>1</v>
      </c>
      <c r="F1219">
        <f t="shared" ref="F1219:F1282" si="97">YEAR(A1219)</f>
        <v>2024</v>
      </c>
      <c r="G1219">
        <f t="shared" ref="G1219:G1282" si="98">WEEKDAY(A1219, 2)</f>
        <v>5</v>
      </c>
      <c r="H1219" t="str">
        <f t="shared" ref="H1219:H1282" si="99">CHOOSE(WEEKDAY(A1219, 2), "Monday", "Tuesday","Wednesday", "Thursday", "Friday", "Saturday","Sunday")</f>
        <v>Friday</v>
      </c>
      <c r="I1219" t="str">
        <f t="shared" ref="I1219:I1282" si="100">TEXT(A1219, "MMM")</f>
        <v>Jan</v>
      </c>
      <c r="J1219" t="s">
        <v>46</v>
      </c>
    </row>
    <row r="1220" spans="1:11" x14ac:dyDescent="0.25">
      <c r="A1220" s="1">
        <v>45310</v>
      </c>
      <c r="B1220" t="s">
        <v>3</v>
      </c>
      <c r="C1220" t="s">
        <v>689</v>
      </c>
      <c r="D1220" s="2">
        <v>3.85</v>
      </c>
      <c r="E1220">
        <f t="shared" si="96"/>
        <v>1</v>
      </c>
      <c r="F1220">
        <f t="shared" si="97"/>
        <v>2024</v>
      </c>
      <c r="G1220">
        <f t="shared" si="98"/>
        <v>5</v>
      </c>
      <c r="H1220" t="str">
        <f t="shared" si="99"/>
        <v>Friday</v>
      </c>
      <c r="I1220" t="str">
        <f t="shared" si="100"/>
        <v>Jan</v>
      </c>
      <c r="J1220" t="s">
        <v>49</v>
      </c>
    </row>
    <row r="1221" spans="1:11" x14ac:dyDescent="0.25">
      <c r="A1221" s="1">
        <v>45310</v>
      </c>
      <c r="B1221" t="s">
        <v>3</v>
      </c>
      <c r="C1221" t="s">
        <v>176</v>
      </c>
      <c r="D1221" s="2">
        <v>1.0900000000000001</v>
      </c>
      <c r="E1221">
        <f t="shared" si="96"/>
        <v>1</v>
      </c>
      <c r="F1221">
        <f t="shared" si="97"/>
        <v>2024</v>
      </c>
      <c r="G1221">
        <f t="shared" si="98"/>
        <v>5</v>
      </c>
      <c r="H1221" t="str">
        <f t="shared" si="99"/>
        <v>Friday</v>
      </c>
      <c r="I1221" t="str">
        <f t="shared" si="100"/>
        <v>Jan</v>
      </c>
      <c r="J1221" t="s">
        <v>49</v>
      </c>
      <c r="K1221" t="s">
        <v>743</v>
      </c>
    </row>
    <row r="1222" spans="1:11" x14ac:dyDescent="0.25">
      <c r="A1222" s="1">
        <v>45313</v>
      </c>
      <c r="B1222" t="s">
        <v>3</v>
      </c>
      <c r="C1222" t="s">
        <v>690</v>
      </c>
      <c r="D1222" s="2">
        <f>1.59/2</f>
        <v>0.79500000000000004</v>
      </c>
      <c r="E1222">
        <f t="shared" si="96"/>
        <v>1</v>
      </c>
      <c r="F1222">
        <f t="shared" si="97"/>
        <v>2024</v>
      </c>
      <c r="G1222">
        <f t="shared" si="98"/>
        <v>1</v>
      </c>
      <c r="H1222" t="str">
        <f t="shared" si="99"/>
        <v>Monday</v>
      </c>
      <c r="I1222" t="str">
        <f t="shared" si="100"/>
        <v>Jan</v>
      </c>
      <c r="J1222" t="s">
        <v>81</v>
      </c>
      <c r="K1222" t="s">
        <v>729</v>
      </c>
    </row>
    <row r="1223" spans="1:11" x14ac:dyDescent="0.25">
      <c r="A1223" s="1">
        <v>45313</v>
      </c>
      <c r="B1223" t="s">
        <v>3</v>
      </c>
      <c r="C1223" t="s">
        <v>691</v>
      </c>
      <c r="D1223" s="2">
        <v>1.69</v>
      </c>
      <c r="E1223">
        <f t="shared" si="96"/>
        <v>1</v>
      </c>
      <c r="F1223">
        <f t="shared" si="97"/>
        <v>2024</v>
      </c>
      <c r="G1223">
        <f t="shared" si="98"/>
        <v>1</v>
      </c>
      <c r="H1223" t="str">
        <f t="shared" si="99"/>
        <v>Monday</v>
      </c>
      <c r="I1223" t="str">
        <f t="shared" si="100"/>
        <v>Jan</v>
      </c>
      <c r="J1223" t="s">
        <v>81</v>
      </c>
      <c r="K1223" t="s">
        <v>729</v>
      </c>
    </row>
    <row r="1224" spans="1:11" x14ac:dyDescent="0.25">
      <c r="A1224" s="1">
        <v>45311</v>
      </c>
      <c r="B1224" t="s">
        <v>3</v>
      </c>
      <c r="C1224" t="s">
        <v>600</v>
      </c>
      <c r="D1224" s="2">
        <v>2.5</v>
      </c>
      <c r="E1224">
        <f t="shared" si="96"/>
        <v>1</v>
      </c>
      <c r="F1224">
        <f t="shared" si="97"/>
        <v>2024</v>
      </c>
      <c r="G1224">
        <f t="shared" si="98"/>
        <v>6</v>
      </c>
      <c r="H1224" t="str">
        <f t="shared" si="99"/>
        <v>Saturday</v>
      </c>
      <c r="I1224" t="str">
        <f t="shared" si="100"/>
        <v>Jan</v>
      </c>
      <c r="J1224" t="s">
        <v>51</v>
      </c>
    </row>
    <row r="1225" spans="1:11" x14ac:dyDescent="0.25">
      <c r="A1225" s="1">
        <v>45311</v>
      </c>
      <c r="B1225" t="s">
        <v>3</v>
      </c>
      <c r="C1225" t="s">
        <v>692</v>
      </c>
      <c r="D1225" s="2">
        <v>2.5</v>
      </c>
      <c r="E1225">
        <f t="shared" si="96"/>
        <v>1</v>
      </c>
      <c r="F1225">
        <f t="shared" si="97"/>
        <v>2024</v>
      </c>
      <c r="G1225">
        <f t="shared" si="98"/>
        <v>6</v>
      </c>
      <c r="H1225" t="str">
        <f t="shared" si="99"/>
        <v>Saturday</v>
      </c>
      <c r="I1225" t="str">
        <f t="shared" si="100"/>
        <v>Jan</v>
      </c>
      <c r="J1225" t="s">
        <v>51</v>
      </c>
    </row>
    <row r="1226" spans="1:11" x14ac:dyDescent="0.25">
      <c r="A1226" s="1">
        <v>45313</v>
      </c>
      <c r="B1226" t="s">
        <v>3</v>
      </c>
      <c r="C1226" t="s">
        <v>87</v>
      </c>
      <c r="D1226" s="2">
        <v>4.16</v>
      </c>
      <c r="E1226">
        <f t="shared" si="96"/>
        <v>1</v>
      </c>
      <c r="F1226">
        <f t="shared" si="97"/>
        <v>2024</v>
      </c>
      <c r="G1226">
        <f t="shared" si="98"/>
        <v>1</v>
      </c>
      <c r="H1226" t="str">
        <f t="shared" si="99"/>
        <v>Monday</v>
      </c>
      <c r="I1226" t="str">
        <f t="shared" si="100"/>
        <v>Jan</v>
      </c>
      <c r="J1226" t="s">
        <v>46</v>
      </c>
    </row>
    <row r="1227" spans="1:11" x14ac:dyDescent="0.25">
      <c r="A1227" s="1">
        <v>45313</v>
      </c>
      <c r="B1227" t="s">
        <v>3</v>
      </c>
      <c r="C1227" t="s">
        <v>86</v>
      </c>
      <c r="D1227" s="2">
        <v>0.79</v>
      </c>
      <c r="E1227">
        <f t="shared" si="96"/>
        <v>1</v>
      </c>
      <c r="F1227">
        <f t="shared" si="97"/>
        <v>2024</v>
      </c>
      <c r="G1227">
        <f t="shared" si="98"/>
        <v>1</v>
      </c>
      <c r="H1227" t="str">
        <f t="shared" si="99"/>
        <v>Monday</v>
      </c>
      <c r="I1227" t="str">
        <f t="shared" si="100"/>
        <v>Jan</v>
      </c>
      <c r="J1227" t="s">
        <v>46</v>
      </c>
    </row>
    <row r="1228" spans="1:11" x14ac:dyDescent="0.25">
      <c r="A1228" s="1">
        <v>45313</v>
      </c>
      <c r="B1228" t="s">
        <v>3</v>
      </c>
      <c r="C1228" t="s">
        <v>110</v>
      </c>
      <c r="D1228" s="2">
        <v>0.88</v>
      </c>
      <c r="E1228">
        <f t="shared" si="96"/>
        <v>1</v>
      </c>
      <c r="F1228">
        <f t="shared" si="97"/>
        <v>2024</v>
      </c>
      <c r="G1228">
        <f t="shared" si="98"/>
        <v>1</v>
      </c>
      <c r="H1228" t="str">
        <f t="shared" si="99"/>
        <v>Monday</v>
      </c>
      <c r="I1228" t="str">
        <f t="shared" si="100"/>
        <v>Jan</v>
      </c>
      <c r="J1228" t="s">
        <v>46</v>
      </c>
    </row>
    <row r="1229" spans="1:11" x14ac:dyDescent="0.25">
      <c r="A1229" s="1">
        <v>45314</v>
      </c>
      <c r="B1229" t="s">
        <v>3</v>
      </c>
      <c r="C1229" t="s">
        <v>109</v>
      </c>
      <c r="D1229" s="2">
        <v>2.9</v>
      </c>
      <c r="E1229">
        <f t="shared" si="96"/>
        <v>1</v>
      </c>
      <c r="F1229">
        <f t="shared" si="97"/>
        <v>2024</v>
      </c>
      <c r="G1229">
        <f t="shared" si="98"/>
        <v>2</v>
      </c>
      <c r="H1229" t="str">
        <f t="shared" si="99"/>
        <v>Tuesday</v>
      </c>
      <c r="I1229" t="str">
        <f t="shared" si="100"/>
        <v>Jan</v>
      </c>
      <c r="J1229" t="s">
        <v>46</v>
      </c>
    </row>
    <row r="1230" spans="1:11" x14ac:dyDescent="0.25">
      <c r="A1230" s="1">
        <v>45314</v>
      </c>
      <c r="B1230" t="s">
        <v>3</v>
      </c>
      <c r="C1230" t="s">
        <v>86</v>
      </c>
      <c r="D1230" s="2">
        <v>0.79</v>
      </c>
      <c r="E1230">
        <f t="shared" si="96"/>
        <v>1</v>
      </c>
      <c r="F1230">
        <f t="shared" si="97"/>
        <v>2024</v>
      </c>
      <c r="G1230">
        <f t="shared" si="98"/>
        <v>2</v>
      </c>
      <c r="H1230" t="str">
        <f t="shared" si="99"/>
        <v>Tuesday</v>
      </c>
      <c r="I1230" t="str">
        <f t="shared" si="100"/>
        <v>Jan</v>
      </c>
      <c r="J1230" t="s">
        <v>46</v>
      </c>
    </row>
    <row r="1231" spans="1:11" x14ac:dyDescent="0.25">
      <c r="A1231" s="1">
        <v>45301</v>
      </c>
      <c r="B1231" t="s">
        <v>3</v>
      </c>
      <c r="C1231" t="s">
        <v>109</v>
      </c>
      <c r="D1231" s="2">
        <v>2.9</v>
      </c>
      <c r="E1231">
        <f t="shared" si="96"/>
        <v>1</v>
      </c>
      <c r="F1231">
        <f t="shared" si="97"/>
        <v>2024</v>
      </c>
      <c r="G1231">
        <f t="shared" si="98"/>
        <v>3</v>
      </c>
      <c r="H1231" t="str">
        <f t="shared" si="99"/>
        <v>Wednesday</v>
      </c>
      <c r="I1231" t="str">
        <f t="shared" si="100"/>
        <v>Jan</v>
      </c>
      <c r="J1231" t="s">
        <v>46</v>
      </c>
    </row>
    <row r="1232" spans="1:11" x14ac:dyDescent="0.25">
      <c r="A1232" s="1">
        <v>45293</v>
      </c>
      <c r="B1232" t="s">
        <v>3</v>
      </c>
      <c r="C1232" t="s">
        <v>87</v>
      </c>
      <c r="D1232" s="2">
        <v>4.16</v>
      </c>
      <c r="E1232">
        <f t="shared" si="96"/>
        <v>1</v>
      </c>
      <c r="F1232">
        <f t="shared" si="97"/>
        <v>2024</v>
      </c>
      <c r="G1232">
        <f t="shared" si="98"/>
        <v>2</v>
      </c>
      <c r="H1232" t="str">
        <f t="shared" si="99"/>
        <v>Tuesday</v>
      </c>
      <c r="I1232" t="str">
        <f t="shared" si="100"/>
        <v>Jan</v>
      </c>
      <c r="J1232" t="s">
        <v>46</v>
      </c>
    </row>
    <row r="1233" spans="1:11" x14ac:dyDescent="0.25">
      <c r="A1233" s="1">
        <v>45293</v>
      </c>
      <c r="B1233" t="s">
        <v>3</v>
      </c>
      <c r="C1233" t="s">
        <v>86</v>
      </c>
      <c r="D1233" s="2">
        <v>0.79</v>
      </c>
      <c r="E1233">
        <f t="shared" si="96"/>
        <v>1</v>
      </c>
      <c r="F1233">
        <f t="shared" si="97"/>
        <v>2024</v>
      </c>
      <c r="G1233">
        <f t="shared" si="98"/>
        <v>2</v>
      </c>
      <c r="H1233" t="str">
        <f t="shared" si="99"/>
        <v>Tuesday</v>
      </c>
      <c r="I1233" t="str">
        <f t="shared" si="100"/>
        <v>Jan</v>
      </c>
      <c r="J1233" t="s">
        <v>46</v>
      </c>
    </row>
    <row r="1234" spans="1:11" x14ac:dyDescent="0.25">
      <c r="A1234" s="1">
        <v>45293</v>
      </c>
      <c r="B1234" t="s">
        <v>3</v>
      </c>
      <c r="C1234" t="s">
        <v>110</v>
      </c>
      <c r="D1234" s="2">
        <v>0.83</v>
      </c>
      <c r="E1234">
        <f t="shared" si="96"/>
        <v>1</v>
      </c>
      <c r="F1234">
        <f t="shared" si="97"/>
        <v>2024</v>
      </c>
      <c r="G1234">
        <f t="shared" si="98"/>
        <v>2</v>
      </c>
      <c r="H1234" t="str">
        <f t="shared" si="99"/>
        <v>Tuesday</v>
      </c>
      <c r="I1234" t="str">
        <f t="shared" si="100"/>
        <v>Jan</v>
      </c>
      <c r="J1234" t="s">
        <v>46</v>
      </c>
    </row>
    <row r="1235" spans="1:11" x14ac:dyDescent="0.25">
      <c r="A1235" s="1">
        <v>45289</v>
      </c>
      <c r="B1235" t="s">
        <v>3</v>
      </c>
      <c r="C1235" t="s">
        <v>693</v>
      </c>
      <c r="D1235" s="2">
        <v>3.6</v>
      </c>
      <c r="E1235">
        <f t="shared" si="96"/>
        <v>12</v>
      </c>
      <c r="F1235">
        <f t="shared" si="97"/>
        <v>2023</v>
      </c>
      <c r="G1235">
        <f t="shared" si="98"/>
        <v>5</v>
      </c>
      <c r="H1235" t="str">
        <f t="shared" si="99"/>
        <v>Friday</v>
      </c>
      <c r="I1235" t="str">
        <f t="shared" si="100"/>
        <v>Dec</v>
      </c>
      <c r="J1235" t="s">
        <v>876</v>
      </c>
      <c r="K1235" t="s">
        <v>743</v>
      </c>
    </row>
    <row r="1236" spans="1:11" x14ac:dyDescent="0.25">
      <c r="A1236" s="1">
        <v>45292</v>
      </c>
      <c r="B1236" t="s">
        <v>3</v>
      </c>
      <c r="C1236" t="s">
        <v>695</v>
      </c>
      <c r="D1236" s="2">
        <v>9.5</v>
      </c>
      <c r="E1236">
        <f t="shared" si="96"/>
        <v>1</v>
      </c>
      <c r="F1236">
        <f t="shared" si="97"/>
        <v>2024</v>
      </c>
      <c r="G1236">
        <f t="shared" si="98"/>
        <v>1</v>
      </c>
      <c r="H1236" t="str">
        <f t="shared" si="99"/>
        <v>Monday</v>
      </c>
      <c r="I1236" t="str">
        <f t="shared" si="100"/>
        <v>Jan</v>
      </c>
      <c r="J1236" t="s">
        <v>694</v>
      </c>
    </row>
    <row r="1237" spans="1:11" x14ac:dyDescent="0.25">
      <c r="A1237" s="1">
        <v>45289</v>
      </c>
      <c r="B1237" t="s">
        <v>3</v>
      </c>
      <c r="C1237" t="s">
        <v>697</v>
      </c>
      <c r="D1237" s="2">
        <v>13.1</v>
      </c>
      <c r="E1237">
        <f t="shared" si="96"/>
        <v>12</v>
      </c>
      <c r="F1237">
        <f t="shared" si="97"/>
        <v>2023</v>
      </c>
      <c r="G1237">
        <f t="shared" si="98"/>
        <v>5</v>
      </c>
      <c r="H1237" t="str">
        <f t="shared" si="99"/>
        <v>Friday</v>
      </c>
      <c r="I1237" t="str">
        <f t="shared" si="100"/>
        <v>Dec</v>
      </c>
      <c r="J1237" t="s">
        <v>696</v>
      </c>
    </row>
    <row r="1238" spans="1:11" x14ac:dyDescent="0.25">
      <c r="A1238" s="1">
        <v>45288</v>
      </c>
      <c r="B1238" t="s">
        <v>3</v>
      </c>
      <c r="C1238" t="s">
        <v>316</v>
      </c>
      <c r="D1238" s="2">
        <v>1.1499999999999999</v>
      </c>
      <c r="E1238">
        <f t="shared" si="96"/>
        <v>12</v>
      </c>
      <c r="F1238">
        <f t="shared" si="97"/>
        <v>2023</v>
      </c>
      <c r="G1238">
        <f t="shared" si="98"/>
        <v>4</v>
      </c>
      <c r="H1238" t="str">
        <f t="shared" si="99"/>
        <v>Thursday</v>
      </c>
      <c r="I1238" t="str">
        <f t="shared" si="100"/>
        <v>Dec</v>
      </c>
      <c r="J1238" t="s">
        <v>46</v>
      </c>
    </row>
    <row r="1239" spans="1:11" x14ac:dyDescent="0.25">
      <c r="A1239" s="1">
        <v>45288</v>
      </c>
      <c r="B1239" t="s">
        <v>3</v>
      </c>
      <c r="C1239" t="s">
        <v>109</v>
      </c>
      <c r="D1239" s="2">
        <v>2.9</v>
      </c>
      <c r="E1239">
        <f t="shared" si="96"/>
        <v>12</v>
      </c>
      <c r="F1239">
        <f t="shared" si="97"/>
        <v>2023</v>
      </c>
      <c r="G1239">
        <f t="shared" si="98"/>
        <v>4</v>
      </c>
      <c r="H1239" t="str">
        <f t="shared" si="99"/>
        <v>Thursday</v>
      </c>
      <c r="I1239" t="str">
        <f t="shared" si="100"/>
        <v>Dec</v>
      </c>
      <c r="J1239" t="s">
        <v>46</v>
      </c>
    </row>
    <row r="1240" spans="1:11" x14ac:dyDescent="0.25">
      <c r="A1240" s="1">
        <v>45315</v>
      </c>
      <c r="B1240" t="s">
        <v>3</v>
      </c>
      <c r="C1240" t="s">
        <v>698</v>
      </c>
      <c r="D1240" s="2">
        <v>1.99</v>
      </c>
      <c r="E1240">
        <f t="shared" si="96"/>
        <v>1</v>
      </c>
      <c r="F1240">
        <f t="shared" si="97"/>
        <v>2024</v>
      </c>
      <c r="G1240">
        <f t="shared" si="98"/>
        <v>3</v>
      </c>
      <c r="H1240" t="str">
        <f t="shared" si="99"/>
        <v>Wednesday</v>
      </c>
      <c r="I1240" t="str">
        <f t="shared" si="100"/>
        <v>Jan</v>
      </c>
      <c r="J1240" t="s">
        <v>49</v>
      </c>
    </row>
    <row r="1241" spans="1:11" x14ac:dyDescent="0.25">
      <c r="A1241" s="1">
        <v>45315</v>
      </c>
      <c r="B1241" t="s">
        <v>3</v>
      </c>
      <c r="C1241" t="s">
        <v>699</v>
      </c>
      <c r="D1241" s="2">
        <f>3.99-2</f>
        <v>1.9900000000000002</v>
      </c>
      <c r="E1241">
        <f t="shared" si="96"/>
        <v>1</v>
      </c>
      <c r="F1241">
        <f t="shared" si="97"/>
        <v>2024</v>
      </c>
      <c r="G1241">
        <f t="shared" si="98"/>
        <v>3</v>
      </c>
      <c r="H1241" t="str">
        <f t="shared" si="99"/>
        <v>Wednesday</v>
      </c>
      <c r="I1241" t="str">
        <f t="shared" si="100"/>
        <v>Jan</v>
      </c>
      <c r="J1241" t="s">
        <v>49</v>
      </c>
    </row>
    <row r="1242" spans="1:11" x14ac:dyDescent="0.25">
      <c r="A1242" s="1">
        <v>45315</v>
      </c>
      <c r="B1242" t="s">
        <v>3</v>
      </c>
      <c r="C1242" t="s">
        <v>688</v>
      </c>
      <c r="D1242" s="2">
        <v>2.99</v>
      </c>
      <c r="E1242">
        <f t="shared" si="96"/>
        <v>1</v>
      </c>
      <c r="F1242">
        <f t="shared" si="97"/>
        <v>2024</v>
      </c>
      <c r="G1242">
        <f t="shared" si="98"/>
        <v>3</v>
      </c>
      <c r="H1242" t="str">
        <f t="shared" si="99"/>
        <v>Wednesday</v>
      </c>
      <c r="I1242" t="str">
        <f t="shared" si="100"/>
        <v>Jan</v>
      </c>
      <c r="J1242" t="s">
        <v>49</v>
      </c>
    </row>
    <row r="1243" spans="1:11" x14ac:dyDescent="0.25">
      <c r="A1243" s="1">
        <v>45315</v>
      </c>
      <c r="B1243" t="s">
        <v>3</v>
      </c>
      <c r="C1243" t="s">
        <v>700</v>
      </c>
      <c r="D1243" s="2">
        <v>1.99</v>
      </c>
      <c r="E1243">
        <f t="shared" si="96"/>
        <v>1</v>
      </c>
      <c r="F1243">
        <f t="shared" si="97"/>
        <v>2024</v>
      </c>
      <c r="G1243">
        <f t="shared" si="98"/>
        <v>3</v>
      </c>
      <c r="H1243" t="str">
        <f t="shared" si="99"/>
        <v>Wednesday</v>
      </c>
      <c r="I1243" t="str">
        <f t="shared" si="100"/>
        <v>Jan</v>
      </c>
      <c r="J1243" t="s">
        <v>49</v>
      </c>
    </row>
    <row r="1244" spans="1:11" x14ac:dyDescent="0.25">
      <c r="A1244" s="1">
        <v>45269</v>
      </c>
      <c r="B1244" t="s">
        <v>303</v>
      </c>
      <c r="C1244" t="s">
        <v>610</v>
      </c>
      <c r="D1244" s="2">
        <v>119.99</v>
      </c>
      <c r="E1244">
        <f t="shared" si="96"/>
        <v>12</v>
      </c>
      <c r="F1244">
        <f t="shared" si="97"/>
        <v>2023</v>
      </c>
      <c r="G1244">
        <f t="shared" si="98"/>
        <v>6</v>
      </c>
      <c r="H1244" t="str">
        <f t="shared" si="99"/>
        <v>Saturday</v>
      </c>
      <c r="I1244" t="str">
        <f t="shared" si="100"/>
        <v>Dec</v>
      </c>
      <c r="J1244" t="s">
        <v>596</v>
      </c>
      <c r="K1244" t="s">
        <v>743</v>
      </c>
    </row>
    <row r="1245" spans="1:11" x14ac:dyDescent="0.25">
      <c r="A1245" s="1">
        <v>45317</v>
      </c>
      <c r="B1245" t="s">
        <v>3</v>
      </c>
      <c r="C1245" t="s">
        <v>701</v>
      </c>
      <c r="D1245" s="2">
        <v>0.59</v>
      </c>
      <c r="E1245">
        <f t="shared" si="96"/>
        <v>1</v>
      </c>
      <c r="F1245">
        <f t="shared" si="97"/>
        <v>2024</v>
      </c>
      <c r="G1245">
        <f t="shared" si="98"/>
        <v>5</v>
      </c>
      <c r="H1245" t="str">
        <f t="shared" si="99"/>
        <v>Friday</v>
      </c>
      <c r="I1245" t="str">
        <f t="shared" si="100"/>
        <v>Jan</v>
      </c>
      <c r="J1245" t="s">
        <v>49</v>
      </c>
    </row>
    <row r="1246" spans="1:11" x14ac:dyDescent="0.25">
      <c r="A1246" s="1">
        <v>45317</v>
      </c>
      <c r="B1246" t="s">
        <v>3</v>
      </c>
      <c r="C1246" t="s">
        <v>701</v>
      </c>
      <c r="D1246" s="2">
        <f>0.59-0.3</f>
        <v>0.28999999999999998</v>
      </c>
      <c r="E1246">
        <f t="shared" si="96"/>
        <v>1</v>
      </c>
      <c r="F1246">
        <f t="shared" si="97"/>
        <v>2024</v>
      </c>
      <c r="G1246">
        <f t="shared" si="98"/>
        <v>5</v>
      </c>
      <c r="H1246" t="str">
        <f t="shared" si="99"/>
        <v>Friday</v>
      </c>
      <c r="I1246" t="str">
        <f t="shared" si="100"/>
        <v>Jan</v>
      </c>
      <c r="J1246" t="s">
        <v>49</v>
      </c>
    </row>
    <row r="1247" spans="1:11" x14ac:dyDescent="0.25">
      <c r="A1247" s="1">
        <v>45287</v>
      </c>
      <c r="B1247" t="s">
        <v>3</v>
      </c>
      <c r="C1247" t="s">
        <v>702</v>
      </c>
      <c r="D1247" s="2">
        <v>2.59</v>
      </c>
      <c r="E1247">
        <f t="shared" si="96"/>
        <v>12</v>
      </c>
      <c r="F1247">
        <f t="shared" si="97"/>
        <v>2023</v>
      </c>
      <c r="G1247">
        <f t="shared" si="98"/>
        <v>3</v>
      </c>
      <c r="H1247" t="str">
        <f t="shared" si="99"/>
        <v>Wednesday</v>
      </c>
      <c r="I1247" t="str">
        <f t="shared" si="100"/>
        <v>Dec</v>
      </c>
      <c r="J1247" t="s">
        <v>81</v>
      </c>
      <c r="K1247" t="s">
        <v>864</v>
      </c>
    </row>
    <row r="1248" spans="1:11" x14ac:dyDescent="0.25">
      <c r="A1248" s="1">
        <v>45287</v>
      </c>
      <c r="B1248" t="s">
        <v>3</v>
      </c>
      <c r="C1248" t="s">
        <v>258</v>
      </c>
      <c r="D1248" s="2">
        <v>2.15</v>
      </c>
      <c r="E1248">
        <f t="shared" si="96"/>
        <v>12</v>
      </c>
      <c r="F1248">
        <f t="shared" si="97"/>
        <v>2023</v>
      </c>
      <c r="G1248">
        <f t="shared" si="98"/>
        <v>3</v>
      </c>
      <c r="H1248" t="str">
        <f t="shared" si="99"/>
        <v>Wednesday</v>
      </c>
      <c r="I1248" t="str">
        <f t="shared" si="100"/>
        <v>Dec</v>
      </c>
      <c r="J1248" t="s">
        <v>81</v>
      </c>
      <c r="K1248" t="s">
        <v>864</v>
      </c>
    </row>
    <row r="1249" spans="1:11" x14ac:dyDescent="0.25">
      <c r="A1249" s="1">
        <v>45287</v>
      </c>
      <c r="B1249" t="s">
        <v>3</v>
      </c>
      <c r="C1249" t="s">
        <v>703</v>
      </c>
      <c r="D1249" s="2">
        <v>1.69</v>
      </c>
      <c r="E1249">
        <f t="shared" si="96"/>
        <v>12</v>
      </c>
      <c r="F1249">
        <f t="shared" si="97"/>
        <v>2023</v>
      </c>
      <c r="G1249">
        <f t="shared" si="98"/>
        <v>3</v>
      </c>
      <c r="H1249" t="str">
        <f t="shared" si="99"/>
        <v>Wednesday</v>
      </c>
      <c r="I1249" t="str">
        <f t="shared" si="100"/>
        <v>Dec</v>
      </c>
      <c r="J1249" t="s">
        <v>81</v>
      </c>
      <c r="K1249" t="s">
        <v>864</v>
      </c>
    </row>
    <row r="1250" spans="1:11" x14ac:dyDescent="0.25">
      <c r="A1250" s="1">
        <v>45287</v>
      </c>
      <c r="B1250" t="s">
        <v>3</v>
      </c>
      <c r="C1250" t="s">
        <v>703</v>
      </c>
      <c r="D1250" s="2">
        <v>1.69</v>
      </c>
      <c r="E1250">
        <f t="shared" si="96"/>
        <v>12</v>
      </c>
      <c r="F1250">
        <f t="shared" si="97"/>
        <v>2023</v>
      </c>
      <c r="G1250">
        <f t="shared" si="98"/>
        <v>3</v>
      </c>
      <c r="H1250" t="str">
        <f t="shared" si="99"/>
        <v>Wednesday</v>
      </c>
      <c r="I1250" t="str">
        <f t="shared" si="100"/>
        <v>Dec</v>
      </c>
      <c r="J1250" t="s">
        <v>81</v>
      </c>
      <c r="K1250" t="s">
        <v>864</v>
      </c>
    </row>
    <row r="1251" spans="1:11" x14ac:dyDescent="0.25">
      <c r="A1251" s="1">
        <v>45287</v>
      </c>
      <c r="B1251" t="s">
        <v>3</v>
      </c>
      <c r="C1251" t="s">
        <v>704</v>
      </c>
      <c r="D1251" s="2">
        <v>7.61</v>
      </c>
      <c r="E1251">
        <f t="shared" si="96"/>
        <v>12</v>
      </c>
      <c r="F1251">
        <f t="shared" si="97"/>
        <v>2023</v>
      </c>
      <c r="G1251">
        <f t="shared" si="98"/>
        <v>3</v>
      </c>
      <c r="H1251" t="str">
        <f t="shared" si="99"/>
        <v>Wednesday</v>
      </c>
      <c r="I1251" t="str">
        <f t="shared" si="100"/>
        <v>Dec</v>
      </c>
      <c r="J1251" t="s">
        <v>81</v>
      </c>
      <c r="K1251" t="s">
        <v>864</v>
      </c>
    </row>
    <row r="1252" spans="1:11" x14ac:dyDescent="0.25">
      <c r="A1252" s="1">
        <v>45287</v>
      </c>
      <c r="B1252" t="s">
        <v>3</v>
      </c>
      <c r="C1252" t="s">
        <v>705</v>
      </c>
      <c r="D1252" s="2">
        <v>7.71</v>
      </c>
      <c r="E1252">
        <f t="shared" si="96"/>
        <v>12</v>
      </c>
      <c r="F1252">
        <f t="shared" si="97"/>
        <v>2023</v>
      </c>
      <c r="G1252">
        <f t="shared" si="98"/>
        <v>3</v>
      </c>
      <c r="H1252" t="str">
        <f t="shared" si="99"/>
        <v>Wednesday</v>
      </c>
      <c r="I1252" t="str">
        <f t="shared" si="100"/>
        <v>Dec</v>
      </c>
      <c r="J1252" t="s">
        <v>81</v>
      </c>
      <c r="K1252" t="s">
        <v>864</v>
      </c>
    </row>
    <row r="1253" spans="1:11" x14ac:dyDescent="0.25">
      <c r="A1253" s="1">
        <v>45287</v>
      </c>
      <c r="B1253" t="s">
        <v>3</v>
      </c>
      <c r="C1253" t="s">
        <v>499</v>
      </c>
      <c r="D1253" s="2">
        <v>2.35</v>
      </c>
      <c r="E1253">
        <f t="shared" si="96"/>
        <v>12</v>
      </c>
      <c r="F1253">
        <f t="shared" si="97"/>
        <v>2023</v>
      </c>
      <c r="G1253">
        <f t="shared" si="98"/>
        <v>3</v>
      </c>
      <c r="H1253" t="str">
        <f t="shared" si="99"/>
        <v>Wednesday</v>
      </c>
      <c r="I1253" t="str">
        <f t="shared" si="100"/>
        <v>Dec</v>
      </c>
      <c r="J1253" t="s">
        <v>81</v>
      </c>
      <c r="K1253" t="s">
        <v>864</v>
      </c>
    </row>
    <row r="1254" spans="1:11" x14ac:dyDescent="0.25">
      <c r="A1254" s="1">
        <v>45287</v>
      </c>
      <c r="B1254" t="s">
        <v>3</v>
      </c>
      <c r="C1254" t="s">
        <v>706</v>
      </c>
      <c r="D1254" s="2">
        <v>2.19</v>
      </c>
      <c r="E1254">
        <f t="shared" si="96"/>
        <v>12</v>
      </c>
      <c r="F1254">
        <f t="shared" si="97"/>
        <v>2023</v>
      </c>
      <c r="G1254">
        <f t="shared" si="98"/>
        <v>3</v>
      </c>
      <c r="H1254" t="str">
        <f t="shared" si="99"/>
        <v>Wednesday</v>
      </c>
      <c r="I1254" t="str">
        <f t="shared" si="100"/>
        <v>Dec</v>
      </c>
      <c r="J1254" t="s">
        <v>81</v>
      </c>
      <c r="K1254" t="s">
        <v>864</v>
      </c>
    </row>
    <row r="1255" spans="1:11" x14ac:dyDescent="0.25">
      <c r="A1255" s="1">
        <v>45287</v>
      </c>
      <c r="B1255" t="s">
        <v>3</v>
      </c>
      <c r="C1255" t="s">
        <v>255</v>
      </c>
      <c r="D1255" s="2">
        <v>1.79</v>
      </c>
      <c r="E1255">
        <f t="shared" si="96"/>
        <v>12</v>
      </c>
      <c r="F1255">
        <f t="shared" si="97"/>
        <v>2023</v>
      </c>
      <c r="G1255">
        <f t="shared" si="98"/>
        <v>3</v>
      </c>
      <c r="H1255" t="str">
        <f t="shared" si="99"/>
        <v>Wednesday</v>
      </c>
      <c r="I1255" t="str">
        <f t="shared" si="100"/>
        <v>Dec</v>
      </c>
      <c r="J1255" t="s">
        <v>81</v>
      </c>
      <c r="K1255" t="s">
        <v>864</v>
      </c>
    </row>
    <row r="1256" spans="1:11" x14ac:dyDescent="0.25">
      <c r="A1256" s="1">
        <v>45287</v>
      </c>
      <c r="B1256" t="s">
        <v>3</v>
      </c>
      <c r="C1256" t="s">
        <v>255</v>
      </c>
      <c r="D1256" s="2">
        <v>1.79</v>
      </c>
      <c r="E1256">
        <f t="shared" si="96"/>
        <v>12</v>
      </c>
      <c r="F1256">
        <f t="shared" si="97"/>
        <v>2023</v>
      </c>
      <c r="G1256">
        <f t="shared" si="98"/>
        <v>3</v>
      </c>
      <c r="H1256" t="str">
        <f t="shared" si="99"/>
        <v>Wednesday</v>
      </c>
      <c r="I1256" t="str">
        <f t="shared" si="100"/>
        <v>Dec</v>
      </c>
      <c r="J1256" t="s">
        <v>81</v>
      </c>
      <c r="K1256" t="s">
        <v>864</v>
      </c>
    </row>
    <row r="1257" spans="1:11" x14ac:dyDescent="0.25">
      <c r="A1257" s="1">
        <v>45287</v>
      </c>
      <c r="B1257" t="s">
        <v>3</v>
      </c>
      <c r="C1257" t="s">
        <v>388</v>
      </c>
      <c r="D1257" s="2">
        <v>0.79</v>
      </c>
      <c r="E1257">
        <f t="shared" si="96"/>
        <v>12</v>
      </c>
      <c r="F1257">
        <f t="shared" si="97"/>
        <v>2023</v>
      </c>
      <c r="G1257">
        <f t="shared" si="98"/>
        <v>3</v>
      </c>
      <c r="H1257" t="str">
        <f t="shared" si="99"/>
        <v>Wednesday</v>
      </c>
      <c r="I1257" t="str">
        <f t="shared" si="100"/>
        <v>Dec</v>
      </c>
      <c r="J1257" t="s">
        <v>81</v>
      </c>
      <c r="K1257" t="s">
        <v>864</v>
      </c>
    </row>
    <row r="1258" spans="1:11" x14ac:dyDescent="0.25">
      <c r="A1258" s="1">
        <v>45287</v>
      </c>
      <c r="B1258" t="s">
        <v>3</v>
      </c>
      <c r="C1258" t="s">
        <v>388</v>
      </c>
      <c r="D1258" s="2">
        <v>0.79</v>
      </c>
      <c r="E1258">
        <f t="shared" si="96"/>
        <v>12</v>
      </c>
      <c r="F1258">
        <f t="shared" si="97"/>
        <v>2023</v>
      </c>
      <c r="G1258">
        <f t="shared" si="98"/>
        <v>3</v>
      </c>
      <c r="H1258" t="str">
        <f t="shared" si="99"/>
        <v>Wednesday</v>
      </c>
      <c r="I1258" t="str">
        <f t="shared" si="100"/>
        <v>Dec</v>
      </c>
      <c r="J1258" t="s">
        <v>81</v>
      </c>
      <c r="K1258" t="s">
        <v>864</v>
      </c>
    </row>
    <row r="1259" spans="1:11" x14ac:dyDescent="0.25">
      <c r="A1259" s="1">
        <v>45287</v>
      </c>
      <c r="B1259" t="s">
        <v>3</v>
      </c>
      <c r="C1259" t="s">
        <v>388</v>
      </c>
      <c r="D1259" s="2">
        <v>0.79</v>
      </c>
      <c r="E1259">
        <f t="shared" si="96"/>
        <v>12</v>
      </c>
      <c r="F1259">
        <f t="shared" si="97"/>
        <v>2023</v>
      </c>
      <c r="G1259">
        <f t="shared" si="98"/>
        <v>3</v>
      </c>
      <c r="H1259" t="str">
        <f t="shared" si="99"/>
        <v>Wednesday</v>
      </c>
      <c r="I1259" t="str">
        <f t="shared" si="100"/>
        <v>Dec</v>
      </c>
      <c r="J1259" t="s">
        <v>81</v>
      </c>
      <c r="K1259" t="s">
        <v>864</v>
      </c>
    </row>
    <row r="1260" spans="1:11" x14ac:dyDescent="0.25">
      <c r="A1260" s="1">
        <v>45287</v>
      </c>
      <c r="B1260" t="s">
        <v>3</v>
      </c>
      <c r="C1260" t="s">
        <v>707</v>
      </c>
      <c r="D1260" s="2">
        <v>1.49</v>
      </c>
      <c r="E1260">
        <f t="shared" si="96"/>
        <v>12</v>
      </c>
      <c r="F1260">
        <f t="shared" si="97"/>
        <v>2023</v>
      </c>
      <c r="G1260">
        <f t="shared" si="98"/>
        <v>3</v>
      </c>
      <c r="H1260" t="str">
        <f t="shared" si="99"/>
        <v>Wednesday</v>
      </c>
      <c r="I1260" t="str">
        <f t="shared" si="100"/>
        <v>Dec</v>
      </c>
      <c r="J1260" t="s">
        <v>81</v>
      </c>
      <c r="K1260" t="s">
        <v>864</v>
      </c>
    </row>
    <row r="1261" spans="1:11" x14ac:dyDescent="0.25">
      <c r="A1261" s="1">
        <v>45317</v>
      </c>
      <c r="B1261" t="s">
        <v>3</v>
      </c>
      <c r="C1261" t="s">
        <v>708</v>
      </c>
      <c r="D1261" s="2">
        <v>2.99</v>
      </c>
      <c r="E1261">
        <f t="shared" si="96"/>
        <v>1</v>
      </c>
      <c r="F1261">
        <f t="shared" si="97"/>
        <v>2024</v>
      </c>
      <c r="G1261">
        <f t="shared" si="98"/>
        <v>5</v>
      </c>
      <c r="H1261" t="str">
        <f t="shared" si="99"/>
        <v>Friday</v>
      </c>
      <c r="I1261" t="str">
        <f t="shared" si="100"/>
        <v>Jan</v>
      </c>
      <c r="J1261" t="s">
        <v>81</v>
      </c>
    </row>
    <row r="1262" spans="1:11" x14ac:dyDescent="0.25">
      <c r="A1262" s="1">
        <v>45122</v>
      </c>
      <c r="B1262" t="s">
        <v>919</v>
      </c>
      <c r="C1262" t="s">
        <v>321</v>
      </c>
      <c r="D1262" s="2">
        <v>3.75</v>
      </c>
      <c r="E1262">
        <f t="shared" si="96"/>
        <v>7</v>
      </c>
      <c r="F1262">
        <f t="shared" si="97"/>
        <v>2023</v>
      </c>
      <c r="G1262">
        <f t="shared" si="98"/>
        <v>6</v>
      </c>
      <c r="H1262" t="str">
        <f t="shared" si="99"/>
        <v>Saturday</v>
      </c>
      <c r="I1262" t="str">
        <f t="shared" si="100"/>
        <v>Jul</v>
      </c>
      <c r="J1262" t="s">
        <v>322</v>
      </c>
    </row>
    <row r="1263" spans="1:11" x14ac:dyDescent="0.25">
      <c r="A1263" s="1">
        <v>45317</v>
      </c>
      <c r="B1263" t="s">
        <v>3</v>
      </c>
      <c r="C1263" t="s">
        <v>245</v>
      </c>
      <c r="D1263" s="2">
        <v>1.65</v>
      </c>
      <c r="E1263">
        <f t="shared" si="96"/>
        <v>1</v>
      </c>
      <c r="F1263">
        <f t="shared" si="97"/>
        <v>2024</v>
      </c>
      <c r="G1263">
        <f t="shared" si="98"/>
        <v>5</v>
      </c>
      <c r="H1263" t="str">
        <f t="shared" si="99"/>
        <v>Friday</v>
      </c>
      <c r="I1263" t="str">
        <f t="shared" si="100"/>
        <v>Jan</v>
      </c>
      <c r="J1263" t="s">
        <v>81</v>
      </c>
    </row>
    <row r="1264" spans="1:11" x14ac:dyDescent="0.25">
      <c r="A1264" s="1">
        <v>45317</v>
      </c>
      <c r="B1264" t="s">
        <v>3</v>
      </c>
      <c r="C1264" t="s">
        <v>439</v>
      </c>
      <c r="D1264" s="2">
        <v>2.69</v>
      </c>
      <c r="E1264">
        <f t="shared" si="96"/>
        <v>1</v>
      </c>
      <c r="F1264">
        <f t="shared" si="97"/>
        <v>2024</v>
      </c>
      <c r="G1264">
        <f t="shared" si="98"/>
        <v>5</v>
      </c>
      <c r="H1264" t="str">
        <f t="shared" si="99"/>
        <v>Friday</v>
      </c>
      <c r="I1264" t="str">
        <f t="shared" si="100"/>
        <v>Jan</v>
      </c>
      <c r="J1264" t="s">
        <v>81</v>
      </c>
    </row>
    <row r="1265" spans="1:11" x14ac:dyDescent="0.25">
      <c r="A1265" s="1">
        <v>45317</v>
      </c>
      <c r="B1265" t="s">
        <v>3</v>
      </c>
      <c r="C1265" t="s">
        <v>224</v>
      </c>
      <c r="D1265" s="2">
        <v>0.99</v>
      </c>
      <c r="E1265">
        <f t="shared" si="96"/>
        <v>1</v>
      </c>
      <c r="F1265">
        <f t="shared" si="97"/>
        <v>2024</v>
      </c>
      <c r="G1265">
        <f t="shared" si="98"/>
        <v>5</v>
      </c>
      <c r="H1265" t="str">
        <f t="shared" si="99"/>
        <v>Friday</v>
      </c>
      <c r="I1265" t="str">
        <f t="shared" si="100"/>
        <v>Jan</v>
      </c>
      <c r="J1265" t="s">
        <v>81</v>
      </c>
    </row>
    <row r="1266" spans="1:11" x14ac:dyDescent="0.25">
      <c r="A1266" s="1">
        <v>45317</v>
      </c>
      <c r="B1266" t="s">
        <v>3</v>
      </c>
      <c r="C1266" t="s">
        <v>224</v>
      </c>
      <c r="D1266" s="2">
        <v>0.99</v>
      </c>
      <c r="E1266">
        <f t="shared" si="96"/>
        <v>1</v>
      </c>
      <c r="F1266">
        <f t="shared" si="97"/>
        <v>2024</v>
      </c>
      <c r="G1266">
        <f t="shared" si="98"/>
        <v>5</v>
      </c>
      <c r="H1266" t="str">
        <f t="shared" si="99"/>
        <v>Friday</v>
      </c>
      <c r="I1266" t="str">
        <f t="shared" si="100"/>
        <v>Jan</v>
      </c>
      <c r="J1266" t="s">
        <v>81</v>
      </c>
    </row>
    <row r="1267" spans="1:11" x14ac:dyDescent="0.25">
      <c r="A1267" s="1">
        <v>45317</v>
      </c>
      <c r="B1267" t="s">
        <v>3</v>
      </c>
      <c r="C1267" t="s">
        <v>240</v>
      </c>
      <c r="D1267" s="2">
        <v>4.6900000000000004</v>
      </c>
      <c r="E1267">
        <f t="shared" si="96"/>
        <v>1</v>
      </c>
      <c r="F1267">
        <f t="shared" si="97"/>
        <v>2024</v>
      </c>
      <c r="G1267">
        <f t="shared" si="98"/>
        <v>5</v>
      </c>
      <c r="H1267" t="str">
        <f t="shared" si="99"/>
        <v>Friday</v>
      </c>
      <c r="I1267" t="str">
        <f t="shared" si="100"/>
        <v>Jan</v>
      </c>
      <c r="J1267" t="s">
        <v>81</v>
      </c>
    </row>
    <row r="1268" spans="1:11" x14ac:dyDescent="0.25">
      <c r="A1268" s="1">
        <v>45317</v>
      </c>
      <c r="B1268" t="s">
        <v>3</v>
      </c>
      <c r="C1268" t="s">
        <v>710</v>
      </c>
      <c r="D1268" s="2">
        <v>2.4900000000000002</v>
      </c>
      <c r="E1268">
        <f t="shared" si="96"/>
        <v>1</v>
      </c>
      <c r="F1268">
        <f t="shared" si="97"/>
        <v>2024</v>
      </c>
      <c r="G1268">
        <f t="shared" si="98"/>
        <v>5</v>
      </c>
      <c r="H1268" t="str">
        <f t="shared" si="99"/>
        <v>Friday</v>
      </c>
      <c r="I1268" t="str">
        <f t="shared" si="100"/>
        <v>Jan</v>
      </c>
      <c r="J1268" t="s">
        <v>81</v>
      </c>
    </row>
    <row r="1269" spans="1:11" x14ac:dyDescent="0.25">
      <c r="A1269" s="1">
        <v>45317</v>
      </c>
      <c r="B1269" t="s">
        <v>3</v>
      </c>
      <c r="C1269" t="s">
        <v>351</v>
      </c>
      <c r="D1269" s="2">
        <v>2.99</v>
      </c>
      <c r="E1269">
        <f t="shared" si="96"/>
        <v>1</v>
      </c>
      <c r="F1269">
        <f t="shared" si="97"/>
        <v>2024</v>
      </c>
      <c r="G1269">
        <f t="shared" si="98"/>
        <v>5</v>
      </c>
      <c r="H1269" t="str">
        <f t="shared" si="99"/>
        <v>Friday</v>
      </c>
      <c r="I1269" t="str">
        <f t="shared" si="100"/>
        <v>Jan</v>
      </c>
      <c r="J1269" t="s">
        <v>81</v>
      </c>
    </row>
    <row r="1270" spans="1:11" x14ac:dyDescent="0.25">
      <c r="A1270" s="1">
        <v>45317</v>
      </c>
      <c r="B1270" t="s">
        <v>3</v>
      </c>
      <c r="C1270" t="s">
        <v>711</v>
      </c>
      <c r="D1270" s="2">
        <v>1</v>
      </c>
      <c r="E1270">
        <f t="shared" si="96"/>
        <v>1</v>
      </c>
      <c r="F1270">
        <f t="shared" si="97"/>
        <v>2024</v>
      </c>
      <c r="G1270">
        <f t="shared" si="98"/>
        <v>5</v>
      </c>
      <c r="H1270" t="str">
        <f t="shared" si="99"/>
        <v>Friday</v>
      </c>
      <c r="I1270" t="str">
        <f t="shared" si="100"/>
        <v>Jan</v>
      </c>
      <c r="J1270" t="s">
        <v>81</v>
      </c>
    </row>
    <row r="1271" spans="1:11" x14ac:dyDescent="0.25">
      <c r="A1271" s="1">
        <v>45325</v>
      </c>
      <c r="B1271" t="s">
        <v>3</v>
      </c>
      <c r="C1271" t="s">
        <v>712</v>
      </c>
      <c r="D1271" s="2">
        <v>3.99</v>
      </c>
      <c r="E1271">
        <f t="shared" si="96"/>
        <v>2</v>
      </c>
      <c r="F1271">
        <f t="shared" si="97"/>
        <v>2024</v>
      </c>
      <c r="G1271">
        <f t="shared" si="98"/>
        <v>6</v>
      </c>
      <c r="H1271" t="str">
        <f t="shared" si="99"/>
        <v>Saturday</v>
      </c>
      <c r="I1271" t="str">
        <f t="shared" si="100"/>
        <v>Feb</v>
      </c>
      <c r="J1271" t="s">
        <v>269</v>
      </c>
    </row>
    <row r="1272" spans="1:11" x14ac:dyDescent="0.25">
      <c r="A1272" s="1">
        <v>45325</v>
      </c>
      <c r="B1272" t="s">
        <v>3</v>
      </c>
      <c r="C1272" t="s">
        <v>712</v>
      </c>
      <c r="D1272" s="2">
        <v>3.99</v>
      </c>
      <c r="E1272">
        <f t="shared" si="96"/>
        <v>2</v>
      </c>
      <c r="F1272">
        <f t="shared" si="97"/>
        <v>2024</v>
      </c>
      <c r="G1272">
        <f t="shared" si="98"/>
        <v>6</v>
      </c>
      <c r="H1272" t="str">
        <f t="shared" si="99"/>
        <v>Saturday</v>
      </c>
      <c r="I1272" t="str">
        <f t="shared" si="100"/>
        <v>Feb</v>
      </c>
      <c r="J1272" t="s">
        <v>269</v>
      </c>
    </row>
    <row r="1273" spans="1:11" x14ac:dyDescent="0.25">
      <c r="A1273" s="1">
        <v>45325</v>
      </c>
      <c r="B1273" t="s">
        <v>3</v>
      </c>
      <c r="C1273" t="s">
        <v>713</v>
      </c>
      <c r="D1273" s="2">
        <v>2.4900000000000002</v>
      </c>
      <c r="E1273">
        <f t="shared" si="96"/>
        <v>2</v>
      </c>
      <c r="F1273">
        <f t="shared" si="97"/>
        <v>2024</v>
      </c>
      <c r="G1273">
        <f t="shared" si="98"/>
        <v>6</v>
      </c>
      <c r="H1273" t="str">
        <f t="shared" si="99"/>
        <v>Saturday</v>
      </c>
      <c r="I1273" t="str">
        <f t="shared" si="100"/>
        <v>Feb</v>
      </c>
      <c r="J1273" t="s">
        <v>269</v>
      </c>
    </row>
    <row r="1274" spans="1:11" x14ac:dyDescent="0.25">
      <c r="A1274" s="1">
        <v>45325</v>
      </c>
      <c r="B1274" t="s">
        <v>3</v>
      </c>
      <c r="C1274" t="s">
        <v>714</v>
      </c>
      <c r="D1274" s="2">
        <v>1.89</v>
      </c>
      <c r="E1274">
        <f t="shared" si="96"/>
        <v>2</v>
      </c>
      <c r="F1274">
        <f t="shared" si="97"/>
        <v>2024</v>
      </c>
      <c r="G1274">
        <f t="shared" si="98"/>
        <v>6</v>
      </c>
      <c r="H1274" t="str">
        <f t="shared" si="99"/>
        <v>Saturday</v>
      </c>
      <c r="I1274" t="str">
        <f t="shared" si="100"/>
        <v>Feb</v>
      </c>
      <c r="J1274" t="s">
        <v>269</v>
      </c>
    </row>
    <row r="1275" spans="1:11" x14ac:dyDescent="0.25">
      <c r="A1275" s="1">
        <v>45325</v>
      </c>
      <c r="B1275" t="s">
        <v>3</v>
      </c>
      <c r="C1275" t="s">
        <v>715</v>
      </c>
      <c r="D1275" s="2">
        <v>2.4900000000000002</v>
      </c>
      <c r="E1275">
        <f t="shared" si="96"/>
        <v>2</v>
      </c>
      <c r="F1275">
        <f t="shared" si="97"/>
        <v>2024</v>
      </c>
      <c r="G1275">
        <f t="shared" si="98"/>
        <v>6</v>
      </c>
      <c r="H1275" t="str">
        <f t="shared" si="99"/>
        <v>Saturday</v>
      </c>
      <c r="I1275" t="str">
        <f t="shared" si="100"/>
        <v>Feb</v>
      </c>
      <c r="J1275" t="s">
        <v>269</v>
      </c>
    </row>
    <row r="1276" spans="1:11" x14ac:dyDescent="0.25">
      <c r="A1276" s="1">
        <v>45325</v>
      </c>
      <c r="B1276" t="s">
        <v>3</v>
      </c>
      <c r="C1276" t="s">
        <v>715</v>
      </c>
      <c r="D1276" s="2">
        <v>2.4900000000000002</v>
      </c>
      <c r="E1276">
        <f t="shared" si="96"/>
        <v>2</v>
      </c>
      <c r="F1276">
        <f t="shared" si="97"/>
        <v>2024</v>
      </c>
      <c r="G1276">
        <f t="shared" si="98"/>
        <v>6</v>
      </c>
      <c r="H1276" t="str">
        <f t="shared" si="99"/>
        <v>Saturday</v>
      </c>
      <c r="I1276" t="str">
        <f t="shared" si="100"/>
        <v>Feb</v>
      </c>
      <c r="J1276" t="s">
        <v>269</v>
      </c>
    </row>
    <row r="1277" spans="1:11" x14ac:dyDescent="0.25">
      <c r="A1277" s="1">
        <v>45325</v>
      </c>
      <c r="B1277" t="s">
        <v>3</v>
      </c>
      <c r="C1277" t="s">
        <v>716</v>
      </c>
      <c r="D1277" s="2">
        <v>1.59</v>
      </c>
      <c r="E1277">
        <f t="shared" si="96"/>
        <v>2</v>
      </c>
      <c r="F1277">
        <f t="shared" si="97"/>
        <v>2024</v>
      </c>
      <c r="G1277">
        <f t="shared" si="98"/>
        <v>6</v>
      </c>
      <c r="H1277" t="str">
        <f t="shared" si="99"/>
        <v>Saturday</v>
      </c>
      <c r="I1277" t="str">
        <f t="shared" si="100"/>
        <v>Feb</v>
      </c>
      <c r="J1277" t="s">
        <v>269</v>
      </c>
    </row>
    <row r="1278" spans="1:11" x14ac:dyDescent="0.25">
      <c r="A1278" s="1">
        <v>45270</v>
      </c>
      <c r="B1278" t="s">
        <v>3</v>
      </c>
      <c r="C1278" t="s">
        <v>718</v>
      </c>
      <c r="D1278" s="2">
        <v>4.4000000000000004</v>
      </c>
      <c r="E1278">
        <f t="shared" si="96"/>
        <v>12</v>
      </c>
      <c r="F1278">
        <f t="shared" si="97"/>
        <v>2023</v>
      </c>
      <c r="G1278">
        <f t="shared" si="98"/>
        <v>7</v>
      </c>
      <c r="H1278" t="str">
        <f t="shared" si="99"/>
        <v>Sunday</v>
      </c>
      <c r="I1278" t="str">
        <f t="shared" si="100"/>
        <v>Dec</v>
      </c>
      <c r="J1278" t="s">
        <v>717</v>
      </c>
    </row>
    <row r="1279" spans="1:11" x14ac:dyDescent="0.25">
      <c r="A1279" s="1">
        <v>45270</v>
      </c>
      <c r="B1279" t="s">
        <v>3</v>
      </c>
      <c r="C1279" t="s">
        <v>616</v>
      </c>
      <c r="D1279" s="2">
        <v>3.6</v>
      </c>
      <c r="E1279">
        <f t="shared" si="96"/>
        <v>12</v>
      </c>
      <c r="F1279">
        <f t="shared" si="97"/>
        <v>2023</v>
      </c>
      <c r="G1279">
        <f t="shared" si="98"/>
        <v>7</v>
      </c>
      <c r="H1279" t="str">
        <f t="shared" si="99"/>
        <v>Sunday</v>
      </c>
      <c r="I1279" t="str">
        <f t="shared" si="100"/>
        <v>Dec</v>
      </c>
      <c r="J1279" t="s">
        <v>717</v>
      </c>
    </row>
    <row r="1280" spans="1:11" x14ac:dyDescent="0.25">
      <c r="A1280" s="1">
        <v>45282</v>
      </c>
      <c r="B1280" t="s">
        <v>80</v>
      </c>
      <c r="C1280" t="s">
        <v>80</v>
      </c>
      <c r="D1280" s="2">
        <v>20</v>
      </c>
      <c r="E1280">
        <f t="shared" si="96"/>
        <v>12</v>
      </c>
      <c r="F1280">
        <f t="shared" si="97"/>
        <v>2023</v>
      </c>
      <c r="G1280">
        <f t="shared" si="98"/>
        <v>5</v>
      </c>
      <c r="H1280" t="str">
        <f t="shared" si="99"/>
        <v>Friday</v>
      </c>
      <c r="I1280" t="str">
        <f t="shared" si="100"/>
        <v>Dec</v>
      </c>
      <c r="J1280" t="s">
        <v>488</v>
      </c>
      <c r="K1280" t="s">
        <v>761</v>
      </c>
    </row>
    <row r="1281" spans="1:11" x14ac:dyDescent="0.25">
      <c r="A1281" s="1">
        <v>45128</v>
      </c>
      <c r="B1281" t="s">
        <v>894</v>
      </c>
      <c r="C1281" t="s">
        <v>329</v>
      </c>
      <c r="D1281" s="2">
        <f>5.49/2</f>
        <v>2.7450000000000001</v>
      </c>
      <c r="E1281">
        <f t="shared" si="96"/>
        <v>7</v>
      </c>
      <c r="F1281">
        <f t="shared" si="97"/>
        <v>2023</v>
      </c>
      <c r="G1281">
        <f t="shared" si="98"/>
        <v>5</v>
      </c>
      <c r="H1281" t="str">
        <f t="shared" si="99"/>
        <v>Friday</v>
      </c>
      <c r="I1281" t="str">
        <f t="shared" si="100"/>
        <v>Jul</v>
      </c>
      <c r="J1281" t="s">
        <v>327</v>
      </c>
    </row>
    <row r="1282" spans="1:11" x14ac:dyDescent="0.25">
      <c r="A1282" s="1">
        <v>45327</v>
      </c>
      <c r="B1282" t="s">
        <v>3</v>
      </c>
      <c r="C1282" t="s">
        <v>358</v>
      </c>
      <c r="D1282" s="2">
        <v>0.99</v>
      </c>
      <c r="E1282">
        <f t="shared" si="96"/>
        <v>2</v>
      </c>
      <c r="F1282">
        <f t="shared" si="97"/>
        <v>2024</v>
      </c>
      <c r="G1282">
        <f t="shared" si="98"/>
        <v>1</v>
      </c>
      <c r="H1282" t="str">
        <f t="shared" si="99"/>
        <v>Monday</v>
      </c>
      <c r="I1282" t="str">
        <f t="shared" si="100"/>
        <v>Feb</v>
      </c>
      <c r="J1282" t="s">
        <v>81</v>
      </c>
      <c r="K1282" t="s">
        <v>729</v>
      </c>
    </row>
    <row r="1283" spans="1:11" x14ac:dyDescent="0.25">
      <c r="A1283" s="1">
        <v>45327</v>
      </c>
      <c r="B1283" t="s">
        <v>3</v>
      </c>
      <c r="C1283" t="s">
        <v>358</v>
      </c>
      <c r="D1283" s="2">
        <v>0.99</v>
      </c>
      <c r="E1283">
        <f t="shared" ref="E1283:E1346" si="101">MONTH(A1283)</f>
        <v>2</v>
      </c>
      <c r="F1283">
        <f t="shared" ref="F1283:F1346" si="102">YEAR(A1283)</f>
        <v>2024</v>
      </c>
      <c r="G1283">
        <f t="shared" ref="G1283:G1346" si="103">WEEKDAY(A1283, 2)</f>
        <v>1</v>
      </c>
      <c r="H1283" t="str">
        <f t="shared" ref="H1283:H1346" si="104">CHOOSE(WEEKDAY(A1283, 2), "Monday", "Tuesday","Wednesday", "Thursday", "Friday", "Saturday","Sunday")</f>
        <v>Monday</v>
      </c>
      <c r="I1283" t="str">
        <f t="shared" ref="I1283:I1346" si="105">TEXT(A1283, "MMM")</f>
        <v>Feb</v>
      </c>
      <c r="J1283" t="s">
        <v>81</v>
      </c>
      <c r="K1283" t="s">
        <v>729</v>
      </c>
    </row>
    <row r="1284" spans="1:11" x14ac:dyDescent="0.25">
      <c r="A1284" s="1">
        <v>45327</v>
      </c>
      <c r="B1284" t="s">
        <v>3</v>
      </c>
      <c r="C1284" t="s">
        <v>721</v>
      </c>
      <c r="D1284" s="2">
        <v>1.29</v>
      </c>
      <c r="E1284">
        <f t="shared" si="101"/>
        <v>2</v>
      </c>
      <c r="F1284">
        <f t="shared" si="102"/>
        <v>2024</v>
      </c>
      <c r="G1284">
        <f t="shared" si="103"/>
        <v>1</v>
      </c>
      <c r="H1284" t="str">
        <f t="shared" si="104"/>
        <v>Monday</v>
      </c>
      <c r="I1284" t="str">
        <f t="shared" si="105"/>
        <v>Feb</v>
      </c>
      <c r="J1284" t="s">
        <v>81</v>
      </c>
      <c r="K1284" t="s">
        <v>729</v>
      </c>
    </row>
    <row r="1285" spans="1:11" x14ac:dyDescent="0.25">
      <c r="A1285" s="1">
        <v>45327</v>
      </c>
      <c r="B1285" t="s">
        <v>3</v>
      </c>
      <c r="C1285" t="s">
        <v>103</v>
      </c>
      <c r="D1285" s="2">
        <v>0.69</v>
      </c>
      <c r="E1285">
        <f t="shared" si="101"/>
        <v>2</v>
      </c>
      <c r="F1285">
        <f t="shared" si="102"/>
        <v>2024</v>
      </c>
      <c r="G1285">
        <f t="shared" si="103"/>
        <v>1</v>
      </c>
      <c r="H1285" t="str">
        <f t="shared" si="104"/>
        <v>Monday</v>
      </c>
      <c r="I1285" t="str">
        <f t="shared" si="105"/>
        <v>Feb</v>
      </c>
      <c r="J1285" t="s">
        <v>81</v>
      </c>
      <c r="K1285" t="s">
        <v>729</v>
      </c>
    </row>
    <row r="1286" spans="1:11" x14ac:dyDescent="0.25">
      <c r="A1286" s="1">
        <v>45269</v>
      </c>
      <c r="B1286" t="s">
        <v>116</v>
      </c>
      <c r="C1286" t="s">
        <v>720</v>
      </c>
      <c r="D1286" s="2">
        <v>0.95</v>
      </c>
      <c r="E1286">
        <f t="shared" si="101"/>
        <v>12</v>
      </c>
      <c r="F1286">
        <f t="shared" si="102"/>
        <v>2023</v>
      </c>
      <c r="G1286">
        <f t="shared" si="103"/>
        <v>6</v>
      </c>
      <c r="H1286" t="str">
        <f t="shared" si="104"/>
        <v>Saturday</v>
      </c>
      <c r="I1286" t="str">
        <f t="shared" si="105"/>
        <v>Dec</v>
      </c>
      <c r="J1286" t="s">
        <v>719</v>
      </c>
      <c r="K1286" t="s">
        <v>743</v>
      </c>
    </row>
    <row r="1287" spans="1:11" x14ac:dyDescent="0.25">
      <c r="A1287" s="1">
        <v>45297</v>
      </c>
      <c r="B1287" t="s">
        <v>3</v>
      </c>
      <c r="C1287" t="s">
        <v>724</v>
      </c>
      <c r="D1287" s="2">
        <v>1.4</v>
      </c>
      <c r="E1287">
        <f t="shared" si="101"/>
        <v>1</v>
      </c>
      <c r="F1287">
        <f t="shared" si="102"/>
        <v>2024</v>
      </c>
      <c r="G1287">
        <f t="shared" si="103"/>
        <v>6</v>
      </c>
      <c r="H1287" t="str">
        <f t="shared" si="104"/>
        <v>Saturday</v>
      </c>
      <c r="I1287" t="str">
        <f t="shared" si="105"/>
        <v>Jan</v>
      </c>
      <c r="J1287" t="s">
        <v>300</v>
      </c>
      <c r="K1287" t="s">
        <v>722</v>
      </c>
    </row>
    <row r="1288" spans="1:11" x14ac:dyDescent="0.25">
      <c r="A1288" s="1">
        <v>45116</v>
      </c>
      <c r="B1288" t="s">
        <v>116</v>
      </c>
      <c r="C1288" t="s">
        <v>92</v>
      </c>
      <c r="D1288" s="2">
        <f>5/2</f>
        <v>2.5</v>
      </c>
      <c r="E1288">
        <f t="shared" si="101"/>
        <v>7</v>
      </c>
      <c r="F1288">
        <f t="shared" si="102"/>
        <v>2023</v>
      </c>
      <c r="G1288">
        <f t="shared" si="103"/>
        <v>7</v>
      </c>
      <c r="H1288" t="str">
        <f t="shared" si="104"/>
        <v>Sunday</v>
      </c>
      <c r="I1288" t="str">
        <f t="shared" si="105"/>
        <v>Jul</v>
      </c>
      <c r="J1288" t="s">
        <v>318</v>
      </c>
      <c r="K1288" t="s">
        <v>858</v>
      </c>
    </row>
    <row r="1289" spans="1:11" x14ac:dyDescent="0.25">
      <c r="A1289" s="1">
        <v>45302</v>
      </c>
      <c r="B1289" t="s">
        <v>919</v>
      </c>
      <c r="C1289" t="s">
        <v>740</v>
      </c>
      <c r="D1289" s="2">
        <v>1.29</v>
      </c>
      <c r="E1289">
        <f t="shared" si="101"/>
        <v>1</v>
      </c>
      <c r="F1289">
        <f t="shared" si="102"/>
        <v>2024</v>
      </c>
      <c r="G1289">
        <f t="shared" si="103"/>
        <v>4</v>
      </c>
      <c r="H1289" t="str">
        <f t="shared" si="104"/>
        <v>Thursday</v>
      </c>
      <c r="I1289" t="str">
        <f t="shared" si="105"/>
        <v>Jan</v>
      </c>
      <c r="J1289" t="s">
        <v>47</v>
      </c>
      <c r="K1289" t="s">
        <v>729</v>
      </c>
    </row>
    <row r="1290" spans="1:11" x14ac:dyDescent="0.25">
      <c r="A1290" s="1">
        <v>45118</v>
      </c>
      <c r="B1290" t="s">
        <v>116</v>
      </c>
      <c r="C1290" t="s">
        <v>113</v>
      </c>
      <c r="D1290" s="2">
        <f>3.95/2</f>
        <v>1.9750000000000001</v>
      </c>
      <c r="E1290">
        <f t="shared" si="101"/>
        <v>7</v>
      </c>
      <c r="F1290">
        <f t="shared" si="102"/>
        <v>2023</v>
      </c>
      <c r="G1290">
        <f t="shared" si="103"/>
        <v>2</v>
      </c>
      <c r="H1290" t="str">
        <f t="shared" si="104"/>
        <v>Tuesday</v>
      </c>
      <c r="I1290" t="str">
        <f t="shared" si="105"/>
        <v>Jul</v>
      </c>
      <c r="J1290" t="s">
        <v>111</v>
      </c>
      <c r="K1290" t="s">
        <v>729</v>
      </c>
    </row>
    <row r="1291" spans="1:11" x14ac:dyDescent="0.25">
      <c r="A1291" s="1">
        <v>45318</v>
      </c>
      <c r="B1291" t="s">
        <v>894</v>
      </c>
      <c r="C1291" t="s">
        <v>728</v>
      </c>
      <c r="D1291" s="2">
        <v>0.95</v>
      </c>
      <c r="E1291">
        <f t="shared" si="101"/>
        <v>1</v>
      </c>
      <c r="F1291">
        <f t="shared" si="102"/>
        <v>2024</v>
      </c>
      <c r="G1291">
        <f t="shared" si="103"/>
        <v>6</v>
      </c>
      <c r="H1291" t="str">
        <f t="shared" si="104"/>
        <v>Saturday</v>
      </c>
      <c r="I1291" t="str">
        <f t="shared" si="105"/>
        <v>Jan</v>
      </c>
      <c r="J1291" t="s">
        <v>322</v>
      </c>
      <c r="K1291" t="s">
        <v>729</v>
      </c>
    </row>
    <row r="1292" spans="1:11" x14ac:dyDescent="0.25">
      <c r="A1292" s="1">
        <v>45306</v>
      </c>
      <c r="B1292" t="s">
        <v>3</v>
      </c>
      <c r="C1292" t="s">
        <v>109</v>
      </c>
      <c r="D1292" s="2">
        <v>2.9</v>
      </c>
      <c r="E1292">
        <f t="shared" si="101"/>
        <v>1</v>
      </c>
      <c r="F1292">
        <f t="shared" si="102"/>
        <v>2024</v>
      </c>
      <c r="G1292">
        <f t="shared" si="103"/>
        <v>1</v>
      </c>
      <c r="H1292" t="str">
        <f t="shared" si="104"/>
        <v>Monday</v>
      </c>
      <c r="I1292" t="str">
        <f t="shared" si="105"/>
        <v>Jan</v>
      </c>
      <c r="J1292" t="s">
        <v>46</v>
      </c>
    </row>
    <row r="1293" spans="1:11" x14ac:dyDescent="0.25">
      <c r="A1293" s="1">
        <v>45303</v>
      </c>
      <c r="B1293" t="s">
        <v>3</v>
      </c>
      <c r="C1293" t="s">
        <v>94</v>
      </c>
      <c r="D1293" s="2">
        <v>3.3</v>
      </c>
      <c r="E1293">
        <f t="shared" si="101"/>
        <v>1</v>
      </c>
      <c r="F1293">
        <f t="shared" si="102"/>
        <v>2024</v>
      </c>
      <c r="G1293">
        <f t="shared" si="103"/>
        <v>5</v>
      </c>
      <c r="H1293" t="str">
        <f t="shared" si="104"/>
        <v>Friday</v>
      </c>
      <c r="I1293" t="str">
        <f t="shared" si="105"/>
        <v>Jan</v>
      </c>
      <c r="J1293" t="s">
        <v>46</v>
      </c>
    </row>
    <row r="1294" spans="1:11" x14ac:dyDescent="0.25">
      <c r="A1294" s="1">
        <v>45303</v>
      </c>
      <c r="B1294" t="s">
        <v>3</v>
      </c>
      <c r="C1294" t="s">
        <v>86</v>
      </c>
      <c r="D1294" s="2">
        <v>0.79</v>
      </c>
      <c r="E1294">
        <f t="shared" si="101"/>
        <v>1</v>
      </c>
      <c r="F1294">
        <f t="shared" si="102"/>
        <v>2024</v>
      </c>
      <c r="G1294">
        <f t="shared" si="103"/>
        <v>5</v>
      </c>
      <c r="H1294" t="str">
        <f t="shared" si="104"/>
        <v>Friday</v>
      </c>
      <c r="I1294" t="str">
        <f t="shared" si="105"/>
        <v>Jan</v>
      </c>
      <c r="J1294" t="s">
        <v>46</v>
      </c>
    </row>
    <row r="1295" spans="1:11" x14ac:dyDescent="0.25">
      <c r="A1295" s="1">
        <v>45302</v>
      </c>
      <c r="B1295" t="s">
        <v>3</v>
      </c>
      <c r="C1295" t="s">
        <v>708</v>
      </c>
      <c r="D1295" s="2">
        <v>2.99</v>
      </c>
      <c r="E1295">
        <f t="shared" si="101"/>
        <v>1</v>
      </c>
      <c r="F1295">
        <f t="shared" si="102"/>
        <v>2024</v>
      </c>
      <c r="G1295">
        <f t="shared" si="103"/>
        <v>4</v>
      </c>
      <c r="H1295" t="str">
        <f t="shared" si="104"/>
        <v>Thursday</v>
      </c>
      <c r="I1295" t="str">
        <f t="shared" si="105"/>
        <v>Jan</v>
      </c>
      <c r="J1295" t="s">
        <v>81</v>
      </c>
      <c r="K1295" t="s">
        <v>729</v>
      </c>
    </row>
    <row r="1296" spans="1:11" x14ac:dyDescent="0.25">
      <c r="A1296" s="1">
        <v>45302</v>
      </c>
      <c r="B1296" t="s">
        <v>3</v>
      </c>
      <c r="C1296" t="s">
        <v>730</v>
      </c>
      <c r="D1296" s="2">
        <v>5.29</v>
      </c>
      <c r="E1296">
        <f t="shared" si="101"/>
        <v>1</v>
      </c>
      <c r="F1296">
        <f t="shared" si="102"/>
        <v>2024</v>
      </c>
      <c r="G1296">
        <f t="shared" si="103"/>
        <v>4</v>
      </c>
      <c r="H1296" t="str">
        <f t="shared" si="104"/>
        <v>Thursday</v>
      </c>
      <c r="I1296" t="str">
        <f t="shared" si="105"/>
        <v>Jan</v>
      </c>
      <c r="J1296" t="s">
        <v>81</v>
      </c>
      <c r="K1296" t="s">
        <v>729</v>
      </c>
    </row>
    <row r="1297" spans="1:11" x14ac:dyDescent="0.25">
      <c r="A1297" s="1">
        <v>45302</v>
      </c>
      <c r="B1297" t="s">
        <v>3</v>
      </c>
      <c r="C1297" t="s">
        <v>730</v>
      </c>
      <c r="D1297" s="2">
        <v>5.29</v>
      </c>
      <c r="E1297">
        <f t="shared" si="101"/>
        <v>1</v>
      </c>
      <c r="F1297">
        <f t="shared" si="102"/>
        <v>2024</v>
      </c>
      <c r="G1297">
        <f t="shared" si="103"/>
        <v>4</v>
      </c>
      <c r="H1297" t="str">
        <f t="shared" si="104"/>
        <v>Thursday</v>
      </c>
      <c r="I1297" t="str">
        <f t="shared" si="105"/>
        <v>Jan</v>
      </c>
      <c r="J1297" t="s">
        <v>81</v>
      </c>
      <c r="K1297" t="s">
        <v>729</v>
      </c>
    </row>
    <row r="1298" spans="1:11" x14ac:dyDescent="0.25">
      <c r="A1298" s="1">
        <v>45302</v>
      </c>
      <c r="B1298" t="s">
        <v>3</v>
      </c>
      <c r="C1298" t="s">
        <v>286</v>
      </c>
      <c r="D1298" s="2">
        <v>0.39</v>
      </c>
      <c r="E1298">
        <f t="shared" si="101"/>
        <v>1</v>
      </c>
      <c r="F1298">
        <f t="shared" si="102"/>
        <v>2024</v>
      </c>
      <c r="G1298">
        <f t="shared" si="103"/>
        <v>4</v>
      </c>
      <c r="H1298" t="str">
        <f t="shared" si="104"/>
        <v>Thursday</v>
      </c>
      <c r="I1298" t="str">
        <f t="shared" si="105"/>
        <v>Jan</v>
      </c>
      <c r="J1298" t="s">
        <v>81</v>
      </c>
      <c r="K1298" t="s">
        <v>729</v>
      </c>
    </row>
    <row r="1299" spans="1:11" x14ac:dyDescent="0.25">
      <c r="A1299" s="1">
        <v>45302</v>
      </c>
      <c r="B1299" t="s">
        <v>3</v>
      </c>
      <c r="C1299" t="s">
        <v>286</v>
      </c>
      <c r="D1299" s="2">
        <v>0.39</v>
      </c>
      <c r="E1299">
        <f t="shared" si="101"/>
        <v>1</v>
      </c>
      <c r="F1299">
        <f t="shared" si="102"/>
        <v>2024</v>
      </c>
      <c r="G1299">
        <f t="shared" si="103"/>
        <v>4</v>
      </c>
      <c r="H1299" t="str">
        <f t="shared" si="104"/>
        <v>Thursday</v>
      </c>
      <c r="I1299" t="str">
        <f t="shared" si="105"/>
        <v>Jan</v>
      </c>
      <c r="J1299" t="s">
        <v>81</v>
      </c>
      <c r="K1299" t="s">
        <v>729</v>
      </c>
    </row>
    <row r="1300" spans="1:11" x14ac:dyDescent="0.25">
      <c r="A1300" s="1">
        <v>45302</v>
      </c>
      <c r="B1300" t="s">
        <v>3</v>
      </c>
      <c r="C1300" t="s">
        <v>286</v>
      </c>
      <c r="D1300" s="2">
        <v>0.39</v>
      </c>
      <c r="E1300">
        <f t="shared" si="101"/>
        <v>1</v>
      </c>
      <c r="F1300">
        <f t="shared" si="102"/>
        <v>2024</v>
      </c>
      <c r="G1300">
        <f t="shared" si="103"/>
        <v>4</v>
      </c>
      <c r="H1300" t="str">
        <f t="shared" si="104"/>
        <v>Thursday</v>
      </c>
      <c r="I1300" t="str">
        <f t="shared" si="105"/>
        <v>Jan</v>
      </c>
      <c r="J1300" t="s">
        <v>81</v>
      </c>
      <c r="K1300" t="s">
        <v>729</v>
      </c>
    </row>
    <row r="1301" spans="1:11" x14ac:dyDescent="0.25">
      <c r="A1301" s="1">
        <v>45302</v>
      </c>
      <c r="B1301" t="s">
        <v>3</v>
      </c>
      <c r="C1301" t="s">
        <v>286</v>
      </c>
      <c r="D1301" s="2">
        <v>0.39</v>
      </c>
      <c r="E1301">
        <f t="shared" si="101"/>
        <v>1</v>
      </c>
      <c r="F1301">
        <f t="shared" si="102"/>
        <v>2024</v>
      </c>
      <c r="G1301">
        <f t="shared" si="103"/>
        <v>4</v>
      </c>
      <c r="H1301" t="str">
        <f t="shared" si="104"/>
        <v>Thursday</v>
      </c>
      <c r="I1301" t="str">
        <f t="shared" si="105"/>
        <v>Jan</v>
      </c>
      <c r="J1301" t="s">
        <v>81</v>
      </c>
      <c r="K1301" t="s">
        <v>729</v>
      </c>
    </row>
    <row r="1302" spans="1:11" x14ac:dyDescent="0.25">
      <c r="A1302" s="1">
        <v>45302</v>
      </c>
      <c r="B1302" t="s">
        <v>3</v>
      </c>
      <c r="C1302" t="s">
        <v>41</v>
      </c>
      <c r="D1302" s="2">
        <f>5.99-1</f>
        <v>4.99</v>
      </c>
      <c r="E1302">
        <f t="shared" si="101"/>
        <v>1</v>
      </c>
      <c r="F1302">
        <f t="shared" si="102"/>
        <v>2024</v>
      </c>
      <c r="G1302">
        <f t="shared" si="103"/>
        <v>4</v>
      </c>
      <c r="H1302" t="str">
        <f t="shared" si="104"/>
        <v>Thursday</v>
      </c>
      <c r="I1302" t="str">
        <f t="shared" si="105"/>
        <v>Jan</v>
      </c>
      <c r="J1302" t="s">
        <v>81</v>
      </c>
      <c r="K1302" t="s">
        <v>729</v>
      </c>
    </row>
    <row r="1303" spans="1:11" x14ac:dyDescent="0.25">
      <c r="A1303" s="1">
        <v>45302</v>
      </c>
      <c r="B1303" t="s">
        <v>3</v>
      </c>
      <c r="C1303" t="s">
        <v>731</v>
      </c>
      <c r="D1303" s="2">
        <v>2.99</v>
      </c>
      <c r="E1303">
        <f t="shared" si="101"/>
        <v>1</v>
      </c>
      <c r="F1303">
        <f t="shared" si="102"/>
        <v>2024</v>
      </c>
      <c r="G1303">
        <f t="shared" si="103"/>
        <v>4</v>
      </c>
      <c r="H1303" t="str">
        <f t="shared" si="104"/>
        <v>Thursday</v>
      </c>
      <c r="I1303" t="str">
        <f t="shared" si="105"/>
        <v>Jan</v>
      </c>
      <c r="J1303" t="s">
        <v>81</v>
      </c>
      <c r="K1303" t="s">
        <v>729</v>
      </c>
    </row>
    <row r="1304" spans="1:11" x14ac:dyDescent="0.25">
      <c r="A1304" s="1">
        <v>45302</v>
      </c>
      <c r="B1304" t="s">
        <v>3</v>
      </c>
      <c r="C1304" t="s">
        <v>241</v>
      </c>
      <c r="D1304" s="2">
        <v>2.99</v>
      </c>
      <c r="E1304">
        <f t="shared" si="101"/>
        <v>1</v>
      </c>
      <c r="F1304">
        <f t="shared" si="102"/>
        <v>2024</v>
      </c>
      <c r="G1304">
        <f t="shared" si="103"/>
        <v>4</v>
      </c>
      <c r="H1304" t="str">
        <f t="shared" si="104"/>
        <v>Thursday</v>
      </c>
      <c r="I1304" t="str">
        <f t="shared" si="105"/>
        <v>Jan</v>
      </c>
      <c r="J1304" t="s">
        <v>81</v>
      </c>
      <c r="K1304" t="s">
        <v>729</v>
      </c>
    </row>
    <row r="1305" spans="1:11" x14ac:dyDescent="0.25">
      <c r="A1305" s="1">
        <v>45302</v>
      </c>
      <c r="B1305" t="s">
        <v>3</v>
      </c>
      <c r="C1305" t="s">
        <v>732</v>
      </c>
      <c r="D1305" s="2">
        <f>2.49/2</f>
        <v>1.2450000000000001</v>
      </c>
      <c r="E1305">
        <f t="shared" si="101"/>
        <v>1</v>
      </c>
      <c r="F1305">
        <f t="shared" si="102"/>
        <v>2024</v>
      </c>
      <c r="G1305">
        <f t="shared" si="103"/>
        <v>4</v>
      </c>
      <c r="H1305" t="str">
        <f t="shared" si="104"/>
        <v>Thursday</v>
      </c>
      <c r="I1305" t="str">
        <f t="shared" si="105"/>
        <v>Jan</v>
      </c>
      <c r="J1305" t="s">
        <v>81</v>
      </c>
      <c r="K1305" t="s">
        <v>729</v>
      </c>
    </row>
    <row r="1306" spans="1:11" x14ac:dyDescent="0.25">
      <c r="A1306" s="1">
        <v>45302</v>
      </c>
      <c r="B1306" t="s">
        <v>3</v>
      </c>
      <c r="C1306" t="s">
        <v>347</v>
      </c>
      <c r="D1306" s="2">
        <v>0.65</v>
      </c>
      <c r="E1306">
        <f t="shared" si="101"/>
        <v>1</v>
      </c>
      <c r="F1306">
        <f t="shared" si="102"/>
        <v>2024</v>
      </c>
      <c r="G1306">
        <f t="shared" si="103"/>
        <v>4</v>
      </c>
      <c r="H1306" t="str">
        <f t="shared" si="104"/>
        <v>Thursday</v>
      </c>
      <c r="I1306" t="str">
        <f t="shared" si="105"/>
        <v>Jan</v>
      </c>
      <c r="J1306" t="s">
        <v>81</v>
      </c>
      <c r="K1306" t="s">
        <v>729</v>
      </c>
    </row>
    <row r="1307" spans="1:11" x14ac:dyDescent="0.25">
      <c r="A1307" s="1">
        <v>45302</v>
      </c>
      <c r="B1307" t="s">
        <v>3</v>
      </c>
      <c r="C1307" t="s">
        <v>224</v>
      </c>
      <c r="D1307" s="2">
        <v>0.99</v>
      </c>
      <c r="E1307">
        <f t="shared" si="101"/>
        <v>1</v>
      </c>
      <c r="F1307">
        <f t="shared" si="102"/>
        <v>2024</v>
      </c>
      <c r="G1307">
        <f t="shared" si="103"/>
        <v>4</v>
      </c>
      <c r="H1307" t="str">
        <f t="shared" si="104"/>
        <v>Thursday</v>
      </c>
      <c r="I1307" t="str">
        <f t="shared" si="105"/>
        <v>Jan</v>
      </c>
      <c r="J1307" t="s">
        <v>81</v>
      </c>
      <c r="K1307" t="s">
        <v>729</v>
      </c>
    </row>
    <row r="1308" spans="1:11" x14ac:dyDescent="0.25">
      <c r="A1308" s="1">
        <v>45302</v>
      </c>
      <c r="B1308" t="s">
        <v>3</v>
      </c>
      <c r="C1308" t="s">
        <v>224</v>
      </c>
      <c r="D1308" s="2">
        <v>0.99</v>
      </c>
      <c r="E1308">
        <f t="shared" si="101"/>
        <v>1</v>
      </c>
      <c r="F1308">
        <f t="shared" si="102"/>
        <v>2024</v>
      </c>
      <c r="G1308">
        <f t="shared" si="103"/>
        <v>4</v>
      </c>
      <c r="H1308" t="str">
        <f t="shared" si="104"/>
        <v>Thursday</v>
      </c>
      <c r="I1308" t="str">
        <f t="shared" si="105"/>
        <v>Jan</v>
      </c>
      <c r="J1308" t="s">
        <v>81</v>
      </c>
      <c r="K1308" t="s">
        <v>729</v>
      </c>
    </row>
    <row r="1309" spans="1:11" x14ac:dyDescent="0.25">
      <c r="A1309" s="1">
        <v>45302</v>
      </c>
      <c r="B1309" t="s">
        <v>3</v>
      </c>
      <c r="C1309" t="s">
        <v>351</v>
      </c>
      <c r="D1309" s="2">
        <v>2.99</v>
      </c>
      <c r="E1309">
        <f t="shared" si="101"/>
        <v>1</v>
      </c>
      <c r="F1309">
        <f t="shared" si="102"/>
        <v>2024</v>
      </c>
      <c r="G1309">
        <f t="shared" si="103"/>
        <v>4</v>
      </c>
      <c r="H1309" t="str">
        <f t="shared" si="104"/>
        <v>Thursday</v>
      </c>
      <c r="I1309" t="str">
        <f t="shared" si="105"/>
        <v>Jan</v>
      </c>
      <c r="J1309" t="s">
        <v>81</v>
      </c>
      <c r="K1309" t="s">
        <v>729</v>
      </c>
    </row>
    <row r="1310" spans="1:11" x14ac:dyDescent="0.25">
      <c r="A1310" s="1">
        <v>45302</v>
      </c>
      <c r="B1310" t="s">
        <v>3</v>
      </c>
      <c r="C1310" t="s">
        <v>733</v>
      </c>
      <c r="D1310" s="2">
        <v>2.89</v>
      </c>
      <c r="E1310">
        <f t="shared" si="101"/>
        <v>1</v>
      </c>
      <c r="F1310">
        <f t="shared" si="102"/>
        <v>2024</v>
      </c>
      <c r="G1310">
        <f t="shared" si="103"/>
        <v>4</v>
      </c>
      <c r="H1310" t="str">
        <f t="shared" si="104"/>
        <v>Thursday</v>
      </c>
      <c r="I1310" t="str">
        <f t="shared" si="105"/>
        <v>Jan</v>
      </c>
      <c r="J1310" t="s">
        <v>81</v>
      </c>
      <c r="K1310" t="s">
        <v>729</v>
      </c>
    </row>
    <row r="1311" spans="1:11" x14ac:dyDescent="0.25">
      <c r="A1311" s="1">
        <v>45302</v>
      </c>
      <c r="B1311" t="s">
        <v>3</v>
      </c>
      <c r="C1311" t="s">
        <v>734</v>
      </c>
      <c r="D1311" s="2">
        <v>1.45</v>
      </c>
      <c r="E1311">
        <f t="shared" si="101"/>
        <v>1</v>
      </c>
      <c r="F1311">
        <f t="shared" si="102"/>
        <v>2024</v>
      </c>
      <c r="G1311">
        <f t="shared" si="103"/>
        <v>4</v>
      </c>
      <c r="H1311" t="str">
        <f t="shared" si="104"/>
        <v>Thursday</v>
      </c>
      <c r="I1311" t="str">
        <f t="shared" si="105"/>
        <v>Jan</v>
      </c>
      <c r="J1311" t="s">
        <v>81</v>
      </c>
      <c r="K1311" t="s">
        <v>729</v>
      </c>
    </row>
    <row r="1312" spans="1:11" x14ac:dyDescent="0.25">
      <c r="A1312" s="1">
        <v>45302</v>
      </c>
      <c r="B1312" t="s">
        <v>3</v>
      </c>
      <c r="C1312" t="s">
        <v>735</v>
      </c>
      <c r="D1312" s="2">
        <f>1.69-0.4-0.32</f>
        <v>0.97</v>
      </c>
      <c r="E1312">
        <f t="shared" si="101"/>
        <v>1</v>
      </c>
      <c r="F1312">
        <f t="shared" si="102"/>
        <v>2024</v>
      </c>
      <c r="G1312">
        <f t="shared" si="103"/>
        <v>4</v>
      </c>
      <c r="H1312" t="str">
        <f t="shared" si="104"/>
        <v>Thursday</v>
      </c>
      <c r="I1312" t="str">
        <f t="shared" si="105"/>
        <v>Jan</v>
      </c>
      <c r="J1312" t="s">
        <v>47</v>
      </c>
      <c r="K1312" t="s">
        <v>729</v>
      </c>
    </row>
    <row r="1313" spans="1:11" x14ac:dyDescent="0.25">
      <c r="A1313" s="1">
        <v>45302</v>
      </c>
      <c r="B1313" t="s">
        <v>3</v>
      </c>
      <c r="C1313" t="s">
        <v>735</v>
      </c>
      <c r="D1313" s="2">
        <f>1.69-0.4-0.32</f>
        <v>0.97</v>
      </c>
      <c r="E1313">
        <f t="shared" si="101"/>
        <v>1</v>
      </c>
      <c r="F1313">
        <f t="shared" si="102"/>
        <v>2024</v>
      </c>
      <c r="G1313">
        <f t="shared" si="103"/>
        <v>4</v>
      </c>
      <c r="H1313" t="str">
        <f t="shared" si="104"/>
        <v>Thursday</v>
      </c>
      <c r="I1313" t="str">
        <f t="shared" si="105"/>
        <v>Jan</v>
      </c>
      <c r="J1313" t="s">
        <v>47</v>
      </c>
      <c r="K1313" t="s">
        <v>729</v>
      </c>
    </row>
    <row r="1314" spans="1:11" x14ac:dyDescent="0.25">
      <c r="A1314" s="1">
        <v>45302</v>
      </c>
      <c r="B1314" t="s">
        <v>3</v>
      </c>
      <c r="C1314" t="s">
        <v>736</v>
      </c>
      <c r="D1314" s="2">
        <v>1.0900000000000001</v>
      </c>
      <c r="E1314">
        <f t="shared" si="101"/>
        <v>1</v>
      </c>
      <c r="F1314">
        <f t="shared" si="102"/>
        <v>2024</v>
      </c>
      <c r="G1314">
        <f t="shared" si="103"/>
        <v>4</v>
      </c>
      <c r="H1314" t="str">
        <f t="shared" si="104"/>
        <v>Thursday</v>
      </c>
      <c r="I1314" t="str">
        <f t="shared" si="105"/>
        <v>Jan</v>
      </c>
      <c r="J1314" t="s">
        <v>47</v>
      </c>
      <c r="K1314" t="s">
        <v>729</v>
      </c>
    </row>
    <row r="1315" spans="1:11" x14ac:dyDescent="0.25">
      <c r="A1315" s="1">
        <v>45302</v>
      </c>
      <c r="B1315" t="s">
        <v>3</v>
      </c>
      <c r="C1315" t="s">
        <v>736</v>
      </c>
      <c r="D1315" s="2">
        <v>1.0900000000000001</v>
      </c>
      <c r="E1315">
        <f t="shared" si="101"/>
        <v>1</v>
      </c>
      <c r="F1315">
        <f t="shared" si="102"/>
        <v>2024</v>
      </c>
      <c r="G1315">
        <f t="shared" si="103"/>
        <v>4</v>
      </c>
      <c r="H1315" t="str">
        <f t="shared" si="104"/>
        <v>Thursday</v>
      </c>
      <c r="I1315" t="str">
        <f t="shared" si="105"/>
        <v>Jan</v>
      </c>
      <c r="J1315" t="s">
        <v>47</v>
      </c>
      <c r="K1315" t="s">
        <v>729</v>
      </c>
    </row>
    <row r="1316" spans="1:11" x14ac:dyDescent="0.25">
      <c r="A1316" s="1">
        <v>45302</v>
      </c>
      <c r="B1316" t="s">
        <v>3</v>
      </c>
      <c r="C1316" t="s">
        <v>737</v>
      </c>
      <c r="D1316" s="2">
        <v>2.79</v>
      </c>
      <c r="E1316">
        <f t="shared" si="101"/>
        <v>1</v>
      </c>
      <c r="F1316">
        <f t="shared" si="102"/>
        <v>2024</v>
      </c>
      <c r="G1316">
        <f t="shared" si="103"/>
        <v>4</v>
      </c>
      <c r="H1316" t="str">
        <f t="shared" si="104"/>
        <v>Thursday</v>
      </c>
      <c r="I1316" t="str">
        <f t="shared" si="105"/>
        <v>Jan</v>
      </c>
      <c r="J1316" t="s">
        <v>47</v>
      </c>
      <c r="K1316" t="s">
        <v>729</v>
      </c>
    </row>
    <row r="1317" spans="1:11" x14ac:dyDescent="0.25">
      <c r="A1317" s="1">
        <v>45302</v>
      </c>
      <c r="B1317" t="s">
        <v>3</v>
      </c>
      <c r="C1317" t="s">
        <v>738</v>
      </c>
      <c r="D1317" s="2">
        <v>1.99</v>
      </c>
      <c r="E1317">
        <f t="shared" si="101"/>
        <v>1</v>
      </c>
      <c r="F1317">
        <f t="shared" si="102"/>
        <v>2024</v>
      </c>
      <c r="G1317">
        <f t="shared" si="103"/>
        <v>4</v>
      </c>
      <c r="H1317" t="str">
        <f t="shared" si="104"/>
        <v>Thursday</v>
      </c>
      <c r="I1317" t="str">
        <f t="shared" si="105"/>
        <v>Jan</v>
      </c>
      <c r="J1317" t="s">
        <v>47</v>
      </c>
      <c r="K1317" t="s">
        <v>729</v>
      </c>
    </row>
    <row r="1318" spans="1:11" x14ac:dyDescent="0.25">
      <c r="A1318" s="1">
        <v>45302</v>
      </c>
      <c r="B1318" t="s">
        <v>3</v>
      </c>
      <c r="C1318" t="s">
        <v>738</v>
      </c>
      <c r="D1318" s="2">
        <v>1.99</v>
      </c>
      <c r="E1318">
        <f t="shared" si="101"/>
        <v>1</v>
      </c>
      <c r="F1318">
        <f t="shared" si="102"/>
        <v>2024</v>
      </c>
      <c r="G1318">
        <f t="shared" si="103"/>
        <v>4</v>
      </c>
      <c r="H1318" t="str">
        <f t="shared" si="104"/>
        <v>Thursday</v>
      </c>
      <c r="I1318" t="str">
        <f t="shared" si="105"/>
        <v>Jan</v>
      </c>
      <c r="J1318" t="s">
        <v>47</v>
      </c>
      <c r="K1318" t="s">
        <v>729</v>
      </c>
    </row>
    <row r="1319" spans="1:11" x14ac:dyDescent="0.25">
      <c r="A1319" s="1">
        <v>45302</v>
      </c>
      <c r="B1319" t="s">
        <v>3</v>
      </c>
      <c r="C1319" t="s">
        <v>548</v>
      </c>
      <c r="D1319" s="2">
        <v>0.99</v>
      </c>
      <c r="E1319">
        <f t="shared" si="101"/>
        <v>1</v>
      </c>
      <c r="F1319">
        <f t="shared" si="102"/>
        <v>2024</v>
      </c>
      <c r="G1319">
        <f t="shared" si="103"/>
        <v>4</v>
      </c>
      <c r="H1319" t="str">
        <f t="shared" si="104"/>
        <v>Thursday</v>
      </c>
      <c r="I1319" t="str">
        <f t="shared" si="105"/>
        <v>Jan</v>
      </c>
      <c r="J1319" t="s">
        <v>47</v>
      </c>
      <c r="K1319" t="s">
        <v>729</v>
      </c>
    </row>
    <row r="1320" spans="1:11" x14ac:dyDescent="0.25">
      <c r="A1320" s="1">
        <v>45302</v>
      </c>
      <c r="B1320" t="s">
        <v>3</v>
      </c>
      <c r="C1320" t="s">
        <v>739</v>
      </c>
      <c r="D1320" s="2">
        <v>1.29</v>
      </c>
      <c r="E1320">
        <f t="shared" si="101"/>
        <v>1</v>
      </c>
      <c r="F1320">
        <f t="shared" si="102"/>
        <v>2024</v>
      </c>
      <c r="G1320">
        <f t="shared" si="103"/>
        <v>4</v>
      </c>
      <c r="H1320" t="str">
        <f t="shared" si="104"/>
        <v>Thursday</v>
      </c>
      <c r="I1320" t="str">
        <f t="shared" si="105"/>
        <v>Jan</v>
      </c>
      <c r="J1320" t="s">
        <v>47</v>
      </c>
      <c r="K1320" t="s">
        <v>729</v>
      </c>
    </row>
    <row r="1321" spans="1:11" x14ac:dyDescent="0.25">
      <c r="A1321" s="1">
        <v>45269</v>
      </c>
      <c r="B1321" t="s">
        <v>116</v>
      </c>
      <c r="C1321" t="s">
        <v>918</v>
      </c>
      <c r="D1321" s="2">
        <v>1.95</v>
      </c>
      <c r="E1321">
        <f t="shared" si="101"/>
        <v>12</v>
      </c>
      <c r="F1321">
        <f t="shared" si="102"/>
        <v>2023</v>
      </c>
      <c r="G1321">
        <f t="shared" si="103"/>
        <v>6</v>
      </c>
      <c r="H1321" t="str">
        <f t="shared" si="104"/>
        <v>Saturday</v>
      </c>
      <c r="I1321" t="str">
        <f t="shared" si="105"/>
        <v>Dec</v>
      </c>
      <c r="J1321" t="s">
        <v>719</v>
      </c>
      <c r="K1321" t="s">
        <v>743</v>
      </c>
    </row>
    <row r="1322" spans="1:11" x14ac:dyDescent="0.25">
      <c r="A1322" s="1">
        <v>45302</v>
      </c>
      <c r="B1322" t="s">
        <v>3</v>
      </c>
      <c r="C1322" t="s">
        <v>741</v>
      </c>
      <c r="D1322" s="2">
        <v>0.99</v>
      </c>
      <c r="E1322">
        <f t="shared" si="101"/>
        <v>1</v>
      </c>
      <c r="F1322">
        <f t="shared" si="102"/>
        <v>2024</v>
      </c>
      <c r="G1322">
        <f t="shared" si="103"/>
        <v>4</v>
      </c>
      <c r="H1322" t="str">
        <f t="shared" si="104"/>
        <v>Thursday</v>
      </c>
      <c r="I1322" t="str">
        <f t="shared" si="105"/>
        <v>Jan</v>
      </c>
      <c r="J1322" t="s">
        <v>47</v>
      </c>
      <c r="K1322" t="s">
        <v>729</v>
      </c>
    </row>
    <row r="1323" spans="1:11" x14ac:dyDescent="0.25">
      <c r="A1323" s="1">
        <v>45302</v>
      </c>
      <c r="B1323" t="s">
        <v>3</v>
      </c>
      <c r="C1323" t="s">
        <v>742</v>
      </c>
      <c r="D1323" s="2">
        <v>1.89</v>
      </c>
      <c r="E1323">
        <f t="shared" si="101"/>
        <v>1</v>
      </c>
      <c r="F1323">
        <f t="shared" si="102"/>
        <v>2024</v>
      </c>
      <c r="G1323">
        <f t="shared" si="103"/>
        <v>4</v>
      </c>
      <c r="H1323" t="str">
        <f t="shared" si="104"/>
        <v>Thursday</v>
      </c>
      <c r="I1323" t="str">
        <f t="shared" si="105"/>
        <v>Jan</v>
      </c>
      <c r="J1323" t="s">
        <v>47</v>
      </c>
      <c r="K1323" t="s">
        <v>729</v>
      </c>
    </row>
    <row r="1324" spans="1:11" x14ac:dyDescent="0.25">
      <c r="A1324" s="1">
        <v>45302</v>
      </c>
      <c r="B1324" t="s">
        <v>3</v>
      </c>
      <c r="C1324" t="s">
        <v>87</v>
      </c>
      <c r="D1324" s="2">
        <v>4.16</v>
      </c>
      <c r="E1324">
        <f t="shared" si="101"/>
        <v>1</v>
      </c>
      <c r="F1324">
        <f t="shared" si="102"/>
        <v>2024</v>
      </c>
      <c r="G1324">
        <f t="shared" si="103"/>
        <v>4</v>
      </c>
      <c r="H1324" t="str">
        <f t="shared" si="104"/>
        <v>Thursday</v>
      </c>
      <c r="I1324" t="str">
        <f t="shared" si="105"/>
        <v>Jan</v>
      </c>
      <c r="J1324" t="s">
        <v>46</v>
      </c>
    </row>
    <row r="1325" spans="1:11" x14ac:dyDescent="0.25">
      <c r="A1325" s="1">
        <v>45302</v>
      </c>
      <c r="B1325" t="s">
        <v>3</v>
      </c>
      <c r="C1325" t="s">
        <v>110</v>
      </c>
      <c r="D1325" s="2">
        <v>0.88</v>
      </c>
      <c r="E1325">
        <f t="shared" si="101"/>
        <v>1</v>
      </c>
      <c r="F1325">
        <f t="shared" si="102"/>
        <v>2024</v>
      </c>
      <c r="G1325">
        <f t="shared" si="103"/>
        <v>4</v>
      </c>
      <c r="H1325" t="str">
        <f t="shared" si="104"/>
        <v>Thursday</v>
      </c>
      <c r="I1325" t="str">
        <f t="shared" si="105"/>
        <v>Jan</v>
      </c>
      <c r="J1325" t="s">
        <v>46</v>
      </c>
    </row>
    <row r="1326" spans="1:11" x14ac:dyDescent="0.25">
      <c r="A1326" s="1">
        <v>45312</v>
      </c>
      <c r="B1326" t="s">
        <v>3</v>
      </c>
      <c r="C1326" t="s">
        <v>600</v>
      </c>
      <c r="D1326" s="2">
        <v>3.9</v>
      </c>
      <c r="E1326">
        <f t="shared" si="101"/>
        <v>1</v>
      </c>
      <c r="F1326">
        <f t="shared" si="102"/>
        <v>2024</v>
      </c>
      <c r="G1326">
        <f t="shared" si="103"/>
        <v>7</v>
      </c>
      <c r="H1326" t="str">
        <f t="shared" si="104"/>
        <v>Sunday</v>
      </c>
      <c r="I1326" t="str">
        <f t="shared" si="105"/>
        <v>Jan</v>
      </c>
      <c r="J1326" t="s">
        <v>51</v>
      </c>
      <c r="K1326" t="s">
        <v>743</v>
      </c>
    </row>
    <row r="1327" spans="1:11" x14ac:dyDescent="0.25">
      <c r="A1327" s="1">
        <v>45312</v>
      </c>
      <c r="B1327" t="s">
        <v>3</v>
      </c>
      <c r="C1327" t="s">
        <v>692</v>
      </c>
      <c r="D1327" s="2">
        <v>4.9000000000000004</v>
      </c>
      <c r="E1327">
        <f t="shared" si="101"/>
        <v>1</v>
      </c>
      <c r="F1327">
        <f t="shared" si="102"/>
        <v>2024</v>
      </c>
      <c r="G1327">
        <f t="shared" si="103"/>
        <v>7</v>
      </c>
      <c r="H1327" t="str">
        <f t="shared" si="104"/>
        <v>Sunday</v>
      </c>
      <c r="I1327" t="str">
        <f t="shared" si="105"/>
        <v>Jan</v>
      </c>
      <c r="J1327" t="s">
        <v>51</v>
      </c>
      <c r="K1327" t="s">
        <v>743</v>
      </c>
    </row>
    <row r="1328" spans="1:11" x14ac:dyDescent="0.25">
      <c r="A1328" s="1">
        <v>45300</v>
      </c>
      <c r="B1328" t="s">
        <v>3</v>
      </c>
      <c r="C1328" t="s">
        <v>109</v>
      </c>
      <c r="D1328" s="2">
        <v>2.9</v>
      </c>
      <c r="E1328">
        <f t="shared" si="101"/>
        <v>1</v>
      </c>
      <c r="F1328">
        <f t="shared" si="102"/>
        <v>2024</v>
      </c>
      <c r="G1328">
        <f t="shared" si="103"/>
        <v>2</v>
      </c>
      <c r="H1328" t="str">
        <f t="shared" si="104"/>
        <v>Tuesday</v>
      </c>
      <c r="I1328" t="str">
        <f t="shared" si="105"/>
        <v>Jan</v>
      </c>
      <c r="J1328" t="s">
        <v>46</v>
      </c>
    </row>
    <row r="1329" spans="1:11" x14ac:dyDescent="0.25">
      <c r="A1329" s="1">
        <v>45300</v>
      </c>
      <c r="B1329" t="s">
        <v>3</v>
      </c>
      <c r="C1329" t="s">
        <v>316</v>
      </c>
      <c r="D1329" s="2">
        <v>1.1499999999999999</v>
      </c>
      <c r="E1329">
        <f t="shared" si="101"/>
        <v>1</v>
      </c>
      <c r="F1329">
        <f t="shared" si="102"/>
        <v>2024</v>
      </c>
      <c r="G1329">
        <f t="shared" si="103"/>
        <v>2</v>
      </c>
      <c r="H1329" t="str">
        <f t="shared" si="104"/>
        <v>Tuesday</v>
      </c>
      <c r="I1329" t="str">
        <f t="shared" si="105"/>
        <v>Jan</v>
      </c>
      <c r="J1329" t="s">
        <v>46</v>
      </c>
    </row>
    <row r="1330" spans="1:11" x14ac:dyDescent="0.25">
      <c r="A1330" s="1">
        <v>45297</v>
      </c>
      <c r="B1330" t="s">
        <v>3</v>
      </c>
      <c r="C1330" t="s">
        <v>744</v>
      </c>
      <c r="D1330" s="2">
        <v>1.3</v>
      </c>
      <c r="E1330">
        <f t="shared" si="101"/>
        <v>1</v>
      </c>
      <c r="F1330">
        <f t="shared" si="102"/>
        <v>2024</v>
      </c>
      <c r="G1330">
        <f t="shared" si="103"/>
        <v>6</v>
      </c>
      <c r="H1330" t="str">
        <f t="shared" si="104"/>
        <v>Saturday</v>
      </c>
      <c r="I1330" t="str">
        <f t="shared" si="105"/>
        <v>Jan</v>
      </c>
      <c r="J1330" t="s">
        <v>307</v>
      </c>
      <c r="K1330" t="s">
        <v>722</v>
      </c>
    </row>
    <row r="1331" spans="1:11" x14ac:dyDescent="0.25">
      <c r="A1331" s="1">
        <v>45297</v>
      </c>
      <c r="B1331" t="s">
        <v>303</v>
      </c>
      <c r="C1331" t="s">
        <v>745</v>
      </c>
      <c r="D1331" s="2">
        <v>11.99</v>
      </c>
      <c r="E1331">
        <f t="shared" si="101"/>
        <v>1</v>
      </c>
      <c r="F1331">
        <f t="shared" si="102"/>
        <v>2024</v>
      </c>
      <c r="G1331">
        <f t="shared" si="103"/>
        <v>6</v>
      </c>
      <c r="H1331" t="str">
        <f t="shared" si="104"/>
        <v>Saturday</v>
      </c>
      <c r="I1331" t="str">
        <f t="shared" si="105"/>
        <v>Jan</v>
      </c>
      <c r="J1331" t="s">
        <v>297</v>
      </c>
      <c r="K1331" t="s">
        <v>722</v>
      </c>
    </row>
    <row r="1332" spans="1:11" x14ac:dyDescent="0.25">
      <c r="A1332" s="1">
        <v>45297</v>
      </c>
      <c r="B1332" t="s">
        <v>303</v>
      </c>
      <c r="C1332" t="s">
        <v>746</v>
      </c>
      <c r="D1332" s="2">
        <v>27.99</v>
      </c>
      <c r="E1332">
        <f t="shared" si="101"/>
        <v>1</v>
      </c>
      <c r="F1332">
        <f t="shared" si="102"/>
        <v>2024</v>
      </c>
      <c r="G1332">
        <f t="shared" si="103"/>
        <v>6</v>
      </c>
      <c r="H1332" t="str">
        <f t="shared" si="104"/>
        <v>Saturday</v>
      </c>
      <c r="I1332" t="str">
        <f t="shared" si="105"/>
        <v>Jan</v>
      </c>
      <c r="J1332" t="s">
        <v>297</v>
      </c>
      <c r="K1332" t="s">
        <v>722</v>
      </c>
    </row>
    <row r="1333" spans="1:11" x14ac:dyDescent="0.25">
      <c r="A1333" s="1">
        <v>45297</v>
      </c>
      <c r="B1333" t="s">
        <v>303</v>
      </c>
      <c r="C1333" t="s">
        <v>747</v>
      </c>
      <c r="D1333" s="2">
        <v>14.99</v>
      </c>
      <c r="E1333">
        <f t="shared" si="101"/>
        <v>1</v>
      </c>
      <c r="F1333">
        <f t="shared" si="102"/>
        <v>2024</v>
      </c>
      <c r="G1333">
        <f t="shared" si="103"/>
        <v>6</v>
      </c>
      <c r="H1333" t="str">
        <f t="shared" si="104"/>
        <v>Saturday</v>
      </c>
      <c r="I1333" t="str">
        <f t="shared" si="105"/>
        <v>Jan</v>
      </c>
      <c r="J1333" t="s">
        <v>297</v>
      </c>
      <c r="K1333" t="s">
        <v>722</v>
      </c>
    </row>
    <row r="1334" spans="1:11" x14ac:dyDescent="0.25">
      <c r="A1334" s="1">
        <v>45297</v>
      </c>
      <c r="B1334" t="s">
        <v>303</v>
      </c>
      <c r="C1334" t="s">
        <v>748</v>
      </c>
      <c r="D1334" s="2">
        <v>11.99</v>
      </c>
      <c r="E1334">
        <f t="shared" si="101"/>
        <v>1</v>
      </c>
      <c r="F1334">
        <f t="shared" si="102"/>
        <v>2024</v>
      </c>
      <c r="G1334">
        <f t="shared" si="103"/>
        <v>6</v>
      </c>
      <c r="H1334" t="str">
        <f t="shared" si="104"/>
        <v>Saturday</v>
      </c>
      <c r="I1334" t="str">
        <f t="shared" si="105"/>
        <v>Jan</v>
      </c>
      <c r="J1334" t="s">
        <v>297</v>
      </c>
      <c r="K1334" t="s">
        <v>722</v>
      </c>
    </row>
    <row r="1335" spans="1:11" x14ac:dyDescent="0.25">
      <c r="A1335" s="1">
        <v>45297</v>
      </c>
      <c r="B1335" t="s">
        <v>3</v>
      </c>
      <c r="C1335" t="s">
        <v>50</v>
      </c>
      <c r="D1335" s="2">
        <v>1.3</v>
      </c>
      <c r="E1335">
        <f t="shared" si="101"/>
        <v>1</v>
      </c>
      <c r="F1335">
        <f t="shared" si="102"/>
        <v>2024</v>
      </c>
      <c r="G1335">
        <f t="shared" si="103"/>
        <v>6</v>
      </c>
      <c r="H1335" t="str">
        <f t="shared" si="104"/>
        <v>Saturday</v>
      </c>
      <c r="I1335" t="str">
        <f t="shared" si="105"/>
        <v>Jan</v>
      </c>
      <c r="J1335" t="s">
        <v>307</v>
      </c>
      <c r="K1335" t="s">
        <v>722</v>
      </c>
    </row>
    <row r="1336" spans="1:11" x14ac:dyDescent="0.25">
      <c r="A1336" s="1">
        <v>45297</v>
      </c>
      <c r="B1336" t="s">
        <v>3</v>
      </c>
      <c r="C1336" t="s">
        <v>498</v>
      </c>
      <c r="D1336" s="2">
        <v>1.4</v>
      </c>
      <c r="E1336">
        <f t="shared" si="101"/>
        <v>1</v>
      </c>
      <c r="F1336">
        <f t="shared" si="102"/>
        <v>2024</v>
      </c>
      <c r="G1336">
        <f t="shared" si="103"/>
        <v>6</v>
      </c>
      <c r="H1336" t="str">
        <f t="shared" si="104"/>
        <v>Saturday</v>
      </c>
      <c r="I1336" t="str">
        <f t="shared" si="105"/>
        <v>Jan</v>
      </c>
      <c r="J1336" t="s">
        <v>307</v>
      </c>
      <c r="K1336" t="s">
        <v>722</v>
      </c>
    </row>
    <row r="1337" spans="1:11" x14ac:dyDescent="0.25">
      <c r="A1337" s="1">
        <v>45297</v>
      </c>
      <c r="B1337" t="s">
        <v>303</v>
      </c>
      <c r="C1337" t="s">
        <v>749</v>
      </c>
      <c r="D1337" s="2">
        <v>3.19</v>
      </c>
      <c r="E1337">
        <f t="shared" si="101"/>
        <v>1</v>
      </c>
      <c r="F1337">
        <f t="shared" si="102"/>
        <v>2024</v>
      </c>
      <c r="G1337">
        <f t="shared" si="103"/>
        <v>6</v>
      </c>
      <c r="H1337" t="str">
        <f t="shared" si="104"/>
        <v>Saturday</v>
      </c>
      <c r="I1337" t="str">
        <f t="shared" si="105"/>
        <v>Jan</v>
      </c>
      <c r="J1337" t="s">
        <v>300</v>
      </c>
      <c r="K1337" t="s">
        <v>722</v>
      </c>
    </row>
    <row r="1338" spans="1:11" x14ac:dyDescent="0.25">
      <c r="A1338" s="1">
        <v>45297</v>
      </c>
      <c r="B1338" t="s">
        <v>303</v>
      </c>
      <c r="C1338" t="s">
        <v>749</v>
      </c>
      <c r="D1338" s="2">
        <v>3.19</v>
      </c>
      <c r="E1338">
        <f t="shared" si="101"/>
        <v>1</v>
      </c>
      <c r="F1338">
        <f t="shared" si="102"/>
        <v>2024</v>
      </c>
      <c r="G1338">
        <f t="shared" si="103"/>
        <v>6</v>
      </c>
      <c r="H1338" t="str">
        <f t="shared" si="104"/>
        <v>Saturday</v>
      </c>
      <c r="I1338" t="str">
        <f t="shared" si="105"/>
        <v>Jan</v>
      </c>
      <c r="J1338" t="s">
        <v>300</v>
      </c>
      <c r="K1338" t="s">
        <v>722</v>
      </c>
    </row>
    <row r="1339" spans="1:11" x14ac:dyDescent="0.25">
      <c r="A1339" s="1">
        <v>45206</v>
      </c>
      <c r="B1339" t="s">
        <v>116</v>
      </c>
      <c r="C1339" t="s">
        <v>467</v>
      </c>
      <c r="D1339" s="2">
        <f>7.58/2</f>
        <v>3.79</v>
      </c>
      <c r="E1339">
        <f t="shared" si="101"/>
        <v>10</v>
      </c>
      <c r="F1339">
        <f t="shared" si="102"/>
        <v>2023</v>
      </c>
      <c r="G1339">
        <f t="shared" si="103"/>
        <v>6</v>
      </c>
      <c r="H1339" t="str">
        <f t="shared" si="104"/>
        <v>Saturday</v>
      </c>
      <c r="I1339" t="str">
        <f t="shared" si="105"/>
        <v>Oct</v>
      </c>
      <c r="J1339" t="s">
        <v>468</v>
      </c>
      <c r="K1339" t="s">
        <v>729</v>
      </c>
    </row>
    <row r="1340" spans="1:11" x14ac:dyDescent="0.25">
      <c r="A1340" s="1">
        <v>45296</v>
      </c>
      <c r="B1340" t="s">
        <v>3</v>
      </c>
      <c r="C1340" t="s">
        <v>751</v>
      </c>
      <c r="D1340" s="2">
        <v>4.29</v>
      </c>
      <c r="E1340">
        <f t="shared" si="101"/>
        <v>1</v>
      </c>
      <c r="F1340">
        <f t="shared" si="102"/>
        <v>2024</v>
      </c>
      <c r="G1340">
        <f t="shared" si="103"/>
        <v>5</v>
      </c>
      <c r="H1340" t="str">
        <f t="shared" si="104"/>
        <v>Friday</v>
      </c>
      <c r="I1340" t="str">
        <f t="shared" si="105"/>
        <v>Jan</v>
      </c>
      <c r="J1340" t="s">
        <v>49</v>
      </c>
      <c r="K1340" t="s">
        <v>743</v>
      </c>
    </row>
    <row r="1341" spans="1:11" x14ac:dyDescent="0.25">
      <c r="A1341" s="1">
        <v>45296</v>
      </c>
      <c r="B1341" t="s">
        <v>3</v>
      </c>
      <c r="C1341" t="s">
        <v>752</v>
      </c>
      <c r="D1341" s="2">
        <v>4.2</v>
      </c>
      <c r="E1341">
        <f t="shared" si="101"/>
        <v>1</v>
      </c>
      <c r="F1341">
        <f t="shared" si="102"/>
        <v>2024</v>
      </c>
      <c r="G1341">
        <f t="shared" si="103"/>
        <v>5</v>
      </c>
      <c r="H1341" t="str">
        <f t="shared" si="104"/>
        <v>Friday</v>
      </c>
      <c r="I1341" t="str">
        <f t="shared" si="105"/>
        <v>Jan</v>
      </c>
      <c r="J1341" t="s">
        <v>49</v>
      </c>
      <c r="K1341" t="s">
        <v>743</v>
      </c>
    </row>
    <row r="1342" spans="1:11" x14ac:dyDescent="0.25">
      <c r="A1342" s="1">
        <v>45128</v>
      </c>
      <c r="B1342" t="s">
        <v>116</v>
      </c>
      <c r="C1342" t="s">
        <v>328</v>
      </c>
      <c r="D1342" s="2">
        <f>2.49/2</f>
        <v>1.2450000000000001</v>
      </c>
      <c r="E1342">
        <f t="shared" si="101"/>
        <v>7</v>
      </c>
      <c r="F1342">
        <f t="shared" si="102"/>
        <v>2023</v>
      </c>
      <c r="G1342">
        <f t="shared" si="103"/>
        <v>5</v>
      </c>
      <c r="H1342" t="str">
        <f t="shared" si="104"/>
        <v>Friday</v>
      </c>
      <c r="I1342" t="str">
        <f t="shared" si="105"/>
        <v>Jul</v>
      </c>
      <c r="J1342" t="s">
        <v>327</v>
      </c>
      <c r="K1342" t="s">
        <v>729</v>
      </c>
    </row>
    <row r="1343" spans="1:11" x14ac:dyDescent="0.25">
      <c r="A1343" s="1">
        <v>45296</v>
      </c>
      <c r="B1343" t="s">
        <v>3</v>
      </c>
      <c r="C1343" t="s">
        <v>109</v>
      </c>
      <c r="D1343" s="2">
        <v>2.9</v>
      </c>
      <c r="E1343">
        <f t="shared" si="101"/>
        <v>1</v>
      </c>
      <c r="F1343">
        <f t="shared" si="102"/>
        <v>2024</v>
      </c>
      <c r="G1343">
        <f t="shared" si="103"/>
        <v>5</v>
      </c>
      <c r="H1343" t="str">
        <f t="shared" si="104"/>
        <v>Friday</v>
      </c>
      <c r="I1343" t="str">
        <f t="shared" si="105"/>
        <v>Jan</v>
      </c>
      <c r="J1343" t="s">
        <v>46</v>
      </c>
    </row>
    <row r="1344" spans="1:11" x14ac:dyDescent="0.25">
      <c r="A1344" s="1">
        <v>45296</v>
      </c>
      <c r="B1344" t="s">
        <v>3</v>
      </c>
      <c r="C1344" t="s">
        <v>86</v>
      </c>
      <c r="D1344" s="2">
        <v>0.79</v>
      </c>
      <c r="E1344">
        <f t="shared" si="101"/>
        <v>1</v>
      </c>
      <c r="F1344">
        <f t="shared" si="102"/>
        <v>2024</v>
      </c>
      <c r="G1344">
        <f t="shared" si="103"/>
        <v>5</v>
      </c>
      <c r="H1344" t="str">
        <f t="shared" si="104"/>
        <v>Friday</v>
      </c>
      <c r="I1344" t="str">
        <f t="shared" si="105"/>
        <v>Jan</v>
      </c>
      <c r="J1344" t="s">
        <v>46</v>
      </c>
    </row>
    <row r="1345" spans="1:11" x14ac:dyDescent="0.25">
      <c r="A1345" s="1">
        <v>45295</v>
      </c>
      <c r="B1345" t="s">
        <v>3</v>
      </c>
      <c r="C1345" t="s">
        <v>316</v>
      </c>
      <c r="D1345" s="2">
        <v>1.1499999999999999</v>
      </c>
      <c r="E1345">
        <f t="shared" si="101"/>
        <v>1</v>
      </c>
      <c r="F1345">
        <f t="shared" si="102"/>
        <v>2024</v>
      </c>
      <c r="G1345">
        <f t="shared" si="103"/>
        <v>4</v>
      </c>
      <c r="H1345" t="str">
        <f t="shared" si="104"/>
        <v>Thursday</v>
      </c>
      <c r="I1345" t="str">
        <f t="shared" si="105"/>
        <v>Jan</v>
      </c>
      <c r="J1345" t="s">
        <v>46</v>
      </c>
    </row>
    <row r="1346" spans="1:11" x14ac:dyDescent="0.25">
      <c r="A1346" s="1">
        <v>45295</v>
      </c>
      <c r="B1346" t="s">
        <v>3</v>
      </c>
      <c r="C1346" t="s">
        <v>94</v>
      </c>
      <c r="D1346" s="2">
        <v>3.3</v>
      </c>
      <c r="E1346">
        <f t="shared" si="101"/>
        <v>1</v>
      </c>
      <c r="F1346">
        <f t="shared" si="102"/>
        <v>2024</v>
      </c>
      <c r="G1346">
        <f t="shared" si="103"/>
        <v>4</v>
      </c>
      <c r="H1346" t="str">
        <f t="shared" si="104"/>
        <v>Thursday</v>
      </c>
      <c r="I1346" t="str">
        <f t="shared" si="105"/>
        <v>Jan</v>
      </c>
      <c r="J1346" t="s">
        <v>46</v>
      </c>
    </row>
    <row r="1347" spans="1:11" x14ac:dyDescent="0.25">
      <c r="A1347" s="1">
        <v>45295</v>
      </c>
      <c r="B1347" t="s">
        <v>3</v>
      </c>
      <c r="C1347" t="s">
        <v>249</v>
      </c>
      <c r="D1347" s="2">
        <v>1.69</v>
      </c>
      <c r="E1347">
        <f t="shared" ref="E1347:E1410" si="106">MONTH(A1347)</f>
        <v>1</v>
      </c>
      <c r="F1347">
        <f t="shared" ref="F1347:F1410" si="107">YEAR(A1347)</f>
        <v>2024</v>
      </c>
      <c r="G1347">
        <f t="shared" ref="G1347:G1410" si="108">WEEKDAY(A1347, 2)</f>
        <v>4</v>
      </c>
      <c r="H1347" t="str">
        <f t="shared" ref="H1347:H1410" si="109">CHOOSE(WEEKDAY(A1347, 2), "Monday", "Tuesday","Wednesday", "Thursday", "Friday", "Saturday","Sunday")</f>
        <v>Thursday</v>
      </c>
      <c r="I1347" t="str">
        <f t="shared" ref="I1347:I1410" si="110">TEXT(A1347, "MMM")</f>
        <v>Jan</v>
      </c>
      <c r="J1347" t="s">
        <v>49</v>
      </c>
      <c r="K1347" t="s">
        <v>743</v>
      </c>
    </row>
    <row r="1348" spans="1:11" x14ac:dyDescent="0.25">
      <c r="A1348" s="1">
        <v>45295</v>
      </c>
      <c r="B1348" t="s">
        <v>3</v>
      </c>
      <c r="C1348" t="s">
        <v>249</v>
      </c>
      <c r="D1348" s="2">
        <v>1.69</v>
      </c>
      <c r="E1348">
        <f t="shared" si="106"/>
        <v>1</v>
      </c>
      <c r="F1348">
        <f t="shared" si="107"/>
        <v>2024</v>
      </c>
      <c r="G1348">
        <f t="shared" si="108"/>
        <v>4</v>
      </c>
      <c r="H1348" t="str">
        <f t="shared" si="109"/>
        <v>Thursday</v>
      </c>
      <c r="I1348" t="str">
        <f t="shared" si="110"/>
        <v>Jan</v>
      </c>
      <c r="J1348" t="s">
        <v>49</v>
      </c>
      <c r="K1348" t="s">
        <v>743</v>
      </c>
    </row>
    <row r="1349" spans="1:11" x14ac:dyDescent="0.25">
      <c r="A1349" s="1">
        <v>45295</v>
      </c>
      <c r="B1349" t="s">
        <v>3</v>
      </c>
      <c r="C1349" t="s">
        <v>508</v>
      </c>
      <c r="D1349" s="2">
        <v>3.38</v>
      </c>
      <c r="E1349">
        <f t="shared" si="106"/>
        <v>1</v>
      </c>
      <c r="F1349">
        <f t="shared" si="107"/>
        <v>2024</v>
      </c>
      <c r="G1349">
        <f t="shared" si="108"/>
        <v>4</v>
      </c>
      <c r="H1349" t="str">
        <f t="shared" si="109"/>
        <v>Thursday</v>
      </c>
      <c r="I1349" t="str">
        <f t="shared" si="110"/>
        <v>Jan</v>
      </c>
      <c r="J1349" t="s">
        <v>49</v>
      </c>
      <c r="K1349" t="s">
        <v>743</v>
      </c>
    </row>
    <row r="1350" spans="1:11" x14ac:dyDescent="0.25">
      <c r="A1350" s="1">
        <v>45328</v>
      </c>
      <c r="B1350" t="s">
        <v>3</v>
      </c>
      <c r="C1350" t="s">
        <v>109</v>
      </c>
      <c r="D1350" s="2">
        <v>2.9</v>
      </c>
      <c r="E1350">
        <f t="shared" si="106"/>
        <v>2</v>
      </c>
      <c r="F1350">
        <f t="shared" si="107"/>
        <v>2024</v>
      </c>
      <c r="G1350">
        <f t="shared" si="108"/>
        <v>2</v>
      </c>
      <c r="H1350" t="str">
        <f t="shared" si="109"/>
        <v>Tuesday</v>
      </c>
      <c r="I1350" t="str">
        <f t="shared" si="110"/>
        <v>Feb</v>
      </c>
      <c r="J1350" t="s">
        <v>46</v>
      </c>
    </row>
    <row r="1351" spans="1:11" x14ac:dyDescent="0.25">
      <c r="A1351" s="1">
        <v>45328</v>
      </c>
      <c r="B1351" t="s">
        <v>3</v>
      </c>
      <c r="C1351" t="s">
        <v>639</v>
      </c>
      <c r="D1351" s="2">
        <v>0.79</v>
      </c>
      <c r="E1351">
        <f t="shared" si="106"/>
        <v>2</v>
      </c>
      <c r="F1351">
        <f t="shared" si="107"/>
        <v>2024</v>
      </c>
      <c r="G1351">
        <f t="shared" si="108"/>
        <v>2</v>
      </c>
      <c r="H1351" t="str">
        <f t="shared" si="109"/>
        <v>Tuesday</v>
      </c>
      <c r="I1351" t="str">
        <f t="shared" si="110"/>
        <v>Feb</v>
      </c>
      <c r="J1351" t="s">
        <v>46</v>
      </c>
    </row>
    <row r="1352" spans="1:11" x14ac:dyDescent="0.25">
      <c r="A1352" s="1">
        <v>45329</v>
      </c>
      <c r="B1352" t="s">
        <v>3</v>
      </c>
      <c r="C1352" t="s">
        <v>316</v>
      </c>
      <c r="D1352" s="2">
        <v>1.1499999999999999</v>
      </c>
      <c r="E1352">
        <f t="shared" si="106"/>
        <v>2</v>
      </c>
      <c r="F1352">
        <f t="shared" si="107"/>
        <v>2024</v>
      </c>
      <c r="G1352">
        <f t="shared" si="108"/>
        <v>3</v>
      </c>
      <c r="H1352" t="str">
        <f t="shared" si="109"/>
        <v>Wednesday</v>
      </c>
      <c r="I1352" t="str">
        <f t="shared" si="110"/>
        <v>Feb</v>
      </c>
      <c r="J1352" t="s">
        <v>46</v>
      </c>
    </row>
    <row r="1353" spans="1:11" x14ac:dyDescent="0.25">
      <c r="A1353" s="1">
        <v>45329</v>
      </c>
      <c r="B1353" t="s">
        <v>3</v>
      </c>
      <c r="C1353" t="s">
        <v>109</v>
      </c>
      <c r="D1353" s="2">
        <v>2.9</v>
      </c>
      <c r="E1353">
        <f t="shared" si="106"/>
        <v>2</v>
      </c>
      <c r="F1353">
        <f t="shared" si="107"/>
        <v>2024</v>
      </c>
      <c r="G1353">
        <f t="shared" si="108"/>
        <v>3</v>
      </c>
      <c r="H1353" t="str">
        <f t="shared" si="109"/>
        <v>Wednesday</v>
      </c>
      <c r="I1353" t="str">
        <f t="shared" si="110"/>
        <v>Feb</v>
      </c>
      <c r="J1353" t="s">
        <v>46</v>
      </c>
    </row>
    <row r="1354" spans="1:11" x14ac:dyDescent="0.25">
      <c r="A1354" s="1">
        <v>45330</v>
      </c>
      <c r="B1354" t="s">
        <v>3</v>
      </c>
      <c r="C1354" t="s">
        <v>87</v>
      </c>
      <c r="D1354" s="2">
        <v>4.16</v>
      </c>
      <c r="E1354">
        <f t="shared" si="106"/>
        <v>2</v>
      </c>
      <c r="F1354">
        <f t="shared" si="107"/>
        <v>2024</v>
      </c>
      <c r="G1354">
        <f t="shared" si="108"/>
        <v>4</v>
      </c>
      <c r="H1354" t="str">
        <f t="shared" si="109"/>
        <v>Thursday</v>
      </c>
      <c r="I1354" t="str">
        <f t="shared" si="110"/>
        <v>Feb</v>
      </c>
      <c r="J1354" t="s">
        <v>46</v>
      </c>
    </row>
    <row r="1355" spans="1:11" x14ac:dyDescent="0.25">
      <c r="A1355" s="1">
        <v>45330</v>
      </c>
      <c r="B1355" t="s">
        <v>3</v>
      </c>
      <c r="C1355" t="s">
        <v>86</v>
      </c>
      <c r="D1355" s="2">
        <v>0.79</v>
      </c>
      <c r="E1355">
        <f t="shared" si="106"/>
        <v>2</v>
      </c>
      <c r="F1355">
        <f t="shared" si="107"/>
        <v>2024</v>
      </c>
      <c r="G1355">
        <f t="shared" si="108"/>
        <v>4</v>
      </c>
      <c r="H1355" t="str">
        <f t="shared" si="109"/>
        <v>Thursday</v>
      </c>
      <c r="I1355" t="str">
        <f t="shared" si="110"/>
        <v>Feb</v>
      </c>
      <c r="J1355" t="s">
        <v>46</v>
      </c>
    </row>
    <row r="1356" spans="1:11" x14ac:dyDescent="0.25">
      <c r="A1356" s="1">
        <v>45330</v>
      </c>
      <c r="B1356" t="s">
        <v>3</v>
      </c>
      <c r="C1356" t="s">
        <v>110</v>
      </c>
      <c r="D1356" s="2">
        <v>0.88</v>
      </c>
      <c r="E1356">
        <f t="shared" si="106"/>
        <v>2</v>
      </c>
      <c r="F1356">
        <f t="shared" si="107"/>
        <v>2024</v>
      </c>
      <c r="G1356">
        <f t="shared" si="108"/>
        <v>4</v>
      </c>
      <c r="H1356" t="str">
        <f t="shared" si="109"/>
        <v>Thursday</v>
      </c>
      <c r="I1356" t="str">
        <f t="shared" si="110"/>
        <v>Feb</v>
      </c>
      <c r="J1356" t="s">
        <v>46</v>
      </c>
    </row>
    <row r="1357" spans="1:11" x14ac:dyDescent="0.25">
      <c r="A1357" s="1">
        <v>45331</v>
      </c>
      <c r="B1357" t="s">
        <v>3</v>
      </c>
      <c r="C1357" t="s">
        <v>87</v>
      </c>
      <c r="D1357" s="2">
        <v>4.16</v>
      </c>
      <c r="E1357">
        <f t="shared" si="106"/>
        <v>2</v>
      </c>
      <c r="F1357">
        <f t="shared" si="107"/>
        <v>2024</v>
      </c>
      <c r="G1357">
        <f t="shared" si="108"/>
        <v>5</v>
      </c>
      <c r="H1357" t="str">
        <f t="shared" si="109"/>
        <v>Friday</v>
      </c>
      <c r="I1357" t="str">
        <f t="shared" si="110"/>
        <v>Feb</v>
      </c>
      <c r="J1357" t="s">
        <v>46</v>
      </c>
    </row>
    <row r="1358" spans="1:11" x14ac:dyDescent="0.25">
      <c r="A1358" s="1">
        <v>45331</v>
      </c>
      <c r="B1358" t="s">
        <v>3</v>
      </c>
      <c r="C1358" t="s">
        <v>639</v>
      </c>
      <c r="D1358" s="2">
        <v>0.79</v>
      </c>
      <c r="E1358">
        <f t="shared" si="106"/>
        <v>2</v>
      </c>
      <c r="F1358">
        <f t="shared" si="107"/>
        <v>2024</v>
      </c>
      <c r="G1358">
        <f t="shared" si="108"/>
        <v>5</v>
      </c>
      <c r="H1358" t="str">
        <f t="shared" si="109"/>
        <v>Friday</v>
      </c>
      <c r="I1358" t="str">
        <f t="shared" si="110"/>
        <v>Feb</v>
      </c>
      <c r="J1358" t="s">
        <v>46</v>
      </c>
    </row>
    <row r="1359" spans="1:11" x14ac:dyDescent="0.25">
      <c r="A1359" s="1">
        <v>45334</v>
      </c>
      <c r="B1359" t="s">
        <v>3</v>
      </c>
      <c r="C1359" t="s">
        <v>109</v>
      </c>
      <c r="D1359" s="2">
        <v>2.9</v>
      </c>
      <c r="E1359">
        <f t="shared" si="106"/>
        <v>2</v>
      </c>
      <c r="F1359">
        <f t="shared" si="107"/>
        <v>2024</v>
      </c>
      <c r="G1359">
        <f t="shared" si="108"/>
        <v>1</v>
      </c>
      <c r="H1359" t="str">
        <f t="shared" si="109"/>
        <v>Monday</v>
      </c>
      <c r="I1359" t="str">
        <f t="shared" si="110"/>
        <v>Feb</v>
      </c>
      <c r="J1359" t="s">
        <v>46</v>
      </c>
    </row>
    <row r="1360" spans="1:11" x14ac:dyDescent="0.25">
      <c r="A1360" s="1">
        <v>45335</v>
      </c>
      <c r="B1360" t="s">
        <v>3</v>
      </c>
      <c r="C1360" t="s">
        <v>109</v>
      </c>
      <c r="D1360" s="2">
        <v>2.9</v>
      </c>
      <c r="E1360">
        <f t="shared" si="106"/>
        <v>2</v>
      </c>
      <c r="F1360">
        <f t="shared" si="107"/>
        <v>2024</v>
      </c>
      <c r="G1360">
        <f t="shared" si="108"/>
        <v>2</v>
      </c>
      <c r="H1360" t="str">
        <f t="shared" si="109"/>
        <v>Tuesday</v>
      </c>
      <c r="I1360" t="str">
        <f t="shared" si="110"/>
        <v>Feb</v>
      </c>
      <c r="J1360" t="s">
        <v>46</v>
      </c>
    </row>
    <row r="1361" spans="1:11" x14ac:dyDescent="0.25">
      <c r="A1361" s="1">
        <v>45335</v>
      </c>
      <c r="B1361" t="s">
        <v>3</v>
      </c>
      <c r="C1361" t="s">
        <v>86</v>
      </c>
      <c r="D1361" s="2">
        <v>0.79</v>
      </c>
      <c r="E1361">
        <f t="shared" si="106"/>
        <v>2</v>
      </c>
      <c r="F1361">
        <f t="shared" si="107"/>
        <v>2024</v>
      </c>
      <c r="G1361">
        <f t="shared" si="108"/>
        <v>2</v>
      </c>
      <c r="H1361" t="str">
        <f t="shared" si="109"/>
        <v>Tuesday</v>
      </c>
      <c r="I1361" t="str">
        <f t="shared" si="110"/>
        <v>Feb</v>
      </c>
      <c r="J1361" t="s">
        <v>46</v>
      </c>
    </row>
    <row r="1362" spans="1:11" x14ac:dyDescent="0.25">
      <c r="A1362" s="1">
        <v>45337</v>
      </c>
      <c r="B1362" t="s">
        <v>3</v>
      </c>
      <c r="C1362" t="s">
        <v>94</v>
      </c>
      <c r="D1362" s="2">
        <v>3.3</v>
      </c>
      <c r="E1362">
        <f t="shared" si="106"/>
        <v>2</v>
      </c>
      <c r="F1362">
        <f t="shared" si="107"/>
        <v>2024</v>
      </c>
      <c r="G1362">
        <f t="shared" si="108"/>
        <v>4</v>
      </c>
      <c r="H1362" t="str">
        <f t="shared" si="109"/>
        <v>Thursday</v>
      </c>
      <c r="I1362" t="str">
        <f t="shared" si="110"/>
        <v>Feb</v>
      </c>
      <c r="J1362" t="s">
        <v>46</v>
      </c>
    </row>
    <row r="1363" spans="1:11" x14ac:dyDescent="0.25">
      <c r="A1363" s="1">
        <v>45337</v>
      </c>
      <c r="B1363" t="s">
        <v>3</v>
      </c>
      <c r="C1363" t="s">
        <v>639</v>
      </c>
      <c r="D1363" s="2">
        <v>0.79</v>
      </c>
      <c r="E1363">
        <f t="shared" si="106"/>
        <v>2</v>
      </c>
      <c r="F1363">
        <f t="shared" si="107"/>
        <v>2024</v>
      </c>
      <c r="G1363">
        <f t="shared" si="108"/>
        <v>4</v>
      </c>
      <c r="H1363" t="str">
        <f t="shared" si="109"/>
        <v>Thursday</v>
      </c>
      <c r="I1363" t="str">
        <f t="shared" si="110"/>
        <v>Feb</v>
      </c>
      <c r="J1363" t="s">
        <v>46</v>
      </c>
    </row>
    <row r="1364" spans="1:11" x14ac:dyDescent="0.25">
      <c r="A1364" s="1">
        <v>45338</v>
      </c>
      <c r="B1364" t="s">
        <v>3</v>
      </c>
      <c r="C1364" t="s">
        <v>109</v>
      </c>
      <c r="D1364" s="2">
        <v>2.9</v>
      </c>
      <c r="E1364">
        <f t="shared" si="106"/>
        <v>2</v>
      </c>
      <c r="F1364">
        <f t="shared" si="107"/>
        <v>2024</v>
      </c>
      <c r="G1364">
        <f t="shared" si="108"/>
        <v>5</v>
      </c>
      <c r="H1364" t="str">
        <f t="shared" si="109"/>
        <v>Friday</v>
      </c>
      <c r="I1364" t="str">
        <f t="shared" si="110"/>
        <v>Feb</v>
      </c>
      <c r="J1364" t="s">
        <v>46</v>
      </c>
    </row>
    <row r="1365" spans="1:11" x14ac:dyDescent="0.25">
      <c r="A1365" s="1">
        <v>45338</v>
      </c>
      <c r="B1365" t="s">
        <v>3</v>
      </c>
      <c r="C1365" t="s">
        <v>86</v>
      </c>
      <c r="D1365" s="2">
        <v>0.79</v>
      </c>
      <c r="E1365">
        <f t="shared" si="106"/>
        <v>2</v>
      </c>
      <c r="F1365">
        <f t="shared" si="107"/>
        <v>2024</v>
      </c>
      <c r="G1365">
        <f t="shared" si="108"/>
        <v>5</v>
      </c>
      <c r="H1365" t="str">
        <f t="shared" si="109"/>
        <v>Friday</v>
      </c>
      <c r="I1365" t="str">
        <f t="shared" si="110"/>
        <v>Feb</v>
      </c>
      <c r="J1365" t="s">
        <v>46</v>
      </c>
    </row>
    <row r="1366" spans="1:11" x14ac:dyDescent="0.25">
      <c r="A1366" s="1">
        <v>45340</v>
      </c>
      <c r="B1366" t="s">
        <v>3</v>
      </c>
      <c r="C1366" t="s">
        <v>756</v>
      </c>
      <c r="D1366" s="2">
        <v>3</v>
      </c>
      <c r="E1366">
        <f t="shared" si="106"/>
        <v>2</v>
      </c>
      <c r="F1366">
        <f t="shared" si="107"/>
        <v>2024</v>
      </c>
      <c r="G1366">
        <f t="shared" si="108"/>
        <v>7</v>
      </c>
      <c r="H1366" t="str">
        <f t="shared" si="109"/>
        <v>Sunday</v>
      </c>
      <c r="I1366" t="str">
        <f t="shared" si="110"/>
        <v>Feb</v>
      </c>
      <c r="J1366" t="s">
        <v>754</v>
      </c>
      <c r="K1366" t="s">
        <v>755</v>
      </c>
    </row>
    <row r="1367" spans="1:11" x14ac:dyDescent="0.25">
      <c r="A1367" s="1">
        <v>45340</v>
      </c>
      <c r="B1367" t="s">
        <v>3</v>
      </c>
      <c r="C1367" t="s">
        <v>757</v>
      </c>
      <c r="D1367" s="2">
        <v>6</v>
      </c>
      <c r="E1367">
        <f t="shared" si="106"/>
        <v>2</v>
      </c>
      <c r="F1367">
        <f t="shared" si="107"/>
        <v>2024</v>
      </c>
      <c r="G1367">
        <f t="shared" si="108"/>
        <v>7</v>
      </c>
      <c r="H1367" t="str">
        <f t="shared" si="109"/>
        <v>Sunday</v>
      </c>
      <c r="I1367" t="str">
        <f t="shared" si="110"/>
        <v>Feb</v>
      </c>
      <c r="J1367" t="s">
        <v>754</v>
      </c>
      <c r="K1367" t="s">
        <v>755</v>
      </c>
    </row>
    <row r="1368" spans="1:11" x14ac:dyDescent="0.25">
      <c r="A1368" s="1">
        <v>45281</v>
      </c>
      <c r="B1368" t="s">
        <v>3</v>
      </c>
      <c r="C1368" t="s">
        <v>316</v>
      </c>
      <c r="D1368" s="2">
        <v>1.1499999999999999</v>
      </c>
      <c r="E1368">
        <f t="shared" si="106"/>
        <v>12</v>
      </c>
      <c r="F1368">
        <f t="shared" si="107"/>
        <v>2023</v>
      </c>
      <c r="G1368">
        <f t="shared" si="108"/>
        <v>4</v>
      </c>
      <c r="H1368" t="str">
        <f t="shared" si="109"/>
        <v>Thursday</v>
      </c>
      <c r="I1368" t="str">
        <f t="shared" si="110"/>
        <v>Dec</v>
      </c>
      <c r="J1368" t="s">
        <v>46</v>
      </c>
    </row>
    <row r="1369" spans="1:11" x14ac:dyDescent="0.25">
      <c r="A1369" s="1">
        <v>45281</v>
      </c>
      <c r="B1369" t="s">
        <v>3</v>
      </c>
      <c r="C1369" t="s">
        <v>87</v>
      </c>
      <c r="D1369" s="2">
        <v>4.16</v>
      </c>
      <c r="E1369">
        <f t="shared" si="106"/>
        <v>12</v>
      </c>
      <c r="F1369">
        <f t="shared" si="107"/>
        <v>2023</v>
      </c>
      <c r="G1369">
        <f t="shared" si="108"/>
        <v>4</v>
      </c>
      <c r="H1369" t="str">
        <f t="shared" si="109"/>
        <v>Thursday</v>
      </c>
      <c r="I1369" t="str">
        <f t="shared" si="110"/>
        <v>Dec</v>
      </c>
      <c r="J1369" t="s">
        <v>46</v>
      </c>
    </row>
    <row r="1370" spans="1:11" x14ac:dyDescent="0.25">
      <c r="A1370" s="1">
        <v>45281</v>
      </c>
      <c r="B1370" t="s">
        <v>3</v>
      </c>
      <c r="C1370" t="s">
        <v>86</v>
      </c>
      <c r="D1370" s="2">
        <v>0.79</v>
      </c>
      <c r="E1370">
        <f t="shared" si="106"/>
        <v>12</v>
      </c>
      <c r="F1370">
        <f t="shared" si="107"/>
        <v>2023</v>
      </c>
      <c r="G1370">
        <f t="shared" si="108"/>
        <v>4</v>
      </c>
      <c r="H1370" t="str">
        <f t="shared" si="109"/>
        <v>Thursday</v>
      </c>
      <c r="I1370" t="str">
        <f t="shared" si="110"/>
        <v>Dec</v>
      </c>
      <c r="J1370" t="s">
        <v>46</v>
      </c>
    </row>
    <row r="1371" spans="1:11" x14ac:dyDescent="0.25">
      <c r="A1371" s="1">
        <v>45282</v>
      </c>
      <c r="B1371" t="s">
        <v>3</v>
      </c>
      <c r="C1371" t="s">
        <v>760</v>
      </c>
      <c r="D1371" s="2">
        <v>1.1000000000000001</v>
      </c>
      <c r="E1371">
        <f t="shared" si="106"/>
        <v>12</v>
      </c>
      <c r="F1371">
        <f t="shared" si="107"/>
        <v>2023</v>
      </c>
      <c r="G1371">
        <f t="shared" si="108"/>
        <v>5</v>
      </c>
      <c r="H1371" t="str">
        <f t="shared" si="109"/>
        <v>Friday</v>
      </c>
      <c r="I1371" t="str">
        <f t="shared" si="110"/>
        <v>Dec</v>
      </c>
      <c r="J1371" t="s">
        <v>758</v>
      </c>
      <c r="K1371" t="s">
        <v>759</v>
      </c>
    </row>
    <row r="1372" spans="1:11" x14ac:dyDescent="0.25">
      <c r="A1372" s="1">
        <v>45282</v>
      </c>
      <c r="B1372" t="s">
        <v>3</v>
      </c>
      <c r="C1372" t="s">
        <v>498</v>
      </c>
      <c r="D1372" s="2">
        <v>1.1000000000000001</v>
      </c>
      <c r="E1372">
        <f t="shared" si="106"/>
        <v>12</v>
      </c>
      <c r="F1372">
        <f t="shared" si="107"/>
        <v>2023</v>
      </c>
      <c r="G1372">
        <f t="shared" si="108"/>
        <v>5</v>
      </c>
      <c r="H1372" t="str">
        <f t="shared" si="109"/>
        <v>Friday</v>
      </c>
      <c r="I1372" t="str">
        <f t="shared" si="110"/>
        <v>Dec</v>
      </c>
      <c r="J1372" t="s">
        <v>758</v>
      </c>
      <c r="K1372" t="s">
        <v>759</v>
      </c>
    </row>
    <row r="1373" spans="1:11" x14ac:dyDescent="0.25">
      <c r="A1373" s="1">
        <v>45172</v>
      </c>
      <c r="B1373" t="s">
        <v>894</v>
      </c>
      <c r="C1373" t="s">
        <v>128</v>
      </c>
      <c r="D1373" s="2">
        <f>1.69/2</f>
        <v>0.84499999999999997</v>
      </c>
      <c r="E1373">
        <f t="shared" si="106"/>
        <v>9</v>
      </c>
      <c r="F1373">
        <f t="shared" si="107"/>
        <v>2023</v>
      </c>
      <c r="G1373">
        <f t="shared" si="108"/>
        <v>7</v>
      </c>
      <c r="H1373" t="str">
        <f t="shared" si="109"/>
        <v>Sunday</v>
      </c>
      <c r="I1373" t="str">
        <f t="shared" si="110"/>
        <v>Sep</v>
      </c>
      <c r="J1373" t="s">
        <v>81</v>
      </c>
      <c r="K1373" t="s">
        <v>864</v>
      </c>
    </row>
    <row r="1374" spans="1:11" x14ac:dyDescent="0.25">
      <c r="A1374" s="1">
        <v>45282</v>
      </c>
      <c r="B1374" t="s">
        <v>3</v>
      </c>
      <c r="C1374" t="s">
        <v>415</v>
      </c>
      <c r="D1374" s="2">
        <v>1.5</v>
      </c>
      <c r="E1374">
        <f t="shared" si="106"/>
        <v>12</v>
      </c>
      <c r="F1374">
        <f t="shared" si="107"/>
        <v>2023</v>
      </c>
      <c r="G1374">
        <f t="shared" si="108"/>
        <v>5</v>
      </c>
      <c r="H1374" t="str">
        <f t="shared" si="109"/>
        <v>Friday</v>
      </c>
      <c r="I1374" t="str">
        <f t="shared" si="110"/>
        <v>Dec</v>
      </c>
      <c r="J1374" t="s">
        <v>762</v>
      </c>
      <c r="K1374" t="s">
        <v>761</v>
      </c>
    </row>
    <row r="1375" spans="1:11" x14ac:dyDescent="0.25">
      <c r="A1375" s="1">
        <v>45282</v>
      </c>
      <c r="B1375" t="s">
        <v>3</v>
      </c>
      <c r="C1375" t="s">
        <v>415</v>
      </c>
      <c r="D1375" s="2">
        <v>1.5</v>
      </c>
      <c r="E1375">
        <f t="shared" si="106"/>
        <v>12</v>
      </c>
      <c r="F1375">
        <f t="shared" si="107"/>
        <v>2023</v>
      </c>
      <c r="G1375">
        <f t="shared" si="108"/>
        <v>5</v>
      </c>
      <c r="H1375" t="str">
        <f t="shared" si="109"/>
        <v>Friday</v>
      </c>
      <c r="I1375" t="str">
        <f t="shared" si="110"/>
        <v>Dec</v>
      </c>
      <c r="J1375" t="s">
        <v>762</v>
      </c>
      <c r="K1375" t="s">
        <v>761</v>
      </c>
    </row>
    <row r="1376" spans="1:11" x14ac:dyDescent="0.25">
      <c r="A1376" s="1">
        <v>45282</v>
      </c>
      <c r="B1376" t="s">
        <v>3</v>
      </c>
      <c r="C1376" t="s">
        <v>765</v>
      </c>
      <c r="D1376" s="2">
        <v>7.5</v>
      </c>
      <c r="E1376">
        <f t="shared" si="106"/>
        <v>12</v>
      </c>
      <c r="F1376">
        <f t="shared" si="107"/>
        <v>2023</v>
      </c>
      <c r="G1376">
        <f t="shared" si="108"/>
        <v>5</v>
      </c>
      <c r="H1376" t="str">
        <f t="shared" si="109"/>
        <v>Friday</v>
      </c>
      <c r="I1376" t="str">
        <f t="shared" si="110"/>
        <v>Dec</v>
      </c>
      <c r="J1376" t="s">
        <v>762</v>
      </c>
      <c r="K1376" t="s">
        <v>761</v>
      </c>
    </row>
    <row r="1377" spans="1:11" x14ac:dyDescent="0.25">
      <c r="A1377" s="1">
        <v>45282</v>
      </c>
      <c r="B1377" t="s">
        <v>3</v>
      </c>
      <c r="C1377" t="s">
        <v>764</v>
      </c>
      <c r="D1377" s="2">
        <v>9.5</v>
      </c>
      <c r="E1377">
        <f t="shared" si="106"/>
        <v>12</v>
      </c>
      <c r="F1377">
        <f t="shared" si="107"/>
        <v>2023</v>
      </c>
      <c r="G1377">
        <f t="shared" si="108"/>
        <v>5</v>
      </c>
      <c r="H1377" t="str">
        <f t="shared" si="109"/>
        <v>Friday</v>
      </c>
      <c r="I1377" t="str">
        <f t="shared" si="110"/>
        <v>Dec</v>
      </c>
      <c r="J1377" t="s">
        <v>762</v>
      </c>
      <c r="K1377" t="s">
        <v>761</v>
      </c>
    </row>
    <row r="1378" spans="1:11" x14ac:dyDescent="0.25">
      <c r="A1378" s="1">
        <v>45282</v>
      </c>
      <c r="B1378" t="s">
        <v>3</v>
      </c>
      <c r="C1378" t="s">
        <v>763</v>
      </c>
      <c r="D1378" s="2">
        <v>2</v>
      </c>
      <c r="E1378">
        <f t="shared" si="106"/>
        <v>12</v>
      </c>
      <c r="F1378">
        <f t="shared" si="107"/>
        <v>2023</v>
      </c>
      <c r="G1378">
        <f t="shared" si="108"/>
        <v>5</v>
      </c>
      <c r="H1378" t="str">
        <f t="shared" si="109"/>
        <v>Friday</v>
      </c>
      <c r="I1378" t="str">
        <f t="shared" si="110"/>
        <v>Dec</v>
      </c>
      <c r="J1378" t="s">
        <v>762</v>
      </c>
      <c r="K1378" t="s">
        <v>761</v>
      </c>
    </row>
    <row r="1379" spans="1:11" x14ac:dyDescent="0.25">
      <c r="A1379" s="1">
        <v>45282</v>
      </c>
      <c r="B1379" t="s">
        <v>3</v>
      </c>
      <c r="C1379" t="s">
        <v>50</v>
      </c>
      <c r="D1379" s="2">
        <v>1.5</v>
      </c>
      <c r="E1379">
        <f t="shared" si="106"/>
        <v>12</v>
      </c>
      <c r="F1379">
        <f t="shared" si="107"/>
        <v>2023</v>
      </c>
      <c r="G1379">
        <f t="shared" si="108"/>
        <v>5</v>
      </c>
      <c r="H1379" t="str">
        <f t="shared" si="109"/>
        <v>Friday</v>
      </c>
      <c r="I1379" t="str">
        <f t="shared" si="110"/>
        <v>Dec</v>
      </c>
      <c r="J1379" t="s">
        <v>762</v>
      </c>
      <c r="K1379" t="s">
        <v>761</v>
      </c>
    </row>
    <row r="1380" spans="1:11" x14ac:dyDescent="0.25">
      <c r="A1380" s="1">
        <v>45284</v>
      </c>
      <c r="B1380" t="s">
        <v>3</v>
      </c>
      <c r="C1380" t="s">
        <v>767</v>
      </c>
      <c r="D1380" s="2">
        <v>7</v>
      </c>
      <c r="E1380">
        <f t="shared" si="106"/>
        <v>12</v>
      </c>
      <c r="F1380">
        <f t="shared" si="107"/>
        <v>2023</v>
      </c>
      <c r="G1380">
        <f t="shared" si="108"/>
        <v>7</v>
      </c>
      <c r="H1380" t="str">
        <f t="shared" si="109"/>
        <v>Sunday</v>
      </c>
      <c r="I1380" t="str">
        <f t="shared" si="110"/>
        <v>Dec</v>
      </c>
      <c r="J1380" t="s">
        <v>766</v>
      </c>
      <c r="K1380" t="s">
        <v>761</v>
      </c>
    </row>
    <row r="1381" spans="1:11" x14ac:dyDescent="0.25">
      <c r="A1381" s="1">
        <v>45284</v>
      </c>
      <c r="B1381" t="s">
        <v>3</v>
      </c>
      <c r="C1381" t="s">
        <v>767</v>
      </c>
      <c r="D1381" s="2">
        <v>6</v>
      </c>
      <c r="E1381">
        <f t="shared" si="106"/>
        <v>12</v>
      </c>
      <c r="F1381">
        <f t="shared" si="107"/>
        <v>2023</v>
      </c>
      <c r="G1381">
        <f t="shared" si="108"/>
        <v>7</v>
      </c>
      <c r="H1381" t="str">
        <f t="shared" si="109"/>
        <v>Sunday</v>
      </c>
      <c r="I1381" t="str">
        <f t="shared" si="110"/>
        <v>Dec</v>
      </c>
      <c r="J1381" t="s">
        <v>766</v>
      </c>
      <c r="K1381" t="s">
        <v>761</v>
      </c>
    </row>
    <row r="1382" spans="1:11" x14ac:dyDescent="0.25">
      <c r="A1382" s="1">
        <v>45284</v>
      </c>
      <c r="B1382" t="s">
        <v>3</v>
      </c>
      <c r="C1382" t="s">
        <v>767</v>
      </c>
      <c r="D1382" s="2">
        <v>6</v>
      </c>
      <c r="E1382">
        <f t="shared" si="106"/>
        <v>12</v>
      </c>
      <c r="F1382">
        <f t="shared" si="107"/>
        <v>2023</v>
      </c>
      <c r="G1382">
        <f t="shared" si="108"/>
        <v>7</v>
      </c>
      <c r="H1382" t="str">
        <f t="shared" si="109"/>
        <v>Sunday</v>
      </c>
      <c r="I1382" t="str">
        <f t="shared" si="110"/>
        <v>Dec</v>
      </c>
      <c r="J1382" t="s">
        <v>766</v>
      </c>
      <c r="K1382" t="s">
        <v>761</v>
      </c>
    </row>
    <row r="1383" spans="1:11" x14ac:dyDescent="0.25">
      <c r="A1383" s="1">
        <v>45286</v>
      </c>
      <c r="B1383" t="s">
        <v>3</v>
      </c>
      <c r="C1383" t="s">
        <v>50</v>
      </c>
      <c r="D1383" s="2">
        <v>1.1000000000000001</v>
      </c>
      <c r="E1383">
        <f t="shared" si="106"/>
        <v>12</v>
      </c>
      <c r="F1383">
        <f t="shared" si="107"/>
        <v>2023</v>
      </c>
      <c r="G1383">
        <f t="shared" si="108"/>
        <v>2</v>
      </c>
      <c r="H1383" t="str">
        <f t="shared" si="109"/>
        <v>Tuesday</v>
      </c>
      <c r="I1383" t="str">
        <f t="shared" si="110"/>
        <v>Dec</v>
      </c>
      <c r="J1383" t="s">
        <v>758</v>
      </c>
      <c r="K1383" t="s">
        <v>759</v>
      </c>
    </row>
    <row r="1384" spans="1:11" x14ac:dyDescent="0.25">
      <c r="A1384" s="1">
        <v>45286</v>
      </c>
      <c r="B1384" t="s">
        <v>3</v>
      </c>
      <c r="C1384" t="s">
        <v>498</v>
      </c>
      <c r="D1384" s="2">
        <v>1.1000000000000001</v>
      </c>
      <c r="E1384">
        <f t="shared" si="106"/>
        <v>12</v>
      </c>
      <c r="F1384">
        <f t="shared" si="107"/>
        <v>2023</v>
      </c>
      <c r="G1384">
        <f t="shared" si="108"/>
        <v>2</v>
      </c>
      <c r="H1384" t="str">
        <f t="shared" si="109"/>
        <v>Tuesday</v>
      </c>
      <c r="I1384" t="str">
        <f t="shared" si="110"/>
        <v>Dec</v>
      </c>
      <c r="J1384" t="s">
        <v>758</v>
      </c>
      <c r="K1384" t="s">
        <v>759</v>
      </c>
    </row>
    <row r="1385" spans="1:11" x14ac:dyDescent="0.25">
      <c r="A1385" s="1">
        <v>45293</v>
      </c>
      <c r="B1385" t="s">
        <v>3</v>
      </c>
      <c r="C1385" t="s">
        <v>249</v>
      </c>
      <c r="D1385" s="2">
        <v>2.99</v>
      </c>
      <c r="E1385">
        <f t="shared" si="106"/>
        <v>1</v>
      </c>
      <c r="F1385">
        <f t="shared" si="107"/>
        <v>2024</v>
      </c>
      <c r="G1385">
        <f t="shared" si="108"/>
        <v>2</v>
      </c>
      <c r="H1385" t="str">
        <f t="shared" si="109"/>
        <v>Tuesday</v>
      </c>
      <c r="I1385" t="str">
        <f t="shared" si="110"/>
        <v>Jan</v>
      </c>
      <c r="J1385" t="s">
        <v>49</v>
      </c>
      <c r="K1385" t="s">
        <v>743</v>
      </c>
    </row>
    <row r="1386" spans="1:11" x14ac:dyDescent="0.25">
      <c r="A1386" s="1">
        <v>45293</v>
      </c>
      <c r="B1386" t="s">
        <v>3</v>
      </c>
      <c r="C1386" t="s">
        <v>176</v>
      </c>
      <c r="D1386" s="2">
        <v>1.05</v>
      </c>
      <c r="E1386">
        <f t="shared" si="106"/>
        <v>1</v>
      </c>
      <c r="F1386">
        <f t="shared" si="107"/>
        <v>2024</v>
      </c>
      <c r="G1386">
        <f t="shared" si="108"/>
        <v>2</v>
      </c>
      <c r="H1386" t="str">
        <f t="shared" si="109"/>
        <v>Tuesday</v>
      </c>
      <c r="I1386" t="str">
        <f t="shared" si="110"/>
        <v>Jan</v>
      </c>
      <c r="J1386" t="s">
        <v>49</v>
      </c>
      <c r="K1386" t="s">
        <v>743</v>
      </c>
    </row>
    <row r="1387" spans="1:11" x14ac:dyDescent="0.25">
      <c r="A1387" s="1">
        <v>45336</v>
      </c>
      <c r="B1387" t="s">
        <v>3</v>
      </c>
      <c r="C1387" t="s">
        <v>768</v>
      </c>
      <c r="D1387" s="2">
        <v>2.59</v>
      </c>
      <c r="E1387">
        <f t="shared" si="106"/>
        <v>2</v>
      </c>
      <c r="F1387">
        <f t="shared" si="107"/>
        <v>2024</v>
      </c>
      <c r="G1387">
        <f t="shared" si="108"/>
        <v>3</v>
      </c>
      <c r="H1387" t="str">
        <f t="shared" si="109"/>
        <v>Wednesday</v>
      </c>
      <c r="I1387" t="str">
        <f t="shared" si="110"/>
        <v>Feb</v>
      </c>
      <c r="J1387" t="s">
        <v>49</v>
      </c>
      <c r="K1387" t="s">
        <v>743</v>
      </c>
    </row>
    <row r="1388" spans="1:11" x14ac:dyDescent="0.25">
      <c r="A1388" s="1">
        <v>45336</v>
      </c>
      <c r="B1388" t="s">
        <v>3</v>
      </c>
      <c r="C1388" t="s">
        <v>508</v>
      </c>
      <c r="D1388" s="2">
        <v>1.19</v>
      </c>
      <c r="E1388">
        <f t="shared" si="106"/>
        <v>2</v>
      </c>
      <c r="F1388">
        <f t="shared" si="107"/>
        <v>2024</v>
      </c>
      <c r="G1388">
        <f t="shared" si="108"/>
        <v>3</v>
      </c>
      <c r="H1388" t="str">
        <f t="shared" si="109"/>
        <v>Wednesday</v>
      </c>
      <c r="I1388" t="str">
        <f t="shared" si="110"/>
        <v>Feb</v>
      </c>
      <c r="J1388" t="s">
        <v>49</v>
      </c>
      <c r="K1388" t="s">
        <v>743</v>
      </c>
    </row>
    <row r="1389" spans="1:11" x14ac:dyDescent="0.25">
      <c r="A1389" s="1">
        <v>45336</v>
      </c>
      <c r="B1389" t="s">
        <v>3</v>
      </c>
      <c r="C1389" t="s">
        <v>508</v>
      </c>
      <c r="D1389" s="2">
        <v>1.19</v>
      </c>
      <c r="E1389">
        <f t="shared" si="106"/>
        <v>2</v>
      </c>
      <c r="F1389">
        <f t="shared" si="107"/>
        <v>2024</v>
      </c>
      <c r="G1389">
        <f t="shared" si="108"/>
        <v>3</v>
      </c>
      <c r="H1389" t="str">
        <f t="shared" si="109"/>
        <v>Wednesday</v>
      </c>
      <c r="I1389" t="str">
        <f t="shared" si="110"/>
        <v>Feb</v>
      </c>
      <c r="J1389" t="s">
        <v>49</v>
      </c>
      <c r="K1389" t="s">
        <v>743</v>
      </c>
    </row>
    <row r="1390" spans="1:11" x14ac:dyDescent="0.25">
      <c r="A1390" s="1">
        <v>45336</v>
      </c>
      <c r="B1390" t="s">
        <v>3</v>
      </c>
      <c r="C1390" t="s">
        <v>769</v>
      </c>
      <c r="D1390" s="2">
        <v>2.38</v>
      </c>
      <c r="E1390">
        <f t="shared" si="106"/>
        <v>2</v>
      </c>
      <c r="F1390">
        <f t="shared" si="107"/>
        <v>2024</v>
      </c>
      <c r="G1390">
        <f t="shared" si="108"/>
        <v>3</v>
      </c>
      <c r="H1390" t="str">
        <f t="shared" si="109"/>
        <v>Wednesday</v>
      </c>
      <c r="I1390" t="str">
        <f t="shared" si="110"/>
        <v>Feb</v>
      </c>
      <c r="J1390" t="s">
        <v>49</v>
      </c>
      <c r="K1390" t="s">
        <v>743</v>
      </c>
    </row>
    <row r="1391" spans="1:11" x14ac:dyDescent="0.25">
      <c r="A1391" s="1">
        <v>45336</v>
      </c>
      <c r="B1391" t="s">
        <v>3</v>
      </c>
      <c r="C1391" t="s">
        <v>771</v>
      </c>
      <c r="D1391" s="2">
        <v>3.69</v>
      </c>
      <c r="E1391">
        <f t="shared" si="106"/>
        <v>2</v>
      </c>
      <c r="F1391">
        <f t="shared" si="107"/>
        <v>2024</v>
      </c>
      <c r="G1391">
        <f t="shared" si="108"/>
        <v>3</v>
      </c>
      <c r="H1391" t="str">
        <f t="shared" si="109"/>
        <v>Wednesday</v>
      </c>
      <c r="I1391" t="str">
        <f t="shared" si="110"/>
        <v>Feb</v>
      </c>
      <c r="J1391" t="s">
        <v>49</v>
      </c>
      <c r="K1391" t="s">
        <v>743</v>
      </c>
    </row>
    <row r="1392" spans="1:11" x14ac:dyDescent="0.25">
      <c r="A1392" s="1">
        <v>45336</v>
      </c>
      <c r="B1392" t="s">
        <v>3</v>
      </c>
      <c r="C1392" t="s">
        <v>770</v>
      </c>
      <c r="D1392" s="2">
        <f>5.79-0.8</f>
        <v>4.99</v>
      </c>
      <c r="E1392">
        <f t="shared" si="106"/>
        <v>2</v>
      </c>
      <c r="F1392">
        <f t="shared" si="107"/>
        <v>2024</v>
      </c>
      <c r="G1392">
        <f t="shared" si="108"/>
        <v>3</v>
      </c>
      <c r="H1392" t="str">
        <f t="shared" si="109"/>
        <v>Wednesday</v>
      </c>
      <c r="I1392" t="str">
        <f t="shared" si="110"/>
        <v>Feb</v>
      </c>
      <c r="J1392" t="s">
        <v>49</v>
      </c>
      <c r="K1392" t="s">
        <v>743</v>
      </c>
    </row>
    <row r="1393" spans="1:11" x14ac:dyDescent="0.25">
      <c r="A1393" s="1">
        <v>45268</v>
      </c>
      <c r="B1393" t="s">
        <v>3</v>
      </c>
      <c r="C1393" t="s">
        <v>772</v>
      </c>
      <c r="D1393" s="2">
        <v>1.69</v>
      </c>
      <c r="E1393">
        <f t="shared" si="106"/>
        <v>12</v>
      </c>
      <c r="F1393">
        <f t="shared" si="107"/>
        <v>2023</v>
      </c>
      <c r="G1393">
        <f t="shared" si="108"/>
        <v>5</v>
      </c>
      <c r="H1393" t="str">
        <f t="shared" si="109"/>
        <v>Friday</v>
      </c>
      <c r="I1393" t="str">
        <f t="shared" si="110"/>
        <v>Dec</v>
      </c>
      <c r="J1393" t="s">
        <v>48</v>
      </c>
      <c r="K1393" t="s">
        <v>729</v>
      </c>
    </row>
    <row r="1394" spans="1:11" x14ac:dyDescent="0.25">
      <c r="A1394" s="1">
        <v>45268</v>
      </c>
      <c r="B1394" t="s">
        <v>3</v>
      </c>
      <c r="C1394" t="s">
        <v>773</v>
      </c>
      <c r="D1394" s="2">
        <v>1.95</v>
      </c>
      <c r="E1394">
        <f t="shared" si="106"/>
        <v>12</v>
      </c>
      <c r="F1394">
        <f t="shared" si="107"/>
        <v>2023</v>
      </c>
      <c r="G1394">
        <f t="shared" si="108"/>
        <v>5</v>
      </c>
      <c r="H1394" t="str">
        <f t="shared" si="109"/>
        <v>Friday</v>
      </c>
      <c r="I1394" t="str">
        <f t="shared" si="110"/>
        <v>Dec</v>
      </c>
      <c r="J1394" t="s">
        <v>48</v>
      </c>
      <c r="K1394" t="s">
        <v>729</v>
      </c>
    </row>
    <row r="1395" spans="1:11" x14ac:dyDescent="0.25">
      <c r="A1395" s="1">
        <v>45268</v>
      </c>
      <c r="B1395" t="s">
        <v>3</v>
      </c>
      <c r="C1395" t="s">
        <v>774</v>
      </c>
      <c r="D1395" s="2">
        <v>1.99</v>
      </c>
      <c r="E1395">
        <f t="shared" si="106"/>
        <v>12</v>
      </c>
      <c r="F1395">
        <f t="shared" si="107"/>
        <v>2023</v>
      </c>
      <c r="G1395">
        <f t="shared" si="108"/>
        <v>5</v>
      </c>
      <c r="H1395" t="str">
        <f t="shared" si="109"/>
        <v>Friday</v>
      </c>
      <c r="I1395" t="str">
        <f t="shared" si="110"/>
        <v>Dec</v>
      </c>
      <c r="J1395" t="s">
        <v>48</v>
      </c>
      <c r="K1395" t="s">
        <v>729</v>
      </c>
    </row>
    <row r="1396" spans="1:11" x14ac:dyDescent="0.25">
      <c r="A1396" s="1">
        <v>45268</v>
      </c>
      <c r="B1396" t="s">
        <v>3</v>
      </c>
      <c r="C1396" t="s">
        <v>775</v>
      </c>
      <c r="D1396" s="2">
        <v>3.99</v>
      </c>
      <c r="E1396">
        <f t="shared" si="106"/>
        <v>12</v>
      </c>
      <c r="F1396">
        <f t="shared" si="107"/>
        <v>2023</v>
      </c>
      <c r="G1396">
        <f t="shared" si="108"/>
        <v>5</v>
      </c>
      <c r="H1396" t="str">
        <f t="shared" si="109"/>
        <v>Friday</v>
      </c>
      <c r="I1396" t="str">
        <f t="shared" si="110"/>
        <v>Dec</v>
      </c>
      <c r="J1396" t="s">
        <v>48</v>
      </c>
      <c r="K1396" t="s">
        <v>729</v>
      </c>
    </row>
    <row r="1397" spans="1:11" x14ac:dyDescent="0.25">
      <c r="A1397" s="1">
        <v>45268</v>
      </c>
      <c r="B1397" t="s">
        <v>3</v>
      </c>
      <c r="C1397" t="s">
        <v>214</v>
      </c>
      <c r="D1397" s="2">
        <v>1.99</v>
      </c>
      <c r="E1397">
        <f t="shared" si="106"/>
        <v>12</v>
      </c>
      <c r="F1397">
        <f t="shared" si="107"/>
        <v>2023</v>
      </c>
      <c r="G1397">
        <f t="shared" si="108"/>
        <v>5</v>
      </c>
      <c r="H1397" t="str">
        <f t="shared" si="109"/>
        <v>Friday</v>
      </c>
      <c r="I1397" t="str">
        <f t="shared" si="110"/>
        <v>Dec</v>
      </c>
      <c r="J1397" t="s">
        <v>48</v>
      </c>
      <c r="K1397" t="s">
        <v>729</v>
      </c>
    </row>
    <row r="1398" spans="1:11" x14ac:dyDescent="0.25">
      <c r="A1398" s="1">
        <v>45268</v>
      </c>
      <c r="B1398" t="s">
        <v>3</v>
      </c>
      <c r="C1398" t="s">
        <v>776</v>
      </c>
      <c r="D1398" s="2">
        <f>1.49-0.75</f>
        <v>0.74</v>
      </c>
      <c r="E1398">
        <f t="shared" si="106"/>
        <v>12</v>
      </c>
      <c r="F1398">
        <f t="shared" si="107"/>
        <v>2023</v>
      </c>
      <c r="G1398">
        <f t="shared" si="108"/>
        <v>5</v>
      </c>
      <c r="H1398" t="str">
        <f t="shared" si="109"/>
        <v>Friday</v>
      </c>
      <c r="I1398" t="str">
        <f t="shared" si="110"/>
        <v>Dec</v>
      </c>
      <c r="J1398" t="s">
        <v>48</v>
      </c>
      <c r="K1398" t="s">
        <v>729</v>
      </c>
    </row>
    <row r="1399" spans="1:11" x14ac:dyDescent="0.25">
      <c r="A1399" s="1">
        <v>45268</v>
      </c>
      <c r="B1399" t="s">
        <v>3</v>
      </c>
      <c r="C1399" t="s">
        <v>777</v>
      </c>
      <c r="D1399" s="2">
        <v>3.99</v>
      </c>
      <c r="E1399">
        <f t="shared" si="106"/>
        <v>12</v>
      </c>
      <c r="F1399">
        <f t="shared" si="107"/>
        <v>2023</v>
      </c>
      <c r="G1399">
        <f t="shared" si="108"/>
        <v>5</v>
      </c>
      <c r="H1399" t="str">
        <f t="shared" si="109"/>
        <v>Friday</v>
      </c>
      <c r="I1399" t="str">
        <f t="shared" si="110"/>
        <v>Dec</v>
      </c>
      <c r="J1399" t="s">
        <v>48</v>
      </c>
      <c r="K1399" t="s">
        <v>729</v>
      </c>
    </row>
    <row r="1400" spans="1:11" x14ac:dyDescent="0.25">
      <c r="A1400" s="1">
        <v>45268</v>
      </c>
      <c r="B1400" t="s">
        <v>3</v>
      </c>
      <c r="C1400" t="s">
        <v>778</v>
      </c>
      <c r="D1400" s="2">
        <v>2.69</v>
      </c>
      <c r="E1400">
        <f t="shared" si="106"/>
        <v>12</v>
      </c>
      <c r="F1400">
        <f t="shared" si="107"/>
        <v>2023</v>
      </c>
      <c r="G1400">
        <f t="shared" si="108"/>
        <v>5</v>
      </c>
      <c r="H1400" t="str">
        <f t="shared" si="109"/>
        <v>Friday</v>
      </c>
      <c r="I1400" t="str">
        <f t="shared" si="110"/>
        <v>Dec</v>
      </c>
      <c r="J1400" t="s">
        <v>48</v>
      </c>
      <c r="K1400" t="s">
        <v>729</v>
      </c>
    </row>
    <row r="1401" spans="1:11" x14ac:dyDescent="0.25">
      <c r="A1401" s="1">
        <v>45268</v>
      </c>
      <c r="B1401" t="s">
        <v>3</v>
      </c>
      <c r="C1401" t="s">
        <v>31</v>
      </c>
      <c r="D1401" s="2">
        <v>0.99</v>
      </c>
      <c r="E1401">
        <f t="shared" si="106"/>
        <v>12</v>
      </c>
      <c r="F1401">
        <f t="shared" si="107"/>
        <v>2023</v>
      </c>
      <c r="G1401">
        <f t="shared" si="108"/>
        <v>5</v>
      </c>
      <c r="H1401" t="str">
        <f t="shared" si="109"/>
        <v>Friday</v>
      </c>
      <c r="I1401" t="str">
        <f t="shared" si="110"/>
        <v>Dec</v>
      </c>
      <c r="J1401" t="s">
        <v>48</v>
      </c>
      <c r="K1401" t="s">
        <v>729</v>
      </c>
    </row>
    <row r="1402" spans="1:11" x14ac:dyDescent="0.25">
      <c r="A1402" s="1">
        <v>45268</v>
      </c>
      <c r="B1402" t="s">
        <v>3</v>
      </c>
      <c r="C1402" t="s">
        <v>31</v>
      </c>
      <c r="D1402" s="2">
        <v>0.99</v>
      </c>
      <c r="E1402">
        <f t="shared" si="106"/>
        <v>12</v>
      </c>
      <c r="F1402">
        <f t="shared" si="107"/>
        <v>2023</v>
      </c>
      <c r="G1402">
        <f t="shared" si="108"/>
        <v>5</v>
      </c>
      <c r="H1402" t="str">
        <f t="shared" si="109"/>
        <v>Friday</v>
      </c>
      <c r="I1402" t="str">
        <f t="shared" si="110"/>
        <v>Dec</v>
      </c>
      <c r="J1402" t="s">
        <v>48</v>
      </c>
      <c r="K1402" t="s">
        <v>729</v>
      </c>
    </row>
    <row r="1403" spans="1:11" x14ac:dyDescent="0.25">
      <c r="A1403" s="1">
        <v>45268</v>
      </c>
      <c r="B1403" t="s">
        <v>3</v>
      </c>
      <c r="C1403" t="s">
        <v>779</v>
      </c>
      <c r="D1403" s="2">
        <v>2.19</v>
      </c>
      <c r="E1403">
        <f t="shared" si="106"/>
        <v>12</v>
      </c>
      <c r="F1403">
        <f t="shared" si="107"/>
        <v>2023</v>
      </c>
      <c r="G1403">
        <f t="shared" si="108"/>
        <v>5</v>
      </c>
      <c r="H1403" t="str">
        <f t="shared" si="109"/>
        <v>Friday</v>
      </c>
      <c r="I1403" t="str">
        <f t="shared" si="110"/>
        <v>Dec</v>
      </c>
      <c r="J1403" t="s">
        <v>48</v>
      </c>
      <c r="K1403" t="s">
        <v>729</v>
      </c>
    </row>
    <row r="1404" spans="1:11" x14ac:dyDescent="0.25">
      <c r="A1404" s="1">
        <v>45284</v>
      </c>
      <c r="B1404" t="s">
        <v>3</v>
      </c>
      <c r="C1404" t="s">
        <v>781</v>
      </c>
      <c r="D1404" s="2">
        <v>6.4</v>
      </c>
      <c r="E1404">
        <f t="shared" si="106"/>
        <v>12</v>
      </c>
      <c r="F1404">
        <f t="shared" si="107"/>
        <v>2023</v>
      </c>
      <c r="G1404">
        <f t="shared" si="108"/>
        <v>7</v>
      </c>
      <c r="H1404" t="str">
        <f t="shared" si="109"/>
        <v>Sunday</v>
      </c>
      <c r="I1404" t="str">
        <f t="shared" si="110"/>
        <v>Dec</v>
      </c>
      <c r="J1404" t="s">
        <v>780</v>
      </c>
      <c r="K1404" t="s">
        <v>761</v>
      </c>
    </row>
    <row r="1405" spans="1:11" x14ac:dyDescent="0.25">
      <c r="A1405" s="1">
        <v>45284</v>
      </c>
      <c r="B1405" t="s">
        <v>3</v>
      </c>
      <c r="C1405" t="s">
        <v>782</v>
      </c>
      <c r="D1405" s="2">
        <v>7.49</v>
      </c>
      <c r="E1405">
        <f t="shared" si="106"/>
        <v>12</v>
      </c>
      <c r="F1405">
        <f t="shared" si="107"/>
        <v>2023</v>
      </c>
      <c r="G1405">
        <f t="shared" si="108"/>
        <v>7</v>
      </c>
      <c r="H1405" t="str">
        <f t="shared" si="109"/>
        <v>Sunday</v>
      </c>
      <c r="I1405" t="str">
        <f t="shared" si="110"/>
        <v>Dec</v>
      </c>
      <c r="J1405" t="s">
        <v>780</v>
      </c>
      <c r="K1405" t="s">
        <v>761</v>
      </c>
    </row>
    <row r="1406" spans="1:11" x14ac:dyDescent="0.25">
      <c r="A1406" s="1">
        <v>45297</v>
      </c>
      <c r="B1406" t="s">
        <v>894</v>
      </c>
      <c r="C1406" t="s">
        <v>723</v>
      </c>
      <c r="D1406" s="2">
        <v>13.9</v>
      </c>
      <c r="E1406">
        <f t="shared" si="106"/>
        <v>1</v>
      </c>
      <c r="F1406">
        <f t="shared" si="107"/>
        <v>2024</v>
      </c>
      <c r="G1406">
        <f t="shared" si="108"/>
        <v>6</v>
      </c>
      <c r="H1406" t="str">
        <f t="shared" si="109"/>
        <v>Saturday</v>
      </c>
      <c r="I1406" t="str">
        <f t="shared" si="110"/>
        <v>Jan</v>
      </c>
      <c r="J1406" t="s">
        <v>300</v>
      </c>
      <c r="K1406" t="s">
        <v>722</v>
      </c>
    </row>
    <row r="1407" spans="1:11" x14ac:dyDescent="0.25">
      <c r="A1407" s="1">
        <v>45284</v>
      </c>
      <c r="B1407" t="s">
        <v>3</v>
      </c>
      <c r="C1407" t="s">
        <v>784</v>
      </c>
      <c r="D1407" s="2">
        <v>1.89</v>
      </c>
      <c r="E1407">
        <f t="shared" si="106"/>
        <v>12</v>
      </c>
      <c r="F1407">
        <f t="shared" si="107"/>
        <v>2023</v>
      </c>
      <c r="G1407">
        <f t="shared" si="108"/>
        <v>7</v>
      </c>
      <c r="H1407" t="str">
        <f t="shared" si="109"/>
        <v>Sunday</v>
      </c>
      <c r="I1407" t="str">
        <f t="shared" si="110"/>
        <v>Dec</v>
      </c>
      <c r="J1407" t="s">
        <v>780</v>
      </c>
      <c r="K1407" t="s">
        <v>761</v>
      </c>
    </row>
    <row r="1408" spans="1:11" x14ac:dyDescent="0.25">
      <c r="A1408" s="1">
        <v>45284</v>
      </c>
      <c r="B1408" t="s">
        <v>3</v>
      </c>
      <c r="C1408" t="s">
        <v>784</v>
      </c>
      <c r="D1408" s="2">
        <v>1.89</v>
      </c>
      <c r="E1408">
        <f t="shared" si="106"/>
        <v>12</v>
      </c>
      <c r="F1408">
        <f t="shared" si="107"/>
        <v>2023</v>
      </c>
      <c r="G1408">
        <f t="shared" si="108"/>
        <v>7</v>
      </c>
      <c r="H1408" t="str">
        <f t="shared" si="109"/>
        <v>Sunday</v>
      </c>
      <c r="I1408" t="str">
        <f t="shared" si="110"/>
        <v>Dec</v>
      </c>
      <c r="J1408" t="s">
        <v>780</v>
      </c>
      <c r="K1408" t="s">
        <v>761</v>
      </c>
    </row>
    <row r="1409" spans="1:11" x14ac:dyDescent="0.25">
      <c r="A1409" s="1">
        <v>45284</v>
      </c>
      <c r="B1409" t="s">
        <v>3</v>
      </c>
      <c r="C1409" t="s">
        <v>783</v>
      </c>
      <c r="D1409" s="2">
        <v>2.4900000000000002</v>
      </c>
      <c r="E1409">
        <f t="shared" si="106"/>
        <v>12</v>
      </c>
      <c r="F1409">
        <f t="shared" si="107"/>
        <v>2023</v>
      </c>
      <c r="G1409">
        <f t="shared" si="108"/>
        <v>7</v>
      </c>
      <c r="H1409" t="str">
        <f t="shared" si="109"/>
        <v>Sunday</v>
      </c>
      <c r="I1409" t="str">
        <f t="shared" si="110"/>
        <v>Dec</v>
      </c>
      <c r="J1409" t="s">
        <v>780</v>
      </c>
      <c r="K1409" t="s">
        <v>761</v>
      </c>
    </row>
    <row r="1410" spans="1:11" x14ac:dyDescent="0.25">
      <c r="A1410" s="1">
        <v>45284</v>
      </c>
      <c r="B1410" t="s">
        <v>3</v>
      </c>
      <c r="C1410" t="s">
        <v>785</v>
      </c>
      <c r="D1410" s="2">
        <v>5.49</v>
      </c>
      <c r="E1410">
        <f t="shared" si="106"/>
        <v>12</v>
      </c>
      <c r="F1410">
        <f t="shared" si="107"/>
        <v>2023</v>
      </c>
      <c r="G1410">
        <f t="shared" si="108"/>
        <v>7</v>
      </c>
      <c r="H1410" t="str">
        <f t="shared" si="109"/>
        <v>Sunday</v>
      </c>
      <c r="I1410" t="str">
        <f t="shared" si="110"/>
        <v>Dec</v>
      </c>
      <c r="J1410" t="s">
        <v>780</v>
      </c>
      <c r="K1410" t="s">
        <v>761</v>
      </c>
    </row>
    <row r="1411" spans="1:11" x14ac:dyDescent="0.25">
      <c r="A1411" s="1">
        <v>45284</v>
      </c>
      <c r="B1411" t="s">
        <v>3</v>
      </c>
      <c r="C1411" t="s">
        <v>786</v>
      </c>
      <c r="D1411" s="2">
        <v>14.9</v>
      </c>
      <c r="E1411">
        <f t="shared" ref="E1411:E1474" si="111">MONTH(A1411)</f>
        <v>12</v>
      </c>
      <c r="F1411">
        <f t="shared" ref="F1411:F1474" si="112">YEAR(A1411)</f>
        <v>2023</v>
      </c>
      <c r="G1411">
        <f t="shared" ref="G1411:G1474" si="113">WEEKDAY(A1411, 2)</f>
        <v>7</v>
      </c>
      <c r="H1411" t="str">
        <f t="shared" ref="H1411:H1474" si="114">CHOOSE(WEEKDAY(A1411, 2), "Monday", "Tuesday","Wednesday", "Thursday", "Friday", "Saturday","Sunday")</f>
        <v>Sunday</v>
      </c>
      <c r="I1411" t="str">
        <f t="shared" ref="I1411:I1474" si="115">TEXT(A1411, "MMM")</f>
        <v>Dec</v>
      </c>
      <c r="J1411" t="s">
        <v>780</v>
      </c>
      <c r="K1411" t="s">
        <v>761</v>
      </c>
    </row>
    <row r="1412" spans="1:11" x14ac:dyDescent="0.25">
      <c r="A1412" s="1">
        <v>45339</v>
      </c>
      <c r="B1412" t="s">
        <v>3</v>
      </c>
      <c r="C1412" t="s">
        <v>787</v>
      </c>
      <c r="D1412" s="2">
        <f>3.99-0.8</f>
        <v>3.1900000000000004</v>
      </c>
      <c r="E1412">
        <f t="shared" si="111"/>
        <v>2</v>
      </c>
      <c r="F1412">
        <f t="shared" si="112"/>
        <v>2024</v>
      </c>
      <c r="G1412">
        <f t="shared" si="113"/>
        <v>6</v>
      </c>
      <c r="H1412" t="str">
        <f t="shared" si="114"/>
        <v>Saturday</v>
      </c>
      <c r="I1412" t="str">
        <f t="shared" si="115"/>
        <v>Feb</v>
      </c>
      <c r="J1412" t="s">
        <v>47</v>
      </c>
      <c r="K1412" t="s">
        <v>755</v>
      </c>
    </row>
    <row r="1413" spans="1:11" x14ac:dyDescent="0.25">
      <c r="A1413" s="1">
        <v>45339</v>
      </c>
      <c r="B1413" t="s">
        <v>3</v>
      </c>
      <c r="C1413" t="s">
        <v>788</v>
      </c>
      <c r="D1413" s="2">
        <v>1.19</v>
      </c>
      <c r="E1413">
        <f t="shared" si="111"/>
        <v>2</v>
      </c>
      <c r="F1413">
        <f t="shared" si="112"/>
        <v>2024</v>
      </c>
      <c r="G1413">
        <f t="shared" si="113"/>
        <v>6</v>
      </c>
      <c r="H1413" t="str">
        <f t="shared" si="114"/>
        <v>Saturday</v>
      </c>
      <c r="I1413" t="str">
        <f t="shared" si="115"/>
        <v>Feb</v>
      </c>
      <c r="J1413" t="s">
        <v>47</v>
      </c>
      <c r="K1413" t="s">
        <v>755</v>
      </c>
    </row>
    <row r="1414" spans="1:11" x14ac:dyDescent="0.25">
      <c r="A1414" s="1">
        <v>45339</v>
      </c>
      <c r="B1414" t="s">
        <v>3</v>
      </c>
      <c r="C1414" t="s">
        <v>789</v>
      </c>
      <c r="D1414" s="2">
        <f>1.99-0.6</f>
        <v>1.3900000000000001</v>
      </c>
      <c r="E1414">
        <f t="shared" si="111"/>
        <v>2</v>
      </c>
      <c r="F1414">
        <f t="shared" si="112"/>
        <v>2024</v>
      </c>
      <c r="G1414">
        <f t="shared" si="113"/>
        <v>6</v>
      </c>
      <c r="H1414" t="str">
        <f t="shared" si="114"/>
        <v>Saturday</v>
      </c>
      <c r="I1414" t="str">
        <f t="shared" si="115"/>
        <v>Feb</v>
      </c>
      <c r="J1414" t="s">
        <v>47</v>
      </c>
      <c r="K1414" t="s">
        <v>755</v>
      </c>
    </row>
    <row r="1415" spans="1:11" x14ac:dyDescent="0.25">
      <c r="A1415" s="1">
        <v>45339</v>
      </c>
      <c r="B1415" t="s">
        <v>3</v>
      </c>
      <c r="C1415" t="s">
        <v>790</v>
      </c>
      <c r="D1415" s="2">
        <f>1.9-0.7</f>
        <v>1.2</v>
      </c>
      <c r="E1415">
        <f t="shared" si="111"/>
        <v>2</v>
      </c>
      <c r="F1415">
        <f t="shared" si="112"/>
        <v>2024</v>
      </c>
      <c r="G1415">
        <f t="shared" si="113"/>
        <v>6</v>
      </c>
      <c r="H1415" t="str">
        <f t="shared" si="114"/>
        <v>Saturday</v>
      </c>
      <c r="I1415" t="str">
        <f t="shared" si="115"/>
        <v>Feb</v>
      </c>
      <c r="J1415" t="s">
        <v>47</v>
      </c>
      <c r="K1415" t="s">
        <v>755</v>
      </c>
    </row>
    <row r="1416" spans="1:11" x14ac:dyDescent="0.25">
      <c r="A1416" s="1">
        <v>45338</v>
      </c>
      <c r="B1416" t="s">
        <v>3</v>
      </c>
      <c r="C1416" t="s">
        <v>791</v>
      </c>
      <c r="D1416" s="2">
        <v>1.35</v>
      </c>
      <c r="E1416">
        <f t="shared" si="111"/>
        <v>2</v>
      </c>
      <c r="F1416">
        <f t="shared" si="112"/>
        <v>2024</v>
      </c>
      <c r="G1416">
        <f t="shared" si="113"/>
        <v>5</v>
      </c>
      <c r="H1416" t="str">
        <f t="shared" si="114"/>
        <v>Friday</v>
      </c>
      <c r="I1416" t="str">
        <f t="shared" si="115"/>
        <v>Feb</v>
      </c>
      <c r="J1416" t="s">
        <v>81</v>
      </c>
      <c r="K1416" t="s">
        <v>729</v>
      </c>
    </row>
    <row r="1417" spans="1:11" x14ac:dyDescent="0.25">
      <c r="A1417" s="1">
        <v>45338</v>
      </c>
      <c r="B1417" t="s">
        <v>3</v>
      </c>
      <c r="C1417" t="s">
        <v>792</v>
      </c>
      <c r="D1417" s="2">
        <v>4.29</v>
      </c>
      <c r="E1417">
        <f t="shared" si="111"/>
        <v>2</v>
      </c>
      <c r="F1417">
        <f t="shared" si="112"/>
        <v>2024</v>
      </c>
      <c r="G1417">
        <f t="shared" si="113"/>
        <v>5</v>
      </c>
      <c r="H1417" t="str">
        <f t="shared" si="114"/>
        <v>Friday</v>
      </c>
      <c r="I1417" t="str">
        <f t="shared" si="115"/>
        <v>Feb</v>
      </c>
      <c r="J1417" t="s">
        <v>81</v>
      </c>
      <c r="K1417" t="s">
        <v>729</v>
      </c>
    </row>
    <row r="1418" spans="1:11" x14ac:dyDescent="0.25">
      <c r="A1418" s="1">
        <v>45338</v>
      </c>
      <c r="B1418" t="s">
        <v>3</v>
      </c>
      <c r="C1418" t="s">
        <v>793</v>
      </c>
      <c r="D1418" s="2">
        <v>1.35</v>
      </c>
      <c r="E1418">
        <f t="shared" si="111"/>
        <v>2</v>
      </c>
      <c r="F1418">
        <f t="shared" si="112"/>
        <v>2024</v>
      </c>
      <c r="G1418">
        <f t="shared" si="113"/>
        <v>5</v>
      </c>
      <c r="H1418" t="str">
        <f t="shared" si="114"/>
        <v>Friday</v>
      </c>
      <c r="I1418" t="str">
        <f t="shared" si="115"/>
        <v>Feb</v>
      </c>
      <c r="J1418" t="s">
        <v>81</v>
      </c>
      <c r="K1418" t="s">
        <v>729</v>
      </c>
    </row>
    <row r="1419" spans="1:11" x14ac:dyDescent="0.25">
      <c r="A1419" s="1">
        <v>45338</v>
      </c>
      <c r="B1419" t="s">
        <v>3</v>
      </c>
      <c r="C1419" t="s">
        <v>794</v>
      </c>
      <c r="D1419" s="2">
        <v>1.35</v>
      </c>
      <c r="E1419">
        <f t="shared" si="111"/>
        <v>2</v>
      </c>
      <c r="F1419">
        <f t="shared" si="112"/>
        <v>2024</v>
      </c>
      <c r="G1419">
        <f t="shared" si="113"/>
        <v>5</v>
      </c>
      <c r="H1419" t="str">
        <f t="shared" si="114"/>
        <v>Friday</v>
      </c>
      <c r="I1419" t="str">
        <f t="shared" si="115"/>
        <v>Feb</v>
      </c>
      <c r="J1419" t="s">
        <v>81</v>
      </c>
      <c r="K1419" t="s">
        <v>729</v>
      </c>
    </row>
    <row r="1420" spans="1:11" x14ac:dyDescent="0.25">
      <c r="A1420" s="1">
        <v>45338</v>
      </c>
      <c r="B1420" t="s">
        <v>3</v>
      </c>
      <c r="C1420" t="s">
        <v>795</v>
      </c>
      <c r="D1420" s="2">
        <v>2.99</v>
      </c>
      <c r="E1420">
        <f t="shared" si="111"/>
        <v>2</v>
      </c>
      <c r="F1420">
        <f t="shared" si="112"/>
        <v>2024</v>
      </c>
      <c r="G1420">
        <f t="shared" si="113"/>
        <v>5</v>
      </c>
      <c r="H1420" t="str">
        <f t="shared" si="114"/>
        <v>Friday</v>
      </c>
      <c r="I1420" t="str">
        <f t="shared" si="115"/>
        <v>Feb</v>
      </c>
      <c r="J1420" t="s">
        <v>81</v>
      </c>
      <c r="K1420" t="s">
        <v>729</v>
      </c>
    </row>
    <row r="1421" spans="1:11" x14ac:dyDescent="0.25">
      <c r="A1421" s="1">
        <v>45338</v>
      </c>
      <c r="B1421" t="s">
        <v>3</v>
      </c>
      <c r="C1421" t="s">
        <v>708</v>
      </c>
      <c r="D1421" s="2">
        <v>2.99</v>
      </c>
      <c r="E1421">
        <f t="shared" si="111"/>
        <v>2</v>
      </c>
      <c r="F1421">
        <f t="shared" si="112"/>
        <v>2024</v>
      </c>
      <c r="G1421">
        <f t="shared" si="113"/>
        <v>5</v>
      </c>
      <c r="H1421" t="str">
        <f t="shared" si="114"/>
        <v>Friday</v>
      </c>
      <c r="I1421" t="str">
        <f t="shared" si="115"/>
        <v>Feb</v>
      </c>
      <c r="J1421" t="s">
        <v>81</v>
      </c>
      <c r="K1421" t="s">
        <v>729</v>
      </c>
    </row>
    <row r="1422" spans="1:11" x14ac:dyDescent="0.25">
      <c r="A1422" s="1">
        <v>45338</v>
      </c>
      <c r="B1422" t="s">
        <v>3</v>
      </c>
      <c r="C1422" t="s">
        <v>796</v>
      </c>
      <c r="D1422" s="2">
        <v>2.99</v>
      </c>
      <c r="E1422">
        <f t="shared" si="111"/>
        <v>2</v>
      </c>
      <c r="F1422">
        <f t="shared" si="112"/>
        <v>2024</v>
      </c>
      <c r="G1422">
        <f t="shared" si="113"/>
        <v>5</v>
      </c>
      <c r="H1422" t="str">
        <f t="shared" si="114"/>
        <v>Friday</v>
      </c>
      <c r="I1422" t="str">
        <f t="shared" si="115"/>
        <v>Feb</v>
      </c>
      <c r="J1422" t="s">
        <v>81</v>
      </c>
      <c r="K1422" t="s">
        <v>729</v>
      </c>
    </row>
    <row r="1423" spans="1:11" x14ac:dyDescent="0.25">
      <c r="A1423" s="1">
        <v>45338</v>
      </c>
      <c r="B1423" t="s">
        <v>3</v>
      </c>
      <c r="C1423" t="s">
        <v>650</v>
      </c>
      <c r="D1423" s="2">
        <v>0.75</v>
      </c>
      <c r="E1423">
        <f t="shared" si="111"/>
        <v>2</v>
      </c>
      <c r="F1423">
        <f t="shared" si="112"/>
        <v>2024</v>
      </c>
      <c r="G1423">
        <f t="shared" si="113"/>
        <v>5</v>
      </c>
      <c r="H1423" t="str">
        <f t="shared" si="114"/>
        <v>Friday</v>
      </c>
      <c r="I1423" t="str">
        <f t="shared" si="115"/>
        <v>Feb</v>
      </c>
      <c r="J1423" t="s">
        <v>81</v>
      </c>
      <c r="K1423" t="s">
        <v>729</v>
      </c>
    </row>
    <row r="1424" spans="1:11" x14ac:dyDescent="0.25">
      <c r="A1424" s="1">
        <v>45338</v>
      </c>
      <c r="B1424" t="s">
        <v>3</v>
      </c>
      <c r="C1424" t="s">
        <v>797</v>
      </c>
      <c r="D1424" s="2">
        <f>1.89-0.47</f>
        <v>1.42</v>
      </c>
      <c r="E1424">
        <f t="shared" si="111"/>
        <v>2</v>
      </c>
      <c r="F1424">
        <f t="shared" si="112"/>
        <v>2024</v>
      </c>
      <c r="G1424">
        <f t="shared" si="113"/>
        <v>5</v>
      </c>
      <c r="H1424" t="str">
        <f t="shared" si="114"/>
        <v>Friday</v>
      </c>
      <c r="I1424" t="str">
        <f t="shared" si="115"/>
        <v>Feb</v>
      </c>
      <c r="J1424" t="s">
        <v>81</v>
      </c>
      <c r="K1424" t="s">
        <v>729</v>
      </c>
    </row>
    <row r="1425" spans="1:11" x14ac:dyDescent="0.25">
      <c r="A1425" s="1">
        <v>45338</v>
      </c>
      <c r="B1425" t="s">
        <v>3</v>
      </c>
      <c r="C1425" t="s">
        <v>224</v>
      </c>
      <c r="D1425" s="2">
        <v>0.99</v>
      </c>
      <c r="E1425">
        <f t="shared" si="111"/>
        <v>2</v>
      </c>
      <c r="F1425">
        <f t="shared" si="112"/>
        <v>2024</v>
      </c>
      <c r="G1425">
        <f t="shared" si="113"/>
        <v>5</v>
      </c>
      <c r="H1425" t="str">
        <f t="shared" si="114"/>
        <v>Friday</v>
      </c>
      <c r="I1425" t="str">
        <f t="shared" si="115"/>
        <v>Feb</v>
      </c>
      <c r="J1425" t="s">
        <v>81</v>
      </c>
      <c r="K1425" t="s">
        <v>729</v>
      </c>
    </row>
    <row r="1426" spans="1:11" x14ac:dyDescent="0.25">
      <c r="A1426" s="1">
        <v>45338</v>
      </c>
      <c r="B1426" t="s">
        <v>3</v>
      </c>
      <c r="C1426" t="s">
        <v>224</v>
      </c>
      <c r="D1426" s="2">
        <v>0.99</v>
      </c>
      <c r="E1426">
        <f t="shared" si="111"/>
        <v>2</v>
      </c>
      <c r="F1426">
        <f t="shared" si="112"/>
        <v>2024</v>
      </c>
      <c r="G1426">
        <f t="shared" si="113"/>
        <v>5</v>
      </c>
      <c r="H1426" t="str">
        <f t="shared" si="114"/>
        <v>Friday</v>
      </c>
      <c r="I1426" t="str">
        <f t="shared" si="115"/>
        <v>Feb</v>
      </c>
      <c r="J1426" t="s">
        <v>81</v>
      </c>
      <c r="K1426" t="s">
        <v>729</v>
      </c>
    </row>
    <row r="1427" spans="1:11" x14ac:dyDescent="0.25">
      <c r="A1427" s="1">
        <v>45338</v>
      </c>
      <c r="B1427" t="s">
        <v>3</v>
      </c>
      <c r="C1427" t="s">
        <v>224</v>
      </c>
      <c r="D1427" s="2">
        <v>0.99</v>
      </c>
      <c r="E1427">
        <f t="shared" si="111"/>
        <v>2</v>
      </c>
      <c r="F1427">
        <f t="shared" si="112"/>
        <v>2024</v>
      </c>
      <c r="G1427">
        <f t="shared" si="113"/>
        <v>5</v>
      </c>
      <c r="H1427" t="str">
        <f t="shared" si="114"/>
        <v>Friday</v>
      </c>
      <c r="I1427" t="str">
        <f t="shared" si="115"/>
        <v>Feb</v>
      </c>
      <c r="J1427" t="s">
        <v>81</v>
      </c>
      <c r="K1427" t="s">
        <v>729</v>
      </c>
    </row>
    <row r="1428" spans="1:11" x14ac:dyDescent="0.25">
      <c r="A1428" s="1">
        <v>45338</v>
      </c>
      <c r="B1428" t="s">
        <v>3</v>
      </c>
      <c r="C1428" t="s">
        <v>224</v>
      </c>
      <c r="D1428" s="2">
        <v>0.99</v>
      </c>
      <c r="E1428">
        <f t="shared" si="111"/>
        <v>2</v>
      </c>
      <c r="F1428">
        <f t="shared" si="112"/>
        <v>2024</v>
      </c>
      <c r="G1428">
        <f t="shared" si="113"/>
        <v>5</v>
      </c>
      <c r="H1428" t="str">
        <f t="shared" si="114"/>
        <v>Friday</v>
      </c>
      <c r="I1428" t="str">
        <f t="shared" si="115"/>
        <v>Feb</v>
      </c>
      <c r="J1428" t="s">
        <v>81</v>
      </c>
      <c r="K1428" t="s">
        <v>729</v>
      </c>
    </row>
    <row r="1429" spans="1:11" x14ac:dyDescent="0.25">
      <c r="A1429" s="1">
        <v>45338</v>
      </c>
      <c r="B1429" t="s">
        <v>3</v>
      </c>
      <c r="C1429" t="s">
        <v>798</v>
      </c>
      <c r="D1429" s="2">
        <v>2.99</v>
      </c>
      <c r="E1429">
        <f t="shared" si="111"/>
        <v>2</v>
      </c>
      <c r="F1429">
        <f t="shared" si="112"/>
        <v>2024</v>
      </c>
      <c r="G1429">
        <f t="shared" si="113"/>
        <v>5</v>
      </c>
      <c r="H1429" t="str">
        <f t="shared" si="114"/>
        <v>Friday</v>
      </c>
      <c r="I1429" t="str">
        <f t="shared" si="115"/>
        <v>Feb</v>
      </c>
      <c r="J1429" t="s">
        <v>81</v>
      </c>
      <c r="K1429" t="s">
        <v>729</v>
      </c>
    </row>
    <row r="1430" spans="1:11" x14ac:dyDescent="0.25">
      <c r="A1430" s="1">
        <v>45338</v>
      </c>
      <c r="B1430" t="s">
        <v>3</v>
      </c>
      <c r="C1430" t="s">
        <v>398</v>
      </c>
      <c r="D1430" s="2">
        <v>1.99</v>
      </c>
      <c r="E1430">
        <f t="shared" si="111"/>
        <v>2</v>
      </c>
      <c r="F1430">
        <f t="shared" si="112"/>
        <v>2024</v>
      </c>
      <c r="G1430">
        <f t="shared" si="113"/>
        <v>5</v>
      </c>
      <c r="H1430" t="str">
        <f t="shared" si="114"/>
        <v>Friday</v>
      </c>
      <c r="I1430" t="str">
        <f t="shared" si="115"/>
        <v>Feb</v>
      </c>
      <c r="J1430" t="s">
        <v>81</v>
      </c>
      <c r="K1430" t="s">
        <v>729</v>
      </c>
    </row>
    <row r="1431" spans="1:11" x14ac:dyDescent="0.25">
      <c r="A1431" s="1">
        <v>45338</v>
      </c>
      <c r="B1431" t="s">
        <v>3</v>
      </c>
      <c r="C1431" t="s">
        <v>292</v>
      </c>
      <c r="D1431" s="2">
        <v>1.99</v>
      </c>
      <c r="E1431">
        <f t="shared" si="111"/>
        <v>2</v>
      </c>
      <c r="F1431">
        <f t="shared" si="112"/>
        <v>2024</v>
      </c>
      <c r="G1431">
        <f t="shared" si="113"/>
        <v>5</v>
      </c>
      <c r="H1431" t="str">
        <f t="shared" si="114"/>
        <v>Friday</v>
      </c>
      <c r="I1431" t="str">
        <f t="shared" si="115"/>
        <v>Feb</v>
      </c>
      <c r="J1431" t="s">
        <v>81</v>
      </c>
      <c r="K1431" t="s">
        <v>729</v>
      </c>
    </row>
    <row r="1432" spans="1:11" x14ac:dyDescent="0.25">
      <c r="A1432" s="1">
        <v>45338</v>
      </c>
      <c r="B1432" t="s">
        <v>3</v>
      </c>
      <c r="C1432" t="s">
        <v>799</v>
      </c>
      <c r="D1432" s="2">
        <v>1.29</v>
      </c>
      <c r="E1432">
        <f t="shared" si="111"/>
        <v>2</v>
      </c>
      <c r="F1432">
        <f t="shared" si="112"/>
        <v>2024</v>
      </c>
      <c r="G1432">
        <f t="shared" si="113"/>
        <v>5</v>
      </c>
      <c r="H1432" t="str">
        <f t="shared" si="114"/>
        <v>Friday</v>
      </c>
      <c r="I1432" t="str">
        <f t="shared" si="115"/>
        <v>Feb</v>
      </c>
      <c r="J1432" t="s">
        <v>48</v>
      </c>
      <c r="K1432" t="s">
        <v>729</v>
      </c>
    </row>
    <row r="1433" spans="1:11" x14ac:dyDescent="0.25">
      <c r="A1433" s="1">
        <v>45338</v>
      </c>
      <c r="B1433" t="s">
        <v>3</v>
      </c>
      <c r="C1433" t="s">
        <v>800</v>
      </c>
      <c r="D1433" s="2">
        <v>1.55</v>
      </c>
      <c r="E1433">
        <f t="shared" si="111"/>
        <v>2</v>
      </c>
      <c r="F1433">
        <f t="shared" si="112"/>
        <v>2024</v>
      </c>
      <c r="G1433">
        <f t="shared" si="113"/>
        <v>5</v>
      </c>
      <c r="H1433" t="str">
        <f t="shared" si="114"/>
        <v>Friday</v>
      </c>
      <c r="I1433" t="str">
        <f t="shared" si="115"/>
        <v>Feb</v>
      </c>
      <c r="J1433" t="s">
        <v>48</v>
      </c>
      <c r="K1433" t="s">
        <v>729</v>
      </c>
    </row>
    <row r="1434" spans="1:11" x14ac:dyDescent="0.25">
      <c r="A1434" s="1">
        <v>45338</v>
      </c>
      <c r="B1434" t="s">
        <v>3</v>
      </c>
      <c r="C1434" t="s">
        <v>801</v>
      </c>
      <c r="D1434" s="2">
        <v>0.95</v>
      </c>
      <c r="E1434">
        <f t="shared" si="111"/>
        <v>2</v>
      </c>
      <c r="F1434">
        <f t="shared" si="112"/>
        <v>2024</v>
      </c>
      <c r="G1434">
        <f t="shared" si="113"/>
        <v>5</v>
      </c>
      <c r="H1434" t="str">
        <f t="shared" si="114"/>
        <v>Friday</v>
      </c>
      <c r="I1434" t="str">
        <f t="shared" si="115"/>
        <v>Feb</v>
      </c>
      <c r="J1434" t="s">
        <v>48</v>
      </c>
      <c r="K1434" t="s">
        <v>729</v>
      </c>
    </row>
    <row r="1435" spans="1:11" x14ac:dyDescent="0.25">
      <c r="A1435" s="1">
        <v>45338</v>
      </c>
      <c r="B1435" t="s">
        <v>3</v>
      </c>
      <c r="C1435" t="s">
        <v>801</v>
      </c>
      <c r="D1435" s="2">
        <v>0.95</v>
      </c>
      <c r="E1435">
        <f t="shared" si="111"/>
        <v>2</v>
      </c>
      <c r="F1435">
        <f t="shared" si="112"/>
        <v>2024</v>
      </c>
      <c r="G1435">
        <f t="shared" si="113"/>
        <v>5</v>
      </c>
      <c r="H1435" t="str">
        <f t="shared" si="114"/>
        <v>Friday</v>
      </c>
      <c r="I1435" t="str">
        <f t="shared" si="115"/>
        <v>Feb</v>
      </c>
      <c r="J1435" t="s">
        <v>48</v>
      </c>
      <c r="K1435" t="s">
        <v>729</v>
      </c>
    </row>
    <row r="1436" spans="1:11" x14ac:dyDescent="0.25">
      <c r="A1436" s="1">
        <v>45338</v>
      </c>
      <c r="B1436" t="s">
        <v>3</v>
      </c>
      <c r="C1436" t="s">
        <v>802</v>
      </c>
      <c r="D1436" s="2">
        <v>1.29</v>
      </c>
      <c r="E1436">
        <f t="shared" si="111"/>
        <v>2</v>
      </c>
      <c r="F1436">
        <f t="shared" si="112"/>
        <v>2024</v>
      </c>
      <c r="G1436">
        <f t="shared" si="113"/>
        <v>5</v>
      </c>
      <c r="H1436" t="str">
        <f t="shared" si="114"/>
        <v>Friday</v>
      </c>
      <c r="I1436" t="str">
        <f t="shared" si="115"/>
        <v>Feb</v>
      </c>
      <c r="J1436" t="s">
        <v>48</v>
      </c>
      <c r="K1436" t="s">
        <v>729</v>
      </c>
    </row>
    <row r="1437" spans="1:11" x14ac:dyDescent="0.25">
      <c r="A1437" s="1">
        <v>45338</v>
      </c>
      <c r="B1437" t="s">
        <v>3</v>
      </c>
      <c r="C1437" t="s">
        <v>603</v>
      </c>
      <c r="D1437" s="2">
        <v>0.99</v>
      </c>
      <c r="E1437">
        <f t="shared" si="111"/>
        <v>2</v>
      </c>
      <c r="F1437">
        <f t="shared" si="112"/>
        <v>2024</v>
      </c>
      <c r="G1437">
        <f t="shared" si="113"/>
        <v>5</v>
      </c>
      <c r="H1437" t="str">
        <f t="shared" si="114"/>
        <v>Friday</v>
      </c>
      <c r="I1437" t="str">
        <f t="shared" si="115"/>
        <v>Feb</v>
      </c>
      <c r="J1437" t="s">
        <v>48</v>
      </c>
      <c r="K1437" t="s">
        <v>729</v>
      </c>
    </row>
    <row r="1438" spans="1:11" x14ac:dyDescent="0.25">
      <c r="A1438" s="1">
        <v>45338</v>
      </c>
      <c r="B1438" t="s">
        <v>3</v>
      </c>
      <c r="C1438" t="s">
        <v>603</v>
      </c>
      <c r="D1438" s="2">
        <v>0.99</v>
      </c>
      <c r="E1438">
        <f t="shared" si="111"/>
        <v>2</v>
      </c>
      <c r="F1438">
        <f t="shared" si="112"/>
        <v>2024</v>
      </c>
      <c r="G1438">
        <f t="shared" si="113"/>
        <v>5</v>
      </c>
      <c r="H1438" t="str">
        <f t="shared" si="114"/>
        <v>Friday</v>
      </c>
      <c r="I1438" t="str">
        <f t="shared" si="115"/>
        <v>Feb</v>
      </c>
      <c r="J1438" t="s">
        <v>48</v>
      </c>
      <c r="K1438" t="s">
        <v>729</v>
      </c>
    </row>
    <row r="1439" spans="1:11" x14ac:dyDescent="0.25">
      <c r="A1439" s="1">
        <v>45338</v>
      </c>
      <c r="B1439" t="s">
        <v>3</v>
      </c>
      <c r="C1439" t="s">
        <v>803</v>
      </c>
      <c r="D1439" s="2">
        <v>3.19</v>
      </c>
      <c r="E1439">
        <f t="shared" si="111"/>
        <v>2</v>
      </c>
      <c r="F1439">
        <f t="shared" si="112"/>
        <v>2024</v>
      </c>
      <c r="G1439">
        <f t="shared" si="113"/>
        <v>5</v>
      </c>
      <c r="H1439" t="str">
        <f t="shared" si="114"/>
        <v>Friday</v>
      </c>
      <c r="I1439" t="str">
        <f t="shared" si="115"/>
        <v>Feb</v>
      </c>
      <c r="J1439" t="s">
        <v>48</v>
      </c>
      <c r="K1439" t="s">
        <v>729</v>
      </c>
    </row>
    <row r="1440" spans="1:11" x14ac:dyDescent="0.25">
      <c r="A1440" s="1">
        <v>45332</v>
      </c>
      <c r="B1440" t="s">
        <v>3</v>
      </c>
      <c r="C1440" t="s">
        <v>804</v>
      </c>
      <c r="D1440" s="2">
        <v>0.99</v>
      </c>
      <c r="E1440">
        <f t="shared" si="111"/>
        <v>2</v>
      </c>
      <c r="F1440">
        <f t="shared" si="112"/>
        <v>2024</v>
      </c>
      <c r="G1440">
        <f t="shared" si="113"/>
        <v>6</v>
      </c>
      <c r="H1440" t="str">
        <f t="shared" si="114"/>
        <v>Saturday</v>
      </c>
      <c r="I1440" t="str">
        <f t="shared" si="115"/>
        <v>Feb</v>
      </c>
      <c r="J1440" t="s">
        <v>49</v>
      </c>
      <c r="K1440" t="s">
        <v>729</v>
      </c>
    </row>
    <row r="1441" spans="1:11" x14ac:dyDescent="0.25">
      <c r="A1441" s="1">
        <v>45332</v>
      </c>
      <c r="B1441" t="s">
        <v>3</v>
      </c>
      <c r="C1441" t="s">
        <v>805</v>
      </c>
      <c r="D1441" s="2">
        <v>1.29</v>
      </c>
      <c r="E1441">
        <f t="shared" si="111"/>
        <v>2</v>
      </c>
      <c r="F1441">
        <f t="shared" si="112"/>
        <v>2024</v>
      </c>
      <c r="G1441">
        <f t="shared" si="113"/>
        <v>6</v>
      </c>
      <c r="H1441" t="str">
        <f t="shared" si="114"/>
        <v>Saturday</v>
      </c>
      <c r="I1441" t="str">
        <f t="shared" si="115"/>
        <v>Feb</v>
      </c>
      <c r="J1441" t="s">
        <v>49</v>
      </c>
      <c r="K1441" t="s">
        <v>729</v>
      </c>
    </row>
    <row r="1442" spans="1:11" x14ac:dyDescent="0.25">
      <c r="A1442" s="1">
        <v>45332</v>
      </c>
      <c r="B1442" t="s">
        <v>3</v>
      </c>
      <c r="C1442" t="s">
        <v>805</v>
      </c>
      <c r="D1442" s="2">
        <v>1.29</v>
      </c>
      <c r="E1442">
        <f t="shared" si="111"/>
        <v>2</v>
      </c>
      <c r="F1442">
        <f t="shared" si="112"/>
        <v>2024</v>
      </c>
      <c r="G1442">
        <f t="shared" si="113"/>
        <v>6</v>
      </c>
      <c r="H1442" t="str">
        <f t="shared" si="114"/>
        <v>Saturday</v>
      </c>
      <c r="I1442" t="str">
        <f t="shared" si="115"/>
        <v>Feb</v>
      </c>
      <c r="J1442" t="s">
        <v>49</v>
      </c>
      <c r="K1442" t="s">
        <v>729</v>
      </c>
    </row>
    <row r="1443" spans="1:11" x14ac:dyDescent="0.25">
      <c r="A1443" s="1">
        <v>45332</v>
      </c>
      <c r="B1443" t="s">
        <v>3</v>
      </c>
      <c r="C1443" t="s">
        <v>806</v>
      </c>
      <c r="D1443" s="2">
        <f>3.39-1.7</f>
        <v>1.6900000000000002</v>
      </c>
      <c r="E1443">
        <f t="shared" si="111"/>
        <v>2</v>
      </c>
      <c r="F1443">
        <f t="shared" si="112"/>
        <v>2024</v>
      </c>
      <c r="G1443">
        <f t="shared" si="113"/>
        <v>6</v>
      </c>
      <c r="H1443" t="str">
        <f t="shared" si="114"/>
        <v>Saturday</v>
      </c>
      <c r="I1443" t="str">
        <f t="shared" si="115"/>
        <v>Feb</v>
      </c>
      <c r="J1443" t="s">
        <v>49</v>
      </c>
      <c r="K1443" t="s">
        <v>729</v>
      </c>
    </row>
    <row r="1444" spans="1:11" x14ac:dyDescent="0.25">
      <c r="A1444" s="1">
        <v>45332</v>
      </c>
      <c r="B1444" t="s">
        <v>3</v>
      </c>
      <c r="C1444" t="s">
        <v>807</v>
      </c>
      <c r="D1444" s="2">
        <f>3.39-1.7</f>
        <v>1.6900000000000002</v>
      </c>
      <c r="E1444">
        <f t="shared" si="111"/>
        <v>2</v>
      </c>
      <c r="F1444">
        <f t="shared" si="112"/>
        <v>2024</v>
      </c>
      <c r="G1444">
        <f t="shared" si="113"/>
        <v>6</v>
      </c>
      <c r="H1444" t="str">
        <f t="shared" si="114"/>
        <v>Saturday</v>
      </c>
      <c r="I1444" t="str">
        <f t="shared" si="115"/>
        <v>Feb</v>
      </c>
      <c r="J1444" t="s">
        <v>49</v>
      </c>
      <c r="K1444" t="s">
        <v>729</v>
      </c>
    </row>
    <row r="1445" spans="1:11" x14ac:dyDescent="0.25">
      <c r="A1445" s="1">
        <v>45332</v>
      </c>
      <c r="B1445" t="s">
        <v>3</v>
      </c>
      <c r="C1445" t="s">
        <v>808</v>
      </c>
      <c r="D1445" s="2">
        <f>4.68-2.34</f>
        <v>2.34</v>
      </c>
      <c r="E1445">
        <f t="shared" si="111"/>
        <v>2</v>
      </c>
      <c r="F1445">
        <f t="shared" si="112"/>
        <v>2024</v>
      </c>
      <c r="G1445">
        <f t="shared" si="113"/>
        <v>6</v>
      </c>
      <c r="H1445" t="str">
        <f t="shared" si="114"/>
        <v>Saturday</v>
      </c>
      <c r="I1445" t="str">
        <f t="shared" si="115"/>
        <v>Feb</v>
      </c>
      <c r="J1445" t="s">
        <v>49</v>
      </c>
      <c r="K1445" t="s">
        <v>729</v>
      </c>
    </row>
    <row r="1446" spans="1:11" x14ac:dyDescent="0.25">
      <c r="A1446" s="1">
        <v>45332</v>
      </c>
      <c r="B1446" t="s">
        <v>3</v>
      </c>
      <c r="C1446" t="s">
        <v>809</v>
      </c>
      <c r="D1446" s="2">
        <f>4.23-2.12</f>
        <v>2.1100000000000003</v>
      </c>
      <c r="E1446">
        <f t="shared" si="111"/>
        <v>2</v>
      </c>
      <c r="F1446">
        <f t="shared" si="112"/>
        <v>2024</v>
      </c>
      <c r="G1446">
        <f t="shared" si="113"/>
        <v>6</v>
      </c>
      <c r="H1446" t="str">
        <f t="shared" si="114"/>
        <v>Saturday</v>
      </c>
      <c r="I1446" t="str">
        <f t="shared" si="115"/>
        <v>Feb</v>
      </c>
      <c r="J1446" t="s">
        <v>49</v>
      </c>
      <c r="K1446" t="s">
        <v>729</v>
      </c>
    </row>
    <row r="1447" spans="1:11" x14ac:dyDescent="0.25">
      <c r="A1447" s="1">
        <v>45332</v>
      </c>
      <c r="B1447" t="s">
        <v>3</v>
      </c>
      <c r="C1447" t="s">
        <v>811</v>
      </c>
      <c r="D1447" s="2">
        <f>3.49-1.75</f>
        <v>1.7400000000000002</v>
      </c>
      <c r="E1447">
        <f t="shared" si="111"/>
        <v>2</v>
      </c>
      <c r="F1447">
        <f t="shared" si="112"/>
        <v>2024</v>
      </c>
      <c r="G1447">
        <f t="shared" si="113"/>
        <v>6</v>
      </c>
      <c r="H1447" t="str">
        <f t="shared" si="114"/>
        <v>Saturday</v>
      </c>
      <c r="I1447" t="str">
        <f t="shared" si="115"/>
        <v>Feb</v>
      </c>
      <c r="J1447" t="s">
        <v>49</v>
      </c>
      <c r="K1447" t="s">
        <v>729</v>
      </c>
    </row>
    <row r="1448" spans="1:11" x14ac:dyDescent="0.25">
      <c r="A1448" s="1">
        <v>45332</v>
      </c>
      <c r="B1448" t="s">
        <v>3</v>
      </c>
      <c r="C1448" t="s">
        <v>810</v>
      </c>
      <c r="D1448" s="2">
        <f>2.59-2</f>
        <v>0.58999999999999986</v>
      </c>
      <c r="E1448">
        <f t="shared" si="111"/>
        <v>2</v>
      </c>
      <c r="F1448">
        <f t="shared" si="112"/>
        <v>2024</v>
      </c>
      <c r="G1448">
        <f t="shared" si="113"/>
        <v>6</v>
      </c>
      <c r="H1448" t="str">
        <f t="shared" si="114"/>
        <v>Saturday</v>
      </c>
      <c r="I1448" t="str">
        <f t="shared" si="115"/>
        <v>Feb</v>
      </c>
      <c r="J1448" t="s">
        <v>49</v>
      </c>
      <c r="K1448" t="s">
        <v>729</v>
      </c>
    </row>
    <row r="1449" spans="1:11" x14ac:dyDescent="0.25">
      <c r="A1449" s="1">
        <v>45360</v>
      </c>
      <c r="B1449" t="s">
        <v>96</v>
      </c>
      <c r="C1449" t="s">
        <v>96</v>
      </c>
      <c r="D1449" s="2">
        <v>20</v>
      </c>
      <c r="E1449">
        <f t="shared" si="111"/>
        <v>3</v>
      </c>
      <c r="F1449">
        <f t="shared" si="112"/>
        <v>2024</v>
      </c>
      <c r="G1449">
        <f t="shared" si="113"/>
        <v>6</v>
      </c>
      <c r="H1449" t="str">
        <f t="shared" si="114"/>
        <v>Saturday</v>
      </c>
      <c r="I1449" t="str">
        <f t="shared" si="115"/>
        <v>Mar</v>
      </c>
      <c r="J1449" t="s">
        <v>812</v>
      </c>
      <c r="K1449" t="s">
        <v>813</v>
      </c>
    </row>
    <row r="1450" spans="1:11" x14ac:dyDescent="0.25">
      <c r="A1450" s="1">
        <v>45360</v>
      </c>
      <c r="B1450" t="s">
        <v>96</v>
      </c>
      <c r="C1450" t="s">
        <v>96</v>
      </c>
      <c r="D1450" s="2">
        <v>5</v>
      </c>
      <c r="E1450">
        <f t="shared" si="111"/>
        <v>3</v>
      </c>
      <c r="F1450">
        <f t="shared" si="112"/>
        <v>2024</v>
      </c>
      <c r="G1450">
        <f t="shared" si="113"/>
        <v>6</v>
      </c>
      <c r="H1450" t="str">
        <f t="shared" si="114"/>
        <v>Saturday</v>
      </c>
      <c r="I1450" t="str">
        <f t="shared" si="115"/>
        <v>Mar</v>
      </c>
      <c r="J1450" t="s">
        <v>814</v>
      </c>
      <c r="K1450" t="s">
        <v>743</v>
      </c>
    </row>
    <row r="1451" spans="1:11" x14ac:dyDescent="0.25">
      <c r="A1451" s="1">
        <v>45332</v>
      </c>
      <c r="B1451" t="s">
        <v>303</v>
      </c>
      <c r="C1451" t="s">
        <v>815</v>
      </c>
      <c r="D1451" s="2">
        <v>89.99</v>
      </c>
      <c r="E1451">
        <f t="shared" si="111"/>
        <v>2</v>
      </c>
      <c r="F1451">
        <f t="shared" si="112"/>
        <v>2024</v>
      </c>
      <c r="G1451">
        <f t="shared" si="113"/>
        <v>6</v>
      </c>
      <c r="H1451" t="str">
        <f t="shared" si="114"/>
        <v>Saturday</v>
      </c>
      <c r="I1451" t="str">
        <f t="shared" si="115"/>
        <v>Feb</v>
      </c>
      <c r="J1451" t="s">
        <v>297</v>
      </c>
      <c r="K1451" t="s">
        <v>729</v>
      </c>
    </row>
    <row r="1452" spans="1:11" x14ac:dyDescent="0.25">
      <c r="A1452" s="1">
        <v>45332</v>
      </c>
      <c r="B1452" t="s">
        <v>303</v>
      </c>
      <c r="C1452" t="s">
        <v>816</v>
      </c>
      <c r="D1452" s="2">
        <v>74.989999999999995</v>
      </c>
      <c r="E1452">
        <f t="shared" si="111"/>
        <v>2</v>
      </c>
      <c r="F1452">
        <f t="shared" si="112"/>
        <v>2024</v>
      </c>
      <c r="G1452">
        <f t="shared" si="113"/>
        <v>6</v>
      </c>
      <c r="H1452" t="str">
        <f t="shared" si="114"/>
        <v>Saturday</v>
      </c>
      <c r="I1452" t="str">
        <f t="shared" si="115"/>
        <v>Feb</v>
      </c>
      <c r="J1452" t="s">
        <v>297</v>
      </c>
      <c r="K1452" t="s">
        <v>729</v>
      </c>
    </row>
    <row r="1453" spans="1:11" x14ac:dyDescent="0.25">
      <c r="A1453" s="1">
        <v>45330</v>
      </c>
      <c r="B1453" t="s">
        <v>3</v>
      </c>
      <c r="C1453" t="s">
        <v>176</v>
      </c>
      <c r="D1453" s="2">
        <v>1.0900000000000001</v>
      </c>
      <c r="E1453">
        <f t="shared" si="111"/>
        <v>2</v>
      </c>
      <c r="F1453">
        <f t="shared" si="112"/>
        <v>2024</v>
      </c>
      <c r="G1453">
        <f t="shared" si="113"/>
        <v>4</v>
      </c>
      <c r="H1453" t="str">
        <f t="shared" si="114"/>
        <v>Thursday</v>
      </c>
      <c r="I1453" t="str">
        <f t="shared" si="115"/>
        <v>Feb</v>
      </c>
      <c r="J1453" t="s">
        <v>49</v>
      </c>
      <c r="K1453" t="s">
        <v>743</v>
      </c>
    </row>
    <row r="1454" spans="1:11" x14ac:dyDescent="0.25">
      <c r="A1454" s="1">
        <v>45330</v>
      </c>
      <c r="B1454" t="s">
        <v>3</v>
      </c>
      <c r="C1454" t="s">
        <v>235</v>
      </c>
      <c r="D1454" s="2">
        <v>1.49</v>
      </c>
      <c r="E1454">
        <f t="shared" si="111"/>
        <v>2</v>
      </c>
      <c r="F1454">
        <f t="shared" si="112"/>
        <v>2024</v>
      </c>
      <c r="G1454">
        <f t="shared" si="113"/>
        <v>4</v>
      </c>
      <c r="H1454" t="str">
        <f t="shared" si="114"/>
        <v>Thursday</v>
      </c>
      <c r="I1454" t="str">
        <f t="shared" si="115"/>
        <v>Feb</v>
      </c>
      <c r="J1454" t="s">
        <v>49</v>
      </c>
      <c r="K1454" t="s">
        <v>743</v>
      </c>
    </row>
    <row r="1455" spans="1:11" x14ac:dyDescent="0.25">
      <c r="A1455" s="1">
        <v>45330</v>
      </c>
      <c r="B1455" t="s">
        <v>3</v>
      </c>
      <c r="C1455" t="s">
        <v>580</v>
      </c>
      <c r="D1455" s="2">
        <f>3.19-0.8</f>
        <v>2.3899999999999997</v>
      </c>
      <c r="E1455">
        <f t="shared" si="111"/>
        <v>2</v>
      </c>
      <c r="F1455">
        <f t="shared" si="112"/>
        <v>2024</v>
      </c>
      <c r="G1455">
        <f t="shared" si="113"/>
        <v>4</v>
      </c>
      <c r="H1455" t="str">
        <f t="shared" si="114"/>
        <v>Thursday</v>
      </c>
      <c r="I1455" t="str">
        <f t="shared" si="115"/>
        <v>Feb</v>
      </c>
      <c r="J1455" t="s">
        <v>49</v>
      </c>
      <c r="K1455" t="s">
        <v>743</v>
      </c>
    </row>
    <row r="1456" spans="1:11" x14ac:dyDescent="0.25">
      <c r="A1456" s="1">
        <v>45329</v>
      </c>
      <c r="B1456" t="s">
        <v>3</v>
      </c>
      <c r="C1456" t="s">
        <v>817</v>
      </c>
      <c r="D1456" s="2">
        <v>0.99</v>
      </c>
      <c r="E1456">
        <f t="shared" si="111"/>
        <v>2</v>
      </c>
      <c r="F1456">
        <f t="shared" si="112"/>
        <v>2024</v>
      </c>
      <c r="G1456">
        <f t="shared" si="113"/>
        <v>3</v>
      </c>
      <c r="H1456" t="str">
        <f t="shared" si="114"/>
        <v>Wednesday</v>
      </c>
      <c r="I1456" t="str">
        <f t="shared" si="115"/>
        <v>Feb</v>
      </c>
      <c r="J1456" t="s">
        <v>48</v>
      </c>
      <c r="K1456" t="s">
        <v>729</v>
      </c>
    </row>
    <row r="1457" spans="1:11" x14ac:dyDescent="0.25">
      <c r="A1457" s="1">
        <v>45329</v>
      </c>
      <c r="B1457" t="s">
        <v>3</v>
      </c>
      <c r="C1457" t="s">
        <v>818</v>
      </c>
      <c r="D1457" s="2">
        <v>3.99</v>
      </c>
      <c r="E1457">
        <f t="shared" si="111"/>
        <v>2</v>
      </c>
      <c r="F1457">
        <f t="shared" si="112"/>
        <v>2024</v>
      </c>
      <c r="G1457">
        <f t="shared" si="113"/>
        <v>3</v>
      </c>
      <c r="H1457" t="str">
        <f t="shared" si="114"/>
        <v>Wednesday</v>
      </c>
      <c r="I1457" t="str">
        <f t="shared" si="115"/>
        <v>Feb</v>
      </c>
      <c r="J1457" t="s">
        <v>48</v>
      </c>
      <c r="K1457" t="s">
        <v>729</v>
      </c>
    </row>
    <row r="1458" spans="1:11" x14ac:dyDescent="0.25">
      <c r="A1458" s="1">
        <v>45329</v>
      </c>
      <c r="B1458" t="s">
        <v>3</v>
      </c>
      <c r="C1458" t="s">
        <v>819</v>
      </c>
      <c r="D1458" s="2">
        <v>2.19</v>
      </c>
      <c r="E1458">
        <f t="shared" si="111"/>
        <v>2</v>
      </c>
      <c r="F1458">
        <f t="shared" si="112"/>
        <v>2024</v>
      </c>
      <c r="G1458">
        <f t="shared" si="113"/>
        <v>3</v>
      </c>
      <c r="H1458" t="str">
        <f t="shared" si="114"/>
        <v>Wednesday</v>
      </c>
      <c r="I1458" t="str">
        <f t="shared" si="115"/>
        <v>Feb</v>
      </c>
      <c r="J1458" t="s">
        <v>48</v>
      </c>
      <c r="K1458" t="s">
        <v>729</v>
      </c>
    </row>
    <row r="1459" spans="1:11" x14ac:dyDescent="0.25">
      <c r="A1459" s="1">
        <v>45329</v>
      </c>
      <c r="B1459" t="s">
        <v>3</v>
      </c>
      <c r="C1459" t="s">
        <v>817</v>
      </c>
      <c r="D1459" s="2">
        <v>0.99</v>
      </c>
      <c r="E1459">
        <f t="shared" si="111"/>
        <v>2</v>
      </c>
      <c r="F1459">
        <f t="shared" si="112"/>
        <v>2024</v>
      </c>
      <c r="G1459">
        <f t="shared" si="113"/>
        <v>3</v>
      </c>
      <c r="H1459" t="str">
        <f t="shared" si="114"/>
        <v>Wednesday</v>
      </c>
      <c r="I1459" t="str">
        <f t="shared" si="115"/>
        <v>Feb</v>
      </c>
      <c r="J1459" t="s">
        <v>48</v>
      </c>
      <c r="K1459" t="s">
        <v>729</v>
      </c>
    </row>
    <row r="1460" spans="1:11" x14ac:dyDescent="0.25">
      <c r="A1460" s="1">
        <v>45329</v>
      </c>
      <c r="B1460" t="s">
        <v>3</v>
      </c>
      <c r="C1460" t="s">
        <v>628</v>
      </c>
      <c r="D1460" s="2">
        <v>2.25</v>
      </c>
      <c r="E1460">
        <f t="shared" si="111"/>
        <v>2</v>
      </c>
      <c r="F1460">
        <f t="shared" si="112"/>
        <v>2024</v>
      </c>
      <c r="G1460">
        <f t="shared" si="113"/>
        <v>3</v>
      </c>
      <c r="H1460" t="str">
        <f t="shared" si="114"/>
        <v>Wednesday</v>
      </c>
      <c r="I1460" t="str">
        <f t="shared" si="115"/>
        <v>Feb</v>
      </c>
      <c r="J1460" t="s">
        <v>48</v>
      </c>
      <c r="K1460" t="s">
        <v>729</v>
      </c>
    </row>
    <row r="1461" spans="1:11" x14ac:dyDescent="0.25">
      <c r="A1461" s="1">
        <v>45329</v>
      </c>
      <c r="B1461" t="s">
        <v>3</v>
      </c>
      <c r="C1461" t="s">
        <v>820</v>
      </c>
      <c r="D1461" s="2">
        <v>2.4900000000000002</v>
      </c>
      <c r="E1461">
        <f t="shared" si="111"/>
        <v>2</v>
      </c>
      <c r="F1461">
        <f t="shared" si="112"/>
        <v>2024</v>
      </c>
      <c r="G1461">
        <f t="shared" si="113"/>
        <v>3</v>
      </c>
      <c r="H1461" t="str">
        <f t="shared" si="114"/>
        <v>Wednesday</v>
      </c>
      <c r="I1461" t="str">
        <f t="shared" si="115"/>
        <v>Feb</v>
      </c>
      <c r="J1461" t="s">
        <v>48</v>
      </c>
      <c r="K1461" t="s">
        <v>729</v>
      </c>
    </row>
    <row r="1462" spans="1:11" x14ac:dyDescent="0.25">
      <c r="A1462" s="1">
        <v>45329</v>
      </c>
      <c r="B1462" t="s">
        <v>3</v>
      </c>
      <c r="C1462" t="s">
        <v>821</v>
      </c>
      <c r="D1462" s="2">
        <v>1.99</v>
      </c>
      <c r="E1462">
        <f t="shared" si="111"/>
        <v>2</v>
      </c>
      <c r="F1462">
        <f t="shared" si="112"/>
        <v>2024</v>
      </c>
      <c r="G1462">
        <f t="shared" si="113"/>
        <v>3</v>
      </c>
      <c r="H1462" t="str">
        <f t="shared" si="114"/>
        <v>Wednesday</v>
      </c>
      <c r="I1462" t="str">
        <f t="shared" si="115"/>
        <v>Feb</v>
      </c>
      <c r="J1462" t="s">
        <v>48</v>
      </c>
      <c r="K1462" t="s">
        <v>729</v>
      </c>
    </row>
    <row r="1463" spans="1:11" x14ac:dyDescent="0.25">
      <c r="A1463" s="1">
        <v>45329</v>
      </c>
      <c r="B1463" t="s">
        <v>3</v>
      </c>
      <c r="C1463" t="s">
        <v>286</v>
      </c>
      <c r="D1463" s="2">
        <v>0.35</v>
      </c>
      <c r="E1463">
        <f t="shared" si="111"/>
        <v>2</v>
      </c>
      <c r="F1463">
        <f t="shared" si="112"/>
        <v>2024</v>
      </c>
      <c r="G1463">
        <f t="shared" si="113"/>
        <v>3</v>
      </c>
      <c r="H1463" t="str">
        <f t="shared" si="114"/>
        <v>Wednesday</v>
      </c>
      <c r="I1463" t="str">
        <f t="shared" si="115"/>
        <v>Feb</v>
      </c>
      <c r="J1463" t="s">
        <v>81</v>
      </c>
      <c r="K1463" t="s">
        <v>729</v>
      </c>
    </row>
    <row r="1464" spans="1:11" x14ac:dyDescent="0.25">
      <c r="A1464" s="1">
        <v>45329</v>
      </c>
      <c r="B1464" t="s">
        <v>3</v>
      </c>
      <c r="C1464" t="s">
        <v>286</v>
      </c>
      <c r="D1464" s="2">
        <v>0.35</v>
      </c>
      <c r="E1464">
        <f t="shared" si="111"/>
        <v>2</v>
      </c>
      <c r="F1464">
        <f t="shared" si="112"/>
        <v>2024</v>
      </c>
      <c r="G1464">
        <f t="shared" si="113"/>
        <v>3</v>
      </c>
      <c r="H1464" t="str">
        <f t="shared" si="114"/>
        <v>Wednesday</v>
      </c>
      <c r="I1464" t="str">
        <f t="shared" si="115"/>
        <v>Feb</v>
      </c>
      <c r="J1464" t="s">
        <v>81</v>
      </c>
      <c r="K1464" t="s">
        <v>729</v>
      </c>
    </row>
    <row r="1465" spans="1:11" x14ac:dyDescent="0.25">
      <c r="A1465" s="1">
        <v>45329</v>
      </c>
      <c r="B1465" t="s">
        <v>3</v>
      </c>
      <c r="C1465" t="s">
        <v>286</v>
      </c>
      <c r="D1465" s="2">
        <v>0.35</v>
      </c>
      <c r="E1465">
        <f t="shared" si="111"/>
        <v>2</v>
      </c>
      <c r="F1465">
        <f t="shared" si="112"/>
        <v>2024</v>
      </c>
      <c r="G1465">
        <f t="shared" si="113"/>
        <v>3</v>
      </c>
      <c r="H1465" t="str">
        <f t="shared" si="114"/>
        <v>Wednesday</v>
      </c>
      <c r="I1465" t="str">
        <f t="shared" si="115"/>
        <v>Feb</v>
      </c>
      <c r="J1465" t="s">
        <v>81</v>
      </c>
      <c r="K1465" t="s">
        <v>729</v>
      </c>
    </row>
    <row r="1466" spans="1:11" x14ac:dyDescent="0.25">
      <c r="A1466" s="1">
        <v>45329</v>
      </c>
      <c r="B1466" t="s">
        <v>3</v>
      </c>
      <c r="C1466" t="s">
        <v>822</v>
      </c>
      <c r="D1466" s="2">
        <v>2.99</v>
      </c>
      <c r="E1466">
        <f t="shared" si="111"/>
        <v>2</v>
      </c>
      <c r="F1466">
        <f t="shared" si="112"/>
        <v>2024</v>
      </c>
      <c r="G1466">
        <f t="shared" si="113"/>
        <v>3</v>
      </c>
      <c r="H1466" t="str">
        <f t="shared" si="114"/>
        <v>Wednesday</v>
      </c>
      <c r="I1466" t="str">
        <f t="shared" si="115"/>
        <v>Feb</v>
      </c>
      <c r="J1466" t="s">
        <v>81</v>
      </c>
      <c r="K1466" t="s">
        <v>729</v>
      </c>
    </row>
    <row r="1467" spans="1:11" x14ac:dyDescent="0.25">
      <c r="A1467" s="1">
        <v>45329</v>
      </c>
      <c r="B1467" t="s">
        <v>3</v>
      </c>
      <c r="C1467" t="s">
        <v>822</v>
      </c>
      <c r="D1467" s="2">
        <v>2.99</v>
      </c>
      <c r="E1467">
        <f t="shared" si="111"/>
        <v>2</v>
      </c>
      <c r="F1467">
        <f t="shared" si="112"/>
        <v>2024</v>
      </c>
      <c r="G1467">
        <f t="shared" si="113"/>
        <v>3</v>
      </c>
      <c r="H1467" t="str">
        <f t="shared" si="114"/>
        <v>Wednesday</v>
      </c>
      <c r="I1467" t="str">
        <f t="shared" si="115"/>
        <v>Feb</v>
      </c>
      <c r="J1467" t="s">
        <v>81</v>
      </c>
      <c r="K1467" t="s">
        <v>729</v>
      </c>
    </row>
    <row r="1468" spans="1:11" x14ac:dyDescent="0.25">
      <c r="A1468" s="1">
        <v>45329</v>
      </c>
      <c r="B1468" t="s">
        <v>3</v>
      </c>
      <c r="C1468" t="s">
        <v>798</v>
      </c>
      <c r="D1468" s="2">
        <v>2.99</v>
      </c>
      <c r="E1468">
        <f t="shared" si="111"/>
        <v>2</v>
      </c>
      <c r="F1468">
        <f t="shared" si="112"/>
        <v>2024</v>
      </c>
      <c r="G1468">
        <f t="shared" si="113"/>
        <v>3</v>
      </c>
      <c r="H1468" t="str">
        <f t="shared" si="114"/>
        <v>Wednesday</v>
      </c>
      <c r="I1468" t="str">
        <f t="shared" si="115"/>
        <v>Feb</v>
      </c>
      <c r="J1468" t="s">
        <v>81</v>
      </c>
      <c r="K1468" t="s">
        <v>729</v>
      </c>
    </row>
    <row r="1469" spans="1:11" x14ac:dyDescent="0.25">
      <c r="A1469" s="1">
        <v>45329</v>
      </c>
      <c r="B1469" t="s">
        <v>3</v>
      </c>
      <c r="C1469" t="s">
        <v>224</v>
      </c>
      <c r="D1469" s="2">
        <v>0.99</v>
      </c>
      <c r="E1469">
        <f t="shared" si="111"/>
        <v>2</v>
      </c>
      <c r="F1469">
        <f t="shared" si="112"/>
        <v>2024</v>
      </c>
      <c r="G1469">
        <f t="shared" si="113"/>
        <v>3</v>
      </c>
      <c r="H1469" t="str">
        <f t="shared" si="114"/>
        <v>Wednesday</v>
      </c>
      <c r="I1469" t="str">
        <f t="shared" si="115"/>
        <v>Feb</v>
      </c>
      <c r="J1469" t="s">
        <v>81</v>
      </c>
      <c r="K1469" t="s">
        <v>729</v>
      </c>
    </row>
    <row r="1470" spans="1:11" x14ac:dyDescent="0.25">
      <c r="A1470" s="1">
        <v>45329</v>
      </c>
      <c r="B1470" t="s">
        <v>3</v>
      </c>
      <c r="C1470" t="s">
        <v>224</v>
      </c>
      <c r="D1470" s="2">
        <v>0.99</v>
      </c>
      <c r="E1470">
        <f t="shared" si="111"/>
        <v>2</v>
      </c>
      <c r="F1470">
        <f t="shared" si="112"/>
        <v>2024</v>
      </c>
      <c r="G1470">
        <f t="shared" si="113"/>
        <v>3</v>
      </c>
      <c r="H1470" t="str">
        <f t="shared" si="114"/>
        <v>Wednesday</v>
      </c>
      <c r="I1470" t="str">
        <f t="shared" si="115"/>
        <v>Feb</v>
      </c>
      <c r="J1470" t="s">
        <v>81</v>
      </c>
      <c r="K1470" t="s">
        <v>729</v>
      </c>
    </row>
    <row r="1471" spans="1:11" x14ac:dyDescent="0.25">
      <c r="A1471" s="1">
        <v>45329</v>
      </c>
      <c r="B1471" t="s">
        <v>3</v>
      </c>
      <c r="C1471" t="s">
        <v>224</v>
      </c>
      <c r="D1471" s="2">
        <v>0.99</v>
      </c>
      <c r="E1471">
        <f t="shared" si="111"/>
        <v>2</v>
      </c>
      <c r="F1471">
        <f t="shared" si="112"/>
        <v>2024</v>
      </c>
      <c r="G1471">
        <f t="shared" si="113"/>
        <v>3</v>
      </c>
      <c r="H1471" t="str">
        <f t="shared" si="114"/>
        <v>Wednesday</v>
      </c>
      <c r="I1471" t="str">
        <f t="shared" si="115"/>
        <v>Feb</v>
      </c>
      <c r="J1471" t="s">
        <v>81</v>
      </c>
      <c r="K1471" t="s">
        <v>729</v>
      </c>
    </row>
    <row r="1472" spans="1:11" x14ac:dyDescent="0.25">
      <c r="A1472" s="1">
        <v>45329</v>
      </c>
      <c r="B1472" t="s">
        <v>3</v>
      </c>
      <c r="C1472" t="s">
        <v>224</v>
      </c>
      <c r="D1472" s="2">
        <v>0.99</v>
      </c>
      <c r="E1472">
        <f t="shared" si="111"/>
        <v>2</v>
      </c>
      <c r="F1472">
        <f t="shared" si="112"/>
        <v>2024</v>
      </c>
      <c r="G1472">
        <f t="shared" si="113"/>
        <v>3</v>
      </c>
      <c r="H1472" t="str">
        <f t="shared" si="114"/>
        <v>Wednesday</v>
      </c>
      <c r="I1472" t="str">
        <f t="shared" si="115"/>
        <v>Feb</v>
      </c>
      <c r="J1472" t="s">
        <v>81</v>
      </c>
      <c r="K1472" t="s">
        <v>729</v>
      </c>
    </row>
    <row r="1473" spans="1:11" x14ac:dyDescent="0.25">
      <c r="A1473" s="1">
        <v>45329</v>
      </c>
      <c r="B1473" t="s">
        <v>3</v>
      </c>
      <c r="C1473" t="s">
        <v>240</v>
      </c>
      <c r="D1473" s="2">
        <f>4.69-1.17</f>
        <v>3.5200000000000005</v>
      </c>
      <c r="E1473">
        <f t="shared" si="111"/>
        <v>2</v>
      </c>
      <c r="F1473">
        <f t="shared" si="112"/>
        <v>2024</v>
      </c>
      <c r="G1473">
        <f t="shared" si="113"/>
        <v>3</v>
      </c>
      <c r="H1473" t="str">
        <f t="shared" si="114"/>
        <v>Wednesday</v>
      </c>
      <c r="I1473" t="str">
        <f t="shared" si="115"/>
        <v>Feb</v>
      </c>
      <c r="J1473" t="s">
        <v>81</v>
      </c>
      <c r="K1473" t="s">
        <v>729</v>
      </c>
    </row>
    <row r="1474" spans="1:11" x14ac:dyDescent="0.25">
      <c r="A1474" s="1">
        <v>45329</v>
      </c>
      <c r="B1474" t="s">
        <v>3</v>
      </c>
      <c r="C1474" t="s">
        <v>444</v>
      </c>
      <c r="D1474" s="2">
        <v>2.99</v>
      </c>
      <c r="E1474">
        <f t="shared" si="111"/>
        <v>2</v>
      </c>
      <c r="F1474">
        <f t="shared" si="112"/>
        <v>2024</v>
      </c>
      <c r="G1474">
        <f t="shared" si="113"/>
        <v>3</v>
      </c>
      <c r="H1474" t="str">
        <f t="shared" si="114"/>
        <v>Wednesday</v>
      </c>
      <c r="I1474" t="str">
        <f t="shared" si="115"/>
        <v>Feb</v>
      </c>
      <c r="J1474" t="s">
        <v>81</v>
      </c>
      <c r="K1474" t="s">
        <v>729</v>
      </c>
    </row>
    <row r="1475" spans="1:11" x14ac:dyDescent="0.25">
      <c r="A1475" s="1">
        <v>45329</v>
      </c>
      <c r="B1475" t="s">
        <v>3</v>
      </c>
      <c r="C1475" t="s">
        <v>823</v>
      </c>
      <c r="D1475" s="2">
        <f>3.89-0.97</f>
        <v>2.92</v>
      </c>
      <c r="E1475">
        <f t="shared" ref="E1475:E1538" si="116">MONTH(A1475)</f>
        <v>2</v>
      </c>
      <c r="F1475">
        <f t="shared" ref="F1475:F1538" si="117">YEAR(A1475)</f>
        <v>2024</v>
      </c>
      <c r="G1475">
        <f t="shared" ref="G1475:G1538" si="118">WEEKDAY(A1475, 2)</f>
        <v>3</v>
      </c>
      <c r="H1475" t="str">
        <f t="shared" ref="H1475:H1538" si="119">CHOOSE(WEEKDAY(A1475, 2), "Monday", "Tuesday","Wednesday", "Thursday", "Friday", "Saturday","Sunday")</f>
        <v>Wednesday</v>
      </c>
      <c r="I1475" t="str">
        <f t="shared" ref="I1475:I1538" si="120">TEXT(A1475, "MMM")</f>
        <v>Feb</v>
      </c>
      <c r="J1475" t="s">
        <v>81</v>
      </c>
      <c r="K1475" t="s">
        <v>729</v>
      </c>
    </row>
    <row r="1476" spans="1:11" x14ac:dyDescent="0.25">
      <c r="A1476" s="1">
        <v>45329</v>
      </c>
      <c r="B1476" t="s">
        <v>3</v>
      </c>
      <c r="C1476" t="s">
        <v>824</v>
      </c>
      <c r="D1476" s="2">
        <v>3.49</v>
      </c>
      <c r="E1476">
        <f t="shared" si="116"/>
        <v>2</v>
      </c>
      <c r="F1476">
        <f t="shared" si="117"/>
        <v>2024</v>
      </c>
      <c r="G1476">
        <f t="shared" si="118"/>
        <v>3</v>
      </c>
      <c r="H1476" t="str">
        <f t="shared" si="119"/>
        <v>Wednesday</v>
      </c>
      <c r="I1476" t="str">
        <f t="shared" si="120"/>
        <v>Feb</v>
      </c>
      <c r="J1476" t="s">
        <v>81</v>
      </c>
      <c r="K1476" t="s">
        <v>729</v>
      </c>
    </row>
    <row r="1477" spans="1:11" x14ac:dyDescent="0.25">
      <c r="A1477" s="1">
        <v>45329</v>
      </c>
      <c r="B1477" t="s">
        <v>3</v>
      </c>
      <c r="C1477" t="s">
        <v>825</v>
      </c>
      <c r="D1477" s="2">
        <v>3.66</v>
      </c>
      <c r="E1477">
        <f t="shared" si="116"/>
        <v>2</v>
      </c>
      <c r="F1477">
        <f t="shared" si="117"/>
        <v>2024</v>
      </c>
      <c r="G1477">
        <f t="shared" si="118"/>
        <v>3</v>
      </c>
      <c r="H1477" t="str">
        <f t="shared" si="119"/>
        <v>Wednesday</v>
      </c>
      <c r="I1477" t="str">
        <f t="shared" si="120"/>
        <v>Feb</v>
      </c>
      <c r="J1477" t="s">
        <v>81</v>
      </c>
      <c r="K1477" t="s">
        <v>729</v>
      </c>
    </row>
    <row r="1478" spans="1:11" x14ac:dyDescent="0.25">
      <c r="A1478" s="1">
        <v>45329</v>
      </c>
      <c r="B1478" t="s">
        <v>3</v>
      </c>
      <c r="C1478" t="s">
        <v>826</v>
      </c>
      <c r="D1478" s="2">
        <v>0.89</v>
      </c>
      <c r="E1478">
        <f t="shared" si="116"/>
        <v>2</v>
      </c>
      <c r="F1478">
        <f t="shared" si="117"/>
        <v>2024</v>
      </c>
      <c r="G1478">
        <f t="shared" si="118"/>
        <v>3</v>
      </c>
      <c r="H1478" t="str">
        <f t="shared" si="119"/>
        <v>Wednesday</v>
      </c>
      <c r="I1478" t="str">
        <f t="shared" si="120"/>
        <v>Feb</v>
      </c>
      <c r="J1478" t="s">
        <v>81</v>
      </c>
      <c r="K1478" t="s">
        <v>729</v>
      </c>
    </row>
    <row r="1479" spans="1:11" x14ac:dyDescent="0.25">
      <c r="A1479" s="1">
        <v>45329</v>
      </c>
      <c r="B1479" t="s">
        <v>3</v>
      </c>
      <c r="C1479" t="s">
        <v>827</v>
      </c>
      <c r="D1479" s="2">
        <v>0.95</v>
      </c>
      <c r="E1479">
        <f t="shared" si="116"/>
        <v>2</v>
      </c>
      <c r="F1479">
        <f t="shared" si="117"/>
        <v>2024</v>
      </c>
      <c r="G1479">
        <f t="shared" si="118"/>
        <v>3</v>
      </c>
      <c r="H1479" t="str">
        <f t="shared" si="119"/>
        <v>Wednesday</v>
      </c>
      <c r="I1479" t="str">
        <f t="shared" si="120"/>
        <v>Feb</v>
      </c>
      <c r="J1479" t="s">
        <v>81</v>
      </c>
      <c r="K1479" t="s">
        <v>729</v>
      </c>
    </row>
    <row r="1480" spans="1:11" x14ac:dyDescent="0.25">
      <c r="A1480" s="1">
        <v>45329</v>
      </c>
      <c r="B1480" t="s">
        <v>3</v>
      </c>
      <c r="C1480" t="s">
        <v>41</v>
      </c>
      <c r="D1480" s="2">
        <f>5.99-1.5</f>
        <v>4.49</v>
      </c>
      <c r="E1480">
        <f t="shared" si="116"/>
        <v>2</v>
      </c>
      <c r="F1480">
        <f t="shared" si="117"/>
        <v>2024</v>
      </c>
      <c r="G1480">
        <f t="shared" si="118"/>
        <v>3</v>
      </c>
      <c r="H1480" t="str">
        <f t="shared" si="119"/>
        <v>Wednesday</v>
      </c>
      <c r="I1480" t="str">
        <f t="shared" si="120"/>
        <v>Feb</v>
      </c>
      <c r="J1480" t="s">
        <v>81</v>
      </c>
      <c r="K1480" t="s">
        <v>729</v>
      </c>
    </row>
    <row r="1481" spans="1:11" x14ac:dyDescent="0.25">
      <c r="A1481" s="1">
        <v>45329</v>
      </c>
      <c r="B1481" t="s">
        <v>3</v>
      </c>
      <c r="C1481" t="s">
        <v>331</v>
      </c>
      <c r="D1481" s="2">
        <f>5.99-1.5</f>
        <v>4.49</v>
      </c>
      <c r="E1481">
        <f t="shared" si="116"/>
        <v>2</v>
      </c>
      <c r="F1481">
        <f t="shared" si="117"/>
        <v>2024</v>
      </c>
      <c r="G1481">
        <f t="shared" si="118"/>
        <v>3</v>
      </c>
      <c r="H1481" t="str">
        <f t="shared" si="119"/>
        <v>Wednesday</v>
      </c>
      <c r="I1481" t="str">
        <f t="shared" si="120"/>
        <v>Feb</v>
      </c>
      <c r="J1481" t="s">
        <v>81</v>
      </c>
      <c r="K1481" t="s">
        <v>729</v>
      </c>
    </row>
    <row r="1482" spans="1:11" x14ac:dyDescent="0.25">
      <c r="A1482" s="1">
        <v>45329</v>
      </c>
      <c r="B1482" t="s">
        <v>3</v>
      </c>
      <c r="C1482" t="s">
        <v>828</v>
      </c>
      <c r="D1482" s="2">
        <v>2.99</v>
      </c>
      <c r="E1482">
        <f t="shared" si="116"/>
        <v>2</v>
      </c>
      <c r="F1482">
        <f t="shared" si="117"/>
        <v>2024</v>
      </c>
      <c r="G1482">
        <f t="shared" si="118"/>
        <v>3</v>
      </c>
      <c r="H1482" t="str">
        <f t="shared" si="119"/>
        <v>Wednesday</v>
      </c>
      <c r="I1482" t="str">
        <f t="shared" si="120"/>
        <v>Feb</v>
      </c>
      <c r="J1482" t="s">
        <v>81</v>
      </c>
      <c r="K1482" t="s">
        <v>729</v>
      </c>
    </row>
    <row r="1483" spans="1:11" x14ac:dyDescent="0.25">
      <c r="A1483" s="1">
        <v>45329</v>
      </c>
      <c r="B1483" t="s">
        <v>3</v>
      </c>
      <c r="C1483" t="s">
        <v>828</v>
      </c>
      <c r="D1483" s="2">
        <v>2.99</v>
      </c>
      <c r="E1483">
        <f t="shared" si="116"/>
        <v>2</v>
      </c>
      <c r="F1483">
        <f t="shared" si="117"/>
        <v>2024</v>
      </c>
      <c r="G1483">
        <f t="shared" si="118"/>
        <v>3</v>
      </c>
      <c r="H1483" t="str">
        <f t="shared" si="119"/>
        <v>Wednesday</v>
      </c>
      <c r="I1483" t="str">
        <f t="shared" si="120"/>
        <v>Feb</v>
      </c>
      <c r="J1483" t="s">
        <v>81</v>
      </c>
      <c r="K1483" t="s">
        <v>729</v>
      </c>
    </row>
    <row r="1484" spans="1:11" x14ac:dyDescent="0.25">
      <c r="A1484" s="1">
        <v>45329</v>
      </c>
      <c r="B1484" t="s">
        <v>3</v>
      </c>
      <c r="C1484" t="s">
        <v>245</v>
      </c>
      <c r="D1484" s="2">
        <v>1.65</v>
      </c>
      <c r="E1484">
        <f t="shared" si="116"/>
        <v>2</v>
      </c>
      <c r="F1484">
        <f t="shared" si="117"/>
        <v>2024</v>
      </c>
      <c r="G1484">
        <f t="shared" si="118"/>
        <v>3</v>
      </c>
      <c r="H1484" t="str">
        <f t="shared" si="119"/>
        <v>Wednesday</v>
      </c>
      <c r="I1484" t="str">
        <f t="shared" si="120"/>
        <v>Feb</v>
      </c>
      <c r="J1484" t="s">
        <v>81</v>
      </c>
      <c r="K1484" t="s">
        <v>729</v>
      </c>
    </row>
    <row r="1485" spans="1:11" x14ac:dyDescent="0.25">
      <c r="A1485" s="1">
        <v>45329</v>
      </c>
      <c r="B1485" t="s">
        <v>3</v>
      </c>
      <c r="C1485" t="s">
        <v>245</v>
      </c>
      <c r="D1485" s="2">
        <v>1.65</v>
      </c>
      <c r="E1485">
        <f t="shared" si="116"/>
        <v>2</v>
      </c>
      <c r="F1485">
        <f t="shared" si="117"/>
        <v>2024</v>
      </c>
      <c r="G1485">
        <f t="shared" si="118"/>
        <v>3</v>
      </c>
      <c r="H1485" t="str">
        <f t="shared" si="119"/>
        <v>Wednesday</v>
      </c>
      <c r="I1485" t="str">
        <f t="shared" si="120"/>
        <v>Feb</v>
      </c>
      <c r="J1485" t="s">
        <v>81</v>
      </c>
      <c r="K1485" t="s">
        <v>729</v>
      </c>
    </row>
    <row r="1486" spans="1:11" x14ac:dyDescent="0.25">
      <c r="A1486" s="1">
        <v>45360</v>
      </c>
      <c r="B1486" t="s">
        <v>3</v>
      </c>
      <c r="C1486" t="s">
        <v>603</v>
      </c>
      <c r="D1486" s="2">
        <v>0.99</v>
      </c>
      <c r="E1486">
        <f t="shared" si="116"/>
        <v>3</v>
      </c>
      <c r="F1486">
        <f t="shared" si="117"/>
        <v>2024</v>
      </c>
      <c r="G1486">
        <f t="shared" si="118"/>
        <v>6</v>
      </c>
      <c r="H1486" t="str">
        <f t="shared" si="119"/>
        <v>Saturday</v>
      </c>
      <c r="I1486" t="str">
        <f t="shared" si="120"/>
        <v>Mar</v>
      </c>
      <c r="J1486" t="s">
        <v>48</v>
      </c>
      <c r="K1486" t="s">
        <v>829</v>
      </c>
    </row>
    <row r="1487" spans="1:11" x14ac:dyDescent="0.25">
      <c r="A1487" s="1">
        <v>45360</v>
      </c>
      <c r="B1487" t="s">
        <v>3</v>
      </c>
      <c r="C1487" t="s">
        <v>570</v>
      </c>
      <c r="D1487" s="2">
        <v>1.29</v>
      </c>
      <c r="E1487">
        <f t="shared" si="116"/>
        <v>3</v>
      </c>
      <c r="F1487">
        <f t="shared" si="117"/>
        <v>2024</v>
      </c>
      <c r="G1487">
        <f t="shared" si="118"/>
        <v>6</v>
      </c>
      <c r="H1487" t="str">
        <f t="shared" si="119"/>
        <v>Saturday</v>
      </c>
      <c r="I1487" t="str">
        <f t="shared" si="120"/>
        <v>Mar</v>
      </c>
      <c r="J1487" t="s">
        <v>48</v>
      </c>
      <c r="K1487" t="s">
        <v>829</v>
      </c>
    </row>
    <row r="1488" spans="1:11" x14ac:dyDescent="0.25">
      <c r="A1488" s="1">
        <v>45360</v>
      </c>
      <c r="B1488" t="s">
        <v>3</v>
      </c>
      <c r="C1488" t="s">
        <v>570</v>
      </c>
      <c r="D1488" s="2">
        <v>1.29</v>
      </c>
      <c r="E1488">
        <f t="shared" si="116"/>
        <v>3</v>
      </c>
      <c r="F1488">
        <f t="shared" si="117"/>
        <v>2024</v>
      </c>
      <c r="G1488">
        <f t="shared" si="118"/>
        <v>6</v>
      </c>
      <c r="H1488" t="str">
        <f t="shared" si="119"/>
        <v>Saturday</v>
      </c>
      <c r="I1488" t="str">
        <f t="shared" si="120"/>
        <v>Mar</v>
      </c>
      <c r="J1488" t="s">
        <v>48</v>
      </c>
      <c r="K1488" t="s">
        <v>829</v>
      </c>
    </row>
    <row r="1489" spans="1:11" x14ac:dyDescent="0.25">
      <c r="A1489" s="1">
        <v>45360</v>
      </c>
      <c r="B1489" t="s">
        <v>3</v>
      </c>
      <c r="C1489" t="s">
        <v>274</v>
      </c>
      <c r="D1489" s="2">
        <v>1.59</v>
      </c>
      <c r="E1489">
        <f t="shared" si="116"/>
        <v>3</v>
      </c>
      <c r="F1489">
        <f t="shared" si="117"/>
        <v>2024</v>
      </c>
      <c r="G1489">
        <f t="shared" si="118"/>
        <v>6</v>
      </c>
      <c r="H1489" t="str">
        <f t="shared" si="119"/>
        <v>Saturday</v>
      </c>
      <c r="I1489" t="str">
        <f t="shared" si="120"/>
        <v>Mar</v>
      </c>
      <c r="J1489" t="s">
        <v>269</v>
      </c>
      <c r="K1489" t="s">
        <v>829</v>
      </c>
    </row>
    <row r="1490" spans="1:11" x14ac:dyDescent="0.25">
      <c r="A1490" s="1">
        <v>45360</v>
      </c>
      <c r="B1490" t="s">
        <v>3</v>
      </c>
      <c r="C1490" t="s">
        <v>504</v>
      </c>
      <c r="D1490" s="2">
        <v>1.29</v>
      </c>
      <c r="E1490">
        <f t="shared" si="116"/>
        <v>3</v>
      </c>
      <c r="F1490">
        <f t="shared" si="117"/>
        <v>2024</v>
      </c>
      <c r="G1490">
        <f t="shared" si="118"/>
        <v>6</v>
      </c>
      <c r="H1490" t="str">
        <f t="shared" si="119"/>
        <v>Saturday</v>
      </c>
      <c r="I1490" t="str">
        <f t="shared" si="120"/>
        <v>Mar</v>
      </c>
      <c r="J1490" t="s">
        <v>269</v>
      </c>
      <c r="K1490" t="s">
        <v>829</v>
      </c>
    </row>
    <row r="1491" spans="1:11" x14ac:dyDescent="0.25">
      <c r="A1491" s="1">
        <v>45360</v>
      </c>
      <c r="B1491" t="s">
        <v>3</v>
      </c>
      <c r="C1491" t="s">
        <v>504</v>
      </c>
      <c r="D1491" s="2">
        <v>1.29</v>
      </c>
      <c r="E1491">
        <f t="shared" si="116"/>
        <v>3</v>
      </c>
      <c r="F1491">
        <f t="shared" si="117"/>
        <v>2024</v>
      </c>
      <c r="G1491">
        <f t="shared" si="118"/>
        <v>6</v>
      </c>
      <c r="H1491" t="str">
        <f t="shared" si="119"/>
        <v>Saturday</v>
      </c>
      <c r="I1491" t="str">
        <f t="shared" si="120"/>
        <v>Mar</v>
      </c>
      <c r="J1491" t="s">
        <v>269</v>
      </c>
      <c r="K1491" t="s">
        <v>829</v>
      </c>
    </row>
    <row r="1492" spans="1:11" x14ac:dyDescent="0.25">
      <c r="A1492" s="1">
        <v>45367</v>
      </c>
      <c r="B1492" t="s">
        <v>3</v>
      </c>
      <c r="C1492" t="s">
        <v>830</v>
      </c>
      <c r="D1492" s="2">
        <v>2.39</v>
      </c>
      <c r="E1492">
        <f t="shared" si="116"/>
        <v>3</v>
      </c>
      <c r="F1492">
        <f t="shared" si="117"/>
        <v>2024</v>
      </c>
      <c r="G1492">
        <f t="shared" si="118"/>
        <v>6</v>
      </c>
      <c r="H1492" t="str">
        <f t="shared" si="119"/>
        <v>Saturday</v>
      </c>
      <c r="I1492" t="str">
        <f t="shared" si="120"/>
        <v>Mar</v>
      </c>
      <c r="J1492" t="s">
        <v>47</v>
      </c>
      <c r="K1492" t="s">
        <v>729</v>
      </c>
    </row>
    <row r="1493" spans="1:11" x14ac:dyDescent="0.25">
      <c r="A1493" s="1">
        <v>45367</v>
      </c>
      <c r="B1493" t="s">
        <v>3</v>
      </c>
      <c r="C1493" t="s">
        <v>830</v>
      </c>
      <c r="D1493" s="2">
        <v>2.39</v>
      </c>
      <c r="E1493">
        <f t="shared" si="116"/>
        <v>3</v>
      </c>
      <c r="F1493">
        <f t="shared" si="117"/>
        <v>2024</v>
      </c>
      <c r="G1493">
        <f t="shared" si="118"/>
        <v>6</v>
      </c>
      <c r="H1493" t="str">
        <f t="shared" si="119"/>
        <v>Saturday</v>
      </c>
      <c r="I1493" t="str">
        <f t="shared" si="120"/>
        <v>Mar</v>
      </c>
      <c r="J1493" t="s">
        <v>47</v>
      </c>
      <c r="K1493" t="s">
        <v>729</v>
      </c>
    </row>
    <row r="1494" spans="1:11" x14ac:dyDescent="0.25">
      <c r="A1494" s="1">
        <v>45367</v>
      </c>
      <c r="B1494" t="s">
        <v>3</v>
      </c>
      <c r="C1494" t="s">
        <v>831</v>
      </c>
      <c r="D1494" s="2">
        <f>3.99-1</f>
        <v>2.99</v>
      </c>
      <c r="E1494">
        <f t="shared" si="116"/>
        <v>3</v>
      </c>
      <c r="F1494">
        <f t="shared" si="117"/>
        <v>2024</v>
      </c>
      <c r="G1494">
        <f t="shared" si="118"/>
        <v>6</v>
      </c>
      <c r="H1494" t="str">
        <f t="shared" si="119"/>
        <v>Saturday</v>
      </c>
      <c r="I1494" t="str">
        <f t="shared" si="120"/>
        <v>Mar</v>
      </c>
      <c r="J1494" t="s">
        <v>47</v>
      </c>
      <c r="K1494" t="s">
        <v>729</v>
      </c>
    </row>
    <row r="1495" spans="1:11" x14ac:dyDescent="0.25">
      <c r="A1495" s="1">
        <v>45367</v>
      </c>
      <c r="B1495" t="s">
        <v>3</v>
      </c>
      <c r="C1495" t="s">
        <v>832</v>
      </c>
      <c r="D1495" s="2">
        <v>2.29</v>
      </c>
      <c r="E1495">
        <f t="shared" si="116"/>
        <v>3</v>
      </c>
      <c r="F1495">
        <f t="shared" si="117"/>
        <v>2024</v>
      </c>
      <c r="G1495">
        <f t="shared" si="118"/>
        <v>6</v>
      </c>
      <c r="H1495" t="str">
        <f t="shared" si="119"/>
        <v>Saturday</v>
      </c>
      <c r="I1495" t="str">
        <f t="shared" si="120"/>
        <v>Mar</v>
      </c>
      <c r="J1495" t="s">
        <v>47</v>
      </c>
      <c r="K1495" t="s">
        <v>729</v>
      </c>
    </row>
    <row r="1496" spans="1:11" x14ac:dyDescent="0.25">
      <c r="A1496" s="1">
        <v>45367</v>
      </c>
      <c r="B1496" t="s">
        <v>3</v>
      </c>
      <c r="C1496" t="s">
        <v>833</v>
      </c>
      <c r="D1496" s="2">
        <v>2.4900000000000002</v>
      </c>
      <c r="E1496">
        <f t="shared" si="116"/>
        <v>3</v>
      </c>
      <c r="F1496">
        <f t="shared" si="117"/>
        <v>2024</v>
      </c>
      <c r="G1496">
        <f t="shared" si="118"/>
        <v>6</v>
      </c>
      <c r="H1496" t="str">
        <f t="shared" si="119"/>
        <v>Saturday</v>
      </c>
      <c r="I1496" t="str">
        <f t="shared" si="120"/>
        <v>Mar</v>
      </c>
      <c r="J1496" t="s">
        <v>47</v>
      </c>
      <c r="K1496" t="s">
        <v>729</v>
      </c>
    </row>
    <row r="1497" spans="1:11" x14ac:dyDescent="0.25">
      <c r="A1497" s="1">
        <v>45367</v>
      </c>
      <c r="B1497" t="s">
        <v>3</v>
      </c>
      <c r="C1497" t="s">
        <v>834</v>
      </c>
      <c r="D1497" s="2">
        <v>2.4900000000000002</v>
      </c>
      <c r="E1497">
        <f t="shared" si="116"/>
        <v>3</v>
      </c>
      <c r="F1497">
        <f t="shared" si="117"/>
        <v>2024</v>
      </c>
      <c r="G1497">
        <f t="shared" si="118"/>
        <v>6</v>
      </c>
      <c r="H1497" t="str">
        <f t="shared" si="119"/>
        <v>Saturday</v>
      </c>
      <c r="I1497" t="str">
        <f t="shared" si="120"/>
        <v>Mar</v>
      </c>
      <c r="J1497" t="s">
        <v>47</v>
      </c>
      <c r="K1497" t="s">
        <v>729</v>
      </c>
    </row>
    <row r="1498" spans="1:11" x14ac:dyDescent="0.25">
      <c r="A1498" s="1">
        <v>45367</v>
      </c>
      <c r="B1498" t="s">
        <v>3</v>
      </c>
      <c r="C1498" t="s">
        <v>835</v>
      </c>
      <c r="D1498" s="2">
        <v>2.09</v>
      </c>
      <c r="E1498">
        <f t="shared" si="116"/>
        <v>3</v>
      </c>
      <c r="F1498">
        <f t="shared" si="117"/>
        <v>2024</v>
      </c>
      <c r="G1498">
        <f t="shared" si="118"/>
        <v>6</v>
      </c>
      <c r="H1498" t="str">
        <f t="shared" si="119"/>
        <v>Saturday</v>
      </c>
      <c r="I1498" t="str">
        <f t="shared" si="120"/>
        <v>Mar</v>
      </c>
      <c r="J1498" t="s">
        <v>47</v>
      </c>
      <c r="K1498" t="s">
        <v>729</v>
      </c>
    </row>
    <row r="1499" spans="1:11" x14ac:dyDescent="0.25">
      <c r="A1499" s="1">
        <v>45367</v>
      </c>
      <c r="B1499" t="s">
        <v>3</v>
      </c>
      <c r="C1499" t="s">
        <v>836</v>
      </c>
      <c r="D1499" s="2">
        <v>1.99</v>
      </c>
      <c r="E1499">
        <f t="shared" si="116"/>
        <v>3</v>
      </c>
      <c r="F1499">
        <f t="shared" si="117"/>
        <v>2024</v>
      </c>
      <c r="G1499">
        <f t="shared" si="118"/>
        <v>6</v>
      </c>
      <c r="H1499" t="str">
        <f t="shared" si="119"/>
        <v>Saturday</v>
      </c>
      <c r="I1499" t="str">
        <f t="shared" si="120"/>
        <v>Mar</v>
      </c>
      <c r="J1499" t="s">
        <v>47</v>
      </c>
      <c r="K1499" t="s">
        <v>729</v>
      </c>
    </row>
    <row r="1500" spans="1:11" x14ac:dyDescent="0.25">
      <c r="A1500" s="1">
        <v>45367</v>
      </c>
      <c r="B1500" t="s">
        <v>3</v>
      </c>
      <c r="C1500" t="s">
        <v>837</v>
      </c>
      <c r="D1500" s="2">
        <v>2.69</v>
      </c>
      <c r="E1500">
        <f t="shared" si="116"/>
        <v>3</v>
      </c>
      <c r="F1500">
        <f t="shared" si="117"/>
        <v>2024</v>
      </c>
      <c r="G1500">
        <f t="shared" si="118"/>
        <v>6</v>
      </c>
      <c r="H1500" t="str">
        <f t="shared" si="119"/>
        <v>Saturday</v>
      </c>
      <c r="I1500" t="str">
        <f t="shared" si="120"/>
        <v>Mar</v>
      </c>
      <c r="J1500" t="s">
        <v>47</v>
      </c>
      <c r="K1500" t="s">
        <v>729</v>
      </c>
    </row>
    <row r="1501" spans="1:11" x14ac:dyDescent="0.25">
      <c r="A1501" s="1">
        <v>45367</v>
      </c>
      <c r="B1501" t="s">
        <v>3</v>
      </c>
      <c r="C1501" t="s">
        <v>570</v>
      </c>
      <c r="D1501" s="2">
        <v>1.29</v>
      </c>
      <c r="E1501">
        <f t="shared" si="116"/>
        <v>3</v>
      </c>
      <c r="F1501">
        <f t="shared" si="117"/>
        <v>2024</v>
      </c>
      <c r="G1501">
        <f t="shared" si="118"/>
        <v>6</v>
      </c>
      <c r="H1501" t="str">
        <f t="shared" si="119"/>
        <v>Saturday</v>
      </c>
      <c r="I1501" t="str">
        <f t="shared" si="120"/>
        <v>Mar</v>
      </c>
      <c r="J1501" t="s">
        <v>48</v>
      </c>
      <c r="K1501" t="s">
        <v>729</v>
      </c>
    </row>
    <row r="1502" spans="1:11" x14ac:dyDescent="0.25">
      <c r="A1502" s="1">
        <v>45367</v>
      </c>
      <c r="B1502" t="s">
        <v>3</v>
      </c>
      <c r="C1502" t="s">
        <v>603</v>
      </c>
      <c r="D1502" s="2">
        <v>0.99</v>
      </c>
      <c r="E1502">
        <f t="shared" si="116"/>
        <v>3</v>
      </c>
      <c r="F1502">
        <f t="shared" si="117"/>
        <v>2024</v>
      </c>
      <c r="G1502">
        <f t="shared" si="118"/>
        <v>6</v>
      </c>
      <c r="H1502" t="str">
        <f t="shared" si="119"/>
        <v>Saturday</v>
      </c>
      <c r="I1502" t="str">
        <f t="shared" si="120"/>
        <v>Mar</v>
      </c>
      <c r="J1502" t="s">
        <v>48</v>
      </c>
      <c r="K1502" t="s">
        <v>729</v>
      </c>
    </row>
    <row r="1503" spans="1:11" x14ac:dyDescent="0.25">
      <c r="A1503" s="1">
        <v>45367</v>
      </c>
      <c r="B1503" t="s">
        <v>3</v>
      </c>
      <c r="C1503" t="s">
        <v>603</v>
      </c>
      <c r="D1503" s="2">
        <v>0.99</v>
      </c>
      <c r="E1503">
        <f t="shared" si="116"/>
        <v>3</v>
      </c>
      <c r="F1503">
        <f t="shared" si="117"/>
        <v>2024</v>
      </c>
      <c r="G1503">
        <f t="shared" si="118"/>
        <v>6</v>
      </c>
      <c r="H1503" t="str">
        <f t="shared" si="119"/>
        <v>Saturday</v>
      </c>
      <c r="I1503" t="str">
        <f t="shared" si="120"/>
        <v>Mar</v>
      </c>
      <c r="J1503" t="s">
        <v>48</v>
      </c>
      <c r="K1503" t="s">
        <v>729</v>
      </c>
    </row>
    <row r="1504" spans="1:11" x14ac:dyDescent="0.25">
      <c r="A1504" s="1">
        <v>45367</v>
      </c>
      <c r="B1504" t="s">
        <v>3</v>
      </c>
      <c r="C1504" t="s">
        <v>570</v>
      </c>
      <c r="D1504" s="2">
        <v>1.29</v>
      </c>
      <c r="E1504">
        <f t="shared" si="116"/>
        <v>3</v>
      </c>
      <c r="F1504">
        <f t="shared" si="117"/>
        <v>2024</v>
      </c>
      <c r="G1504">
        <f t="shared" si="118"/>
        <v>6</v>
      </c>
      <c r="H1504" t="str">
        <f t="shared" si="119"/>
        <v>Saturday</v>
      </c>
      <c r="I1504" t="str">
        <f t="shared" si="120"/>
        <v>Mar</v>
      </c>
      <c r="J1504" t="s">
        <v>48</v>
      </c>
      <c r="K1504" t="s">
        <v>729</v>
      </c>
    </row>
    <row r="1505" spans="1:11" x14ac:dyDescent="0.25">
      <c r="A1505" s="1">
        <v>45367</v>
      </c>
      <c r="B1505" t="s">
        <v>3</v>
      </c>
      <c r="C1505" t="s">
        <v>201</v>
      </c>
      <c r="D1505" s="2">
        <v>1.59</v>
      </c>
      <c r="E1505">
        <f t="shared" si="116"/>
        <v>3</v>
      </c>
      <c r="F1505">
        <f t="shared" si="117"/>
        <v>2024</v>
      </c>
      <c r="G1505">
        <f t="shared" si="118"/>
        <v>6</v>
      </c>
      <c r="H1505" t="str">
        <f t="shared" si="119"/>
        <v>Saturday</v>
      </c>
      <c r="I1505" t="str">
        <f t="shared" si="120"/>
        <v>Mar</v>
      </c>
      <c r="J1505" t="s">
        <v>48</v>
      </c>
      <c r="K1505" t="s">
        <v>729</v>
      </c>
    </row>
    <row r="1506" spans="1:11" x14ac:dyDescent="0.25">
      <c r="A1506" s="1">
        <v>45367</v>
      </c>
      <c r="B1506" t="s">
        <v>3</v>
      </c>
      <c r="C1506" t="s">
        <v>801</v>
      </c>
      <c r="D1506" s="2">
        <v>1.19</v>
      </c>
      <c r="E1506">
        <f t="shared" si="116"/>
        <v>3</v>
      </c>
      <c r="F1506">
        <f t="shared" si="117"/>
        <v>2024</v>
      </c>
      <c r="G1506">
        <f t="shared" si="118"/>
        <v>6</v>
      </c>
      <c r="H1506" t="str">
        <f t="shared" si="119"/>
        <v>Saturday</v>
      </c>
      <c r="I1506" t="str">
        <f t="shared" si="120"/>
        <v>Mar</v>
      </c>
      <c r="J1506" t="s">
        <v>48</v>
      </c>
      <c r="K1506" t="s">
        <v>729</v>
      </c>
    </row>
    <row r="1507" spans="1:11" x14ac:dyDescent="0.25">
      <c r="A1507" s="1">
        <v>45367</v>
      </c>
      <c r="B1507" t="s">
        <v>3</v>
      </c>
      <c r="C1507" t="s">
        <v>801</v>
      </c>
      <c r="D1507" s="2">
        <v>1.19</v>
      </c>
      <c r="E1507">
        <f t="shared" si="116"/>
        <v>3</v>
      </c>
      <c r="F1507">
        <f t="shared" si="117"/>
        <v>2024</v>
      </c>
      <c r="G1507">
        <f t="shared" si="118"/>
        <v>6</v>
      </c>
      <c r="H1507" t="str">
        <f t="shared" si="119"/>
        <v>Saturday</v>
      </c>
      <c r="I1507" t="str">
        <f t="shared" si="120"/>
        <v>Mar</v>
      </c>
      <c r="J1507" t="s">
        <v>48</v>
      </c>
      <c r="K1507" t="s">
        <v>729</v>
      </c>
    </row>
    <row r="1508" spans="1:11" x14ac:dyDescent="0.25">
      <c r="A1508" s="1">
        <v>45367</v>
      </c>
      <c r="B1508" t="s">
        <v>3</v>
      </c>
      <c r="C1508" t="s">
        <v>801</v>
      </c>
      <c r="D1508" s="2">
        <v>1.19</v>
      </c>
      <c r="E1508">
        <f t="shared" si="116"/>
        <v>3</v>
      </c>
      <c r="F1508">
        <f t="shared" si="117"/>
        <v>2024</v>
      </c>
      <c r="G1508">
        <f t="shared" si="118"/>
        <v>6</v>
      </c>
      <c r="H1508" t="str">
        <f t="shared" si="119"/>
        <v>Saturday</v>
      </c>
      <c r="I1508" t="str">
        <f t="shared" si="120"/>
        <v>Mar</v>
      </c>
      <c r="J1508" t="s">
        <v>48</v>
      </c>
      <c r="K1508" t="s">
        <v>729</v>
      </c>
    </row>
    <row r="1509" spans="1:11" x14ac:dyDescent="0.25">
      <c r="A1509" s="1">
        <v>45367</v>
      </c>
      <c r="B1509" t="s">
        <v>3</v>
      </c>
      <c r="C1509" t="s">
        <v>801</v>
      </c>
      <c r="D1509" s="2">
        <v>1.19</v>
      </c>
      <c r="E1509">
        <f t="shared" si="116"/>
        <v>3</v>
      </c>
      <c r="F1509">
        <f t="shared" si="117"/>
        <v>2024</v>
      </c>
      <c r="G1509">
        <f t="shared" si="118"/>
        <v>6</v>
      </c>
      <c r="H1509" t="str">
        <f t="shared" si="119"/>
        <v>Saturday</v>
      </c>
      <c r="I1509" t="str">
        <f t="shared" si="120"/>
        <v>Mar</v>
      </c>
      <c r="J1509" t="s">
        <v>48</v>
      </c>
      <c r="K1509" t="s">
        <v>729</v>
      </c>
    </row>
    <row r="1510" spans="1:11" x14ac:dyDescent="0.25">
      <c r="A1510" s="1">
        <v>45362</v>
      </c>
      <c r="B1510" t="s">
        <v>3</v>
      </c>
      <c r="C1510" t="s">
        <v>109</v>
      </c>
      <c r="D1510" s="2">
        <v>2.9</v>
      </c>
      <c r="E1510">
        <f t="shared" si="116"/>
        <v>3</v>
      </c>
      <c r="F1510">
        <f t="shared" si="117"/>
        <v>2024</v>
      </c>
      <c r="G1510">
        <f t="shared" si="118"/>
        <v>1</v>
      </c>
      <c r="H1510" t="str">
        <f t="shared" si="119"/>
        <v>Monday</v>
      </c>
      <c r="I1510" t="str">
        <f t="shared" si="120"/>
        <v>Mar</v>
      </c>
      <c r="J1510" t="s">
        <v>46</v>
      </c>
    </row>
    <row r="1511" spans="1:11" x14ac:dyDescent="0.25">
      <c r="A1511" s="1">
        <v>45362</v>
      </c>
      <c r="B1511" t="s">
        <v>3</v>
      </c>
      <c r="C1511" t="s">
        <v>316</v>
      </c>
      <c r="D1511" s="2">
        <v>1.1499999999999999</v>
      </c>
      <c r="E1511">
        <f t="shared" si="116"/>
        <v>3</v>
      </c>
      <c r="F1511">
        <f t="shared" si="117"/>
        <v>2024</v>
      </c>
      <c r="G1511">
        <f t="shared" si="118"/>
        <v>1</v>
      </c>
      <c r="H1511" t="str">
        <f t="shared" si="119"/>
        <v>Monday</v>
      </c>
      <c r="I1511" t="str">
        <f t="shared" si="120"/>
        <v>Mar</v>
      </c>
      <c r="J1511" t="s">
        <v>46</v>
      </c>
    </row>
    <row r="1512" spans="1:11" x14ac:dyDescent="0.25">
      <c r="A1512" s="1">
        <v>45363</v>
      </c>
      <c r="B1512" t="s">
        <v>3</v>
      </c>
      <c r="C1512" t="s">
        <v>109</v>
      </c>
      <c r="D1512" s="2">
        <v>2.9</v>
      </c>
      <c r="E1512">
        <f t="shared" si="116"/>
        <v>3</v>
      </c>
      <c r="F1512">
        <f t="shared" si="117"/>
        <v>2024</v>
      </c>
      <c r="G1512">
        <f t="shared" si="118"/>
        <v>2</v>
      </c>
      <c r="H1512" t="str">
        <f t="shared" si="119"/>
        <v>Tuesday</v>
      </c>
      <c r="I1512" t="str">
        <f t="shared" si="120"/>
        <v>Mar</v>
      </c>
      <c r="J1512" t="s">
        <v>46</v>
      </c>
    </row>
    <row r="1513" spans="1:11" x14ac:dyDescent="0.25">
      <c r="A1513" s="1">
        <v>45363</v>
      </c>
      <c r="B1513" t="s">
        <v>3</v>
      </c>
      <c r="C1513" t="s">
        <v>316</v>
      </c>
      <c r="D1513" s="2">
        <v>1.1499999999999999</v>
      </c>
      <c r="E1513">
        <f t="shared" si="116"/>
        <v>3</v>
      </c>
      <c r="F1513">
        <f t="shared" si="117"/>
        <v>2024</v>
      </c>
      <c r="G1513">
        <f t="shared" si="118"/>
        <v>2</v>
      </c>
      <c r="H1513" t="str">
        <f t="shared" si="119"/>
        <v>Tuesday</v>
      </c>
      <c r="I1513" t="str">
        <f t="shared" si="120"/>
        <v>Mar</v>
      </c>
      <c r="J1513" t="s">
        <v>46</v>
      </c>
    </row>
    <row r="1514" spans="1:11" x14ac:dyDescent="0.25">
      <c r="A1514" s="1">
        <v>45364</v>
      </c>
      <c r="B1514" t="s">
        <v>3</v>
      </c>
      <c r="C1514" t="s">
        <v>109</v>
      </c>
      <c r="D1514" s="2">
        <v>2.9</v>
      </c>
      <c r="E1514">
        <f t="shared" si="116"/>
        <v>3</v>
      </c>
      <c r="F1514">
        <f t="shared" si="117"/>
        <v>2024</v>
      </c>
      <c r="G1514">
        <f t="shared" si="118"/>
        <v>3</v>
      </c>
      <c r="H1514" t="str">
        <f t="shared" si="119"/>
        <v>Wednesday</v>
      </c>
      <c r="I1514" t="str">
        <f t="shared" si="120"/>
        <v>Mar</v>
      </c>
      <c r="J1514" t="s">
        <v>46</v>
      </c>
    </row>
    <row r="1515" spans="1:11" x14ac:dyDescent="0.25">
      <c r="A1515" s="1">
        <v>45364</v>
      </c>
      <c r="B1515" t="s">
        <v>3</v>
      </c>
      <c r="C1515" t="s">
        <v>316</v>
      </c>
      <c r="D1515" s="2">
        <v>1.1499999999999999</v>
      </c>
      <c r="E1515">
        <f t="shared" si="116"/>
        <v>3</v>
      </c>
      <c r="F1515">
        <f t="shared" si="117"/>
        <v>2024</v>
      </c>
      <c r="G1515">
        <f t="shared" si="118"/>
        <v>3</v>
      </c>
      <c r="H1515" t="str">
        <f t="shared" si="119"/>
        <v>Wednesday</v>
      </c>
      <c r="I1515" t="str">
        <f t="shared" si="120"/>
        <v>Mar</v>
      </c>
      <c r="J1515" t="s">
        <v>46</v>
      </c>
    </row>
    <row r="1516" spans="1:11" x14ac:dyDescent="0.25">
      <c r="A1516" s="1">
        <v>45362</v>
      </c>
      <c r="B1516" t="s">
        <v>3</v>
      </c>
      <c r="C1516" t="s">
        <v>838</v>
      </c>
      <c r="D1516" s="2">
        <f>3.99-1.5</f>
        <v>2.4900000000000002</v>
      </c>
      <c r="E1516">
        <f t="shared" si="116"/>
        <v>3</v>
      </c>
      <c r="F1516">
        <f t="shared" si="117"/>
        <v>2024</v>
      </c>
      <c r="G1516">
        <f t="shared" si="118"/>
        <v>1</v>
      </c>
      <c r="H1516" t="str">
        <f t="shared" si="119"/>
        <v>Monday</v>
      </c>
      <c r="I1516" t="str">
        <f t="shared" si="120"/>
        <v>Mar</v>
      </c>
      <c r="J1516" t="s">
        <v>49</v>
      </c>
      <c r="K1516" t="s">
        <v>743</v>
      </c>
    </row>
    <row r="1517" spans="1:11" x14ac:dyDescent="0.25">
      <c r="A1517" s="1">
        <v>45362</v>
      </c>
      <c r="B1517" t="s">
        <v>3</v>
      </c>
      <c r="C1517" t="s">
        <v>838</v>
      </c>
      <c r="D1517" s="2">
        <f>3.99-1.5</f>
        <v>2.4900000000000002</v>
      </c>
      <c r="E1517">
        <f t="shared" si="116"/>
        <v>3</v>
      </c>
      <c r="F1517">
        <f t="shared" si="117"/>
        <v>2024</v>
      </c>
      <c r="G1517">
        <f t="shared" si="118"/>
        <v>1</v>
      </c>
      <c r="H1517" t="str">
        <f t="shared" si="119"/>
        <v>Monday</v>
      </c>
      <c r="I1517" t="str">
        <f t="shared" si="120"/>
        <v>Mar</v>
      </c>
      <c r="J1517" t="s">
        <v>49</v>
      </c>
      <c r="K1517" t="s">
        <v>743</v>
      </c>
    </row>
    <row r="1518" spans="1:11" x14ac:dyDescent="0.25">
      <c r="A1518" s="1">
        <v>45362</v>
      </c>
      <c r="B1518" t="s">
        <v>3</v>
      </c>
      <c r="C1518" t="s">
        <v>839</v>
      </c>
      <c r="D1518" s="2">
        <v>2.99</v>
      </c>
      <c r="E1518">
        <f t="shared" si="116"/>
        <v>3</v>
      </c>
      <c r="F1518">
        <f t="shared" si="117"/>
        <v>2024</v>
      </c>
      <c r="G1518">
        <f t="shared" si="118"/>
        <v>1</v>
      </c>
      <c r="H1518" t="str">
        <f t="shared" si="119"/>
        <v>Monday</v>
      </c>
      <c r="I1518" t="str">
        <f t="shared" si="120"/>
        <v>Mar</v>
      </c>
      <c r="J1518" t="s">
        <v>49</v>
      </c>
      <c r="K1518" t="s">
        <v>743</v>
      </c>
    </row>
    <row r="1519" spans="1:11" x14ac:dyDescent="0.25">
      <c r="A1519" s="1">
        <v>45362</v>
      </c>
      <c r="B1519" t="s">
        <v>3</v>
      </c>
      <c r="C1519" t="s">
        <v>686</v>
      </c>
      <c r="D1519" s="2">
        <v>1.79</v>
      </c>
      <c r="E1519">
        <f t="shared" si="116"/>
        <v>3</v>
      </c>
      <c r="F1519">
        <f t="shared" si="117"/>
        <v>2024</v>
      </c>
      <c r="G1519">
        <f t="shared" si="118"/>
        <v>1</v>
      </c>
      <c r="H1519" t="str">
        <f t="shared" si="119"/>
        <v>Monday</v>
      </c>
      <c r="I1519" t="str">
        <f t="shared" si="120"/>
        <v>Mar</v>
      </c>
      <c r="J1519" t="s">
        <v>49</v>
      </c>
      <c r="K1519" t="s">
        <v>743</v>
      </c>
    </row>
    <row r="1520" spans="1:11" x14ac:dyDescent="0.25">
      <c r="A1520" s="1">
        <v>45362</v>
      </c>
      <c r="B1520" t="s">
        <v>3</v>
      </c>
      <c r="C1520" t="s">
        <v>508</v>
      </c>
      <c r="D1520" s="2">
        <v>1.69</v>
      </c>
      <c r="E1520">
        <f t="shared" si="116"/>
        <v>3</v>
      </c>
      <c r="F1520">
        <f t="shared" si="117"/>
        <v>2024</v>
      </c>
      <c r="G1520">
        <f t="shared" si="118"/>
        <v>1</v>
      </c>
      <c r="H1520" t="str">
        <f t="shared" si="119"/>
        <v>Monday</v>
      </c>
      <c r="I1520" t="str">
        <f t="shared" si="120"/>
        <v>Mar</v>
      </c>
      <c r="J1520" t="s">
        <v>49</v>
      </c>
      <c r="K1520" t="s">
        <v>743</v>
      </c>
    </row>
    <row r="1521" spans="1:11" x14ac:dyDescent="0.25">
      <c r="A1521" s="1">
        <v>45364</v>
      </c>
      <c r="B1521" t="s">
        <v>3</v>
      </c>
      <c r="C1521" t="s">
        <v>838</v>
      </c>
      <c r="D1521" s="2">
        <f>3.99-1.5</f>
        <v>2.4900000000000002</v>
      </c>
      <c r="E1521">
        <f t="shared" si="116"/>
        <v>3</v>
      </c>
      <c r="F1521">
        <f t="shared" si="117"/>
        <v>2024</v>
      </c>
      <c r="G1521">
        <f t="shared" si="118"/>
        <v>3</v>
      </c>
      <c r="H1521" t="str">
        <f t="shared" si="119"/>
        <v>Wednesday</v>
      </c>
      <c r="I1521" t="str">
        <f t="shared" si="120"/>
        <v>Mar</v>
      </c>
      <c r="J1521" t="s">
        <v>49</v>
      </c>
      <c r="K1521" t="s">
        <v>743</v>
      </c>
    </row>
    <row r="1522" spans="1:11" x14ac:dyDescent="0.25">
      <c r="A1522" s="1">
        <v>45364</v>
      </c>
      <c r="B1522" t="s">
        <v>3</v>
      </c>
      <c r="C1522" t="s">
        <v>838</v>
      </c>
      <c r="D1522" s="2">
        <f>3.99-1.5</f>
        <v>2.4900000000000002</v>
      </c>
      <c r="E1522">
        <f t="shared" si="116"/>
        <v>3</v>
      </c>
      <c r="F1522">
        <f t="shared" si="117"/>
        <v>2024</v>
      </c>
      <c r="G1522">
        <f t="shared" si="118"/>
        <v>3</v>
      </c>
      <c r="H1522" t="str">
        <f t="shared" si="119"/>
        <v>Wednesday</v>
      </c>
      <c r="I1522" t="str">
        <f t="shared" si="120"/>
        <v>Mar</v>
      </c>
      <c r="J1522" t="s">
        <v>49</v>
      </c>
      <c r="K1522" t="s">
        <v>743</v>
      </c>
    </row>
    <row r="1523" spans="1:11" x14ac:dyDescent="0.25">
      <c r="A1523" s="1">
        <v>45364</v>
      </c>
      <c r="B1523" t="s">
        <v>3</v>
      </c>
      <c r="C1523" t="s">
        <v>840</v>
      </c>
      <c r="D1523" s="2">
        <v>2.09</v>
      </c>
      <c r="E1523">
        <f t="shared" si="116"/>
        <v>3</v>
      </c>
      <c r="F1523">
        <f t="shared" si="117"/>
        <v>2024</v>
      </c>
      <c r="G1523">
        <f t="shared" si="118"/>
        <v>3</v>
      </c>
      <c r="H1523" t="str">
        <f t="shared" si="119"/>
        <v>Wednesday</v>
      </c>
      <c r="I1523" t="str">
        <f t="shared" si="120"/>
        <v>Mar</v>
      </c>
      <c r="J1523" t="s">
        <v>49</v>
      </c>
      <c r="K1523" t="s">
        <v>743</v>
      </c>
    </row>
    <row r="1524" spans="1:11" x14ac:dyDescent="0.25">
      <c r="A1524" s="1">
        <v>45364</v>
      </c>
      <c r="B1524" t="s">
        <v>3</v>
      </c>
      <c r="C1524" t="s">
        <v>698</v>
      </c>
      <c r="D1524" s="2">
        <v>1.99</v>
      </c>
      <c r="E1524">
        <f t="shared" si="116"/>
        <v>3</v>
      </c>
      <c r="F1524">
        <f t="shared" si="117"/>
        <v>2024</v>
      </c>
      <c r="G1524">
        <f t="shared" si="118"/>
        <v>3</v>
      </c>
      <c r="H1524" t="str">
        <f t="shared" si="119"/>
        <v>Wednesday</v>
      </c>
      <c r="I1524" t="str">
        <f t="shared" si="120"/>
        <v>Mar</v>
      </c>
      <c r="J1524" t="s">
        <v>49</v>
      </c>
      <c r="K1524" t="s">
        <v>743</v>
      </c>
    </row>
    <row r="1525" spans="1:11" x14ac:dyDescent="0.25">
      <c r="A1525" s="1">
        <v>45364</v>
      </c>
      <c r="B1525" t="s">
        <v>3</v>
      </c>
      <c r="C1525" t="s">
        <v>24</v>
      </c>
      <c r="D1525" s="2">
        <v>1.99</v>
      </c>
      <c r="E1525">
        <f t="shared" si="116"/>
        <v>3</v>
      </c>
      <c r="F1525">
        <f t="shared" si="117"/>
        <v>2024</v>
      </c>
      <c r="G1525">
        <f t="shared" si="118"/>
        <v>3</v>
      </c>
      <c r="H1525" t="str">
        <f t="shared" si="119"/>
        <v>Wednesday</v>
      </c>
      <c r="I1525" t="str">
        <f t="shared" si="120"/>
        <v>Mar</v>
      </c>
      <c r="J1525" t="s">
        <v>49</v>
      </c>
      <c r="K1525" t="s">
        <v>743</v>
      </c>
    </row>
    <row r="1526" spans="1:11" x14ac:dyDescent="0.25">
      <c r="A1526" s="1">
        <v>45364</v>
      </c>
      <c r="B1526" t="s">
        <v>3</v>
      </c>
      <c r="C1526" t="s">
        <v>841</v>
      </c>
      <c r="D1526" s="2">
        <v>1.99</v>
      </c>
      <c r="E1526">
        <f t="shared" si="116"/>
        <v>3</v>
      </c>
      <c r="F1526">
        <f t="shared" si="117"/>
        <v>2024</v>
      </c>
      <c r="G1526">
        <f t="shared" si="118"/>
        <v>3</v>
      </c>
      <c r="H1526" t="str">
        <f t="shared" si="119"/>
        <v>Wednesday</v>
      </c>
      <c r="I1526" t="str">
        <f t="shared" si="120"/>
        <v>Mar</v>
      </c>
      <c r="J1526" t="s">
        <v>49</v>
      </c>
      <c r="K1526" t="s">
        <v>743</v>
      </c>
    </row>
    <row r="1527" spans="1:11" x14ac:dyDescent="0.25">
      <c r="A1527" s="1">
        <v>45364</v>
      </c>
      <c r="B1527" t="s">
        <v>3</v>
      </c>
      <c r="C1527" t="s">
        <v>842</v>
      </c>
      <c r="D1527" s="2">
        <v>1.29</v>
      </c>
      <c r="E1527">
        <f t="shared" si="116"/>
        <v>3</v>
      </c>
      <c r="F1527">
        <f t="shared" si="117"/>
        <v>2024</v>
      </c>
      <c r="G1527">
        <f t="shared" si="118"/>
        <v>3</v>
      </c>
      <c r="H1527" t="str">
        <f t="shared" si="119"/>
        <v>Wednesday</v>
      </c>
      <c r="I1527" t="str">
        <f t="shared" si="120"/>
        <v>Mar</v>
      </c>
      <c r="J1527" t="s">
        <v>49</v>
      </c>
      <c r="K1527" t="s">
        <v>743</v>
      </c>
    </row>
    <row r="1528" spans="1:11" x14ac:dyDescent="0.25">
      <c r="A1528" s="1">
        <v>45364</v>
      </c>
      <c r="B1528" t="s">
        <v>3</v>
      </c>
      <c r="C1528" t="s">
        <v>249</v>
      </c>
      <c r="D1528" s="2">
        <v>3.19</v>
      </c>
      <c r="E1528">
        <f t="shared" si="116"/>
        <v>3</v>
      </c>
      <c r="F1528">
        <f t="shared" si="117"/>
        <v>2024</v>
      </c>
      <c r="G1528">
        <f t="shared" si="118"/>
        <v>3</v>
      </c>
      <c r="H1528" t="str">
        <f t="shared" si="119"/>
        <v>Wednesday</v>
      </c>
      <c r="I1528" t="str">
        <f t="shared" si="120"/>
        <v>Mar</v>
      </c>
      <c r="J1528" t="s">
        <v>49</v>
      </c>
      <c r="K1528" t="s">
        <v>743</v>
      </c>
    </row>
    <row r="1529" spans="1:11" x14ac:dyDescent="0.25">
      <c r="A1529" s="1">
        <v>45365</v>
      </c>
      <c r="B1529" t="s">
        <v>3</v>
      </c>
      <c r="C1529" t="s">
        <v>316</v>
      </c>
      <c r="D1529" s="2">
        <v>1.1499999999999999</v>
      </c>
      <c r="E1529">
        <f t="shared" si="116"/>
        <v>3</v>
      </c>
      <c r="F1529">
        <f t="shared" si="117"/>
        <v>2024</v>
      </c>
      <c r="G1529">
        <f t="shared" si="118"/>
        <v>4</v>
      </c>
      <c r="H1529" t="str">
        <f t="shared" si="119"/>
        <v>Thursday</v>
      </c>
      <c r="I1529" t="str">
        <f t="shared" si="120"/>
        <v>Mar</v>
      </c>
      <c r="J1529" t="s">
        <v>46</v>
      </c>
    </row>
    <row r="1530" spans="1:11" x14ac:dyDescent="0.25">
      <c r="A1530" s="1">
        <v>45365</v>
      </c>
      <c r="B1530" t="s">
        <v>3</v>
      </c>
      <c r="C1530" t="s">
        <v>87</v>
      </c>
      <c r="D1530" s="2">
        <v>4.16</v>
      </c>
      <c r="E1530">
        <f t="shared" si="116"/>
        <v>3</v>
      </c>
      <c r="F1530">
        <f t="shared" si="117"/>
        <v>2024</v>
      </c>
      <c r="G1530">
        <f t="shared" si="118"/>
        <v>4</v>
      </c>
      <c r="H1530" t="str">
        <f t="shared" si="119"/>
        <v>Thursday</v>
      </c>
      <c r="I1530" t="str">
        <f t="shared" si="120"/>
        <v>Mar</v>
      </c>
      <c r="J1530" t="s">
        <v>46</v>
      </c>
    </row>
    <row r="1531" spans="1:11" x14ac:dyDescent="0.25">
      <c r="A1531" s="1">
        <v>45365</v>
      </c>
      <c r="B1531" t="s">
        <v>3</v>
      </c>
      <c r="C1531" t="s">
        <v>110</v>
      </c>
      <c r="D1531" s="2">
        <v>0.88</v>
      </c>
      <c r="E1531">
        <f t="shared" si="116"/>
        <v>3</v>
      </c>
      <c r="F1531">
        <f t="shared" si="117"/>
        <v>2024</v>
      </c>
      <c r="G1531">
        <f t="shared" si="118"/>
        <v>4</v>
      </c>
      <c r="H1531" t="str">
        <f t="shared" si="119"/>
        <v>Thursday</v>
      </c>
      <c r="I1531" t="str">
        <f t="shared" si="120"/>
        <v>Mar</v>
      </c>
      <c r="J1531" t="s">
        <v>46</v>
      </c>
    </row>
    <row r="1532" spans="1:11" x14ac:dyDescent="0.25">
      <c r="A1532" s="1">
        <v>45365</v>
      </c>
      <c r="B1532" t="s">
        <v>3</v>
      </c>
      <c r="C1532" t="s">
        <v>639</v>
      </c>
      <c r="D1532" s="2">
        <v>0.79</v>
      </c>
      <c r="E1532">
        <f t="shared" si="116"/>
        <v>3</v>
      </c>
      <c r="F1532">
        <f t="shared" si="117"/>
        <v>2024</v>
      </c>
      <c r="G1532">
        <f t="shared" si="118"/>
        <v>4</v>
      </c>
      <c r="H1532" t="str">
        <f t="shared" si="119"/>
        <v>Thursday</v>
      </c>
      <c r="I1532" t="str">
        <f t="shared" si="120"/>
        <v>Mar</v>
      </c>
      <c r="J1532" t="s">
        <v>46</v>
      </c>
    </row>
    <row r="1533" spans="1:11" x14ac:dyDescent="0.25">
      <c r="A1533" s="1">
        <v>45366</v>
      </c>
      <c r="B1533" t="s">
        <v>3</v>
      </c>
      <c r="C1533" t="s">
        <v>87</v>
      </c>
      <c r="D1533" s="2">
        <v>4.16</v>
      </c>
      <c r="E1533">
        <f t="shared" si="116"/>
        <v>3</v>
      </c>
      <c r="F1533">
        <f t="shared" si="117"/>
        <v>2024</v>
      </c>
      <c r="G1533">
        <f t="shared" si="118"/>
        <v>5</v>
      </c>
      <c r="H1533" t="str">
        <f t="shared" si="119"/>
        <v>Friday</v>
      </c>
      <c r="I1533" t="str">
        <f t="shared" si="120"/>
        <v>Mar</v>
      </c>
      <c r="J1533" t="s">
        <v>46</v>
      </c>
    </row>
    <row r="1534" spans="1:11" x14ac:dyDescent="0.25">
      <c r="A1534" s="1">
        <v>45366</v>
      </c>
      <c r="B1534" t="s">
        <v>3</v>
      </c>
      <c r="C1534" t="s">
        <v>110</v>
      </c>
      <c r="D1534" s="2">
        <v>0.88</v>
      </c>
      <c r="E1534">
        <f t="shared" si="116"/>
        <v>3</v>
      </c>
      <c r="F1534">
        <f t="shared" si="117"/>
        <v>2024</v>
      </c>
      <c r="G1534">
        <f t="shared" si="118"/>
        <v>5</v>
      </c>
      <c r="H1534" t="str">
        <f t="shared" si="119"/>
        <v>Friday</v>
      </c>
      <c r="I1534" t="str">
        <f t="shared" si="120"/>
        <v>Mar</v>
      </c>
      <c r="J1534" t="s">
        <v>46</v>
      </c>
    </row>
    <row r="1535" spans="1:11" x14ac:dyDescent="0.25">
      <c r="A1535" s="1">
        <v>45366</v>
      </c>
      <c r="B1535" t="s">
        <v>3</v>
      </c>
      <c r="C1535" t="s">
        <v>639</v>
      </c>
      <c r="D1535" s="2">
        <v>0.79</v>
      </c>
      <c r="E1535">
        <f t="shared" si="116"/>
        <v>3</v>
      </c>
      <c r="F1535">
        <f t="shared" si="117"/>
        <v>2024</v>
      </c>
      <c r="G1535">
        <f t="shared" si="118"/>
        <v>5</v>
      </c>
      <c r="H1535" t="str">
        <f t="shared" si="119"/>
        <v>Friday</v>
      </c>
      <c r="I1535" t="str">
        <f t="shared" si="120"/>
        <v>Mar</v>
      </c>
      <c r="J1535" t="s">
        <v>46</v>
      </c>
    </row>
    <row r="1536" spans="1:11" x14ac:dyDescent="0.25">
      <c r="A1536" s="1">
        <v>45366</v>
      </c>
      <c r="B1536" t="s">
        <v>3</v>
      </c>
      <c r="C1536" t="s">
        <v>638</v>
      </c>
      <c r="D1536" s="2">
        <f>3.79-1.3</f>
        <v>2.4900000000000002</v>
      </c>
      <c r="E1536">
        <f t="shared" si="116"/>
        <v>3</v>
      </c>
      <c r="F1536">
        <f t="shared" si="117"/>
        <v>2024</v>
      </c>
      <c r="G1536">
        <f t="shared" si="118"/>
        <v>5</v>
      </c>
      <c r="H1536" t="str">
        <f t="shared" si="119"/>
        <v>Friday</v>
      </c>
      <c r="I1536" t="str">
        <f t="shared" si="120"/>
        <v>Mar</v>
      </c>
      <c r="J1536" t="s">
        <v>49</v>
      </c>
      <c r="K1536" t="s">
        <v>743</v>
      </c>
    </row>
    <row r="1537" spans="1:11" x14ac:dyDescent="0.25">
      <c r="A1537" s="1">
        <v>45366</v>
      </c>
      <c r="B1537" t="s">
        <v>3</v>
      </c>
      <c r="C1537" t="s">
        <v>638</v>
      </c>
      <c r="D1537" s="2">
        <f>3.79-1.3</f>
        <v>2.4900000000000002</v>
      </c>
      <c r="E1537">
        <f t="shared" si="116"/>
        <v>3</v>
      </c>
      <c r="F1537">
        <f t="shared" si="117"/>
        <v>2024</v>
      </c>
      <c r="G1537">
        <f t="shared" si="118"/>
        <v>5</v>
      </c>
      <c r="H1537" t="str">
        <f t="shared" si="119"/>
        <v>Friday</v>
      </c>
      <c r="I1537" t="str">
        <f t="shared" si="120"/>
        <v>Mar</v>
      </c>
      <c r="J1537" t="s">
        <v>49</v>
      </c>
      <c r="K1537" t="s">
        <v>743</v>
      </c>
    </row>
    <row r="1538" spans="1:11" x14ac:dyDescent="0.25">
      <c r="A1538" s="1">
        <v>45366</v>
      </c>
      <c r="B1538" t="s">
        <v>3</v>
      </c>
      <c r="C1538" t="s">
        <v>840</v>
      </c>
      <c r="D1538" s="2">
        <v>2.09</v>
      </c>
      <c r="E1538">
        <f t="shared" si="116"/>
        <v>3</v>
      </c>
      <c r="F1538">
        <f t="shared" si="117"/>
        <v>2024</v>
      </c>
      <c r="G1538">
        <f t="shared" si="118"/>
        <v>5</v>
      </c>
      <c r="H1538" t="str">
        <f t="shared" si="119"/>
        <v>Friday</v>
      </c>
      <c r="I1538" t="str">
        <f t="shared" si="120"/>
        <v>Mar</v>
      </c>
      <c r="J1538" t="s">
        <v>49</v>
      </c>
      <c r="K1538" t="s">
        <v>743</v>
      </c>
    </row>
    <row r="1539" spans="1:11" x14ac:dyDescent="0.25">
      <c r="A1539" s="1">
        <v>45366</v>
      </c>
      <c r="B1539" t="s">
        <v>3</v>
      </c>
      <c r="C1539" t="s">
        <v>843</v>
      </c>
      <c r="D1539" s="2">
        <f>1.99-1</f>
        <v>0.99</v>
      </c>
      <c r="E1539">
        <f t="shared" ref="E1539:E1602" si="121">MONTH(A1539)</f>
        <v>3</v>
      </c>
      <c r="F1539">
        <f t="shared" ref="F1539:F1602" si="122">YEAR(A1539)</f>
        <v>2024</v>
      </c>
      <c r="G1539">
        <f t="shared" ref="G1539:G1602" si="123">WEEKDAY(A1539, 2)</f>
        <v>5</v>
      </c>
      <c r="H1539" t="str">
        <f t="shared" ref="H1539:H1602" si="124">CHOOSE(WEEKDAY(A1539, 2), "Monday", "Tuesday","Wednesday", "Thursday", "Friday", "Saturday","Sunday")</f>
        <v>Friday</v>
      </c>
      <c r="I1539" t="str">
        <f t="shared" ref="I1539:I1602" si="125">TEXT(A1539, "MMM")</f>
        <v>Mar</v>
      </c>
      <c r="J1539" t="s">
        <v>49</v>
      </c>
      <c r="K1539" t="s">
        <v>743</v>
      </c>
    </row>
    <row r="1540" spans="1:11" x14ac:dyDescent="0.25">
      <c r="A1540" s="1">
        <v>45366</v>
      </c>
      <c r="B1540" t="s">
        <v>3</v>
      </c>
      <c r="C1540" t="s">
        <v>844</v>
      </c>
      <c r="D1540" s="2">
        <v>0.59</v>
      </c>
      <c r="E1540">
        <f t="shared" si="121"/>
        <v>3</v>
      </c>
      <c r="F1540">
        <f t="shared" si="122"/>
        <v>2024</v>
      </c>
      <c r="G1540">
        <f t="shared" si="123"/>
        <v>5</v>
      </c>
      <c r="H1540" t="str">
        <f t="shared" si="124"/>
        <v>Friday</v>
      </c>
      <c r="I1540" t="str">
        <f t="shared" si="125"/>
        <v>Mar</v>
      </c>
      <c r="J1540" t="s">
        <v>49</v>
      </c>
      <c r="K1540" t="s">
        <v>743</v>
      </c>
    </row>
    <row r="1541" spans="1:11" x14ac:dyDescent="0.25">
      <c r="A1541" s="1">
        <v>45366</v>
      </c>
      <c r="B1541" t="s">
        <v>3</v>
      </c>
      <c r="C1541" t="s">
        <v>844</v>
      </c>
      <c r="D1541" s="2">
        <v>0.59</v>
      </c>
      <c r="E1541">
        <f t="shared" si="121"/>
        <v>3</v>
      </c>
      <c r="F1541">
        <f t="shared" si="122"/>
        <v>2024</v>
      </c>
      <c r="G1541">
        <f t="shared" si="123"/>
        <v>5</v>
      </c>
      <c r="H1541" t="str">
        <f t="shared" si="124"/>
        <v>Friday</v>
      </c>
      <c r="I1541" t="str">
        <f t="shared" si="125"/>
        <v>Mar</v>
      </c>
      <c r="J1541" t="s">
        <v>49</v>
      </c>
      <c r="K1541" t="s">
        <v>743</v>
      </c>
    </row>
    <row r="1542" spans="1:11" x14ac:dyDescent="0.25">
      <c r="A1542" s="1">
        <v>45366</v>
      </c>
      <c r="B1542" t="s">
        <v>3</v>
      </c>
      <c r="C1542" t="s">
        <v>845</v>
      </c>
      <c r="D1542" s="2">
        <v>0.99</v>
      </c>
      <c r="E1542">
        <f t="shared" si="121"/>
        <v>3</v>
      </c>
      <c r="F1542">
        <f t="shared" si="122"/>
        <v>2024</v>
      </c>
      <c r="G1542">
        <f t="shared" si="123"/>
        <v>5</v>
      </c>
      <c r="H1542" t="str">
        <f t="shared" si="124"/>
        <v>Friday</v>
      </c>
      <c r="I1542" t="str">
        <f t="shared" si="125"/>
        <v>Mar</v>
      </c>
      <c r="J1542" t="s">
        <v>49</v>
      </c>
      <c r="K1542" t="s">
        <v>743</v>
      </c>
    </row>
    <row r="1543" spans="1:11" x14ac:dyDescent="0.25">
      <c r="A1543" s="1">
        <v>45366</v>
      </c>
      <c r="B1543" t="s">
        <v>3</v>
      </c>
      <c r="C1543" t="s">
        <v>250</v>
      </c>
      <c r="D1543" s="2">
        <f>2.79-1</f>
        <v>1.79</v>
      </c>
      <c r="E1543">
        <f t="shared" si="121"/>
        <v>3</v>
      </c>
      <c r="F1543">
        <f t="shared" si="122"/>
        <v>2024</v>
      </c>
      <c r="G1543">
        <f t="shared" si="123"/>
        <v>5</v>
      </c>
      <c r="H1543" t="str">
        <f t="shared" si="124"/>
        <v>Friday</v>
      </c>
      <c r="I1543" t="str">
        <f t="shared" si="125"/>
        <v>Mar</v>
      </c>
      <c r="J1543" t="s">
        <v>49</v>
      </c>
      <c r="K1543" t="s">
        <v>743</v>
      </c>
    </row>
    <row r="1544" spans="1:11" x14ac:dyDescent="0.25">
      <c r="A1544" s="1">
        <v>45367</v>
      </c>
      <c r="B1544" t="s">
        <v>3</v>
      </c>
      <c r="C1544" t="s">
        <v>846</v>
      </c>
      <c r="D1544" s="2">
        <v>4.6900000000000004</v>
      </c>
      <c r="E1544">
        <f t="shared" si="121"/>
        <v>3</v>
      </c>
      <c r="F1544">
        <f t="shared" si="122"/>
        <v>2024</v>
      </c>
      <c r="G1544">
        <f t="shared" si="123"/>
        <v>6</v>
      </c>
      <c r="H1544" t="str">
        <f t="shared" si="124"/>
        <v>Saturday</v>
      </c>
      <c r="I1544" t="str">
        <f t="shared" si="125"/>
        <v>Mar</v>
      </c>
      <c r="J1544" t="s">
        <v>47</v>
      </c>
      <c r="K1544" t="s">
        <v>729</v>
      </c>
    </row>
    <row r="1545" spans="1:11" x14ac:dyDescent="0.25">
      <c r="A1545" s="1">
        <v>45367</v>
      </c>
      <c r="B1545" t="s">
        <v>3</v>
      </c>
      <c r="C1545" t="s">
        <v>846</v>
      </c>
      <c r="D1545" s="2">
        <v>4.6900000000000004</v>
      </c>
      <c r="E1545">
        <f t="shared" si="121"/>
        <v>3</v>
      </c>
      <c r="F1545">
        <f t="shared" si="122"/>
        <v>2024</v>
      </c>
      <c r="G1545">
        <f t="shared" si="123"/>
        <v>6</v>
      </c>
      <c r="H1545" t="str">
        <f t="shared" si="124"/>
        <v>Saturday</v>
      </c>
      <c r="I1545" t="str">
        <f t="shared" si="125"/>
        <v>Mar</v>
      </c>
      <c r="J1545" t="s">
        <v>47</v>
      </c>
      <c r="K1545" t="s">
        <v>729</v>
      </c>
    </row>
    <row r="1546" spans="1:11" x14ac:dyDescent="0.25">
      <c r="A1546" s="1">
        <v>45367</v>
      </c>
      <c r="B1546" t="s">
        <v>3</v>
      </c>
      <c r="C1546" t="s">
        <v>847</v>
      </c>
      <c r="D1546" s="2">
        <f>3.49-0.5</f>
        <v>2.99</v>
      </c>
      <c r="E1546">
        <f t="shared" si="121"/>
        <v>3</v>
      </c>
      <c r="F1546">
        <f t="shared" si="122"/>
        <v>2024</v>
      </c>
      <c r="G1546">
        <f t="shared" si="123"/>
        <v>6</v>
      </c>
      <c r="H1546" t="str">
        <f t="shared" si="124"/>
        <v>Saturday</v>
      </c>
      <c r="I1546" t="str">
        <f t="shared" si="125"/>
        <v>Mar</v>
      </c>
      <c r="J1546" t="s">
        <v>47</v>
      </c>
      <c r="K1546" t="s">
        <v>729</v>
      </c>
    </row>
    <row r="1547" spans="1:11" x14ac:dyDescent="0.25">
      <c r="A1547" s="1">
        <v>45367</v>
      </c>
      <c r="B1547" t="s">
        <v>3</v>
      </c>
      <c r="C1547" t="s">
        <v>848</v>
      </c>
      <c r="D1547" s="2">
        <f>3.49-0.5</f>
        <v>2.99</v>
      </c>
      <c r="E1547">
        <f t="shared" si="121"/>
        <v>3</v>
      </c>
      <c r="F1547">
        <f t="shared" si="122"/>
        <v>2024</v>
      </c>
      <c r="G1547">
        <f t="shared" si="123"/>
        <v>6</v>
      </c>
      <c r="H1547" t="str">
        <f t="shared" si="124"/>
        <v>Saturday</v>
      </c>
      <c r="I1547" t="str">
        <f t="shared" si="125"/>
        <v>Mar</v>
      </c>
      <c r="J1547" t="s">
        <v>47</v>
      </c>
      <c r="K1547" t="s">
        <v>729</v>
      </c>
    </row>
    <row r="1548" spans="1:11" x14ac:dyDescent="0.25">
      <c r="A1548" s="1">
        <v>45367</v>
      </c>
      <c r="B1548" t="s">
        <v>3</v>
      </c>
      <c r="C1548" t="s">
        <v>571</v>
      </c>
      <c r="D1548" s="2">
        <v>0.91</v>
      </c>
      <c r="E1548">
        <f t="shared" si="121"/>
        <v>3</v>
      </c>
      <c r="F1548">
        <f t="shared" si="122"/>
        <v>2024</v>
      </c>
      <c r="G1548">
        <f t="shared" si="123"/>
        <v>6</v>
      </c>
      <c r="H1548" t="str">
        <f t="shared" si="124"/>
        <v>Saturday</v>
      </c>
      <c r="I1548" t="str">
        <f t="shared" si="125"/>
        <v>Mar</v>
      </c>
      <c r="J1548" t="s">
        <v>47</v>
      </c>
      <c r="K1548" t="s">
        <v>729</v>
      </c>
    </row>
    <row r="1549" spans="1:11" x14ac:dyDescent="0.25">
      <c r="A1549" s="1">
        <v>45367</v>
      </c>
      <c r="B1549" t="s">
        <v>3</v>
      </c>
      <c r="C1549" t="s">
        <v>849</v>
      </c>
      <c r="D1549" s="2">
        <f>4.7-1.18</f>
        <v>3.5200000000000005</v>
      </c>
      <c r="E1549">
        <f t="shared" si="121"/>
        <v>3</v>
      </c>
      <c r="F1549">
        <f t="shared" si="122"/>
        <v>2024</v>
      </c>
      <c r="G1549">
        <f t="shared" si="123"/>
        <v>6</v>
      </c>
      <c r="H1549" t="str">
        <f t="shared" si="124"/>
        <v>Saturday</v>
      </c>
      <c r="I1549" t="str">
        <f t="shared" si="125"/>
        <v>Mar</v>
      </c>
      <c r="J1549" t="s">
        <v>51</v>
      </c>
      <c r="K1549" t="s">
        <v>729</v>
      </c>
    </row>
    <row r="1550" spans="1:11" x14ac:dyDescent="0.25">
      <c r="A1550" s="1">
        <v>45367</v>
      </c>
      <c r="B1550" t="s">
        <v>3</v>
      </c>
      <c r="C1550" t="s">
        <v>850</v>
      </c>
      <c r="D1550" s="2">
        <v>3.5</v>
      </c>
      <c r="E1550">
        <f t="shared" si="121"/>
        <v>3</v>
      </c>
      <c r="F1550">
        <f t="shared" si="122"/>
        <v>2024</v>
      </c>
      <c r="G1550">
        <f t="shared" si="123"/>
        <v>6</v>
      </c>
      <c r="H1550" t="str">
        <f t="shared" si="124"/>
        <v>Saturday</v>
      </c>
      <c r="I1550" t="str">
        <f t="shared" si="125"/>
        <v>Mar</v>
      </c>
      <c r="J1550" t="s">
        <v>51</v>
      </c>
      <c r="K1550" t="s">
        <v>729</v>
      </c>
    </row>
    <row r="1551" spans="1:11" x14ac:dyDescent="0.25">
      <c r="A1551" s="1">
        <v>45367</v>
      </c>
      <c r="B1551" t="s">
        <v>3</v>
      </c>
      <c r="C1551" t="s">
        <v>851</v>
      </c>
      <c r="D1551" s="2">
        <v>0.6</v>
      </c>
      <c r="E1551">
        <f t="shared" si="121"/>
        <v>3</v>
      </c>
      <c r="F1551">
        <f t="shared" si="122"/>
        <v>2024</v>
      </c>
      <c r="G1551">
        <f t="shared" si="123"/>
        <v>6</v>
      </c>
      <c r="H1551" t="str">
        <f t="shared" si="124"/>
        <v>Saturday</v>
      </c>
      <c r="I1551" t="str">
        <f t="shared" si="125"/>
        <v>Mar</v>
      </c>
      <c r="J1551" t="s">
        <v>51</v>
      </c>
      <c r="K1551" t="s">
        <v>729</v>
      </c>
    </row>
    <row r="1552" spans="1:11" x14ac:dyDescent="0.25">
      <c r="A1552" s="1">
        <v>45367</v>
      </c>
      <c r="B1552" t="s">
        <v>3</v>
      </c>
      <c r="C1552" t="s">
        <v>852</v>
      </c>
      <c r="D1552" s="2">
        <v>2.8</v>
      </c>
      <c r="E1552">
        <f t="shared" si="121"/>
        <v>3</v>
      </c>
      <c r="F1552">
        <f t="shared" si="122"/>
        <v>2024</v>
      </c>
      <c r="G1552">
        <f t="shared" si="123"/>
        <v>6</v>
      </c>
      <c r="H1552" t="str">
        <f t="shared" si="124"/>
        <v>Saturday</v>
      </c>
      <c r="I1552" t="str">
        <f t="shared" si="125"/>
        <v>Mar</v>
      </c>
      <c r="J1552" t="s">
        <v>51</v>
      </c>
      <c r="K1552" t="s">
        <v>729</v>
      </c>
    </row>
    <row r="1553" spans="1:11" x14ac:dyDescent="0.25">
      <c r="A1553" s="1">
        <v>45367</v>
      </c>
      <c r="B1553" t="s">
        <v>3</v>
      </c>
      <c r="C1553" t="s">
        <v>853</v>
      </c>
      <c r="D1553" s="2">
        <v>17</v>
      </c>
      <c r="E1553">
        <f t="shared" si="121"/>
        <v>3</v>
      </c>
      <c r="F1553">
        <f t="shared" si="122"/>
        <v>2024</v>
      </c>
      <c r="G1553">
        <f t="shared" si="123"/>
        <v>6</v>
      </c>
      <c r="H1553" t="str">
        <f t="shared" si="124"/>
        <v>Saturday</v>
      </c>
      <c r="I1553" t="str">
        <f t="shared" si="125"/>
        <v>Mar</v>
      </c>
      <c r="J1553" t="s">
        <v>854</v>
      </c>
      <c r="K1553" t="s">
        <v>729</v>
      </c>
    </row>
    <row r="1554" spans="1:11" x14ac:dyDescent="0.25">
      <c r="A1554" s="1">
        <v>45369</v>
      </c>
      <c r="B1554" t="s">
        <v>3</v>
      </c>
      <c r="C1554" t="s">
        <v>87</v>
      </c>
      <c r="D1554" s="2">
        <v>4.16</v>
      </c>
      <c r="E1554">
        <f t="shared" si="121"/>
        <v>3</v>
      </c>
      <c r="F1554">
        <f t="shared" si="122"/>
        <v>2024</v>
      </c>
      <c r="G1554">
        <f t="shared" si="123"/>
        <v>1</v>
      </c>
      <c r="H1554" t="str">
        <f t="shared" si="124"/>
        <v>Monday</v>
      </c>
      <c r="I1554" t="str">
        <f t="shared" si="125"/>
        <v>Mar</v>
      </c>
      <c r="J1554" t="s">
        <v>46</v>
      </c>
    </row>
    <row r="1555" spans="1:11" x14ac:dyDescent="0.25">
      <c r="A1555" s="1">
        <v>45369</v>
      </c>
      <c r="B1555" t="s">
        <v>3</v>
      </c>
      <c r="C1555" t="s">
        <v>110</v>
      </c>
      <c r="D1555" s="2">
        <v>0.88</v>
      </c>
      <c r="E1555">
        <f t="shared" si="121"/>
        <v>3</v>
      </c>
      <c r="F1555">
        <f t="shared" si="122"/>
        <v>2024</v>
      </c>
      <c r="G1555">
        <f t="shared" si="123"/>
        <v>1</v>
      </c>
      <c r="H1555" t="str">
        <f t="shared" si="124"/>
        <v>Monday</v>
      </c>
      <c r="I1555" t="str">
        <f t="shared" si="125"/>
        <v>Mar</v>
      </c>
      <c r="J1555" t="s">
        <v>46</v>
      </c>
    </row>
    <row r="1556" spans="1:11" x14ac:dyDescent="0.25">
      <c r="A1556" s="1">
        <v>45369</v>
      </c>
      <c r="B1556" t="s">
        <v>3</v>
      </c>
      <c r="C1556" t="s">
        <v>639</v>
      </c>
      <c r="D1556" s="2">
        <v>0.79</v>
      </c>
      <c r="E1556">
        <f t="shared" si="121"/>
        <v>3</v>
      </c>
      <c r="F1556">
        <f t="shared" si="122"/>
        <v>2024</v>
      </c>
      <c r="G1556">
        <f t="shared" si="123"/>
        <v>1</v>
      </c>
      <c r="H1556" t="str">
        <f t="shared" si="124"/>
        <v>Monday</v>
      </c>
      <c r="I1556" t="str">
        <f t="shared" si="125"/>
        <v>Mar</v>
      </c>
      <c r="J1556" t="s">
        <v>46</v>
      </c>
    </row>
    <row r="1557" spans="1:11" x14ac:dyDescent="0.25">
      <c r="A1557" s="1">
        <v>45369</v>
      </c>
      <c r="B1557" t="s">
        <v>3</v>
      </c>
      <c r="C1557" t="s">
        <v>638</v>
      </c>
      <c r="D1557" s="2">
        <f>3.79-1.3</f>
        <v>2.4900000000000002</v>
      </c>
      <c r="E1557">
        <f t="shared" si="121"/>
        <v>3</v>
      </c>
      <c r="F1557">
        <f t="shared" si="122"/>
        <v>2024</v>
      </c>
      <c r="G1557">
        <f t="shared" si="123"/>
        <v>1</v>
      </c>
      <c r="H1557" t="str">
        <f t="shared" si="124"/>
        <v>Monday</v>
      </c>
      <c r="I1557" t="str">
        <f t="shared" si="125"/>
        <v>Mar</v>
      </c>
      <c r="J1557" t="s">
        <v>49</v>
      </c>
      <c r="K1557" t="s">
        <v>743</v>
      </c>
    </row>
    <row r="1558" spans="1:11" x14ac:dyDescent="0.25">
      <c r="A1558" s="1">
        <v>45369</v>
      </c>
      <c r="B1558" t="s">
        <v>3</v>
      </c>
      <c r="C1558" t="s">
        <v>638</v>
      </c>
      <c r="D1558" s="2">
        <f>3.79-1.3</f>
        <v>2.4900000000000002</v>
      </c>
      <c r="E1558">
        <f t="shared" si="121"/>
        <v>3</v>
      </c>
      <c r="F1558">
        <f t="shared" si="122"/>
        <v>2024</v>
      </c>
      <c r="G1558">
        <f t="shared" si="123"/>
        <v>1</v>
      </c>
      <c r="H1558" t="str">
        <f t="shared" si="124"/>
        <v>Monday</v>
      </c>
      <c r="I1558" t="str">
        <f t="shared" si="125"/>
        <v>Mar</v>
      </c>
      <c r="J1558" t="s">
        <v>49</v>
      </c>
      <c r="K1558" t="s">
        <v>743</v>
      </c>
    </row>
    <row r="1559" spans="1:11" x14ac:dyDescent="0.25">
      <c r="A1559" s="1">
        <v>45369</v>
      </c>
      <c r="B1559" t="s">
        <v>3</v>
      </c>
      <c r="C1559" t="s">
        <v>591</v>
      </c>
      <c r="D1559" s="2">
        <f>3.49-1.75</f>
        <v>1.7400000000000002</v>
      </c>
      <c r="E1559">
        <f t="shared" si="121"/>
        <v>3</v>
      </c>
      <c r="F1559">
        <f t="shared" si="122"/>
        <v>2024</v>
      </c>
      <c r="G1559">
        <f t="shared" si="123"/>
        <v>1</v>
      </c>
      <c r="H1559" t="str">
        <f t="shared" si="124"/>
        <v>Monday</v>
      </c>
      <c r="I1559" t="str">
        <f t="shared" si="125"/>
        <v>Mar</v>
      </c>
      <c r="J1559" t="s">
        <v>49</v>
      </c>
      <c r="K1559" t="s">
        <v>743</v>
      </c>
    </row>
    <row r="1560" spans="1:11" x14ac:dyDescent="0.25">
      <c r="A1560" s="1">
        <v>45369</v>
      </c>
      <c r="B1560" t="s">
        <v>3</v>
      </c>
      <c r="C1560" t="s">
        <v>577</v>
      </c>
      <c r="D1560" s="2">
        <f>4.17-2.09</f>
        <v>2.08</v>
      </c>
      <c r="E1560">
        <f t="shared" si="121"/>
        <v>3</v>
      </c>
      <c r="F1560">
        <f t="shared" si="122"/>
        <v>2024</v>
      </c>
      <c r="G1560">
        <f t="shared" si="123"/>
        <v>1</v>
      </c>
      <c r="H1560" t="str">
        <f t="shared" si="124"/>
        <v>Monday</v>
      </c>
      <c r="I1560" t="str">
        <f t="shared" si="125"/>
        <v>Mar</v>
      </c>
      <c r="J1560" t="s">
        <v>49</v>
      </c>
      <c r="K1560" t="s">
        <v>743</v>
      </c>
    </row>
    <row r="1561" spans="1:11" x14ac:dyDescent="0.25">
      <c r="A1561" s="1">
        <v>45369</v>
      </c>
      <c r="B1561" t="s">
        <v>3</v>
      </c>
      <c r="C1561" t="s">
        <v>577</v>
      </c>
      <c r="D1561" s="2">
        <f>4.17-2.09</f>
        <v>2.08</v>
      </c>
      <c r="E1561">
        <f t="shared" si="121"/>
        <v>3</v>
      </c>
      <c r="F1561">
        <f t="shared" si="122"/>
        <v>2024</v>
      </c>
      <c r="G1561">
        <f t="shared" si="123"/>
        <v>1</v>
      </c>
      <c r="H1561" t="str">
        <f t="shared" si="124"/>
        <v>Monday</v>
      </c>
      <c r="I1561" t="str">
        <f t="shared" si="125"/>
        <v>Mar</v>
      </c>
      <c r="J1561" t="s">
        <v>49</v>
      </c>
      <c r="K1561" t="s">
        <v>743</v>
      </c>
    </row>
    <row r="1562" spans="1:11" x14ac:dyDescent="0.25">
      <c r="A1562" s="1">
        <v>45370</v>
      </c>
      <c r="B1562" t="s">
        <v>3</v>
      </c>
      <c r="C1562" t="s">
        <v>316</v>
      </c>
      <c r="D1562" s="2">
        <v>1.1499999999999999</v>
      </c>
      <c r="E1562">
        <f t="shared" si="121"/>
        <v>3</v>
      </c>
      <c r="F1562">
        <f t="shared" si="122"/>
        <v>2024</v>
      </c>
      <c r="G1562">
        <f t="shared" si="123"/>
        <v>2</v>
      </c>
      <c r="H1562" t="str">
        <f t="shared" si="124"/>
        <v>Tuesday</v>
      </c>
      <c r="I1562" t="str">
        <f t="shared" si="125"/>
        <v>Mar</v>
      </c>
      <c r="J1562" t="s">
        <v>46</v>
      </c>
    </row>
    <row r="1563" spans="1:11" x14ac:dyDescent="0.25">
      <c r="A1563" s="1">
        <v>45370</v>
      </c>
      <c r="B1563" t="s">
        <v>3</v>
      </c>
      <c r="C1563" t="s">
        <v>109</v>
      </c>
      <c r="D1563" s="2">
        <v>2.9</v>
      </c>
      <c r="E1563">
        <f t="shared" si="121"/>
        <v>3</v>
      </c>
      <c r="F1563">
        <f t="shared" si="122"/>
        <v>2024</v>
      </c>
      <c r="G1563">
        <f t="shared" si="123"/>
        <v>2</v>
      </c>
      <c r="H1563" t="str">
        <f t="shared" si="124"/>
        <v>Tuesday</v>
      </c>
      <c r="I1563" t="str">
        <f t="shared" si="125"/>
        <v>Mar</v>
      </c>
      <c r="J1563" t="s">
        <v>46</v>
      </c>
    </row>
    <row r="1564" spans="1:11" x14ac:dyDescent="0.25">
      <c r="A1564" s="1">
        <v>45370</v>
      </c>
      <c r="B1564" t="s">
        <v>3</v>
      </c>
      <c r="C1564" t="s">
        <v>639</v>
      </c>
      <c r="D1564" s="2">
        <v>0.79</v>
      </c>
      <c r="E1564">
        <f t="shared" si="121"/>
        <v>3</v>
      </c>
      <c r="F1564">
        <f t="shared" si="122"/>
        <v>2024</v>
      </c>
      <c r="G1564">
        <f t="shared" si="123"/>
        <v>2</v>
      </c>
      <c r="H1564" t="str">
        <f t="shared" si="124"/>
        <v>Tuesday</v>
      </c>
      <c r="I1564" t="str">
        <f t="shared" si="125"/>
        <v>Mar</v>
      </c>
      <c r="J1564" t="s">
        <v>46</v>
      </c>
    </row>
    <row r="1565" spans="1:11" x14ac:dyDescent="0.25">
      <c r="A1565" s="1">
        <v>45371</v>
      </c>
      <c r="B1565" t="s">
        <v>3</v>
      </c>
      <c r="C1565" t="s">
        <v>109</v>
      </c>
      <c r="D1565" s="2">
        <v>2.9</v>
      </c>
      <c r="E1565">
        <f t="shared" si="121"/>
        <v>3</v>
      </c>
      <c r="F1565">
        <f t="shared" si="122"/>
        <v>2024</v>
      </c>
      <c r="G1565">
        <f t="shared" si="123"/>
        <v>3</v>
      </c>
      <c r="H1565" t="str">
        <f t="shared" si="124"/>
        <v>Wednesday</v>
      </c>
      <c r="I1565" t="str">
        <f t="shared" si="125"/>
        <v>Mar</v>
      </c>
      <c r="J1565" t="s">
        <v>46</v>
      </c>
    </row>
    <row r="1566" spans="1:11" x14ac:dyDescent="0.25">
      <c r="A1566" s="1">
        <v>45371</v>
      </c>
      <c r="B1566" t="s">
        <v>3</v>
      </c>
      <c r="C1566" t="s">
        <v>316</v>
      </c>
      <c r="D1566" s="2">
        <v>1.1499999999999999</v>
      </c>
      <c r="E1566">
        <f t="shared" si="121"/>
        <v>3</v>
      </c>
      <c r="F1566">
        <f t="shared" si="122"/>
        <v>2024</v>
      </c>
      <c r="G1566">
        <f t="shared" si="123"/>
        <v>3</v>
      </c>
      <c r="H1566" t="str">
        <f t="shared" si="124"/>
        <v>Wednesday</v>
      </c>
      <c r="I1566" t="str">
        <f t="shared" si="125"/>
        <v>Mar</v>
      </c>
      <c r="J1566" t="s">
        <v>46</v>
      </c>
    </row>
    <row r="1567" spans="1:11" x14ac:dyDescent="0.25">
      <c r="A1567" s="1">
        <v>45372</v>
      </c>
      <c r="B1567" t="s">
        <v>3</v>
      </c>
      <c r="C1567" t="s">
        <v>316</v>
      </c>
      <c r="D1567" s="2">
        <v>1.1499999999999999</v>
      </c>
      <c r="E1567">
        <f t="shared" si="121"/>
        <v>3</v>
      </c>
      <c r="F1567">
        <f t="shared" si="122"/>
        <v>2024</v>
      </c>
      <c r="G1567">
        <f t="shared" si="123"/>
        <v>4</v>
      </c>
      <c r="H1567" t="str">
        <f t="shared" si="124"/>
        <v>Thursday</v>
      </c>
      <c r="I1567" t="str">
        <f t="shared" si="125"/>
        <v>Mar</v>
      </c>
      <c r="J1567" t="s">
        <v>46</v>
      </c>
    </row>
    <row r="1568" spans="1:11" x14ac:dyDescent="0.25">
      <c r="A1568" s="1">
        <v>45372</v>
      </c>
      <c r="B1568" t="s">
        <v>3</v>
      </c>
      <c r="C1568" t="s">
        <v>109</v>
      </c>
      <c r="D1568" s="2">
        <v>2.9</v>
      </c>
      <c r="E1568">
        <f t="shared" si="121"/>
        <v>3</v>
      </c>
      <c r="F1568">
        <f t="shared" si="122"/>
        <v>2024</v>
      </c>
      <c r="G1568">
        <f t="shared" si="123"/>
        <v>4</v>
      </c>
      <c r="H1568" t="str">
        <f t="shared" si="124"/>
        <v>Thursday</v>
      </c>
      <c r="I1568" t="str">
        <f t="shared" si="125"/>
        <v>Mar</v>
      </c>
      <c r="J1568" t="s">
        <v>46</v>
      </c>
    </row>
    <row r="1569" spans="1:11" x14ac:dyDescent="0.25">
      <c r="A1569" s="1">
        <v>45373</v>
      </c>
      <c r="B1569" t="s">
        <v>3</v>
      </c>
      <c r="C1569" t="s">
        <v>87</v>
      </c>
      <c r="D1569" s="2">
        <v>4.16</v>
      </c>
      <c r="E1569">
        <f t="shared" si="121"/>
        <v>3</v>
      </c>
      <c r="F1569">
        <f t="shared" si="122"/>
        <v>2024</v>
      </c>
      <c r="G1569">
        <f t="shared" si="123"/>
        <v>5</v>
      </c>
      <c r="H1569" t="str">
        <f t="shared" si="124"/>
        <v>Friday</v>
      </c>
      <c r="I1569" t="str">
        <f t="shared" si="125"/>
        <v>Mar</v>
      </c>
      <c r="J1569" t="s">
        <v>46</v>
      </c>
    </row>
    <row r="1570" spans="1:11" x14ac:dyDescent="0.25">
      <c r="A1570" s="1">
        <v>45373</v>
      </c>
      <c r="B1570" t="s">
        <v>3</v>
      </c>
      <c r="C1570" t="s">
        <v>86</v>
      </c>
      <c r="D1570" s="2">
        <v>0.79</v>
      </c>
      <c r="E1570">
        <f t="shared" si="121"/>
        <v>3</v>
      </c>
      <c r="F1570">
        <f t="shared" si="122"/>
        <v>2024</v>
      </c>
      <c r="G1570">
        <f t="shared" si="123"/>
        <v>5</v>
      </c>
      <c r="H1570" t="str">
        <f t="shared" si="124"/>
        <v>Friday</v>
      </c>
      <c r="I1570" t="str">
        <f t="shared" si="125"/>
        <v>Mar</v>
      </c>
      <c r="J1570" t="s">
        <v>46</v>
      </c>
    </row>
    <row r="1571" spans="1:11" x14ac:dyDescent="0.25">
      <c r="A1571" s="1">
        <v>45370</v>
      </c>
      <c r="B1571" t="s">
        <v>3</v>
      </c>
      <c r="C1571" t="s">
        <v>686</v>
      </c>
      <c r="D1571" s="2">
        <f>1.79-0.3</f>
        <v>1.49</v>
      </c>
      <c r="E1571">
        <f t="shared" si="121"/>
        <v>3</v>
      </c>
      <c r="F1571">
        <f t="shared" si="122"/>
        <v>2024</v>
      </c>
      <c r="G1571">
        <f t="shared" si="123"/>
        <v>2</v>
      </c>
      <c r="H1571" t="str">
        <f t="shared" si="124"/>
        <v>Tuesday</v>
      </c>
      <c r="I1571" t="str">
        <f t="shared" si="125"/>
        <v>Mar</v>
      </c>
      <c r="J1571" t="s">
        <v>49</v>
      </c>
      <c r="K1571" t="s">
        <v>729</v>
      </c>
    </row>
    <row r="1572" spans="1:11" x14ac:dyDescent="0.25">
      <c r="A1572" s="1">
        <v>45370</v>
      </c>
      <c r="B1572" t="s">
        <v>3</v>
      </c>
      <c r="C1572" t="s">
        <v>575</v>
      </c>
      <c r="D1572" s="2">
        <v>1.0900000000000001</v>
      </c>
      <c r="E1572">
        <f t="shared" si="121"/>
        <v>3</v>
      </c>
      <c r="F1572">
        <f t="shared" si="122"/>
        <v>2024</v>
      </c>
      <c r="G1572">
        <f t="shared" si="123"/>
        <v>2</v>
      </c>
      <c r="H1572" t="str">
        <f t="shared" si="124"/>
        <v>Tuesday</v>
      </c>
      <c r="I1572" t="str">
        <f t="shared" si="125"/>
        <v>Mar</v>
      </c>
      <c r="J1572" t="s">
        <v>49</v>
      </c>
      <c r="K1572" t="s">
        <v>729</v>
      </c>
    </row>
    <row r="1573" spans="1:11" x14ac:dyDescent="0.25">
      <c r="A1573" s="1">
        <v>45370</v>
      </c>
      <c r="B1573" t="s">
        <v>3</v>
      </c>
      <c r="C1573" t="s">
        <v>575</v>
      </c>
      <c r="D1573" s="2">
        <v>1.0900000000000001</v>
      </c>
      <c r="E1573">
        <f t="shared" si="121"/>
        <v>3</v>
      </c>
      <c r="F1573">
        <f t="shared" si="122"/>
        <v>2024</v>
      </c>
      <c r="G1573">
        <f t="shared" si="123"/>
        <v>2</v>
      </c>
      <c r="H1573" t="str">
        <f t="shared" si="124"/>
        <v>Tuesday</v>
      </c>
      <c r="I1573" t="str">
        <f t="shared" si="125"/>
        <v>Mar</v>
      </c>
      <c r="J1573" t="s">
        <v>49</v>
      </c>
      <c r="K1573" t="s">
        <v>729</v>
      </c>
    </row>
    <row r="1574" spans="1:11" x14ac:dyDescent="0.25">
      <c r="A1574" s="1">
        <v>45374</v>
      </c>
      <c r="B1574" t="s">
        <v>3</v>
      </c>
      <c r="C1574" t="s">
        <v>877</v>
      </c>
      <c r="D1574" s="2">
        <f>2.99-1</f>
        <v>1.9900000000000002</v>
      </c>
      <c r="E1574">
        <f t="shared" si="121"/>
        <v>3</v>
      </c>
      <c r="F1574">
        <f t="shared" si="122"/>
        <v>2024</v>
      </c>
      <c r="G1574">
        <f t="shared" si="123"/>
        <v>6</v>
      </c>
      <c r="H1574" t="str">
        <f t="shared" si="124"/>
        <v>Saturday</v>
      </c>
      <c r="I1574" t="str">
        <f t="shared" si="125"/>
        <v>Mar</v>
      </c>
      <c r="J1574" t="s">
        <v>49</v>
      </c>
      <c r="K1574" t="s">
        <v>729</v>
      </c>
    </row>
    <row r="1575" spans="1:11" x14ac:dyDescent="0.25">
      <c r="A1575" s="1">
        <v>45374</v>
      </c>
      <c r="B1575" t="s">
        <v>3</v>
      </c>
      <c r="C1575" t="s">
        <v>878</v>
      </c>
      <c r="D1575" s="2">
        <f>3.29-1</f>
        <v>2.29</v>
      </c>
      <c r="E1575">
        <f t="shared" si="121"/>
        <v>3</v>
      </c>
      <c r="F1575">
        <f t="shared" si="122"/>
        <v>2024</v>
      </c>
      <c r="G1575">
        <f t="shared" si="123"/>
        <v>6</v>
      </c>
      <c r="H1575" t="str">
        <f t="shared" si="124"/>
        <v>Saturday</v>
      </c>
      <c r="I1575" t="str">
        <f t="shared" si="125"/>
        <v>Mar</v>
      </c>
      <c r="J1575" t="s">
        <v>49</v>
      </c>
      <c r="K1575" t="s">
        <v>729</v>
      </c>
    </row>
    <row r="1576" spans="1:11" x14ac:dyDescent="0.25">
      <c r="A1576" s="1">
        <v>45374</v>
      </c>
      <c r="B1576" t="s">
        <v>3</v>
      </c>
      <c r="C1576" t="s">
        <v>879</v>
      </c>
      <c r="D1576" s="2">
        <f>1.79-0.9</f>
        <v>0.89</v>
      </c>
      <c r="E1576">
        <f t="shared" si="121"/>
        <v>3</v>
      </c>
      <c r="F1576">
        <f t="shared" si="122"/>
        <v>2024</v>
      </c>
      <c r="G1576">
        <f t="shared" si="123"/>
        <v>6</v>
      </c>
      <c r="H1576" t="str">
        <f t="shared" si="124"/>
        <v>Saturday</v>
      </c>
      <c r="I1576" t="str">
        <f t="shared" si="125"/>
        <v>Mar</v>
      </c>
      <c r="J1576" t="s">
        <v>49</v>
      </c>
      <c r="K1576" t="s">
        <v>729</v>
      </c>
    </row>
    <row r="1577" spans="1:11" x14ac:dyDescent="0.25">
      <c r="A1577" s="1">
        <v>45374</v>
      </c>
      <c r="B1577" t="s">
        <v>3</v>
      </c>
      <c r="C1577" t="s">
        <v>879</v>
      </c>
      <c r="D1577" s="2">
        <f>1.79-0.9</f>
        <v>0.89</v>
      </c>
      <c r="E1577">
        <f t="shared" si="121"/>
        <v>3</v>
      </c>
      <c r="F1577">
        <f t="shared" si="122"/>
        <v>2024</v>
      </c>
      <c r="G1577">
        <f t="shared" si="123"/>
        <v>6</v>
      </c>
      <c r="H1577" t="str">
        <f t="shared" si="124"/>
        <v>Saturday</v>
      </c>
      <c r="I1577" t="str">
        <f t="shared" si="125"/>
        <v>Mar</v>
      </c>
      <c r="J1577" t="s">
        <v>49</v>
      </c>
      <c r="K1577" t="s">
        <v>729</v>
      </c>
    </row>
    <row r="1578" spans="1:11" x14ac:dyDescent="0.25">
      <c r="A1578" s="1">
        <v>45374</v>
      </c>
      <c r="B1578" t="s">
        <v>3</v>
      </c>
      <c r="C1578" t="s">
        <v>880</v>
      </c>
      <c r="D1578" s="2">
        <v>1.69</v>
      </c>
      <c r="E1578">
        <f t="shared" si="121"/>
        <v>3</v>
      </c>
      <c r="F1578">
        <f t="shared" si="122"/>
        <v>2024</v>
      </c>
      <c r="G1578">
        <f t="shared" si="123"/>
        <v>6</v>
      </c>
      <c r="H1578" t="str">
        <f t="shared" si="124"/>
        <v>Saturday</v>
      </c>
      <c r="I1578" t="str">
        <f t="shared" si="125"/>
        <v>Mar</v>
      </c>
      <c r="J1578" t="s">
        <v>49</v>
      </c>
      <c r="K1578" t="s">
        <v>729</v>
      </c>
    </row>
    <row r="1579" spans="1:11" x14ac:dyDescent="0.25">
      <c r="A1579" s="1">
        <v>45374</v>
      </c>
      <c r="B1579" t="s">
        <v>3</v>
      </c>
      <c r="C1579" t="s">
        <v>250</v>
      </c>
      <c r="D1579" s="2">
        <f>2.79-0.7</f>
        <v>2.09</v>
      </c>
      <c r="E1579">
        <f t="shared" si="121"/>
        <v>3</v>
      </c>
      <c r="F1579">
        <f t="shared" si="122"/>
        <v>2024</v>
      </c>
      <c r="G1579">
        <f t="shared" si="123"/>
        <v>6</v>
      </c>
      <c r="H1579" t="str">
        <f t="shared" si="124"/>
        <v>Saturday</v>
      </c>
      <c r="I1579" t="str">
        <f t="shared" si="125"/>
        <v>Mar</v>
      </c>
      <c r="J1579" t="s">
        <v>49</v>
      </c>
      <c r="K1579" t="s">
        <v>729</v>
      </c>
    </row>
    <row r="1580" spans="1:11" x14ac:dyDescent="0.25">
      <c r="A1580" s="1">
        <v>45374</v>
      </c>
      <c r="B1580" t="s">
        <v>3</v>
      </c>
      <c r="C1580" t="s">
        <v>838</v>
      </c>
      <c r="D1580" s="2">
        <v>2.4900000000000002</v>
      </c>
      <c r="E1580">
        <f t="shared" si="121"/>
        <v>3</v>
      </c>
      <c r="F1580">
        <f t="shared" si="122"/>
        <v>2024</v>
      </c>
      <c r="G1580">
        <f t="shared" si="123"/>
        <v>6</v>
      </c>
      <c r="H1580" t="str">
        <f t="shared" si="124"/>
        <v>Saturday</v>
      </c>
      <c r="I1580" t="str">
        <f t="shared" si="125"/>
        <v>Mar</v>
      </c>
      <c r="J1580" t="s">
        <v>48</v>
      </c>
      <c r="K1580" t="s">
        <v>729</v>
      </c>
    </row>
    <row r="1581" spans="1:11" x14ac:dyDescent="0.25">
      <c r="A1581" s="1">
        <v>45374</v>
      </c>
      <c r="B1581" t="s">
        <v>3</v>
      </c>
      <c r="C1581" t="s">
        <v>838</v>
      </c>
      <c r="D1581" s="2">
        <v>2.4900000000000002</v>
      </c>
      <c r="E1581">
        <f t="shared" si="121"/>
        <v>3</v>
      </c>
      <c r="F1581">
        <f t="shared" si="122"/>
        <v>2024</v>
      </c>
      <c r="G1581">
        <f t="shared" si="123"/>
        <v>6</v>
      </c>
      <c r="H1581" t="str">
        <f t="shared" si="124"/>
        <v>Saturday</v>
      </c>
      <c r="I1581" t="str">
        <f t="shared" si="125"/>
        <v>Mar</v>
      </c>
      <c r="J1581" t="s">
        <v>48</v>
      </c>
      <c r="K1581" t="s">
        <v>729</v>
      </c>
    </row>
    <row r="1582" spans="1:11" x14ac:dyDescent="0.25">
      <c r="A1582" s="1">
        <v>45374</v>
      </c>
      <c r="B1582" t="s">
        <v>3</v>
      </c>
      <c r="C1582" t="s">
        <v>881</v>
      </c>
      <c r="D1582" s="2">
        <v>1.29</v>
      </c>
      <c r="E1582">
        <f t="shared" si="121"/>
        <v>3</v>
      </c>
      <c r="F1582">
        <f t="shared" si="122"/>
        <v>2024</v>
      </c>
      <c r="G1582">
        <f t="shared" si="123"/>
        <v>6</v>
      </c>
      <c r="H1582" t="str">
        <f t="shared" si="124"/>
        <v>Saturday</v>
      </c>
      <c r="I1582" t="str">
        <f t="shared" si="125"/>
        <v>Mar</v>
      </c>
      <c r="J1582" t="s">
        <v>48</v>
      </c>
      <c r="K1582" t="s">
        <v>729</v>
      </c>
    </row>
    <row r="1583" spans="1:11" x14ac:dyDescent="0.25">
      <c r="A1583" s="1">
        <v>45374</v>
      </c>
      <c r="B1583" t="s">
        <v>3</v>
      </c>
      <c r="C1583" t="s">
        <v>882</v>
      </c>
      <c r="D1583" s="2">
        <v>2.25</v>
      </c>
      <c r="E1583">
        <f t="shared" si="121"/>
        <v>3</v>
      </c>
      <c r="F1583">
        <f t="shared" si="122"/>
        <v>2024</v>
      </c>
      <c r="G1583">
        <f t="shared" si="123"/>
        <v>6</v>
      </c>
      <c r="H1583" t="str">
        <f t="shared" si="124"/>
        <v>Saturday</v>
      </c>
      <c r="I1583" t="str">
        <f t="shared" si="125"/>
        <v>Mar</v>
      </c>
      <c r="J1583" t="s">
        <v>48</v>
      </c>
      <c r="K1583" t="s">
        <v>729</v>
      </c>
    </row>
    <row r="1584" spans="1:11" x14ac:dyDescent="0.25">
      <c r="A1584" s="1">
        <v>45374</v>
      </c>
      <c r="B1584" t="s">
        <v>3</v>
      </c>
      <c r="C1584" t="s">
        <v>882</v>
      </c>
      <c r="D1584" s="2">
        <v>2.25</v>
      </c>
      <c r="E1584">
        <f t="shared" si="121"/>
        <v>3</v>
      </c>
      <c r="F1584">
        <f t="shared" si="122"/>
        <v>2024</v>
      </c>
      <c r="G1584">
        <f t="shared" si="123"/>
        <v>6</v>
      </c>
      <c r="H1584" t="str">
        <f t="shared" si="124"/>
        <v>Saturday</v>
      </c>
      <c r="I1584" t="str">
        <f t="shared" si="125"/>
        <v>Mar</v>
      </c>
      <c r="J1584" t="s">
        <v>48</v>
      </c>
      <c r="K1584" t="s">
        <v>729</v>
      </c>
    </row>
    <row r="1585" spans="1:11" x14ac:dyDescent="0.25">
      <c r="A1585" s="1">
        <v>45374</v>
      </c>
      <c r="B1585" t="s">
        <v>3</v>
      </c>
      <c r="C1585" t="s">
        <v>883</v>
      </c>
      <c r="D1585" s="2">
        <v>2.19</v>
      </c>
      <c r="E1585">
        <f t="shared" si="121"/>
        <v>3</v>
      </c>
      <c r="F1585">
        <f t="shared" si="122"/>
        <v>2024</v>
      </c>
      <c r="G1585">
        <f t="shared" si="123"/>
        <v>6</v>
      </c>
      <c r="H1585" t="str">
        <f t="shared" si="124"/>
        <v>Saturday</v>
      </c>
      <c r="I1585" t="str">
        <f t="shared" si="125"/>
        <v>Mar</v>
      </c>
      <c r="J1585" t="s">
        <v>48</v>
      </c>
      <c r="K1585" t="s">
        <v>729</v>
      </c>
    </row>
    <row r="1586" spans="1:11" x14ac:dyDescent="0.25">
      <c r="A1586" s="1">
        <v>45374</v>
      </c>
      <c r="B1586" t="s">
        <v>3</v>
      </c>
      <c r="C1586" t="s">
        <v>884</v>
      </c>
      <c r="D1586" s="2">
        <v>2.38</v>
      </c>
      <c r="E1586">
        <f t="shared" si="121"/>
        <v>3</v>
      </c>
      <c r="F1586">
        <f t="shared" si="122"/>
        <v>2024</v>
      </c>
      <c r="G1586">
        <f t="shared" si="123"/>
        <v>6</v>
      </c>
      <c r="H1586" t="str">
        <f t="shared" si="124"/>
        <v>Saturday</v>
      </c>
      <c r="I1586" t="str">
        <f t="shared" si="125"/>
        <v>Mar</v>
      </c>
      <c r="J1586" t="s">
        <v>48</v>
      </c>
      <c r="K1586" t="s">
        <v>729</v>
      </c>
    </row>
    <row r="1587" spans="1:11" x14ac:dyDescent="0.25">
      <c r="A1587" s="1">
        <v>45374</v>
      </c>
      <c r="B1587" t="s">
        <v>3</v>
      </c>
      <c r="C1587" t="s">
        <v>885</v>
      </c>
      <c r="D1587" s="2">
        <v>1.29</v>
      </c>
      <c r="E1587">
        <f t="shared" si="121"/>
        <v>3</v>
      </c>
      <c r="F1587">
        <f t="shared" si="122"/>
        <v>2024</v>
      </c>
      <c r="G1587">
        <f t="shared" si="123"/>
        <v>6</v>
      </c>
      <c r="H1587" t="str">
        <f t="shared" si="124"/>
        <v>Saturday</v>
      </c>
      <c r="I1587" t="str">
        <f t="shared" si="125"/>
        <v>Mar</v>
      </c>
      <c r="J1587" t="s">
        <v>48</v>
      </c>
      <c r="K1587" t="s">
        <v>729</v>
      </c>
    </row>
    <row r="1588" spans="1:11" x14ac:dyDescent="0.25">
      <c r="A1588" s="1">
        <v>45374</v>
      </c>
      <c r="B1588" t="s">
        <v>3</v>
      </c>
      <c r="C1588" t="s">
        <v>886</v>
      </c>
      <c r="D1588" s="2">
        <v>1.1499999999999999</v>
      </c>
      <c r="E1588">
        <f t="shared" si="121"/>
        <v>3</v>
      </c>
      <c r="F1588">
        <f t="shared" si="122"/>
        <v>2024</v>
      </c>
      <c r="G1588">
        <f t="shared" si="123"/>
        <v>6</v>
      </c>
      <c r="H1588" t="str">
        <f t="shared" si="124"/>
        <v>Saturday</v>
      </c>
      <c r="I1588" t="str">
        <f t="shared" si="125"/>
        <v>Mar</v>
      </c>
      <c r="J1588" t="s">
        <v>48</v>
      </c>
      <c r="K1588" t="s">
        <v>729</v>
      </c>
    </row>
    <row r="1589" spans="1:11" x14ac:dyDescent="0.25">
      <c r="A1589" s="1">
        <v>45374</v>
      </c>
      <c r="B1589" t="s">
        <v>3</v>
      </c>
      <c r="C1589" t="s">
        <v>887</v>
      </c>
      <c r="D1589" s="2">
        <v>1.99</v>
      </c>
      <c r="E1589">
        <f t="shared" si="121"/>
        <v>3</v>
      </c>
      <c r="F1589">
        <f t="shared" si="122"/>
        <v>2024</v>
      </c>
      <c r="G1589">
        <f t="shared" si="123"/>
        <v>6</v>
      </c>
      <c r="H1589" t="str">
        <f t="shared" si="124"/>
        <v>Saturday</v>
      </c>
      <c r="I1589" t="str">
        <f t="shared" si="125"/>
        <v>Mar</v>
      </c>
      <c r="J1589" t="s">
        <v>48</v>
      </c>
      <c r="K1589" t="s">
        <v>729</v>
      </c>
    </row>
    <row r="1590" spans="1:11" x14ac:dyDescent="0.25">
      <c r="A1590" s="1">
        <v>45374</v>
      </c>
      <c r="B1590" t="s">
        <v>3</v>
      </c>
      <c r="C1590" t="s">
        <v>888</v>
      </c>
      <c r="D1590" s="2">
        <v>1.49</v>
      </c>
      <c r="E1590">
        <f t="shared" si="121"/>
        <v>3</v>
      </c>
      <c r="F1590">
        <f t="shared" si="122"/>
        <v>2024</v>
      </c>
      <c r="G1590">
        <f t="shared" si="123"/>
        <v>6</v>
      </c>
      <c r="H1590" t="str">
        <f t="shared" si="124"/>
        <v>Saturday</v>
      </c>
      <c r="I1590" t="str">
        <f t="shared" si="125"/>
        <v>Mar</v>
      </c>
      <c r="J1590" t="s">
        <v>81</v>
      </c>
      <c r="K1590" t="s">
        <v>729</v>
      </c>
    </row>
    <row r="1591" spans="1:11" x14ac:dyDescent="0.25">
      <c r="A1591" s="1">
        <v>45374</v>
      </c>
      <c r="B1591" t="s">
        <v>3</v>
      </c>
      <c r="C1591" t="s">
        <v>889</v>
      </c>
      <c r="D1591" s="2">
        <v>1.79</v>
      </c>
      <c r="E1591">
        <f t="shared" si="121"/>
        <v>3</v>
      </c>
      <c r="F1591">
        <f t="shared" si="122"/>
        <v>2024</v>
      </c>
      <c r="G1591">
        <f t="shared" si="123"/>
        <v>6</v>
      </c>
      <c r="H1591" t="str">
        <f t="shared" si="124"/>
        <v>Saturday</v>
      </c>
      <c r="I1591" t="str">
        <f t="shared" si="125"/>
        <v>Mar</v>
      </c>
      <c r="J1591" t="s">
        <v>81</v>
      </c>
      <c r="K1591" t="s">
        <v>729</v>
      </c>
    </row>
    <row r="1592" spans="1:11" x14ac:dyDescent="0.25">
      <c r="A1592" s="1">
        <v>45374</v>
      </c>
      <c r="B1592" t="s">
        <v>3</v>
      </c>
      <c r="C1592" t="s">
        <v>101</v>
      </c>
      <c r="D1592" s="2">
        <v>1.49</v>
      </c>
      <c r="E1592">
        <f t="shared" si="121"/>
        <v>3</v>
      </c>
      <c r="F1592">
        <f t="shared" si="122"/>
        <v>2024</v>
      </c>
      <c r="G1592">
        <f t="shared" si="123"/>
        <v>6</v>
      </c>
      <c r="H1592" t="str">
        <f t="shared" si="124"/>
        <v>Saturday</v>
      </c>
      <c r="I1592" t="str">
        <f t="shared" si="125"/>
        <v>Mar</v>
      </c>
      <c r="J1592" t="s">
        <v>81</v>
      </c>
      <c r="K1592" t="s">
        <v>729</v>
      </c>
    </row>
    <row r="1593" spans="1:11" x14ac:dyDescent="0.25">
      <c r="A1593" s="1">
        <v>45374</v>
      </c>
      <c r="B1593" t="s">
        <v>3</v>
      </c>
      <c r="C1593" t="s">
        <v>102</v>
      </c>
      <c r="D1593" s="2">
        <v>1.49</v>
      </c>
      <c r="E1593">
        <f t="shared" si="121"/>
        <v>3</v>
      </c>
      <c r="F1593">
        <f t="shared" si="122"/>
        <v>2024</v>
      </c>
      <c r="G1593">
        <f t="shared" si="123"/>
        <v>6</v>
      </c>
      <c r="H1593" t="str">
        <f t="shared" si="124"/>
        <v>Saturday</v>
      </c>
      <c r="I1593" t="str">
        <f t="shared" si="125"/>
        <v>Mar</v>
      </c>
      <c r="J1593" t="s">
        <v>81</v>
      </c>
      <c r="K1593" t="s">
        <v>729</v>
      </c>
    </row>
    <row r="1594" spans="1:11" x14ac:dyDescent="0.25">
      <c r="A1594" s="1">
        <v>45374</v>
      </c>
      <c r="B1594" t="s">
        <v>3</v>
      </c>
      <c r="C1594" t="s">
        <v>485</v>
      </c>
      <c r="D1594" s="2">
        <v>2.29</v>
      </c>
      <c r="E1594">
        <f t="shared" si="121"/>
        <v>3</v>
      </c>
      <c r="F1594">
        <f t="shared" si="122"/>
        <v>2024</v>
      </c>
      <c r="G1594">
        <f t="shared" si="123"/>
        <v>6</v>
      </c>
      <c r="H1594" t="str">
        <f t="shared" si="124"/>
        <v>Saturday</v>
      </c>
      <c r="I1594" t="str">
        <f t="shared" si="125"/>
        <v>Mar</v>
      </c>
      <c r="J1594" t="s">
        <v>81</v>
      </c>
      <c r="K1594" t="s">
        <v>729</v>
      </c>
    </row>
    <row r="1595" spans="1:11" x14ac:dyDescent="0.25">
      <c r="A1595" s="1">
        <v>45374</v>
      </c>
      <c r="B1595" t="s">
        <v>3</v>
      </c>
      <c r="C1595" t="s">
        <v>890</v>
      </c>
      <c r="D1595" s="2">
        <v>3.19</v>
      </c>
      <c r="E1595">
        <f t="shared" si="121"/>
        <v>3</v>
      </c>
      <c r="F1595">
        <f t="shared" si="122"/>
        <v>2024</v>
      </c>
      <c r="G1595">
        <f t="shared" si="123"/>
        <v>6</v>
      </c>
      <c r="H1595" t="str">
        <f t="shared" si="124"/>
        <v>Saturday</v>
      </c>
      <c r="I1595" t="str">
        <f t="shared" si="125"/>
        <v>Mar</v>
      </c>
      <c r="J1595" t="s">
        <v>81</v>
      </c>
      <c r="K1595" t="s">
        <v>729</v>
      </c>
    </row>
    <row r="1596" spans="1:11" x14ac:dyDescent="0.25">
      <c r="A1596" s="1">
        <v>45374</v>
      </c>
      <c r="B1596" t="s">
        <v>3</v>
      </c>
      <c r="C1596" t="s">
        <v>438</v>
      </c>
      <c r="D1596" s="2">
        <v>1.39</v>
      </c>
      <c r="E1596">
        <f t="shared" si="121"/>
        <v>3</v>
      </c>
      <c r="F1596">
        <f t="shared" si="122"/>
        <v>2024</v>
      </c>
      <c r="G1596">
        <f t="shared" si="123"/>
        <v>6</v>
      </c>
      <c r="H1596" t="str">
        <f t="shared" si="124"/>
        <v>Saturday</v>
      </c>
      <c r="I1596" t="str">
        <f t="shared" si="125"/>
        <v>Mar</v>
      </c>
      <c r="J1596" t="s">
        <v>81</v>
      </c>
      <c r="K1596" t="s">
        <v>729</v>
      </c>
    </row>
    <row r="1597" spans="1:11" x14ac:dyDescent="0.25">
      <c r="A1597" s="1">
        <v>45374</v>
      </c>
      <c r="B1597" t="s">
        <v>3</v>
      </c>
      <c r="C1597" t="s">
        <v>891</v>
      </c>
      <c r="D1597" s="2">
        <v>1.39</v>
      </c>
      <c r="E1597">
        <f t="shared" si="121"/>
        <v>3</v>
      </c>
      <c r="F1597">
        <f t="shared" si="122"/>
        <v>2024</v>
      </c>
      <c r="G1597">
        <f t="shared" si="123"/>
        <v>6</v>
      </c>
      <c r="H1597" t="str">
        <f t="shared" si="124"/>
        <v>Saturday</v>
      </c>
      <c r="I1597" t="str">
        <f t="shared" si="125"/>
        <v>Mar</v>
      </c>
      <c r="J1597" t="s">
        <v>81</v>
      </c>
      <c r="K1597" t="s">
        <v>729</v>
      </c>
    </row>
    <row r="1598" spans="1:11" x14ac:dyDescent="0.25">
      <c r="A1598" s="1">
        <v>45374</v>
      </c>
      <c r="B1598" t="s">
        <v>3</v>
      </c>
      <c r="C1598" t="s">
        <v>347</v>
      </c>
      <c r="D1598" s="2">
        <v>1.99</v>
      </c>
      <c r="E1598">
        <f t="shared" si="121"/>
        <v>3</v>
      </c>
      <c r="F1598">
        <f t="shared" si="122"/>
        <v>2024</v>
      </c>
      <c r="G1598">
        <f t="shared" si="123"/>
        <v>6</v>
      </c>
      <c r="H1598" t="str">
        <f t="shared" si="124"/>
        <v>Saturday</v>
      </c>
      <c r="I1598" t="str">
        <f t="shared" si="125"/>
        <v>Mar</v>
      </c>
      <c r="J1598" t="s">
        <v>81</v>
      </c>
      <c r="K1598" t="s">
        <v>729</v>
      </c>
    </row>
    <row r="1599" spans="1:11" x14ac:dyDescent="0.25">
      <c r="A1599" s="1">
        <v>45374</v>
      </c>
      <c r="B1599" t="s">
        <v>3</v>
      </c>
      <c r="C1599" t="s">
        <v>892</v>
      </c>
      <c r="D1599" s="2">
        <v>2.99</v>
      </c>
      <c r="E1599">
        <f t="shared" si="121"/>
        <v>3</v>
      </c>
      <c r="F1599">
        <f t="shared" si="122"/>
        <v>2024</v>
      </c>
      <c r="G1599">
        <f t="shared" si="123"/>
        <v>6</v>
      </c>
      <c r="H1599" t="str">
        <f t="shared" si="124"/>
        <v>Saturday</v>
      </c>
      <c r="I1599" t="str">
        <f t="shared" si="125"/>
        <v>Mar</v>
      </c>
      <c r="J1599" t="s">
        <v>81</v>
      </c>
      <c r="K1599" t="s">
        <v>729</v>
      </c>
    </row>
    <row r="1600" spans="1:11" x14ac:dyDescent="0.25">
      <c r="A1600" s="1">
        <v>45374</v>
      </c>
      <c r="B1600" t="s">
        <v>3</v>
      </c>
      <c r="C1600" t="s">
        <v>224</v>
      </c>
      <c r="D1600" s="2">
        <v>0.99</v>
      </c>
      <c r="E1600">
        <f t="shared" si="121"/>
        <v>3</v>
      </c>
      <c r="F1600">
        <f t="shared" si="122"/>
        <v>2024</v>
      </c>
      <c r="G1600">
        <f t="shared" si="123"/>
        <v>6</v>
      </c>
      <c r="H1600" t="str">
        <f t="shared" si="124"/>
        <v>Saturday</v>
      </c>
      <c r="I1600" t="str">
        <f t="shared" si="125"/>
        <v>Mar</v>
      </c>
      <c r="J1600" t="s">
        <v>81</v>
      </c>
      <c r="K1600" t="s">
        <v>729</v>
      </c>
    </row>
    <row r="1601" spans="1:11" x14ac:dyDescent="0.25">
      <c r="A1601" s="1">
        <v>45374</v>
      </c>
      <c r="B1601" t="s">
        <v>3</v>
      </c>
      <c r="C1601" t="s">
        <v>224</v>
      </c>
      <c r="D1601" s="2">
        <v>0.99</v>
      </c>
      <c r="E1601">
        <f t="shared" si="121"/>
        <v>3</v>
      </c>
      <c r="F1601">
        <f t="shared" si="122"/>
        <v>2024</v>
      </c>
      <c r="G1601">
        <f t="shared" si="123"/>
        <v>6</v>
      </c>
      <c r="H1601" t="str">
        <f t="shared" si="124"/>
        <v>Saturday</v>
      </c>
      <c r="I1601" t="str">
        <f t="shared" si="125"/>
        <v>Mar</v>
      </c>
      <c r="J1601" t="s">
        <v>81</v>
      </c>
      <c r="K1601" t="s">
        <v>729</v>
      </c>
    </row>
    <row r="1602" spans="1:11" x14ac:dyDescent="0.25">
      <c r="A1602" s="1">
        <v>45374</v>
      </c>
      <c r="B1602" t="s">
        <v>3</v>
      </c>
      <c r="C1602" t="s">
        <v>224</v>
      </c>
      <c r="D1602" s="2">
        <v>0.99</v>
      </c>
      <c r="E1602">
        <f t="shared" si="121"/>
        <v>3</v>
      </c>
      <c r="F1602">
        <f t="shared" si="122"/>
        <v>2024</v>
      </c>
      <c r="G1602">
        <f t="shared" si="123"/>
        <v>6</v>
      </c>
      <c r="H1602" t="str">
        <f t="shared" si="124"/>
        <v>Saturday</v>
      </c>
      <c r="I1602" t="str">
        <f t="shared" si="125"/>
        <v>Mar</v>
      </c>
      <c r="J1602" t="s">
        <v>81</v>
      </c>
      <c r="K1602" t="s">
        <v>729</v>
      </c>
    </row>
    <row r="1603" spans="1:11" x14ac:dyDescent="0.25">
      <c r="A1603" s="1">
        <v>45374</v>
      </c>
      <c r="B1603" t="s">
        <v>3</v>
      </c>
      <c r="C1603" t="s">
        <v>435</v>
      </c>
      <c r="D1603" s="2">
        <v>1.98</v>
      </c>
      <c r="E1603">
        <f t="shared" ref="E1603:E1630" si="126">MONTH(A1603)</f>
        <v>3</v>
      </c>
      <c r="F1603">
        <f t="shared" ref="F1603:F1630" si="127">YEAR(A1603)</f>
        <v>2024</v>
      </c>
      <c r="G1603">
        <f t="shared" ref="G1603:G1630" si="128">WEEKDAY(A1603, 2)</f>
        <v>6</v>
      </c>
      <c r="H1603" t="str">
        <f t="shared" ref="H1603:H1630" si="129">CHOOSE(WEEKDAY(A1603, 2), "Monday", "Tuesday","Wednesday", "Thursday", "Friday", "Saturday","Sunday")</f>
        <v>Saturday</v>
      </c>
      <c r="I1603" t="str">
        <f t="shared" ref="I1603:I1630" si="130">TEXT(A1603, "MMM")</f>
        <v>Mar</v>
      </c>
      <c r="J1603" t="s">
        <v>81</v>
      </c>
      <c r="K1603" t="s">
        <v>729</v>
      </c>
    </row>
    <row r="1604" spans="1:11" x14ac:dyDescent="0.25">
      <c r="A1604" s="1">
        <v>45374</v>
      </c>
      <c r="B1604" t="s">
        <v>3</v>
      </c>
      <c r="C1604" t="s">
        <v>222</v>
      </c>
      <c r="D1604" s="2">
        <v>1.99</v>
      </c>
      <c r="E1604">
        <f t="shared" si="126"/>
        <v>3</v>
      </c>
      <c r="F1604">
        <f t="shared" si="127"/>
        <v>2024</v>
      </c>
      <c r="G1604">
        <f t="shared" si="128"/>
        <v>6</v>
      </c>
      <c r="H1604" t="str">
        <f t="shared" si="129"/>
        <v>Saturday</v>
      </c>
      <c r="I1604" t="str">
        <f t="shared" si="130"/>
        <v>Mar</v>
      </c>
      <c r="J1604" t="s">
        <v>81</v>
      </c>
      <c r="K1604" t="s">
        <v>729</v>
      </c>
    </row>
    <row r="1605" spans="1:11" x14ac:dyDescent="0.25">
      <c r="A1605" s="1">
        <v>45374</v>
      </c>
      <c r="B1605" t="s">
        <v>3</v>
      </c>
      <c r="C1605" t="s">
        <v>893</v>
      </c>
      <c r="D1605" s="2">
        <f>5.99-0.5</f>
        <v>5.49</v>
      </c>
      <c r="E1605">
        <f t="shared" si="126"/>
        <v>3</v>
      </c>
      <c r="F1605">
        <f t="shared" si="127"/>
        <v>2024</v>
      </c>
      <c r="G1605">
        <f t="shared" si="128"/>
        <v>6</v>
      </c>
      <c r="H1605" t="str">
        <f t="shared" si="129"/>
        <v>Saturday</v>
      </c>
      <c r="I1605" t="str">
        <f t="shared" si="130"/>
        <v>Mar</v>
      </c>
      <c r="J1605" t="s">
        <v>81</v>
      </c>
      <c r="K1605" t="s">
        <v>729</v>
      </c>
    </row>
    <row r="1606" spans="1:11" x14ac:dyDescent="0.25">
      <c r="A1606" s="1">
        <v>45374</v>
      </c>
      <c r="B1606" t="s">
        <v>3</v>
      </c>
      <c r="C1606" t="s">
        <v>292</v>
      </c>
      <c r="D1606" s="2">
        <v>1.99</v>
      </c>
      <c r="E1606">
        <f t="shared" si="126"/>
        <v>3</v>
      </c>
      <c r="F1606">
        <f t="shared" si="127"/>
        <v>2024</v>
      </c>
      <c r="G1606">
        <f t="shared" si="128"/>
        <v>6</v>
      </c>
      <c r="H1606" t="str">
        <f t="shared" si="129"/>
        <v>Saturday</v>
      </c>
      <c r="I1606" t="str">
        <f t="shared" si="130"/>
        <v>Mar</v>
      </c>
      <c r="J1606" t="s">
        <v>81</v>
      </c>
      <c r="K1606" t="s">
        <v>729</v>
      </c>
    </row>
    <row r="1607" spans="1:11" x14ac:dyDescent="0.25">
      <c r="A1607" s="1">
        <v>45374</v>
      </c>
      <c r="B1607" t="s">
        <v>894</v>
      </c>
      <c r="C1607" t="s">
        <v>895</v>
      </c>
      <c r="D1607" s="2">
        <f>5.95/2</f>
        <v>2.9750000000000001</v>
      </c>
      <c r="E1607">
        <f t="shared" si="126"/>
        <v>3</v>
      </c>
      <c r="F1607">
        <f t="shared" si="127"/>
        <v>2024</v>
      </c>
      <c r="G1607">
        <f t="shared" si="128"/>
        <v>6</v>
      </c>
      <c r="H1607" t="str">
        <f t="shared" si="129"/>
        <v>Saturday</v>
      </c>
      <c r="I1607" t="str">
        <f t="shared" si="130"/>
        <v>Mar</v>
      </c>
      <c r="J1607" t="s">
        <v>322</v>
      </c>
      <c r="K1607" t="s">
        <v>729</v>
      </c>
    </row>
    <row r="1608" spans="1:11" x14ac:dyDescent="0.25">
      <c r="A1608" s="1">
        <v>45374</v>
      </c>
      <c r="B1608" t="s">
        <v>894</v>
      </c>
      <c r="C1608" t="s">
        <v>896</v>
      </c>
      <c r="D1608" s="2">
        <v>1.1499999999999999</v>
      </c>
      <c r="E1608">
        <f t="shared" si="126"/>
        <v>3</v>
      </c>
      <c r="F1608">
        <f t="shared" si="127"/>
        <v>2024</v>
      </c>
      <c r="G1608">
        <f t="shared" si="128"/>
        <v>6</v>
      </c>
      <c r="H1608" t="str">
        <f t="shared" si="129"/>
        <v>Saturday</v>
      </c>
      <c r="I1608" t="str">
        <f t="shared" si="130"/>
        <v>Mar</v>
      </c>
      <c r="J1608" t="s">
        <v>322</v>
      </c>
      <c r="K1608" t="s">
        <v>729</v>
      </c>
    </row>
    <row r="1609" spans="1:11" x14ac:dyDescent="0.25">
      <c r="A1609" s="1">
        <v>45374</v>
      </c>
      <c r="B1609" t="s">
        <v>894</v>
      </c>
      <c r="C1609" t="s">
        <v>897</v>
      </c>
      <c r="D1609" s="2">
        <v>3.35</v>
      </c>
      <c r="E1609">
        <f t="shared" si="126"/>
        <v>3</v>
      </c>
      <c r="F1609">
        <f t="shared" si="127"/>
        <v>2024</v>
      </c>
      <c r="G1609">
        <f t="shared" si="128"/>
        <v>6</v>
      </c>
      <c r="H1609" t="str">
        <f t="shared" si="129"/>
        <v>Saturday</v>
      </c>
      <c r="I1609" t="str">
        <f t="shared" si="130"/>
        <v>Mar</v>
      </c>
      <c r="J1609" t="s">
        <v>322</v>
      </c>
      <c r="K1609" t="s">
        <v>729</v>
      </c>
    </row>
    <row r="1610" spans="1:11" x14ac:dyDescent="0.25">
      <c r="A1610" s="1">
        <v>45374</v>
      </c>
      <c r="B1610" t="s">
        <v>894</v>
      </c>
      <c r="C1610" t="s">
        <v>898</v>
      </c>
      <c r="D1610" s="2">
        <v>4.25</v>
      </c>
      <c r="E1610">
        <f t="shared" si="126"/>
        <v>3</v>
      </c>
      <c r="F1610">
        <f t="shared" si="127"/>
        <v>2024</v>
      </c>
      <c r="G1610">
        <f t="shared" si="128"/>
        <v>6</v>
      </c>
      <c r="H1610" t="str">
        <f t="shared" si="129"/>
        <v>Saturday</v>
      </c>
      <c r="I1610" t="str">
        <f t="shared" si="130"/>
        <v>Mar</v>
      </c>
      <c r="J1610" t="s">
        <v>322</v>
      </c>
      <c r="K1610" t="s">
        <v>729</v>
      </c>
    </row>
    <row r="1611" spans="1:11" x14ac:dyDescent="0.25">
      <c r="A1611" s="1">
        <v>45374</v>
      </c>
      <c r="B1611" t="s">
        <v>894</v>
      </c>
      <c r="C1611" t="s">
        <v>899</v>
      </c>
      <c r="D1611" s="2">
        <v>1.95</v>
      </c>
      <c r="E1611">
        <f t="shared" si="126"/>
        <v>3</v>
      </c>
      <c r="F1611">
        <f t="shared" si="127"/>
        <v>2024</v>
      </c>
      <c r="G1611">
        <f t="shared" si="128"/>
        <v>6</v>
      </c>
      <c r="H1611" t="str">
        <f t="shared" si="129"/>
        <v>Saturday</v>
      </c>
      <c r="I1611" t="str">
        <f t="shared" si="130"/>
        <v>Mar</v>
      </c>
      <c r="J1611" t="s">
        <v>322</v>
      </c>
      <c r="K1611" t="s">
        <v>729</v>
      </c>
    </row>
    <row r="1612" spans="1:11" x14ac:dyDescent="0.25">
      <c r="A1612" s="1">
        <v>45374</v>
      </c>
      <c r="B1612" t="s">
        <v>894</v>
      </c>
      <c r="C1612" t="s">
        <v>900</v>
      </c>
      <c r="D1612" s="2">
        <f>3.25/2</f>
        <v>1.625</v>
      </c>
      <c r="E1612">
        <f t="shared" si="126"/>
        <v>3</v>
      </c>
      <c r="F1612">
        <f t="shared" si="127"/>
        <v>2024</v>
      </c>
      <c r="G1612">
        <f t="shared" si="128"/>
        <v>6</v>
      </c>
      <c r="H1612" t="str">
        <f t="shared" si="129"/>
        <v>Saturday</v>
      </c>
      <c r="I1612" t="str">
        <f t="shared" si="130"/>
        <v>Mar</v>
      </c>
      <c r="J1612" t="s">
        <v>322</v>
      </c>
      <c r="K1612" t="s">
        <v>729</v>
      </c>
    </row>
    <row r="1613" spans="1:11" x14ac:dyDescent="0.25">
      <c r="A1613" s="1">
        <v>45374</v>
      </c>
      <c r="B1613" t="s">
        <v>894</v>
      </c>
      <c r="C1613" t="s">
        <v>901</v>
      </c>
      <c r="D1613" s="2">
        <f>3.15/2</f>
        <v>1.575</v>
      </c>
      <c r="E1613">
        <f t="shared" si="126"/>
        <v>3</v>
      </c>
      <c r="F1613">
        <f t="shared" si="127"/>
        <v>2024</v>
      </c>
      <c r="G1613">
        <f t="shared" si="128"/>
        <v>6</v>
      </c>
      <c r="H1613" t="str">
        <f t="shared" si="129"/>
        <v>Saturday</v>
      </c>
      <c r="I1613" t="str">
        <f t="shared" si="130"/>
        <v>Mar</v>
      </c>
      <c r="J1613" t="s">
        <v>322</v>
      </c>
      <c r="K1613" t="s">
        <v>729</v>
      </c>
    </row>
    <row r="1614" spans="1:11" x14ac:dyDescent="0.25">
      <c r="A1614" s="1">
        <v>45374</v>
      </c>
      <c r="B1614" t="s">
        <v>894</v>
      </c>
      <c r="C1614" t="s">
        <v>902</v>
      </c>
      <c r="D1614" s="2">
        <f>1.45/2</f>
        <v>0.72499999999999998</v>
      </c>
      <c r="E1614">
        <f t="shared" si="126"/>
        <v>3</v>
      </c>
      <c r="F1614">
        <f t="shared" si="127"/>
        <v>2024</v>
      </c>
      <c r="G1614">
        <f t="shared" si="128"/>
        <v>6</v>
      </c>
      <c r="H1614" t="str">
        <f t="shared" si="129"/>
        <v>Saturday</v>
      </c>
      <c r="I1614" t="str">
        <f t="shared" si="130"/>
        <v>Mar</v>
      </c>
      <c r="J1614" t="s">
        <v>322</v>
      </c>
      <c r="K1614" t="s">
        <v>729</v>
      </c>
    </row>
    <row r="1615" spans="1:11" x14ac:dyDescent="0.25">
      <c r="A1615" s="1">
        <v>45374</v>
      </c>
      <c r="B1615" t="s">
        <v>894</v>
      </c>
      <c r="C1615" t="s">
        <v>903</v>
      </c>
      <c r="D1615" s="2">
        <f>2.75/2</f>
        <v>1.375</v>
      </c>
      <c r="E1615">
        <f t="shared" si="126"/>
        <v>3</v>
      </c>
      <c r="F1615">
        <f t="shared" si="127"/>
        <v>2024</v>
      </c>
      <c r="G1615">
        <f t="shared" si="128"/>
        <v>6</v>
      </c>
      <c r="H1615" t="str">
        <f t="shared" si="129"/>
        <v>Saturday</v>
      </c>
      <c r="I1615" t="str">
        <f t="shared" si="130"/>
        <v>Mar</v>
      </c>
      <c r="J1615" t="s">
        <v>322</v>
      </c>
      <c r="K1615" t="s">
        <v>729</v>
      </c>
    </row>
    <row r="1616" spans="1:11" x14ac:dyDescent="0.25">
      <c r="A1616" s="1">
        <v>45374</v>
      </c>
      <c r="B1616" t="s">
        <v>894</v>
      </c>
      <c r="C1616" t="s">
        <v>904</v>
      </c>
      <c r="D1616" s="2">
        <v>4.3499999999999996</v>
      </c>
      <c r="E1616">
        <f t="shared" si="126"/>
        <v>3</v>
      </c>
      <c r="F1616">
        <f t="shared" si="127"/>
        <v>2024</v>
      </c>
      <c r="G1616">
        <f t="shared" si="128"/>
        <v>6</v>
      </c>
      <c r="H1616" t="str">
        <f t="shared" si="129"/>
        <v>Saturday</v>
      </c>
      <c r="I1616" t="str">
        <f t="shared" si="130"/>
        <v>Mar</v>
      </c>
      <c r="J1616" t="s">
        <v>322</v>
      </c>
      <c r="K1616" t="s">
        <v>729</v>
      </c>
    </row>
    <row r="1617" spans="1:11" x14ac:dyDescent="0.25">
      <c r="A1617" s="1">
        <v>45374</v>
      </c>
      <c r="B1617" t="s">
        <v>894</v>
      </c>
      <c r="C1617" t="s">
        <v>905</v>
      </c>
      <c r="D1617" s="2">
        <v>1.25</v>
      </c>
      <c r="E1617">
        <f t="shared" si="126"/>
        <v>3</v>
      </c>
      <c r="F1617">
        <f t="shared" si="127"/>
        <v>2024</v>
      </c>
      <c r="G1617">
        <f t="shared" si="128"/>
        <v>6</v>
      </c>
      <c r="H1617" t="str">
        <f t="shared" si="129"/>
        <v>Saturday</v>
      </c>
      <c r="I1617" t="str">
        <f t="shared" si="130"/>
        <v>Mar</v>
      </c>
      <c r="J1617" t="s">
        <v>322</v>
      </c>
      <c r="K1617" t="s">
        <v>729</v>
      </c>
    </row>
    <row r="1618" spans="1:11" x14ac:dyDescent="0.25">
      <c r="A1618" s="1">
        <v>45374</v>
      </c>
      <c r="B1618" t="s">
        <v>894</v>
      </c>
      <c r="C1618" t="s">
        <v>906</v>
      </c>
      <c r="D1618" s="2">
        <v>1.25</v>
      </c>
      <c r="E1618">
        <f t="shared" si="126"/>
        <v>3</v>
      </c>
      <c r="F1618">
        <f t="shared" si="127"/>
        <v>2024</v>
      </c>
      <c r="G1618">
        <f t="shared" si="128"/>
        <v>6</v>
      </c>
      <c r="H1618" t="str">
        <f t="shared" si="129"/>
        <v>Saturday</v>
      </c>
      <c r="I1618" t="str">
        <f t="shared" si="130"/>
        <v>Mar</v>
      </c>
      <c r="J1618" t="s">
        <v>322</v>
      </c>
      <c r="K1618" t="s">
        <v>729</v>
      </c>
    </row>
    <row r="1619" spans="1:11" x14ac:dyDescent="0.25">
      <c r="A1619" s="1">
        <v>45374</v>
      </c>
      <c r="B1619" t="s">
        <v>3</v>
      </c>
      <c r="C1619" t="s">
        <v>907</v>
      </c>
      <c r="D1619" s="2">
        <f>3.99-0.99-0.75</f>
        <v>2.25</v>
      </c>
      <c r="E1619">
        <f t="shared" si="126"/>
        <v>3</v>
      </c>
      <c r="F1619">
        <f t="shared" si="127"/>
        <v>2024</v>
      </c>
      <c r="G1619">
        <f t="shared" si="128"/>
        <v>6</v>
      </c>
      <c r="H1619" t="str">
        <f t="shared" si="129"/>
        <v>Saturday</v>
      </c>
      <c r="I1619" t="str">
        <f t="shared" si="130"/>
        <v>Mar</v>
      </c>
      <c r="J1619" t="s">
        <v>47</v>
      </c>
      <c r="K1619" t="s">
        <v>729</v>
      </c>
    </row>
    <row r="1620" spans="1:11" x14ac:dyDescent="0.25">
      <c r="A1620" s="1">
        <v>45374</v>
      </c>
      <c r="B1620" t="s">
        <v>3</v>
      </c>
      <c r="C1620" t="s">
        <v>908</v>
      </c>
      <c r="D1620" s="2">
        <f>3.29-1.65</f>
        <v>1.6400000000000001</v>
      </c>
      <c r="E1620">
        <f t="shared" si="126"/>
        <v>3</v>
      </c>
      <c r="F1620">
        <f t="shared" si="127"/>
        <v>2024</v>
      </c>
      <c r="G1620">
        <f t="shared" si="128"/>
        <v>6</v>
      </c>
      <c r="H1620" t="str">
        <f t="shared" si="129"/>
        <v>Saturday</v>
      </c>
      <c r="I1620" t="str">
        <f t="shared" si="130"/>
        <v>Mar</v>
      </c>
      <c r="J1620" t="s">
        <v>47</v>
      </c>
      <c r="K1620" t="s">
        <v>729</v>
      </c>
    </row>
    <row r="1621" spans="1:11" x14ac:dyDescent="0.25">
      <c r="A1621" s="1">
        <v>45374</v>
      </c>
      <c r="B1621" t="s">
        <v>3</v>
      </c>
      <c r="C1621" t="s">
        <v>847</v>
      </c>
      <c r="D1621" s="2">
        <v>3.49</v>
      </c>
      <c r="E1621">
        <f t="shared" si="126"/>
        <v>3</v>
      </c>
      <c r="F1621">
        <f t="shared" si="127"/>
        <v>2024</v>
      </c>
      <c r="G1621">
        <f t="shared" si="128"/>
        <v>6</v>
      </c>
      <c r="H1621" t="str">
        <f t="shared" si="129"/>
        <v>Saturday</v>
      </c>
      <c r="I1621" t="str">
        <f t="shared" si="130"/>
        <v>Mar</v>
      </c>
      <c r="J1621" t="s">
        <v>47</v>
      </c>
      <c r="K1621" t="s">
        <v>729</v>
      </c>
    </row>
    <row r="1622" spans="1:11" x14ac:dyDescent="0.25">
      <c r="A1622" s="1">
        <v>45374</v>
      </c>
      <c r="B1622" t="s">
        <v>3</v>
      </c>
      <c r="C1622" t="s">
        <v>847</v>
      </c>
      <c r="D1622" s="2">
        <v>3.49</v>
      </c>
      <c r="E1622">
        <f t="shared" si="126"/>
        <v>3</v>
      </c>
      <c r="F1622">
        <f t="shared" si="127"/>
        <v>2024</v>
      </c>
      <c r="G1622">
        <f t="shared" si="128"/>
        <v>6</v>
      </c>
      <c r="H1622" t="str">
        <f t="shared" si="129"/>
        <v>Saturday</v>
      </c>
      <c r="I1622" t="str">
        <f t="shared" si="130"/>
        <v>Mar</v>
      </c>
      <c r="J1622" t="s">
        <v>47</v>
      </c>
      <c r="K1622" t="s">
        <v>729</v>
      </c>
    </row>
    <row r="1623" spans="1:11" x14ac:dyDescent="0.25">
      <c r="A1623" s="1">
        <v>45374</v>
      </c>
      <c r="B1623" t="s">
        <v>3</v>
      </c>
      <c r="C1623" t="s">
        <v>909</v>
      </c>
      <c r="D1623" s="2">
        <v>1.29</v>
      </c>
      <c r="E1623">
        <f t="shared" si="126"/>
        <v>3</v>
      </c>
      <c r="F1623">
        <f t="shared" si="127"/>
        <v>2024</v>
      </c>
      <c r="G1623">
        <f t="shared" si="128"/>
        <v>6</v>
      </c>
      <c r="H1623" t="str">
        <f t="shared" si="129"/>
        <v>Saturday</v>
      </c>
      <c r="I1623" t="str">
        <f t="shared" si="130"/>
        <v>Mar</v>
      </c>
      <c r="J1623" t="s">
        <v>47</v>
      </c>
      <c r="K1623" t="s">
        <v>729</v>
      </c>
    </row>
    <row r="1624" spans="1:11" x14ac:dyDescent="0.25">
      <c r="A1624" s="1">
        <v>45374</v>
      </c>
      <c r="B1624" t="s">
        <v>3</v>
      </c>
      <c r="C1624" t="s">
        <v>910</v>
      </c>
      <c r="D1624" s="2">
        <f>2.89-1.05</f>
        <v>1.84</v>
      </c>
      <c r="E1624">
        <f t="shared" si="126"/>
        <v>3</v>
      </c>
      <c r="F1624">
        <f t="shared" si="127"/>
        <v>2024</v>
      </c>
      <c r="G1624">
        <f t="shared" si="128"/>
        <v>6</v>
      </c>
      <c r="H1624" t="str">
        <f t="shared" si="129"/>
        <v>Saturday</v>
      </c>
      <c r="I1624" t="str">
        <f t="shared" si="130"/>
        <v>Mar</v>
      </c>
      <c r="J1624" t="s">
        <v>47</v>
      </c>
      <c r="K1624" t="s">
        <v>729</v>
      </c>
    </row>
    <row r="1625" spans="1:11" x14ac:dyDescent="0.25">
      <c r="A1625" s="1">
        <v>45374</v>
      </c>
      <c r="B1625" t="s">
        <v>3</v>
      </c>
      <c r="C1625" t="s">
        <v>911</v>
      </c>
      <c r="D1625" s="2">
        <v>3.99</v>
      </c>
      <c r="E1625">
        <f t="shared" si="126"/>
        <v>3</v>
      </c>
      <c r="F1625">
        <f t="shared" si="127"/>
        <v>2024</v>
      </c>
      <c r="G1625">
        <f t="shared" si="128"/>
        <v>6</v>
      </c>
      <c r="H1625" t="str">
        <f t="shared" si="129"/>
        <v>Saturday</v>
      </c>
      <c r="I1625" t="str">
        <f t="shared" si="130"/>
        <v>Mar</v>
      </c>
      <c r="J1625" t="s">
        <v>47</v>
      </c>
      <c r="K1625" t="s">
        <v>729</v>
      </c>
    </row>
    <row r="1626" spans="1:11" x14ac:dyDescent="0.25">
      <c r="A1626" s="1">
        <v>45374</v>
      </c>
      <c r="B1626" t="s">
        <v>3</v>
      </c>
      <c r="C1626" t="s">
        <v>830</v>
      </c>
      <c r="D1626" s="2">
        <v>2.39</v>
      </c>
      <c r="E1626">
        <f t="shared" si="126"/>
        <v>3</v>
      </c>
      <c r="F1626">
        <f t="shared" si="127"/>
        <v>2024</v>
      </c>
      <c r="G1626">
        <f t="shared" si="128"/>
        <v>6</v>
      </c>
      <c r="H1626" t="str">
        <f t="shared" si="129"/>
        <v>Saturday</v>
      </c>
      <c r="I1626" t="str">
        <f t="shared" si="130"/>
        <v>Mar</v>
      </c>
      <c r="J1626" t="s">
        <v>47</v>
      </c>
      <c r="K1626" t="s">
        <v>729</v>
      </c>
    </row>
    <row r="1627" spans="1:11" x14ac:dyDescent="0.25">
      <c r="A1627" s="1">
        <v>45374</v>
      </c>
      <c r="B1627" t="s">
        <v>3</v>
      </c>
      <c r="C1627" t="s">
        <v>830</v>
      </c>
      <c r="D1627" s="2">
        <v>2.39</v>
      </c>
      <c r="E1627">
        <f t="shared" si="126"/>
        <v>3</v>
      </c>
      <c r="F1627">
        <f t="shared" si="127"/>
        <v>2024</v>
      </c>
      <c r="G1627">
        <f t="shared" si="128"/>
        <v>6</v>
      </c>
      <c r="H1627" t="str">
        <f t="shared" si="129"/>
        <v>Saturday</v>
      </c>
      <c r="I1627" t="str">
        <f t="shared" si="130"/>
        <v>Mar</v>
      </c>
      <c r="J1627" t="s">
        <v>47</v>
      </c>
      <c r="K1627" t="s">
        <v>729</v>
      </c>
    </row>
    <row r="1628" spans="1:11" x14ac:dyDescent="0.25">
      <c r="A1628" s="1">
        <v>45374</v>
      </c>
      <c r="B1628" t="s">
        <v>3</v>
      </c>
      <c r="C1628" t="s">
        <v>912</v>
      </c>
      <c r="D1628" s="2">
        <v>3.99</v>
      </c>
      <c r="E1628">
        <f t="shared" si="126"/>
        <v>3</v>
      </c>
      <c r="F1628">
        <f t="shared" si="127"/>
        <v>2024</v>
      </c>
      <c r="G1628">
        <f t="shared" si="128"/>
        <v>6</v>
      </c>
      <c r="H1628" t="str">
        <f t="shared" si="129"/>
        <v>Saturday</v>
      </c>
      <c r="I1628" t="str">
        <f t="shared" si="130"/>
        <v>Mar</v>
      </c>
      <c r="J1628" t="s">
        <v>47</v>
      </c>
      <c r="K1628" t="s">
        <v>729</v>
      </c>
    </row>
    <row r="1629" spans="1:11" x14ac:dyDescent="0.25">
      <c r="A1629" s="1">
        <v>45374</v>
      </c>
      <c r="B1629" t="s">
        <v>3</v>
      </c>
      <c r="C1629" t="s">
        <v>846</v>
      </c>
      <c r="D1629" s="2">
        <f>4.69-1.2</f>
        <v>3.49</v>
      </c>
      <c r="E1629">
        <f t="shared" si="126"/>
        <v>3</v>
      </c>
      <c r="F1629">
        <f t="shared" si="127"/>
        <v>2024</v>
      </c>
      <c r="G1629">
        <f t="shared" si="128"/>
        <v>6</v>
      </c>
      <c r="H1629" t="str">
        <f t="shared" si="129"/>
        <v>Saturday</v>
      </c>
      <c r="I1629" t="str">
        <f t="shared" si="130"/>
        <v>Mar</v>
      </c>
      <c r="J1629" t="s">
        <v>47</v>
      </c>
      <c r="K1629" t="s">
        <v>729</v>
      </c>
    </row>
    <row r="1630" spans="1:11" x14ac:dyDescent="0.25">
      <c r="A1630" s="1">
        <v>45374</v>
      </c>
      <c r="B1630" t="s">
        <v>3</v>
      </c>
      <c r="C1630" t="s">
        <v>846</v>
      </c>
      <c r="D1630" s="2">
        <f>4.69-1.2</f>
        <v>3.49</v>
      </c>
      <c r="E1630">
        <f t="shared" si="126"/>
        <v>3</v>
      </c>
      <c r="F1630">
        <f t="shared" si="127"/>
        <v>2024</v>
      </c>
      <c r="G1630">
        <f t="shared" si="128"/>
        <v>6</v>
      </c>
      <c r="H1630" t="str">
        <f t="shared" si="129"/>
        <v>Saturday</v>
      </c>
      <c r="I1630" t="str">
        <f t="shared" si="130"/>
        <v>Mar</v>
      </c>
      <c r="J1630" t="s">
        <v>47</v>
      </c>
      <c r="K1630" t="s">
        <v>729</v>
      </c>
    </row>
    <row r="1631" spans="1:11" x14ac:dyDescent="0.25">
      <c r="A1631" s="1">
        <v>45384</v>
      </c>
      <c r="B1631" t="s">
        <v>3</v>
      </c>
      <c r="C1631" t="s">
        <v>923</v>
      </c>
      <c r="D1631" s="2">
        <v>2.4</v>
      </c>
      <c r="E1631">
        <f t="shared" ref="E1631:E1662" si="131">MONTH(A1631)</f>
        <v>4</v>
      </c>
      <c r="F1631">
        <f t="shared" ref="F1631:F1662" si="132">YEAR(A1631)</f>
        <v>2024</v>
      </c>
      <c r="G1631">
        <f t="shared" ref="G1631:G1662" si="133">WEEKDAY(A1631, 2)</f>
        <v>2</v>
      </c>
      <c r="H1631" t="str">
        <f t="shared" ref="H1631:H1662" si="134">CHOOSE(WEEKDAY(A1631, 2), "Monday", "Tuesday","Wednesday", "Thursday", "Friday", "Saturday","Sunday")</f>
        <v>Tuesday</v>
      </c>
      <c r="I1631" t="str">
        <f t="shared" ref="I1631:I1662" si="135">TEXT(A1631, "MMM")</f>
        <v>Apr</v>
      </c>
      <c r="J1631" t="s">
        <v>46</v>
      </c>
    </row>
    <row r="1632" spans="1:11" x14ac:dyDescent="0.25">
      <c r="A1632" s="1">
        <v>45384</v>
      </c>
      <c r="B1632" t="s">
        <v>3</v>
      </c>
      <c r="C1632" t="s">
        <v>110</v>
      </c>
      <c r="D1632" s="2">
        <v>0.88</v>
      </c>
      <c r="E1632">
        <f t="shared" si="131"/>
        <v>4</v>
      </c>
      <c r="F1632">
        <f t="shared" si="132"/>
        <v>2024</v>
      </c>
      <c r="G1632">
        <f t="shared" si="133"/>
        <v>2</v>
      </c>
      <c r="H1632" t="str">
        <f t="shared" si="134"/>
        <v>Tuesday</v>
      </c>
      <c r="I1632" t="str">
        <f t="shared" si="135"/>
        <v>Apr</v>
      </c>
      <c r="J1632" t="s">
        <v>46</v>
      </c>
    </row>
    <row r="1633" spans="1:11" x14ac:dyDescent="0.25">
      <c r="A1633" s="1">
        <v>45384</v>
      </c>
      <c r="B1633" t="s">
        <v>3</v>
      </c>
      <c r="C1633" t="s">
        <v>639</v>
      </c>
      <c r="D1633" s="2">
        <v>0.79</v>
      </c>
      <c r="E1633">
        <f t="shared" si="131"/>
        <v>4</v>
      </c>
      <c r="F1633">
        <f t="shared" si="132"/>
        <v>2024</v>
      </c>
      <c r="G1633">
        <f t="shared" si="133"/>
        <v>2</v>
      </c>
      <c r="H1633" t="str">
        <f t="shared" si="134"/>
        <v>Tuesday</v>
      </c>
      <c r="I1633" t="str">
        <f t="shared" si="135"/>
        <v>Apr</v>
      </c>
      <c r="J1633" t="s">
        <v>46</v>
      </c>
    </row>
    <row r="1634" spans="1:11" x14ac:dyDescent="0.25">
      <c r="A1634" s="1">
        <v>45377</v>
      </c>
      <c r="B1634" t="s">
        <v>3</v>
      </c>
      <c r="C1634" t="s">
        <v>109</v>
      </c>
      <c r="D1634" s="2">
        <v>2.9</v>
      </c>
      <c r="E1634">
        <f t="shared" si="131"/>
        <v>3</v>
      </c>
      <c r="F1634">
        <f t="shared" si="132"/>
        <v>2024</v>
      </c>
      <c r="G1634">
        <f t="shared" si="133"/>
        <v>2</v>
      </c>
      <c r="H1634" t="str">
        <f t="shared" si="134"/>
        <v>Tuesday</v>
      </c>
      <c r="I1634" t="str">
        <f t="shared" si="135"/>
        <v>Mar</v>
      </c>
      <c r="J1634" t="s">
        <v>46</v>
      </c>
    </row>
    <row r="1635" spans="1:11" x14ac:dyDescent="0.25">
      <c r="A1635" s="1">
        <v>45377</v>
      </c>
      <c r="B1635" t="s">
        <v>3</v>
      </c>
      <c r="C1635" t="s">
        <v>316</v>
      </c>
      <c r="D1635" s="2">
        <v>1.1499999999999999</v>
      </c>
      <c r="E1635">
        <f t="shared" si="131"/>
        <v>3</v>
      </c>
      <c r="F1635">
        <f t="shared" si="132"/>
        <v>2024</v>
      </c>
      <c r="G1635">
        <f t="shared" si="133"/>
        <v>2</v>
      </c>
      <c r="H1635" t="str">
        <f t="shared" si="134"/>
        <v>Tuesday</v>
      </c>
      <c r="I1635" t="str">
        <f t="shared" si="135"/>
        <v>Mar</v>
      </c>
      <c r="J1635" t="s">
        <v>46</v>
      </c>
    </row>
    <row r="1636" spans="1:11" x14ac:dyDescent="0.25">
      <c r="A1636" s="1">
        <v>45381</v>
      </c>
      <c r="B1636" t="s">
        <v>3</v>
      </c>
      <c r="C1636" t="s">
        <v>925</v>
      </c>
      <c r="D1636" s="2">
        <v>8.49</v>
      </c>
      <c r="E1636">
        <f t="shared" si="131"/>
        <v>3</v>
      </c>
      <c r="F1636">
        <f t="shared" si="132"/>
        <v>2024</v>
      </c>
      <c r="G1636">
        <f t="shared" si="133"/>
        <v>6</v>
      </c>
      <c r="H1636" t="str">
        <f t="shared" si="134"/>
        <v>Saturday</v>
      </c>
      <c r="I1636" t="str">
        <f t="shared" si="135"/>
        <v>Mar</v>
      </c>
      <c r="J1636" t="s">
        <v>924</v>
      </c>
      <c r="K1636" t="s">
        <v>864</v>
      </c>
    </row>
    <row r="1637" spans="1:11" x14ac:dyDescent="0.25">
      <c r="A1637" s="1">
        <v>45381</v>
      </c>
      <c r="B1637" t="s">
        <v>3</v>
      </c>
      <c r="C1637" t="s">
        <v>926</v>
      </c>
      <c r="D1637" s="2">
        <v>3.99</v>
      </c>
      <c r="E1637">
        <f t="shared" si="131"/>
        <v>3</v>
      </c>
      <c r="F1637">
        <f t="shared" si="132"/>
        <v>2024</v>
      </c>
      <c r="G1637">
        <f t="shared" si="133"/>
        <v>6</v>
      </c>
      <c r="H1637" t="str">
        <f t="shared" si="134"/>
        <v>Saturday</v>
      </c>
      <c r="I1637" t="str">
        <f t="shared" si="135"/>
        <v>Mar</v>
      </c>
      <c r="J1637" t="s">
        <v>924</v>
      </c>
      <c r="K1637" t="s">
        <v>864</v>
      </c>
    </row>
    <row r="1638" spans="1:11" x14ac:dyDescent="0.25">
      <c r="A1638" s="1">
        <v>45381</v>
      </c>
      <c r="B1638" t="s">
        <v>3</v>
      </c>
      <c r="C1638" t="s">
        <v>927</v>
      </c>
      <c r="D1638" s="2">
        <v>0.2</v>
      </c>
      <c r="E1638">
        <f t="shared" si="131"/>
        <v>3</v>
      </c>
      <c r="F1638">
        <f t="shared" si="132"/>
        <v>2024</v>
      </c>
      <c r="G1638">
        <f t="shared" si="133"/>
        <v>6</v>
      </c>
      <c r="H1638" t="str">
        <f t="shared" si="134"/>
        <v>Saturday</v>
      </c>
      <c r="I1638" t="str">
        <f t="shared" si="135"/>
        <v>Mar</v>
      </c>
      <c r="J1638" t="s">
        <v>81</v>
      </c>
      <c r="K1638" t="s">
        <v>864</v>
      </c>
    </row>
    <row r="1639" spans="1:11" x14ac:dyDescent="0.25">
      <c r="A1639" s="1">
        <v>45381</v>
      </c>
      <c r="B1639" t="s">
        <v>3</v>
      </c>
      <c r="C1639" t="s">
        <v>928</v>
      </c>
      <c r="D1639" s="2">
        <v>2.99</v>
      </c>
      <c r="E1639">
        <f t="shared" si="131"/>
        <v>3</v>
      </c>
      <c r="F1639">
        <f t="shared" si="132"/>
        <v>2024</v>
      </c>
      <c r="G1639">
        <f t="shared" si="133"/>
        <v>6</v>
      </c>
      <c r="H1639" t="str">
        <f t="shared" si="134"/>
        <v>Saturday</v>
      </c>
      <c r="I1639" t="str">
        <f t="shared" si="135"/>
        <v>Mar</v>
      </c>
      <c r="J1639" t="s">
        <v>81</v>
      </c>
      <c r="K1639" t="s">
        <v>864</v>
      </c>
    </row>
    <row r="1640" spans="1:11" x14ac:dyDescent="0.25">
      <c r="A1640" s="1">
        <v>45381</v>
      </c>
      <c r="B1640" t="s">
        <v>3</v>
      </c>
      <c r="C1640" t="s">
        <v>929</v>
      </c>
      <c r="D1640" s="2">
        <v>2.0299999999999998</v>
      </c>
      <c r="E1640">
        <f t="shared" si="131"/>
        <v>3</v>
      </c>
      <c r="F1640">
        <f t="shared" si="132"/>
        <v>2024</v>
      </c>
      <c r="G1640">
        <f t="shared" si="133"/>
        <v>6</v>
      </c>
      <c r="H1640" t="str">
        <f t="shared" si="134"/>
        <v>Saturday</v>
      </c>
      <c r="I1640" t="str">
        <f t="shared" si="135"/>
        <v>Mar</v>
      </c>
      <c r="J1640" t="s">
        <v>81</v>
      </c>
      <c r="K1640" t="s">
        <v>864</v>
      </c>
    </row>
    <row r="1641" spans="1:11" x14ac:dyDescent="0.25">
      <c r="A1641" s="1">
        <v>45381</v>
      </c>
      <c r="B1641" t="s">
        <v>3</v>
      </c>
      <c r="C1641" t="s">
        <v>930</v>
      </c>
      <c r="D1641" s="2">
        <v>2.99</v>
      </c>
      <c r="E1641">
        <f t="shared" si="131"/>
        <v>3</v>
      </c>
      <c r="F1641">
        <f t="shared" si="132"/>
        <v>2024</v>
      </c>
      <c r="G1641">
        <f t="shared" si="133"/>
        <v>6</v>
      </c>
      <c r="H1641" t="str">
        <f t="shared" si="134"/>
        <v>Saturday</v>
      </c>
      <c r="I1641" t="str">
        <f t="shared" si="135"/>
        <v>Mar</v>
      </c>
      <c r="J1641" t="s">
        <v>81</v>
      </c>
      <c r="K1641" t="s">
        <v>864</v>
      </c>
    </row>
    <row r="1642" spans="1:11" x14ac:dyDescent="0.25">
      <c r="A1642" s="1">
        <v>45381</v>
      </c>
      <c r="B1642" t="s">
        <v>3</v>
      </c>
      <c r="C1642" t="s">
        <v>931</v>
      </c>
      <c r="D1642" s="2">
        <v>1.89</v>
      </c>
      <c r="E1642">
        <f t="shared" si="131"/>
        <v>3</v>
      </c>
      <c r="F1642">
        <f t="shared" si="132"/>
        <v>2024</v>
      </c>
      <c r="G1642">
        <f t="shared" si="133"/>
        <v>6</v>
      </c>
      <c r="H1642" t="str">
        <f t="shared" si="134"/>
        <v>Saturday</v>
      </c>
      <c r="I1642" t="str">
        <f t="shared" si="135"/>
        <v>Mar</v>
      </c>
      <c r="J1642" t="s">
        <v>81</v>
      </c>
      <c r="K1642" t="s">
        <v>864</v>
      </c>
    </row>
    <row r="1643" spans="1:11" x14ac:dyDescent="0.25">
      <c r="A1643" s="1">
        <v>45381</v>
      </c>
      <c r="B1643" t="s">
        <v>3</v>
      </c>
      <c r="C1643" t="s">
        <v>932</v>
      </c>
      <c r="D1643" s="2">
        <v>0.99</v>
      </c>
      <c r="E1643">
        <f t="shared" si="131"/>
        <v>3</v>
      </c>
      <c r="F1643">
        <f t="shared" si="132"/>
        <v>2024</v>
      </c>
      <c r="G1643">
        <f t="shared" si="133"/>
        <v>6</v>
      </c>
      <c r="H1643" t="str">
        <f t="shared" si="134"/>
        <v>Saturday</v>
      </c>
      <c r="I1643" t="str">
        <f t="shared" si="135"/>
        <v>Mar</v>
      </c>
      <c r="J1643" t="s">
        <v>81</v>
      </c>
      <c r="K1643" t="s">
        <v>864</v>
      </c>
    </row>
    <row r="1644" spans="1:11" x14ac:dyDescent="0.25">
      <c r="A1644" s="1">
        <v>45381</v>
      </c>
      <c r="B1644" t="s">
        <v>3</v>
      </c>
      <c r="C1644" t="s">
        <v>932</v>
      </c>
      <c r="D1644" s="2">
        <v>0.99</v>
      </c>
      <c r="E1644">
        <f t="shared" si="131"/>
        <v>3</v>
      </c>
      <c r="F1644">
        <f t="shared" si="132"/>
        <v>2024</v>
      </c>
      <c r="G1644">
        <f t="shared" si="133"/>
        <v>6</v>
      </c>
      <c r="H1644" t="str">
        <f t="shared" si="134"/>
        <v>Saturday</v>
      </c>
      <c r="I1644" t="str">
        <f t="shared" si="135"/>
        <v>Mar</v>
      </c>
      <c r="J1644" t="s">
        <v>81</v>
      </c>
      <c r="K1644" t="s">
        <v>864</v>
      </c>
    </row>
    <row r="1645" spans="1:11" x14ac:dyDescent="0.25">
      <c r="A1645" s="1">
        <v>45381</v>
      </c>
      <c r="B1645" t="s">
        <v>3</v>
      </c>
      <c r="C1645" t="s">
        <v>933</v>
      </c>
      <c r="D1645" s="2">
        <v>1.59</v>
      </c>
      <c r="E1645">
        <f t="shared" si="131"/>
        <v>3</v>
      </c>
      <c r="F1645">
        <f t="shared" si="132"/>
        <v>2024</v>
      </c>
      <c r="G1645">
        <f t="shared" si="133"/>
        <v>6</v>
      </c>
      <c r="H1645" t="str">
        <f t="shared" si="134"/>
        <v>Saturday</v>
      </c>
      <c r="I1645" t="str">
        <f t="shared" si="135"/>
        <v>Mar</v>
      </c>
      <c r="J1645" t="s">
        <v>81</v>
      </c>
      <c r="K1645" t="s">
        <v>864</v>
      </c>
    </row>
    <row r="1646" spans="1:11" x14ac:dyDescent="0.25">
      <c r="A1646" s="1">
        <v>45381</v>
      </c>
      <c r="B1646" t="s">
        <v>3</v>
      </c>
      <c r="C1646" t="s">
        <v>934</v>
      </c>
      <c r="D1646" s="2">
        <v>0.99</v>
      </c>
      <c r="E1646">
        <f t="shared" si="131"/>
        <v>3</v>
      </c>
      <c r="F1646">
        <f t="shared" si="132"/>
        <v>2024</v>
      </c>
      <c r="G1646">
        <f t="shared" si="133"/>
        <v>6</v>
      </c>
      <c r="H1646" t="str">
        <f t="shared" si="134"/>
        <v>Saturday</v>
      </c>
      <c r="I1646" t="str">
        <f t="shared" si="135"/>
        <v>Mar</v>
      </c>
      <c r="J1646" t="s">
        <v>81</v>
      </c>
      <c r="K1646" t="s">
        <v>864</v>
      </c>
    </row>
    <row r="1647" spans="1:11" x14ac:dyDescent="0.25">
      <c r="A1647" s="1">
        <v>45381</v>
      </c>
      <c r="B1647" t="s">
        <v>3</v>
      </c>
      <c r="C1647" t="s">
        <v>934</v>
      </c>
      <c r="D1647" s="2">
        <v>0.99</v>
      </c>
      <c r="E1647">
        <f t="shared" si="131"/>
        <v>3</v>
      </c>
      <c r="F1647">
        <f t="shared" si="132"/>
        <v>2024</v>
      </c>
      <c r="G1647">
        <f t="shared" si="133"/>
        <v>6</v>
      </c>
      <c r="H1647" t="str">
        <f t="shared" si="134"/>
        <v>Saturday</v>
      </c>
      <c r="I1647" t="str">
        <f t="shared" si="135"/>
        <v>Mar</v>
      </c>
      <c r="J1647" t="s">
        <v>81</v>
      </c>
      <c r="K1647" t="s">
        <v>864</v>
      </c>
    </row>
    <row r="1648" spans="1:11" x14ac:dyDescent="0.25">
      <c r="A1648" s="1">
        <v>45381</v>
      </c>
      <c r="B1648" t="s">
        <v>3</v>
      </c>
      <c r="C1648" t="s">
        <v>934</v>
      </c>
      <c r="D1648" s="2">
        <v>0.99</v>
      </c>
      <c r="E1648">
        <f t="shared" si="131"/>
        <v>3</v>
      </c>
      <c r="F1648">
        <f t="shared" si="132"/>
        <v>2024</v>
      </c>
      <c r="G1648">
        <f t="shared" si="133"/>
        <v>6</v>
      </c>
      <c r="H1648" t="str">
        <f t="shared" si="134"/>
        <v>Saturday</v>
      </c>
      <c r="I1648" t="str">
        <f t="shared" si="135"/>
        <v>Mar</v>
      </c>
      <c r="J1648" t="s">
        <v>81</v>
      </c>
      <c r="K1648" t="s">
        <v>864</v>
      </c>
    </row>
    <row r="1649" spans="1:11" x14ac:dyDescent="0.25">
      <c r="A1649" s="1">
        <v>45381</v>
      </c>
      <c r="B1649" t="s">
        <v>3</v>
      </c>
      <c r="C1649" t="s">
        <v>255</v>
      </c>
      <c r="D1649" s="2">
        <v>1.79</v>
      </c>
      <c r="E1649">
        <f t="shared" si="131"/>
        <v>3</v>
      </c>
      <c r="F1649">
        <f t="shared" si="132"/>
        <v>2024</v>
      </c>
      <c r="G1649">
        <f t="shared" si="133"/>
        <v>6</v>
      </c>
      <c r="H1649" t="str">
        <f t="shared" si="134"/>
        <v>Saturday</v>
      </c>
      <c r="I1649" t="str">
        <f t="shared" si="135"/>
        <v>Mar</v>
      </c>
      <c r="J1649" t="s">
        <v>81</v>
      </c>
      <c r="K1649" t="s">
        <v>864</v>
      </c>
    </row>
    <row r="1650" spans="1:11" x14ac:dyDescent="0.25">
      <c r="A1650" s="1">
        <v>45381</v>
      </c>
      <c r="B1650" t="s">
        <v>3</v>
      </c>
      <c r="C1650" t="s">
        <v>124</v>
      </c>
      <c r="D1650" s="2">
        <v>1.39</v>
      </c>
      <c r="E1650">
        <f t="shared" si="131"/>
        <v>3</v>
      </c>
      <c r="F1650">
        <f t="shared" si="132"/>
        <v>2024</v>
      </c>
      <c r="G1650">
        <f t="shared" si="133"/>
        <v>6</v>
      </c>
      <c r="H1650" t="str">
        <f t="shared" si="134"/>
        <v>Saturday</v>
      </c>
      <c r="I1650" t="str">
        <f t="shared" si="135"/>
        <v>Mar</v>
      </c>
      <c r="J1650" t="s">
        <v>81</v>
      </c>
      <c r="K1650" t="s">
        <v>864</v>
      </c>
    </row>
    <row r="1651" spans="1:11" x14ac:dyDescent="0.25">
      <c r="A1651" s="1">
        <v>45381</v>
      </c>
      <c r="B1651" t="s">
        <v>3</v>
      </c>
      <c r="C1651" t="s">
        <v>255</v>
      </c>
      <c r="D1651" s="2">
        <v>1.79</v>
      </c>
      <c r="E1651">
        <f t="shared" si="131"/>
        <v>3</v>
      </c>
      <c r="F1651">
        <f t="shared" si="132"/>
        <v>2024</v>
      </c>
      <c r="G1651">
        <f t="shared" si="133"/>
        <v>6</v>
      </c>
      <c r="H1651" t="str">
        <f t="shared" si="134"/>
        <v>Saturday</v>
      </c>
      <c r="I1651" t="str">
        <f t="shared" si="135"/>
        <v>Mar</v>
      </c>
      <c r="J1651" t="s">
        <v>81</v>
      </c>
      <c r="K1651" t="s">
        <v>864</v>
      </c>
    </row>
    <row r="1652" spans="1:11" x14ac:dyDescent="0.25">
      <c r="A1652" s="1">
        <v>45381</v>
      </c>
      <c r="B1652" t="s">
        <v>3</v>
      </c>
      <c r="C1652" t="s">
        <v>935</v>
      </c>
      <c r="D1652" s="2">
        <v>1.05</v>
      </c>
      <c r="E1652">
        <f t="shared" si="131"/>
        <v>3</v>
      </c>
      <c r="F1652">
        <f t="shared" si="132"/>
        <v>2024</v>
      </c>
      <c r="G1652">
        <f t="shared" si="133"/>
        <v>6</v>
      </c>
      <c r="H1652" t="str">
        <f t="shared" si="134"/>
        <v>Saturday</v>
      </c>
      <c r="I1652" t="str">
        <f t="shared" si="135"/>
        <v>Mar</v>
      </c>
      <c r="J1652" t="s">
        <v>81</v>
      </c>
      <c r="K1652" t="s">
        <v>864</v>
      </c>
    </row>
    <row r="1653" spans="1:11" x14ac:dyDescent="0.25">
      <c r="A1653" s="1">
        <v>45381</v>
      </c>
      <c r="B1653" t="s">
        <v>3</v>
      </c>
      <c r="C1653" t="s">
        <v>936</v>
      </c>
      <c r="D1653" s="2">
        <v>1.29</v>
      </c>
      <c r="E1653">
        <f t="shared" si="131"/>
        <v>3</v>
      </c>
      <c r="F1653">
        <f t="shared" si="132"/>
        <v>2024</v>
      </c>
      <c r="G1653">
        <f t="shared" si="133"/>
        <v>6</v>
      </c>
      <c r="H1653" t="str">
        <f t="shared" si="134"/>
        <v>Saturday</v>
      </c>
      <c r="I1653" t="str">
        <f t="shared" si="135"/>
        <v>Mar</v>
      </c>
      <c r="J1653" t="s">
        <v>81</v>
      </c>
      <c r="K1653" t="s">
        <v>864</v>
      </c>
    </row>
    <row r="1654" spans="1:11" x14ac:dyDescent="0.25">
      <c r="A1654" s="1">
        <v>45381</v>
      </c>
      <c r="B1654" t="s">
        <v>3</v>
      </c>
      <c r="C1654" t="s">
        <v>937</v>
      </c>
      <c r="D1654" s="2">
        <v>1.79</v>
      </c>
      <c r="E1654">
        <f t="shared" si="131"/>
        <v>3</v>
      </c>
      <c r="F1654">
        <f t="shared" si="132"/>
        <v>2024</v>
      </c>
      <c r="G1654">
        <f t="shared" si="133"/>
        <v>6</v>
      </c>
      <c r="H1654" t="str">
        <f t="shared" si="134"/>
        <v>Saturday</v>
      </c>
      <c r="I1654" t="str">
        <f t="shared" si="135"/>
        <v>Mar</v>
      </c>
      <c r="J1654" t="s">
        <v>81</v>
      </c>
      <c r="K1654" t="s">
        <v>864</v>
      </c>
    </row>
    <row r="1655" spans="1:11" x14ac:dyDescent="0.25">
      <c r="A1655" s="1">
        <v>45381</v>
      </c>
      <c r="B1655" t="s">
        <v>3</v>
      </c>
      <c r="C1655" t="s">
        <v>938</v>
      </c>
      <c r="D1655" s="2">
        <v>2.25</v>
      </c>
      <c r="E1655">
        <f t="shared" si="131"/>
        <v>3</v>
      </c>
      <c r="F1655">
        <f t="shared" si="132"/>
        <v>2024</v>
      </c>
      <c r="G1655">
        <f t="shared" si="133"/>
        <v>6</v>
      </c>
      <c r="H1655" t="str">
        <f t="shared" si="134"/>
        <v>Saturday</v>
      </c>
      <c r="I1655" t="str">
        <f t="shared" si="135"/>
        <v>Mar</v>
      </c>
      <c r="J1655" t="s">
        <v>81</v>
      </c>
      <c r="K1655" t="s">
        <v>864</v>
      </c>
    </row>
    <row r="1656" spans="1:11" x14ac:dyDescent="0.25">
      <c r="A1656" s="1">
        <v>45381</v>
      </c>
      <c r="B1656" t="s">
        <v>3</v>
      </c>
      <c r="C1656" t="s">
        <v>939</v>
      </c>
      <c r="D1656" s="2">
        <v>3</v>
      </c>
      <c r="E1656">
        <f t="shared" si="131"/>
        <v>3</v>
      </c>
      <c r="F1656">
        <f t="shared" si="132"/>
        <v>2024</v>
      </c>
      <c r="G1656">
        <f t="shared" si="133"/>
        <v>6</v>
      </c>
      <c r="H1656" t="str">
        <f t="shared" si="134"/>
        <v>Saturday</v>
      </c>
      <c r="I1656" t="str">
        <f t="shared" si="135"/>
        <v>Mar</v>
      </c>
      <c r="J1656" t="s">
        <v>941</v>
      </c>
      <c r="K1656" t="s">
        <v>864</v>
      </c>
    </row>
    <row r="1657" spans="1:11" x14ac:dyDescent="0.25">
      <c r="A1657" s="1">
        <v>45381</v>
      </c>
      <c r="B1657" t="s">
        <v>3</v>
      </c>
      <c r="C1657" t="s">
        <v>940</v>
      </c>
      <c r="D1657" s="2">
        <v>3</v>
      </c>
      <c r="E1657">
        <f t="shared" si="131"/>
        <v>3</v>
      </c>
      <c r="F1657">
        <f t="shared" si="132"/>
        <v>2024</v>
      </c>
      <c r="G1657">
        <f t="shared" si="133"/>
        <v>6</v>
      </c>
      <c r="H1657" t="str">
        <f t="shared" si="134"/>
        <v>Saturday</v>
      </c>
      <c r="I1657" t="str">
        <f t="shared" si="135"/>
        <v>Mar</v>
      </c>
      <c r="J1657" t="s">
        <v>941</v>
      </c>
      <c r="K1657" t="s">
        <v>864</v>
      </c>
    </row>
    <row r="1658" spans="1:11" x14ac:dyDescent="0.25">
      <c r="A1658" s="1">
        <v>45384</v>
      </c>
      <c r="B1658" t="s">
        <v>3</v>
      </c>
      <c r="C1658" t="s">
        <v>638</v>
      </c>
      <c r="D1658" s="2">
        <f>3.99-1.5</f>
        <v>2.4900000000000002</v>
      </c>
      <c r="E1658">
        <f t="shared" si="131"/>
        <v>4</v>
      </c>
      <c r="F1658">
        <f t="shared" si="132"/>
        <v>2024</v>
      </c>
      <c r="G1658">
        <f t="shared" si="133"/>
        <v>2</v>
      </c>
      <c r="H1658" t="str">
        <f t="shared" si="134"/>
        <v>Tuesday</v>
      </c>
      <c r="I1658" t="str">
        <f t="shared" si="135"/>
        <v>Apr</v>
      </c>
      <c r="J1658" t="s">
        <v>49</v>
      </c>
      <c r="K1658" t="s">
        <v>743</v>
      </c>
    </row>
    <row r="1659" spans="1:11" x14ac:dyDescent="0.25">
      <c r="A1659" s="1">
        <v>45384</v>
      </c>
      <c r="B1659" t="s">
        <v>3</v>
      </c>
      <c r="C1659" t="s">
        <v>176</v>
      </c>
      <c r="D1659" s="2">
        <v>1.0900000000000001</v>
      </c>
      <c r="E1659">
        <f t="shared" si="131"/>
        <v>4</v>
      </c>
      <c r="F1659">
        <f t="shared" si="132"/>
        <v>2024</v>
      </c>
      <c r="G1659">
        <f t="shared" si="133"/>
        <v>2</v>
      </c>
      <c r="H1659" t="str">
        <f t="shared" si="134"/>
        <v>Tuesday</v>
      </c>
      <c r="I1659" t="str">
        <f t="shared" si="135"/>
        <v>Apr</v>
      </c>
      <c r="J1659" t="s">
        <v>49</v>
      </c>
      <c r="K1659" t="s">
        <v>743</v>
      </c>
    </row>
    <row r="1660" spans="1:11" x14ac:dyDescent="0.25">
      <c r="A1660" s="1">
        <v>45385</v>
      </c>
      <c r="B1660" t="s">
        <v>3</v>
      </c>
      <c r="C1660" t="s">
        <v>923</v>
      </c>
      <c r="D1660" s="2">
        <v>2.4</v>
      </c>
      <c r="E1660">
        <f t="shared" si="131"/>
        <v>4</v>
      </c>
      <c r="F1660">
        <f t="shared" si="132"/>
        <v>2024</v>
      </c>
      <c r="G1660">
        <f t="shared" si="133"/>
        <v>3</v>
      </c>
      <c r="H1660" t="str">
        <f t="shared" si="134"/>
        <v>Wednesday</v>
      </c>
      <c r="I1660" t="str">
        <f t="shared" si="135"/>
        <v>Apr</v>
      </c>
      <c r="J1660" t="s">
        <v>46</v>
      </c>
    </row>
    <row r="1661" spans="1:11" x14ac:dyDescent="0.25">
      <c r="A1661" s="1">
        <v>45380</v>
      </c>
      <c r="B1661" t="s">
        <v>3</v>
      </c>
      <c r="C1661" t="s">
        <v>942</v>
      </c>
      <c r="D1661" s="2">
        <f>3.29-1</f>
        <v>2.29</v>
      </c>
      <c r="E1661">
        <f t="shared" si="131"/>
        <v>3</v>
      </c>
      <c r="F1661">
        <f t="shared" si="132"/>
        <v>2024</v>
      </c>
      <c r="G1661">
        <f t="shared" si="133"/>
        <v>5</v>
      </c>
      <c r="H1661" t="str">
        <f t="shared" si="134"/>
        <v>Friday</v>
      </c>
      <c r="I1661" t="str">
        <f t="shared" si="135"/>
        <v>Mar</v>
      </c>
      <c r="J1661" t="s">
        <v>49</v>
      </c>
      <c r="K1661" t="s">
        <v>743</v>
      </c>
    </row>
    <row r="1662" spans="1:11" x14ac:dyDescent="0.25">
      <c r="A1662" s="1">
        <v>45380</v>
      </c>
      <c r="B1662" t="s">
        <v>3</v>
      </c>
      <c r="C1662" t="s">
        <v>942</v>
      </c>
      <c r="D1662" s="2">
        <f>3.29-1</f>
        <v>2.29</v>
      </c>
      <c r="E1662">
        <f t="shared" si="131"/>
        <v>3</v>
      </c>
      <c r="F1662">
        <f t="shared" si="132"/>
        <v>2024</v>
      </c>
      <c r="G1662">
        <f t="shared" si="133"/>
        <v>5</v>
      </c>
      <c r="H1662" t="str">
        <f t="shared" si="134"/>
        <v>Friday</v>
      </c>
      <c r="I1662" t="str">
        <f t="shared" si="135"/>
        <v>Mar</v>
      </c>
      <c r="J1662" t="s">
        <v>49</v>
      </c>
      <c r="K1662" t="s">
        <v>743</v>
      </c>
    </row>
    <row r="1663" spans="1:11" x14ac:dyDescent="0.25">
      <c r="A1663" s="1">
        <v>45380</v>
      </c>
      <c r="B1663" t="s">
        <v>3</v>
      </c>
      <c r="C1663" t="s">
        <v>943</v>
      </c>
      <c r="D1663" s="2">
        <f>4.6-2.32</f>
        <v>2.2799999999999998</v>
      </c>
      <c r="E1663">
        <f t="shared" ref="E1663:E1694" si="136">MONTH(A1663)</f>
        <v>3</v>
      </c>
      <c r="F1663">
        <f t="shared" ref="F1663:F1694" si="137">YEAR(A1663)</f>
        <v>2024</v>
      </c>
      <c r="G1663">
        <f t="shared" ref="G1663:G1694" si="138">WEEKDAY(A1663, 2)</f>
        <v>5</v>
      </c>
      <c r="H1663" t="str">
        <f t="shared" ref="H1663:H1694" si="139">CHOOSE(WEEKDAY(A1663, 2), "Monday", "Tuesday","Wednesday", "Thursday", "Friday", "Saturday","Sunday")</f>
        <v>Friday</v>
      </c>
      <c r="I1663" t="str">
        <f t="shared" ref="I1663:I1694" si="140">TEXT(A1663, "MMM")</f>
        <v>Mar</v>
      </c>
      <c r="J1663" t="s">
        <v>49</v>
      </c>
      <c r="K1663" t="s">
        <v>743</v>
      </c>
    </row>
    <row r="1664" spans="1:11" x14ac:dyDescent="0.25">
      <c r="A1664" s="1">
        <v>45380</v>
      </c>
      <c r="B1664" t="s">
        <v>3</v>
      </c>
      <c r="C1664" t="s">
        <v>176</v>
      </c>
      <c r="D1664" s="2">
        <f>1.09-0.3</f>
        <v>0.79</v>
      </c>
      <c r="E1664">
        <f t="shared" si="136"/>
        <v>3</v>
      </c>
      <c r="F1664">
        <f t="shared" si="137"/>
        <v>2024</v>
      </c>
      <c r="G1664">
        <f t="shared" si="138"/>
        <v>5</v>
      </c>
      <c r="H1664" t="str">
        <f t="shared" si="139"/>
        <v>Friday</v>
      </c>
      <c r="I1664" t="str">
        <f t="shared" si="140"/>
        <v>Mar</v>
      </c>
      <c r="J1664" t="s">
        <v>49</v>
      </c>
      <c r="K1664" t="s">
        <v>743</v>
      </c>
    </row>
    <row r="1665" spans="1:11" x14ac:dyDescent="0.25">
      <c r="A1665" s="1">
        <v>45380</v>
      </c>
      <c r="B1665" t="s">
        <v>3</v>
      </c>
      <c r="C1665" t="s">
        <v>176</v>
      </c>
      <c r="D1665" s="2">
        <f>1.09-0.3</f>
        <v>0.79</v>
      </c>
      <c r="E1665">
        <f t="shared" si="136"/>
        <v>3</v>
      </c>
      <c r="F1665">
        <f t="shared" si="137"/>
        <v>2024</v>
      </c>
      <c r="G1665">
        <f t="shared" si="138"/>
        <v>5</v>
      </c>
      <c r="H1665" t="str">
        <f t="shared" si="139"/>
        <v>Friday</v>
      </c>
      <c r="I1665" t="str">
        <f t="shared" si="140"/>
        <v>Mar</v>
      </c>
      <c r="J1665" t="s">
        <v>49</v>
      </c>
      <c r="K1665" t="s">
        <v>743</v>
      </c>
    </row>
    <row r="1666" spans="1:11" x14ac:dyDescent="0.25">
      <c r="A1666" s="1">
        <v>45376</v>
      </c>
      <c r="B1666" t="s">
        <v>3</v>
      </c>
      <c r="C1666" t="s">
        <v>316</v>
      </c>
      <c r="D1666" s="2">
        <v>1.1499999999999999</v>
      </c>
      <c r="E1666">
        <f t="shared" si="136"/>
        <v>3</v>
      </c>
      <c r="F1666">
        <f t="shared" si="137"/>
        <v>2024</v>
      </c>
      <c r="G1666">
        <f t="shared" si="138"/>
        <v>1</v>
      </c>
      <c r="H1666" t="str">
        <f t="shared" si="139"/>
        <v>Monday</v>
      </c>
      <c r="I1666" t="str">
        <f t="shared" si="140"/>
        <v>Mar</v>
      </c>
      <c r="J1666" t="s">
        <v>46</v>
      </c>
    </row>
    <row r="1667" spans="1:11" x14ac:dyDescent="0.25">
      <c r="A1667" s="1">
        <v>45376</v>
      </c>
      <c r="B1667" t="s">
        <v>3</v>
      </c>
      <c r="C1667" t="s">
        <v>109</v>
      </c>
      <c r="D1667" s="2">
        <v>2.9</v>
      </c>
      <c r="E1667">
        <f t="shared" si="136"/>
        <v>3</v>
      </c>
      <c r="F1667">
        <f t="shared" si="137"/>
        <v>2024</v>
      </c>
      <c r="G1667">
        <f t="shared" si="138"/>
        <v>1</v>
      </c>
      <c r="H1667" t="str">
        <f t="shared" si="139"/>
        <v>Monday</v>
      </c>
      <c r="I1667" t="str">
        <f t="shared" si="140"/>
        <v>Mar</v>
      </c>
      <c r="J1667" t="s">
        <v>46</v>
      </c>
    </row>
    <row r="1668" spans="1:11" x14ac:dyDescent="0.25">
      <c r="A1668" s="1">
        <v>45379</v>
      </c>
      <c r="B1668" t="s">
        <v>3</v>
      </c>
      <c r="C1668" t="s">
        <v>316</v>
      </c>
      <c r="D1668" s="2">
        <v>1.1499999999999999</v>
      </c>
      <c r="E1668">
        <f t="shared" si="136"/>
        <v>3</v>
      </c>
      <c r="F1668">
        <f t="shared" si="137"/>
        <v>2024</v>
      </c>
      <c r="G1668">
        <f t="shared" si="138"/>
        <v>4</v>
      </c>
      <c r="H1668" t="str">
        <f t="shared" si="139"/>
        <v>Thursday</v>
      </c>
      <c r="I1668" t="str">
        <f t="shared" si="140"/>
        <v>Mar</v>
      </c>
      <c r="J1668" t="s">
        <v>46</v>
      </c>
    </row>
    <row r="1669" spans="1:11" x14ac:dyDescent="0.25">
      <c r="A1669" s="1">
        <v>45379</v>
      </c>
      <c r="B1669" t="s">
        <v>3</v>
      </c>
      <c r="C1669" t="s">
        <v>109</v>
      </c>
      <c r="D1669" s="2">
        <v>2.9</v>
      </c>
      <c r="E1669">
        <f t="shared" si="136"/>
        <v>3</v>
      </c>
      <c r="F1669">
        <f t="shared" si="137"/>
        <v>2024</v>
      </c>
      <c r="G1669">
        <f t="shared" si="138"/>
        <v>4</v>
      </c>
      <c r="H1669" t="str">
        <f t="shared" si="139"/>
        <v>Thursday</v>
      </c>
      <c r="I1669" t="str">
        <f t="shared" si="140"/>
        <v>Mar</v>
      </c>
      <c r="J1669" t="s">
        <v>46</v>
      </c>
    </row>
    <row r="1670" spans="1:11" x14ac:dyDescent="0.25">
      <c r="A1670" s="1">
        <v>45378</v>
      </c>
      <c r="B1670" t="s">
        <v>3</v>
      </c>
      <c r="C1670" t="s">
        <v>87</v>
      </c>
      <c r="D1670" s="2">
        <v>4.16</v>
      </c>
      <c r="E1670">
        <f t="shared" si="136"/>
        <v>3</v>
      </c>
      <c r="F1670">
        <f t="shared" si="137"/>
        <v>2024</v>
      </c>
      <c r="G1670">
        <f t="shared" si="138"/>
        <v>3</v>
      </c>
      <c r="H1670" t="str">
        <f t="shared" si="139"/>
        <v>Wednesday</v>
      </c>
      <c r="I1670" t="str">
        <f t="shared" si="140"/>
        <v>Mar</v>
      </c>
      <c r="J1670" t="s">
        <v>46</v>
      </c>
    </row>
    <row r="1671" spans="1:11" x14ac:dyDescent="0.25">
      <c r="A1671" s="1">
        <v>45378</v>
      </c>
      <c r="B1671" t="s">
        <v>3</v>
      </c>
      <c r="C1671" t="s">
        <v>639</v>
      </c>
      <c r="D1671" s="2">
        <v>0.79</v>
      </c>
      <c r="E1671">
        <f t="shared" si="136"/>
        <v>3</v>
      </c>
      <c r="F1671">
        <f t="shared" si="137"/>
        <v>2024</v>
      </c>
      <c r="G1671">
        <f t="shared" si="138"/>
        <v>3</v>
      </c>
      <c r="H1671" t="str">
        <f t="shared" si="139"/>
        <v>Wednesday</v>
      </c>
      <c r="I1671" t="str">
        <f t="shared" si="140"/>
        <v>Mar</v>
      </c>
      <c r="J1671" t="s">
        <v>46</v>
      </c>
    </row>
    <row r="1672" spans="1:11" x14ac:dyDescent="0.25">
      <c r="A1672" s="1">
        <v>45380</v>
      </c>
      <c r="B1672" t="s">
        <v>3</v>
      </c>
      <c r="C1672" t="s">
        <v>316</v>
      </c>
      <c r="D1672" s="2">
        <v>1.1499999999999999</v>
      </c>
      <c r="E1672">
        <f t="shared" si="136"/>
        <v>3</v>
      </c>
      <c r="F1672">
        <f t="shared" si="137"/>
        <v>2024</v>
      </c>
      <c r="G1672">
        <f t="shared" si="138"/>
        <v>5</v>
      </c>
      <c r="H1672" t="str">
        <f t="shared" si="139"/>
        <v>Friday</v>
      </c>
      <c r="I1672" t="str">
        <f t="shared" si="140"/>
        <v>Mar</v>
      </c>
      <c r="J1672" t="s">
        <v>46</v>
      </c>
    </row>
    <row r="1673" spans="1:11" x14ac:dyDescent="0.25">
      <c r="A1673" s="1">
        <v>45380</v>
      </c>
      <c r="B1673" t="s">
        <v>3</v>
      </c>
      <c r="C1673" t="s">
        <v>94</v>
      </c>
      <c r="D1673" s="2">
        <v>3.3</v>
      </c>
      <c r="E1673">
        <f t="shared" si="136"/>
        <v>3</v>
      </c>
      <c r="F1673">
        <f t="shared" si="137"/>
        <v>2024</v>
      </c>
      <c r="G1673">
        <f t="shared" si="138"/>
        <v>5</v>
      </c>
      <c r="H1673" t="str">
        <f t="shared" si="139"/>
        <v>Friday</v>
      </c>
      <c r="I1673" t="str">
        <f t="shared" si="140"/>
        <v>Mar</v>
      </c>
      <c r="J1673" t="s">
        <v>46</v>
      </c>
    </row>
    <row r="1674" spans="1:11" x14ac:dyDescent="0.25">
      <c r="A1674" s="1">
        <v>45385</v>
      </c>
      <c r="B1674" t="s">
        <v>3</v>
      </c>
      <c r="C1674" t="s">
        <v>86</v>
      </c>
      <c r="D1674" s="2">
        <v>0.79</v>
      </c>
      <c r="E1674">
        <f t="shared" si="136"/>
        <v>4</v>
      </c>
      <c r="F1674">
        <f t="shared" si="137"/>
        <v>2024</v>
      </c>
      <c r="G1674">
        <f t="shared" si="138"/>
        <v>3</v>
      </c>
      <c r="H1674" t="str">
        <f t="shared" si="139"/>
        <v>Wednesday</v>
      </c>
      <c r="I1674" t="str">
        <f t="shared" si="140"/>
        <v>Apr</v>
      </c>
      <c r="J1674" t="s">
        <v>46</v>
      </c>
    </row>
    <row r="1675" spans="1:11" x14ac:dyDescent="0.25">
      <c r="A1675" s="1">
        <v>45385</v>
      </c>
      <c r="B1675" t="s">
        <v>3</v>
      </c>
      <c r="C1675" t="s">
        <v>110</v>
      </c>
      <c r="D1675" s="2">
        <v>0.88</v>
      </c>
      <c r="E1675">
        <f t="shared" si="136"/>
        <v>4</v>
      </c>
      <c r="F1675">
        <f t="shared" si="137"/>
        <v>2024</v>
      </c>
      <c r="G1675">
        <f t="shared" si="138"/>
        <v>3</v>
      </c>
      <c r="H1675" t="str">
        <f t="shared" si="139"/>
        <v>Wednesday</v>
      </c>
      <c r="I1675" t="str">
        <f t="shared" si="140"/>
        <v>Apr</v>
      </c>
      <c r="J1675" t="s">
        <v>46</v>
      </c>
    </row>
    <row r="1676" spans="1:11" x14ac:dyDescent="0.25">
      <c r="A1676" s="1">
        <v>45386</v>
      </c>
      <c r="B1676" t="s">
        <v>3</v>
      </c>
      <c r="C1676" t="s">
        <v>109</v>
      </c>
      <c r="D1676" s="2">
        <v>2.9</v>
      </c>
      <c r="E1676">
        <f t="shared" si="136"/>
        <v>4</v>
      </c>
      <c r="F1676">
        <f t="shared" si="137"/>
        <v>2024</v>
      </c>
      <c r="G1676">
        <f t="shared" si="138"/>
        <v>4</v>
      </c>
      <c r="H1676" t="str">
        <f t="shared" si="139"/>
        <v>Thursday</v>
      </c>
      <c r="I1676" t="str">
        <f t="shared" si="140"/>
        <v>Apr</v>
      </c>
      <c r="J1676" t="s">
        <v>46</v>
      </c>
    </row>
    <row r="1677" spans="1:11" x14ac:dyDescent="0.25">
      <c r="A1677" s="1">
        <v>45386</v>
      </c>
      <c r="B1677" t="s">
        <v>116</v>
      </c>
      <c r="C1677" t="s">
        <v>946</v>
      </c>
      <c r="D1677" s="2">
        <v>92</v>
      </c>
      <c r="E1677">
        <f t="shared" si="136"/>
        <v>4</v>
      </c>
      <c r="F1677">
        <f t="shared" si="137"/>
        <v>2024</v>
      </c>
      <c r="G1677">
        <f t="shared" si="138"/>
        <v>4</v>
      </c>
      <c r="H1677" t="str">
        <f t="shared" si="139"/>
        <v>Thursday</v>
      </c>
      <c r="I1677" t="str">
        <f t="shared" si="140"/>
        <v>Apr</v>
      </c>
      <c r="J1677" t="s">
        <v>944</v>
      </c>
      <c r="K1677" t="s">
        <v>743</v>
      </c>
    </row>
    <row r="1678" spans="1:11" x14ac:dyDescent="0.25">
      <c r="A1678" s="1">
        <v>45387</v>
      </c>
      <c r="B1678" t="s">
        <v>3</v>
      </c>
      <c r="C1678" t="s">
        <v>316</v>
      </c>
      <c r="D1678" s="2">
        <v>1.1499999999999999</v>
      </c>
      <c r="E1678">
        <f t="shared" si="136"/>
        <v>4</v>
      </c>
      <c r="F1678">
        <f t="shared" si="137"/>
        <v>2024</v>
      </c>
      <c r="G1678">
        <f t="shared" si="138"/>
        <v>5</v>
      </c>
      <c r="H1678" t="str">
        <f t="shared" si="139"/>
        <v>Friday</v>
      </c>
      <c r="I1678" t="str">
        <f t="shared" si="140"/>
        <v>Apr</v>
      </c>
      <c r="J1678" t="s">
        <v>46</v>
      </c>
    </row>
    <row r="1679" spans="1:11" x14ac:dyDescent="0.25">
      <c r="A1679" s="1">
        <v>45387</v>
      </c>
      <c r="B1679" t="s">
        <v>3</v>
      </c>
      <c r="C1679" t="s">
        <v>109</v>
      </c>
      <c r="D1679" s="2">
        <v>2.9</v>
      </c>
      <c r="E1679">
        <f t="shared" si="136"/>
        <v>4</v>
      </c>
      <c r="F1679">
        <f t="shared" si="137"/>
        <v>2024</v>
      </c>
      <c r="G1679">
        <f t="shared" si="138"/>
        <v>5</v>
      </c>
      <c r="H1679" t="str">
        <f t="shared" si="139"/>
        <v>Friday</v>
      </c>
      <c r="I1679" t="str">
        <f t="shared" si="140"/>
        <v>Apr</v>
      </c>
      <c r="J1679" t="s">
        <v>46</v>
      </c>
    </row>
    <row r="1680" spans="1:11" x14ac:dyDescent="0.25">
      <c r="A1680" s="1">
        <v>45387</v>
      </c>
      <c r="B1680" t="s">
        <v>3</v>
      </c>
      <c r="C1680" t="s">
        <v>638</v>
      </c>
      <c r="D1680" s="2">
        <f>3.99-1.5</f>
        <v>2.4900000000000002</v>
      </c>
      <c r="E1680">
        <f t="shared" si="136"/>
        <v>4</v>
      </c>
      <c r="F1680">
        <f t="shared" si="137"/>
        <v>2024</v>
      </c>
      <c r="G1680">
        <f t="shared" si="138"/>
        <v>5</v>
      </c>
      <c r="H1680" t="str">
        <f t="shared" si="139"/>
        <v>Friday</v>
      </c>
      <c r="I1680" t="str">
        <f t="shared" si="140"/>
        <v>Apr</v>
      </c>
      <c r="J1680" t="s">
        <v>49</v>
      </c>
      <c r="K1680" t="s">
        <v>743</v>
      </c>
    </row>
    <row r="1681" spans="1:11" x14ac:dyDescent="0.25">
      <c r="A1681" s="1">
        <v>45387</v>
      </c>
      <c r="B1681" t="s">
        <v>3</v>
      </c>
      <c r="C1681" t="s">
        <v>638</v>
      </c>
      <c r="D1681" s="2">
        <f>3.99-1.5</f>
        <v>2.4900000000000002</v>
      </c>
      <c r="E1681">
        <f t="shared" si="136"/>
        <v>4</v>
      </c>
      <c r="F1681">
        <f t="shared" si="137"/>
        <v>2024</v>
      </c>
      <c r="G1681">
        <f t="shared" si="138"/>
        <v>5</v>
      </c>
      <c r="H1681" t="str">
        <f t="shared" si="139"/>
        <v>Friday</v>
      </c>
      <c r="I1681" t="str">
        <f t="shared" si="140"/>
        <v>Apr</v>
      </c>
      <c r="J1681" t="s">
        <v>49</v>
      </c>
      <c r="K1681" t="s">
        <v>743</v>
      </c>
    </row>
    <row r="1682" spans="1:11" x14ac:dyDescent="0.25">
      <c r="A1682" s="1">
        <v>45387</v>
      </c>
      <c r="B1682" t="s">
        <v>3</v>
      </c>
      <c r="C1682" t="s">
        <v>640</v>
      </c>
      <c r="D1682" s="2">
        <f>2.59-1.3</f>
        <v>1.2899999999999998</v>
      </c>
      <c r="E1682">
        <f t="shared" si="136"/>
        <v>4</v>
      </c>
      <c r="F1682">
        <f t="shared" si="137"/>
        <v>2024</v>
      </c>
      <c r="G1682">
        <f t="shared" si="138"/>
        <v>5</v>
      </c>
      <c r="H1682" t="str">
        <f t="shared" si="139"/>
        <v>Friday</v>
      </c>
      <c r="I1682" t="str">
        <f t="shared" si="140"/>
        <v>Apr</v>
      </c>
      <c r="J1682" t="s">
        <v>49</v>
      </c>
      <c r="K1682" t="s">
        <v>743</v>
      </c>
    </row>
    <row r="1683" spans="1:11" x14ac:dyDescent="0.25">
      <c r="A1683" s="1">
        <v>45387</v>
      </c>
      <c r="B1683" t="s">
        <v>134</v>
      </c>
      <c r="C1683" t="s">
        <v>968</v>
      </c>
      <c r="D1683" s="2">
        <v>7.99</v>
      </c>
      <c r="E1683">
        <f t="shared" si="136"/>
        <v>4</v>
      </c>
      <c r="F1683">
        <f t="shared" si="137"/>
        <v>2024</v>
      </c>
      <c r="G1683">
        <f t="shared" si="138"/>
        <v>5</v>
      </c>
      <c r="H1683" t="str">
        <f t="shared" si="139"/>
        <v>Friday</v>
      </c>
      <c r="I1683" t="str">
        <f t="shared" si="140"/>
        <v>Apr</v>
      </c>
      <c r="J1683" t="s">
        <v>969</v>
      </c>
    </row>
    <row r="1684" spans="1:11" x14ac:dyDescent="0.25">
      <c r="A1684" s="1">
        <v>45388</v>
      </c>
      <c r="B1684" t="s">
        <v>3</v>
      </c>
      <c r="C1684" t="s">
        <v>880</v>
      </c>
      <c r="D1684" s="2">
        <v>1.69</v>
      </c>
      <c r="E1684">
        <f t="shared" si="136"/>
        <v>4</v>
      </c>
      <c r="F1684">
        <f t="shared" si="137"/>
        <v>2024</v>
      </c>
      <c r="G1684">
        <f t="shared" si="138"/>
        <v>6</v>
      </c>
      <c r="H1684" t="str">
        <f t="shared" si="139"/>
        <v>Saturday</v>
      </c>
      <c r="I1684" t="str">
        <f t="shared" si="140"/>
        <v>Apr</v>
      </c>
      <c r="J1684" t="s">
        <v>49</v>
      </c>
      <c r="K1684" t="s">
        <v>743</v>
      </c>
    </row>
    <row r="1685" spans="1:11" x14ac:dyDescent="0.25">
      <c r="A1685" s="1">
        <v>45390</v>
      </c>
      <c r="B1685" t="s">
        <v>3</v>
      </c>
      <c r="C1685" t="s">
        <v>109</v>
      </c>
      <c r="D1685" s="2">
        <v>2.9</v>
      </c>
      <c r="E1685">
        <f t="shared" si="136"/>
        <v>4</v>
      </c>
      <c r="F1685">
        <f t="shared" si="137"/>
        <v>2024</v>
      </c>
      <c r="G1685">
        <f t="shared" si="138"/>
        <v>1</v>
      </c>
      <c r="H1685" t="str">
        <f t="shared" si="139"/>
        <v>Monday</v>
      </c>
      <c r="I1685" t="str">
        <f t="shared" si="140"/>
        <v>Apr</v>
      </c>
      <c r="J1685" t="s">
        <v>46</v>
      </c>
    </row>
    <row r="1686" spans="1:11" x14ac:dyDescent="0.25">
      <c r="A1686" s="1">
        <v>45390</v>
      </c>
      <c r="B1686" t="s">
        <v>3</v>
      </c>
      <c r="C1686" t="s">
        <v>316</v>
      </c>
      <c r="D1686" s="2">
        <v>1.1499999999999999</v>
      </c>
      <c r="E1686">
        <f t="shared" si="136"/>
        <v>4</v>
      </c>
      <c r="F1686">
        <f t="shared" si="137"/>
        <v>2024</v>
      </c>
      <c r="G1686">
        <f t="shared" si="138"/>
        <v>1</v>
      </c>
      <c r="H1686" t="str">
        <f t="shared" si="139"/>
        <v>Monday</v>
      </c>
      <c r="I1686" t="str">
        <f t="shared" si="140"/>
        <v>Apr</v>
      </c>
      <c r="J1686" t="s">
        <v>46</v>
      </c>
    </row>
    <row r="1687" spans="1:11" x14ac:dyDescent="0.25">
      <c r="A1687" s="1">
        <v>45391</v>
      </c>
      <c r="B1687" t="s">
        <v>3</v>
      </c>
      <c r="C1687" t="s">
        <v>923</v>
      </c>
      <c r="D1687" s="2">
        <v>2.4</v>
      </c>
      <c r="E1687">
        <f t="shared" si="136"/>
        <v>4</v>
      </c>
      <c r="F1687">
        <f t="shared" si="137"/>
        <v>2024</v>
      </c>
      <c r="G1687">
        <f t="shared" si="138"/>
        <v>2</v>
      </c>
      <c r="H1687" t="str">
        <f t="shared" si="139"/>
        <v>Tuesday</v>
      </c>
      <c r="I1687" t="str">
        <f t="shared" si="140"/>
        <v>Apr</v>
      </c>
      <c r="J1687" t="s">
        <v>46</v>
      </c>
    </row>
    <row r="1688" spans="1:11" x14ac:dyDescent="0.25">
      <c r="A1688" s="1">
        <v>45391</v>
      </c>
      <c r="B1688" t="s">
        <v>3</v>
      </c>
      <c r="C1688" t="s">
        <v>947</v>
      </c>
      <c r="D1688" s="2">
        <f>2.13-0.54</f>
        <v>1.5899999999999999</v>
      </c>
      <c r="E1688">
        <f t="shared" si="136"/>
        <v>4</v>
      </c>
      <c r="F1688">
        <f t="shared" si="137"/>
        <v>2024</v>
      </c>
      <c r="G1688">
        <f t="shared" si="138"/>
        <v>2</v>
      </c>
      <c r="H1688" t="str">
        <f t="shared" si="139"/>
        <v>Tuesday</v>
      </c>
      <c r="I1688" t="str">
        <f t="shared" si="140"/>
        <v>Apr</v>
      </c>
      <c r="J1688" t="s">
        <v>49</v>
      </c>
      <c r="K1688" t="s">
        <v>743</v>
      </c>
    </row>
    <row r="1689" spans="1:11" x14ac:dyDescent="0.25">
      <c r="A1689" s="1">
        <v>45392</v>
      </c>
      <c r="B1689" t="s">
        <v>3</v>
      </c>
      <c r="C1689" t="s">
        <v>109</v>
      </c>
      <c r="D1689" s="2">
        <v>2.9</v>
      </c>
      <c r="E1689">
        <f t="shared" si="136"/>
        <v>4</v>
      </c>
      <c r="F1689">
        <f t="shared" si="137"/>
        <v>2024</v>
      </c>
      <c r="G1689">
        <f t="shared" si="138"/>
        <v>3</v>
      </c>
      <c r="H1689" t="str">
        <f t="shared" si="139"/>
        <v>Wednesday</v>
      </c>
      <c r="I1689" t="str">
        <f t="shared" si="140"/>
        <v>Apr</v>
      </c>
      <c r="J1689" t="s">
        <v>46</v>
      </c>
    </row>
    <row r="1690" spans="1:11" x14ac:dyDescent="0.25">
      <c r="A1690" s="1">
        <v>45393</v>
      </c>
      <c r="B1690" t="s">
        <v>3</v>
      </c>
      <c r="C1690" t="s">
        <v>109</v>
      </c>
      <c r="D1690" s="2">
        <v>2.9</v>
      </c>
      <c r="E1690">
        <f t="shared" si="136"/>
        <v>4</v>
      </c>
      <c r="F1690">
        <f t="shared" si="137"/>
        <v>2024</v>
      </c>
      <c r="G1690">
        <f t="shared" si="138"/>
        <v>4</v>
      </c>
      <c r="H1690" t="str">
        <f t="shared" si="139"/>
        <v>Thursday</v>
      </c>
      <c r="I1690" t="str">
        <f t="shared" si="140"/>
        <v>Apr</v>
      </c>
      <c r="J1690" t="s">
        <v>46</v>
      </c>
    </row>
    <row r="1691" spans="1:11" x14ac:dyDescent="0.25">
      <c r="A1691" s="1">
        <v>45393</v>
      </c>
      <c r="B1691" t="s">
        <v>3</v>
      </c>
      <c r="C1691" t="s">
        <v>948</v>
      </c>
      <c r="D1691" s="2">
        <v>1.69</v>
      </c>
      <c r="E1691">
        <f t="shared" si="136"/>
        <v>4</v>
      </c>
      <c r="F1691">
        <f t="shared" si="137"/>
        <v>2024</v>
      </c>
      <c r="G1691">
        <f t="shared" si="138"/>
        <v>4</v>
      </c>
      <c r="H1691" t="str">
        <f t="shared" si="139"/>
        <v>Thursday</v>
      </c>
      <c r="I1691" t="str">
        <f t="shared" si="140"/>
        <v>Apr</v>
      </c>
      <c r="J1691" t="s">
        <v>49</v>
      </c>
      <c r="K1691" t="s">
        <v>743</v>
      </c>
    </row>
    <row r="1692" spans="1:11" x14ac:dyDescent="0.25">
      <c r="A1692" s="1">
        <v>45393</v>
      </c>
      <c r="B1692" t="s">
        <v>3</v>
      </c>
      <c r="C1692" t="s">
        <v>949</v>
      </c>
      <c r="D1692" s="2">
        <v>1.29</v>
      </c>
      <c r="E1692">
        <f t="shared" si="136"/>
        <v>4</v>
      </c>
      <c r="F1692">
        <f t="shared" si="137"/>
        <v>2024</v>
      </c>
      <c r="G1692">
        <f t="shared" si="138"/>
        <v>4</v>
      </c>
      <c r="H1692" t="str">
        <f t="shared" si="139"/>
        <v>Thursday</v>
      </c>
      <c r="I1692" t="str">
        <f t="shared" si="140"/>
        <v>Apr</v>
      </c>
      <c r="J1692" t="s">
        <v>49</v>
      </c>
      <c r="K1692" t="s">
        <v>743</v>
      </c>
    </row>
    <row r="1693" spans="1:11" x14ac:dyDescent="0.25">
      <c r="A1693" s="1">
        <v>45393</v>
      </c>
      <c r="B1693" t="s">
        <v>3</v>
      </c>
      <c r="C1693" t="s">
        <v>591</v>
      </c>
      <c r="D1693" s="2">
        <f>3.49-1.75</f>
        <v>1.7400000000000002</v>
      </c>
      <c r="E1693">
        <f t="shared" si="136"/>
        <v>4</v>
      </c>
      <c r="F1693">
        <f t="shared" si="137"/>
        <v>2024</v>
      </c>
      <c r="G1693">
        <f t="shared" si="138"/>
        <v>4</v>
      </c>
      <c r="H1693" t="str">
        <f t="shared" si="139"/>
        <v>Thursday</v>
      </c>
      <c r="I1693" t="str">
        <f t="shared" si="140"/>
        <v>Apr</v>
      </c>
      <c r="J1693" t="s">
        <v>49</v>
      </c>
      <c r="K1693" t="s">
        <v>743</v>
      </c>
    </row>
    <row r="1694" spans="1:11" x14ac:dyDescent="0.25">
      <c r="A1694" s="1">
        <v>45393</v>
      </c>
      <c r="B1694" t="s">
        <v>3</v>
      </c>
      <c r="C1694" t="s">
        <v>950</v>
      </c>
      <c r="D1694" s="2">
        <v>1.99</v>
      </c>
      <c r="E1694">
        <f t="shared" si="136"/>
        <v>4</v>
      </c>
      <c r="F1694">
        <f t="shared" si="137"/>
        <v>2024</v>
      </c>
      <c r="G1694">
        <f t="shared" si="138"/>
        <v>4</v>
      </c>
      <c r="H1694" t="str">
        <f t="shared" si="139"/>
        <v>Thursday</v>
      </c>
      <c r="I1694" t="str">
        <f t="shared" si="140"/>
        <v>Apr</v>
      </c>
      <c r="J1694" t="s">
        <v>49</v>
      </c>
      <c r="K1694" t="s">
        <v>743</v>
      </c>
    </row>
    <row r="1695" spans="1:11" x14ac:dyDescent="0.25">
      <c r="A1695" s="1">
        <v>45394</v>
      </c>
      <c r="B1695" t="s">
        <v>3</v>
      </c>
      <c r="C1695" t="s">
        <v>923</v>
      </c>
      <c r="D1695" s="2">
        <v>2.4</v>
      </c>
      <c r="E1695">
        <f t="shared" ref="E1695:E1726" si="141">MONTH(A1695)</f>
        <v>4</v>
      </c>
      <c r="F1695">
        <f t="shared" ref="F1695:F1726" si="142">YEAR(A1695)</f>
        <v>2024</v>
      </c>
      <c r="G1695">
        <f t="shared" ref="G1695:G1726" si="143">WEEKDAY(A1695, 2)</f>
        <v>5</v>
      </c>
      <c r="H1695" t="str">
        <f t="shared" ref="H1695:H1726" si="144">CHOOSE(WEEKDAY(A1695, 2), "Monday", "Tuesday","Wednesday", "Thursday", "Friday", "Saturday","Sunday")</f>
        <v>Friday</v>
      </c>
      <c r="I1695" t="str">
        <f t="shared" ref="I1695:I1726" si="145">TEXT(A1695, "MMM")</f>
        <v>Apr</v>
      </c>
      <c r="J1695" t="s">
        <v>46</v>
      </c>
    </row>
    <row r="1696" spans="1:11" x14ac:dyDescent="0.25">
      <c r="A1696" s="1">
        <v>45395</v>
      </c>
      <c r="B1696" t="s">
        <v>3</v>
      </c>
      <c r="C1696" t="s">
        <v>951</v>
      </c>
      <c r="D1696" s="2">
        <v>0.79</v>
      </c>
      <c r="E1696">
        <f t="shared" si="141"/>
        <v>4</v>
      </c>
      <c r="F1696">
        <f t="shared" si="142"/>
        <v>2024</v>
      </c>
      <c r="G1696">
        <f t="shared" si="143"/>
        <v>6</v>
      </c>
      <c r="H1696" t="str">
        <f t="shared" si="144"/>
        <v>Saturday</v>
      </c>
      <c r="I1696" t="str">
        <f t="shared" si="145"/>
        <v>Apr</v>
      </c>
      <c r="J1696" t="s">
        <v>81</v>
      </c>
      <c r="K1696" t="s">
        <v>729</v>
      </c>
    </row>
    <row r="1697" spans="1:11" x14ac:dyDescent="0.25">
      <c r="A1697" s="1">
        <v>45395</v>
      </c>
      <c r="B1697" t="s">
        <v>3</v>
      </c>
      <c r="C1697" t="s">
        <v>951</v>
      </c>
      <c r="D1697" s="2">
        <v>0.79</v>
      </c>
      <c r="E1697">
        <f t="shared" si="141"/>
        <v>4</v>
      </c>
      <c r="F1697">
        <f t="shared" si="142"/>
        <v>2024</v>
      </c>
      <c r="G1697">
        <f t="shared" si="143"/>
        <v>6</v>
      </c>
      <c r="H1697" t="str">
        <f t="shared" si="144"/>
        <v>Saturday</v>
      </c>
      <c r="I1697" t="str">
        <f t="shared" si="145"/>
        <v>Apr</v>
      </c>
      <c r="J1697" t="s">
        <v>81</v>
      </c>
      <c r="K1697" t="s">
        <v>729</v>
      </c>
    </row>
    <row r="1698" spans="1:11" x14ac:dyDescent="0.25">
      <c r="A1698" s="1">
        <v>45395</v>
      </c>
      <c r="B1698" t="s">
        <v>3</v>
      </c>
      <c r="C1698" t="s">
        <v>559</v>
      </c>
      <c r="D1698" s="2">
        <v>2.99</v>
      </c>
      <c r="E1698">
        <f t="shared" si="141"/>
        <v>4</v>
      </c>
      <c r="F1698">
        <f t="shared" si="142"/>
        <v>2024</v>
      </c>
      <c r="G1698">
        <f t="shared" si="143"/>
        <v>6</v>
      </c>
      <c r="H1698" t="str">
        <f t="shared" si="144"/>
        <v>Saturday</v>
      </c>
      <c r="I1698" t="str">
        <f t="shared" si="145"/>
        <v>Apr</v>
      </c>
      <c r="J1698" t="s">
        <v>81</v>
      </c>
      <c r="K1698" t="s">
        <v>729</v>
      </c>
    </row>
    <row r="1699" spans="1:11" x14ac:dyDescent="0.25">
      <c r="A1699" s="1">
        <v>45395</v>
      </c>
      <c r="B1699" t="s">
        <v>3</v>
      </c>
      <c r="C1699" t="s">
        <v>952</v>
      </c>
      <c r="D1699" s="2">
        <v>1.29</v>
      </c>
      <c r="E1699">
        <f t="shared" si="141"/>
        <v>4</v>
      </c>
      <c r="F1699">
        <f t="shared" si="142"/>
        <v>2024</v>
      </c>
      <c r="G1699">
        <f t="shared" si="143"/>
        <v>6</v>
      </c>
      <c r="H1699" t="str">
        <f t="shared" si="144"/>
        <v>Saturday</v>
      </c>
      <c r="I1699" t="str">
        <f t="shared" si="145"/>
        <v>Apr</v>
      </c>
      <c r="J1699" t="s">
        <v>81</v>
      </c>
      <c r="K1699" t="s">
        <v>729</v>
      </c>
    </row>
    <row r="1700" spans="1:11" x14ac:dyDescent="0.25">
      <c r="A1700" s="1">
        <v>45395</v>
      </c>
      <c r="B1700" t="s">
        <v>3</v>
      </c>
      <c r="C1700" t="s">
        <v>953</v>
      </c>
      <c r="D1700" s="2">
        <v>2.99</v>
      </c>
      <c r="E1700">
        <f t="shared" si="141"/>
        <v>4</v>
      </c>
      <c r="F1700">
        <f t="shared" si="142"/>
        <v>2024</v>
      </c>
      <c r="G1700">
        <f t="shared" si="143"/>
        <v>6</v>
      </c>
      <c r="H1700" t="str">
        <f t="shared" si="144"/>
        <v>Saturday</v>
      </c>
      <c r="I1700" t="str">
        <f t="shared" si="145"/>
        <v>Apr</v>
      </c>
      <c r="J1700" t="s">
        <v>81</v>
      </c>
      <c r="K1700" t="s">
        <v>729</v>
      </c>
    </row>
    <row r="1701" spans="1:11" x14ac:dyDescent="0.25">
      <c r="A1701" s="1">
        <v>45395</v>
      </c>
      <c r="B1701" t="s">
        <v>3</v>
      </c>
      <c r="C1701" t="s">
        <v>331</v>
      </c>
      <c r="D1701" s="2">
        <v>5.99</v>
      </c>
      <c r="E1701">
        <f t="shared" si="141"/>
        <v>4</v>
      </c>
      <c r="F1701">
        <f t="shared" si="142"/>
        <v>2024</v>
      </c>
      <c r="G1701">
        <f t="shared" si="143"/>
        <v>6</v>
      </c>
      <c r="H1701" t="str">
        <f t="shared" si="144"/>
        <v>Saturday</v>
      </c>
      <c r="I1701" t="str">
        <f t="shared" si="145"/>
        <v>Apr</v>
      </c>
      <c r="J1701" t="s">
        <v>81</v>
      </c>
      <c r="K1701" t="s">
        <v>729</v>
      </c>
    </row>
    <row r="1702" spans="1:11" x14ac:dyDescent="0.25">
      <c r="A1702" s="1">
        <v>45395</v>
      </c>
      <c r="B1702" t="s">
        <v>3</v>
      </c>
      <c r="C1702" t="s">
        <v>954</v>
      </c>
      <c r="D1702" s="2">
        <f>2.29-0.58</f>
        <v>1.71</v>
      </c>
      <c r="E1702">
        <f t="shared" si="141"/>
        <v>4</v>
      </c>
      <c r="F1702">
        <f t="shared" si="142"/>
        <v>2024</v>
      </c>
      <c r="G1702">
        <f t="shared" si="143"/>
        <v>6</v>
      </c>
      <c r="H1702" t="str">
        <f t="shared" si="144"/>
        <v>Saturday</v>
      </c>
      <c r="I1702" t="str">
        <f t="shared" si="145"/>
        <v>Apr</v>
      </c>
      <c r="J1702" t="s">
        <v>269</v>
      </c>
      <c r="K1702" t="s">
        <v>755</v>
      </c>
    </row>
    <row r="1703" spans="1:11" x14ac:dyDescent="0.25">
      <c r="A1703" s="1">
        <v>45395</v>
      </c>
      <c r="B1703" t="s">
        <v>3</v>
      </c>
      <c r="C1703" t="s">
        <v>955</v>
      </c>
      <c r="D1703" s="2">
        <v>1.69</v>
      </c>
      <c r="E1703">
        <f t="shared" si="141"/>
        <v>4</v>
      </c>
      <c r="F1703">
        <f t="shared" si="142"/>
        <v>2024</v>
      </c>
      <c r="G1703">
        <f t="shared" si="143"/>
        <v>6</v>
      </c>
      <c r="H1703" t="str">
        <f t="shared" si="144"/>
        <v>Saturday</v>
      </c>
      <c r="I1703" t="str">
        <f t="shared" si="145"/>
        <v>Apr</v>
      </c>
      <c r="J1703" t="s">
        <v>269</v>
      </c>
      <c r="K1703" t="s">
        <v>755</v>
      </c>
    </row>
    <row r="1704" spans="1:11" x14ac:dyDescent="0.25">
      <c r="A1704" s="1">
        <v>45395</v>
      </c>
      <c r="B1704" t="s">
        <v>3</v>
      </c>
      <c r="C1704" t="s">
        <v>956</v>
      </c>
      <c r="D1704" s="2">
        <v>1.99</v>
      </c>
      <c r="E1704">
        <f t="shared" si="141"/>
        <v>4</v>
      </c>
      <c r="F1704">
        <f t="shared" si="142"/>
        <v>2024</v>
      </c>
      <c r="G1704">
        <f t="shared" si="143"/>
        <v>6</v>
      </c>
      <c r="H1704" t="str">
        <f t="shared" si="144"/>
        <v>Saturday</v>
      </c>
      <c r="I1704" t="str">
        <f t="shared" si="145"/>
        <v>Apr</v>
      </c>
      <c r="J1704" t="s">
        <v>269</v>
      </c>
      <c r="K1704" t="s">
        <v>755</v>
      </c>
    </row>
    <row r="1705" spans="1:11" x14ac:dyDescent="0.25">
      <c r="A1705" s="1">
        <v>45395</v>
      </c>
      <c r="B1705" t="s">
        <v>3</v>
      </c>
      <c r="C1705" t="s">
        <v>958</v>
      </c>
      <c r="D1705" s="2">
        <v>1.79</v>
      </c>
      <c r="E1705">
        <f t="shared" si="141"/>
        <v>4</v>
      </c>
      <c r="F1705">
        <f t="shared" si="142"/>
        <v>2024</v>
      </c>
      <c r="G1705">
        <f t="shared" si="143"/>
        <v>6</v>
      </c>
      <c r="H1705" t="str">
        <f t="shared" si="144"/>
        <v>Saturday</v>
      </c>
      <c r="I1705" t="str">
        <f t="shared" si="145"/>
        <v>Apr</v>
      </c>
      <c r="J1705" t="s">
        <v>957</v>
      </c>
      <c r="K1705" t="s">
        <v>755</v>
      </c>
    </row>
    <row r="1706" spans="1:11" x14ac:dyDescent="0.25">
      <c r="A1706" s="1">
        <v>45395</v>
      </c>
      <c r="B1706" t="s">
        <v>3</v>
      </c>
      <c r="C1706" t="s">
        <v>31</v>
      </c>
      <c r="D1706" s="2">
        <v>0.99</v>
      </c>
      <c r="E1706">
        <f t="shared" si="141"/>
        <v>4</v>
      </c>
      <c r="F1706">
        <f t="shared" si="142"/>
        <v>2024</v>
      </c>
      <c r="G1706">
        <f t="shared" si="143"/>
        <v>6</v>
      </c>
      <c r="H1706" t="str">
        <f t="shared" si="144"/>
        <v>Saturday</v>
      </c>
      <c r="I1706" t="str">
        <f t="shared" si="145"/>
        <v>Apr</v>
      </c>
      <c r="J1706" t="s">
        <v>48</v>
      </c>
      <c r="K1706" t="s">
        <v>729</v>
      </c>
    </row>
    <row r="1707" spans="1:11" x14ac:dyDescent="0.25">
      <c r="A1707" s="1">
        <v>45395</v>
      </c>
      <c r="B1707" t="s">
        <v>3</v>
      </c>
      <c r="C1707" t="s">
        <v>31</v>
      </c>
      <c r="D1707" s="2">
        <v>0.99</v>
      </c>
      <c r="E1707">
        <f t="shared" si="141"/>
        <v>4</v>
      </c>
      <c r="F1707">
        <f t="shared" si="142"/>
        <v>2024</v>
      </c>
      <c r="G1707">
        <f t="shared" si="143"/>
        <v>6</v>
      </c>
      <c r="H1707" t="str">
        <f t="shared" si="144"/>
        <v>Saturday</v>
      </c>
      <c r="I1707" t="str">
        <f t="shared" si="145"/>
        <v>Apr</v>
      </c>
      <c r="J1707" t="s">
        <v>48</v>
      </c>
      <c r="K1707" t="s">
        <v>729</v>
      </c>
    </row>
    <row r="1708" spans="1:11" x14ac:dyDescent="0.25">
      <c r="A1708" s="1">
        <v>45395</v>
      </c>
      <c r="B1708" t="s">
        <v>3</v>
      </c>
      <c r="C1708" t="s">
        <v>31</v>
      </c>
      <c r="D1708" s="2">
        <v>0.99</v>
      </c>
      <c r="E1708">
        <f t="shared" si="141"/>
        <v>4</v>
      </c>
      <c r="F1708">
        <f t="shared" si="142"/>
        <v>2024</v>
      </c>
      <c r="G1708">
        <f t="shared" si="143"/>
        <v>6</v>
      </c>
      <c r="H1708" t="str">
        <f t="shared" si="144"/>
        <v>Saturday</v>
      </c>
      <c r="I1708" t="str">
        <f t="shared" si="145"/>
        <v>Apr</v>
      </c>
      <c r="J1708" t="s">
        <v>48</v>
      </c>
      <c r="K1708" t="s">
        <v>729</v>
      </c>
    </row>
    <row r="1709" spans="1:11" x14ac:dyDescent="0.25">
      <c r="A1709" s="1">
        <v>45395</v>
      </c>
      <c r="B1709" t="s">
        <v>3</v>
      </c>
      <c r="C1709" t="s">
        <v>603</v>
      </c>
      <c r="D1709" s="2">
        <f>0.99-0.25</f>
        <v>0.74</v>
      </c>
      <c r="E1709">
        <f t="shared" si="141"/>
        <v>4</v>
      </c>
      <c r="F1709">
        <f t="shared" si="142"/>
        <v>2024</v>
      </c>
      <c r="G1709">
        <f t="shared" si="143"/>
        <v>6</v>
      </c>
      <c r="H1709" t="str">
        <f t="shared" si="144"/>
        <v>Saturday</v>
      </c>
      <c r="I1709" t="str">
        <f t="shared" si="145"/>
        <v>Apr</v>
      </c>
      <c r="J1709" t="s">
        <v>48</v>
      </c>
      <c r="K1709" t="s">
        <v>729</v>
      </c>
    </row>
    <row r="1710" spans="1:11" x14ac:dyDescent="0.25">
      <c r="A1710" s="1">
        <v>45395</v>
      </c>
      <c r="B1710" t="s">
        <v>3</v>
      </c>
      <c r="C1710" t="s">
        <v>961</v>
      </c>
      <c r="D1710" s="2">
        <v>2.69</v>
      </c>
      <c r="E1710">
        <f t="shared" si="141"/>
        <v>4</v>
      </c>
      <c r="F1710">
        <f t="shared" si="142"/>
        <v>2024</v>
      </c>
      <c r="G1710">
        <f t="shared" si="143"/>
        <v>6</v>
      </c>
      <c r="H1710" t="str">
        <f t="shared" si="144"/>
        <v>Saturday</v>
      </c>
      <c r="I1710" t="str">
        <f t="shared" si="145"/>
        <v>Apr</v>
      </c>
      <c r="J1710" t="s">
        <v>48</v>
      </c>
      <c r="K1710" t="s">
        <v>729</v>
      </c>
    </row>
    <row r="1711" spans="1:11" x14ac:dyDescent="0.25">
      <c r="A1711" s="1">
        <v>45395</v>
      </c>
      <c r="B1711" t="s">
        <v>3</v>
      </c>
      <c r="C1711" t="s">
        <v>962</v>
      </c>
      <c r="D1711" s="2">
        <f>2.49-1.25</f>
        <v>1.2400000000000002</v>
      </c>
      <c r="E1711">
        <f t="shared" si="141"/>
        <v>4</v>
      </c>
      <c r="F1711">
        <f t="shared" si="142"/>
        <v>2024</v>
      </c>
      <c r="G1711">
        <f t="shared" si="143"/>
        <v>6</v>
      </c>
      <c r="H1711" t="str">
        <f t="shared" si="144"/>
        <v>Saturday</v>
      </c>
      <c r="I1711" t="str">
        <f t="shared" si="145"/>
        <v>Apr</v>
      </c>
      <c r="J1711" t="s">
        <v>48</v>
      </c>
      <c r="K1711" t="s">
        <v>729</v>
      </c>
    </row>
    <row r="1712" spans="1:11" x14ac:dyDescent="0.25">
      <c r="A1712" s="1">
        <v>45395</v>
      </c>
      <c r="B1712" t="s">
        <v>3</v>
      </c>
      <c r="C1712" t="s">
        <v>963</v>
      </c>
      <c r="D1712" s="2">
        <v>1.79</v>
      </c>
      <c r="E1712">
        <f t="shared" si="141"/>
        <v>4</v>
      </c>
      <c r="F1712">
        <f t="shared" si="142"/>
        <v>2024</v>
      </c>
      <c r="G1712">
        <f t="shared" si="143"/>
        <v>6</v>
      </c>
      <c r="H1712" t="str">
        <f t="shared" si="144"/>
        <v>Saturday</v>
      </c>
      <c r="I1712" t="str">
        <f t="shared" si="145"/>
        <v>Apr</v>
      </c>
      <c r="J1712" t="s">
        <v>48</v>
      </c>
      <c r="K1712" t="s">
        <v>729</v>
      </c>
    </row>
    <row r="1713" spans="1:11" x14ac:dyDescent="0.25">
      <c r="A1713" s="1">
        <v>45395</v>
      </c>
      <c r="B1713" t="s">
        <v>3</v>
      </c>
      <c r="C1713" t="s">
        <v>964</v>
      </c>
      <c r="D1713" s="2">
        <v>1.99</v>
      </c>
      <c r="E1713">
        <f t="shared" si="141"/>
        <v>4</v>
      </c>
      <c r="F1713">
        <f t="shared" si="142"/>
        <v>2024</v>
      </c>
      <c r="G1713">
        <f t="shared" si="143"/>
        <v>6</v>
      </c>
      <c r="H1713" t="str">
        <f t="shared" si="144"/>
        <v>Saturday</v>
      </c>
      <c r="I1713" t="str">
        <f t="shared" si="145"/>
        <v>Apr</v>
      </c>
      <c r="J1713" t="s">
        <v>48</v>
      </c>
      <c r="K1713" t="s">
        <v>729</v>
      </c>
    </row>
    <row r="1714" spans="1:11" x14ac:dyDescent="0.25">
      <c r="A1714" s="1">
        <v>45395</v>
      </c>
      <c r="B1714" t="s">
        <v>3</v>
      </c>
      <c r="C1714" t="s">
        <v>965</v>
      </c>
      <c r="D1714" s="2">
        <v>1.29</v>
      </c>
      <c r="E1714">
        <f t="shared" si="141"/>
        <v>4</v>
      </c>
      <c r="F1714">
        <f t="shared" si="142"/>
        <v>2024</v>
      </c>
      <c r="G1714">
        <f t="shared" si="143"/>
        <v>6</v>
      </c>
      <c r="H1714" t="str">
        <f t="shared" si="144"/>
        <v>Saturday</v>
      </c>
      <c r="I1714" t="str">
        <f t="shared" si="145"/>
        <v>Apr</v>
      </c>
      <c r="J1714" t="s">
        <v>48</v>
      </c>
      <c r="K1714" t="s">
        <v>729</v>
      </c>
    </row>
    <row r="1715" spans="1:11" x14ac:dyDescent="0.25">
      <c r="A1715" s="1">
        <v>45395</v>
      </c>
      <c r="B1715" t="s">
        <v>3</v>
      </c>
      <c r="C1715" t="s">
        <v>965</v>
      </c>
      <c r="D1715" s="2">
        <v>1.29</v>
      </c>
      <c r="E1715">
        <f t="shared" si="141"/>
        <v>4</v>
      </c>
      <c r="F1715">
        <f t="shared" si="142"/>
        <v>2024</v>
      </c>
      <c r="G1715">
        <f t="shared" si="143"/>
        <v>6</v>
      </c>
      <c r="H1715" t="str">
        <f t="shared" si="144"/>
        <v>Saturday</v>
      </c>
      <c r="I1715" t="str">
        <f t="shared" si="145"/>
        <v>Apr</v>
      </c>
      <c r="J1715" t="s">
        <v>48</v>
      </c>
      <c r="K1715" t="s">
        <v>729</v>
      </c>
    </row>
    <row r="1716" spans="1:11" x14ac:dyDescent="0.25">
      <c r="A1716" s="1">
        <v>45397</v>
      </c>
      <c r="B1716" t="s">
        <v>3</v>
      </c>
      <c r="C1716" t="s">
        <v>923</v>
      </c>
      <c r="D1716" s="2">
        <v>2.4</v>
      </c>
      <c r="E1716">
        <f t="shared" si="141"/>
        <v>4</v>
      </c>
      <c r="F1716">
        <f t="shared" si="142"/>
        <v>2024</v>
      </c>
      <c r="G1716">
        <f t="shared" si="143"/>
        <v>1</v>
      </c>
      <c r="H1716" t="str">
        <f t="shared" si="144"/>
        <v>Monday</v>
      </c>
      <c r="I1716" t="str">
        <f t="shared" si="145"/>
        <v>Apr</v>
      </c>
      <c r="J1716" t="s">
        <v>46</v>
      </c>
    </row>
    <row r="1717" spans="1:11" x14ac:dyDescent="0.25">
      <c r="A1717" s="1">
        <v>45397</v>
      </c>
      <c r="B1717" t="s">
        <v>3</v>
      </c>
      <c r="C1717" t="s">
        <v>959</v>
      </c>
      <c r="D1717" s="2">
        <v>2.06</v>
      </c>
      <c r="E1717">
        <f t="shared" si="141"/>
        <v>4</v>
      </c>
      <c r="F1717">
        <f t="shared" si="142"/>
        <v>2024</v>
      </c>
      <c r="G1717">
        <f t="shared" si="143"/>
        <v>1</v>
      </c>
      <c r="H1717" t="str">
        <f t="shared" si="144"/>
        <v>Monday</v>
      </c>
      <c r="I1717" t="str">
        <f t="shared" si="145"/>
        <v>Apr</v>
      </c>
      <c r="J1717" t="s">
        <v>49</v>
      </c>
      <c r="K1717" t="s">
        <v>743</v>
      </c>
    </row>
    <row r="1718" spans="1:11" x14ac:dyDescent="0.25">
      <c r="A1718" s="1">
        <v>45397</v>
      </c>
      <c r="B1718" t="s">
        <v>134</v>
      </c>
      <c r="C1718" t="s">
        <v>967</v>
      </c>
      <c r="D1718" s="2">
        <v>5.99</v>
      </c>
      <c r="E1718">
        <f t="shared" si="141"/>
        <v>4</v>
      </c>
      <c r="F1718">
        <f t="shared" si="142"/>
        <v>2024</v>
      </c>
      <c r="G1718">
        <f t="shared" si="143"/>
        <v>1</v>
      </c>
      <c r="H1718" t="str">
        <f t="shared" si="144"/>
        <v>Monday</v>
      </c>
      <c r="I1718" t="str">
        <f t="shared" si="145"/>
        <v>Apr</v>
      </c>
      <c r="J1718" t="s">
        <v>966</v>
      </c>
    </row>
    <row r="1719" spans="1:11" x14ac:dyDescent="0.25">
      <c r="A1719" s="1">
        <v>45398</v>
      </c>
      <c r="B1719" t="s">
        <v>3</v>
      </c>
      <c r="C1719" t="s">
        <v>923</v>
      </c>
      <c r="D1719" s="2">
        <v>2.4</v>
      </c>
      <c r="E1719">
        <f t="shared" si="141"/>
        <v>4</v>
      </c>
      <c r="F1719">
        <f t="shared" si="142"/>
        <v>2024</v>
      </c>
      <c r="G1719">
        <f t="shared" si="143"/>
        <v>2</v>
      </c>
      <c r="H1719" t="str">
        <f t="shared" si="144"/>
        <v>Tuesday</v>
      </c>
      <c r="I1719" t="str">
        <f t="shared" si="145"/>
        <v>Apr</v>
      </c>
      <c r="J1719" t="s">
        <v>46</v>
      </c>
    </row>
    <row r="1720" spans="1:11" x14ac:dyDescent="0.25">
      <c r="A1720" s="1">
        <v>45398</v>
      </c>
      <c r="B1720" t="s">
        <v>3</v>
      </c>
      <c r="C1720" t="s">
        <v>960</v>
      </c>
      <c r="D1720" s="2">
        <v>2.09</v>
      </c>
      <c r="E1720">
        <f t="shared" si="141"/>
        <v>4</v>
      </c>
      <c r="F1720">
        <f t="shared" si="142"/>
        <v>2024</v>
      </c>
      <c r="G1720">
        <f t="shared" si="143"/>
        <v>2</v>
      </c>
      <c r="H1720" t="str">
        <f t="shared" si="144"/>
        <v>Tuesday</v>
      </c>
      <c r="I1720" t="str">
        <f t="shared" si="145"/>
        <v>Apr</v>
      </c>
      <c r="J1720" t="s">
        <v>49</v>
      </c>
      <c r="K1720" t="s">
        <v>743</v>
      </c>
    </row>
    <row r="1721" spans="1:11" x14ac:dyDescent="0.25">
      <c r="A1721" s="1">
        <v>45398</v>
      </c>
      <c r="B1721" t="s">
        <v>3</v>
      </c>
      <c r="C1721" t="s">
        <v>844</v>
      </c>
      <c r="D1721" s="2">
        <v>0.59</v>
      </c>
      <c r="E1721">
        <f t="shared" si="141"/>
        <v>4</v>
      </c>
      <c r="F1721">
        <f t="shared" si="142"/>
        <v>2024</v>
      </c>
      <c r="G1721">
        <f t="shared" si="143"/>
        <v>2</v>
      </c>
      <c r="H1721" t="str">
        <f t="shared" si="144"/>
        <v>Tuesday</v>
      </c>
      <c r="I1721" t="str">
        <f t="shared" si="145"/>
        <v>Apr</v>
      </c>
      <c r="J1721" t="s">
        <v>49</v>
      </c>
      <c r="K1721" t="s">
        <v>743</v>
      </c>
    </row>
    <row r="1722" spans="1:11" x14ac:dyDescent="0.25">
      <c r="A1722" s="1">
        <v>45398</v>
      </c>
      <c r="B1722" t="s">
        <v>3</v>
      </c>
      <c r="C1722" t="s">
        <v>844</v>
      </c>
      <c r="D1722" s="2">
        <v>0.59</v>
      </c>
      <c r="E1722">
        <f t="shared" si="141"/>
        <v>4</v>
      </c>
      <c r="F1722">
        <f t="shared" si="142"/>
        <v>2024</v>
      </c>
      <c r="G1722">
        <f t="shared" si="143"/>
        <v>2</v>
      </c>
      <c r="H1722" t="str">
        <f t="shared" si="144"/>
        <v>Tuesday</v>
      </c>
      <c r="I1722" t="str">
        <f t="shared" si="145"/>
        <v>Apr</v>
      </c>
      <c r="J1722" t="s">
        <v>49</v>
      </c>
      <c r="K1722" t="s">
        <v>743</v>
      </c>
    </row>
    <row r="1723" spans="1:11" x14ac:dyDescent="0.25">
      <c r="A1723" s="1">
        <v>45399</v>
      </c>
      <c r="B1723" t="s">
        <v>3</v>
      </c>
      <c r="C1723" t="s">
        <v>109</v>
      </c>
      <c r="D1723" s="2">
        <v>2.9</v>
      </c>
      <c r="E1723">
        <f t="shared" si="141"/>
        <v>4</v>
      </c>
      <c r="F1723">
        <f t="shared" si="142"/>
        <v>2024</v>
      </c>
      <c r="G1723">
        <f t="shared" si="143"/>
        <v>3</v>
      </c>
      <c r="H1723" t="str">
        <f t="shared" si="144"/>
        <v>Wednesday</v>
      </c>
      <c r="I1723" t="str">
        <f t="shared" si="145"/>
        <v>Apr</v>
      </c>
      <c r="J1723" t="s">
        <v>46</v>
      </c>
    </row>
    <row r="1724" spans="1:11" x14ac:dyDescent="0.25">
      <c r="A1724" s="1">
        <v>45400</v>
      </c>
      <c r="B1724" t="s">
        <v>3</v>
      </c>
      <c r="C1724" t="s">
        <v>923</v>
      </c>
      <c r="D1724" s="2">
        <v>2.4</v>
      </c>
      <c r="E1724">
        <f t="shared" si="141"/>
        <v>4</v>
      </c>
      <c r="F1724">
        <f t="shared" si="142"/>
        <v>2024</v>
      </c>
      <c r="G1724">
        <f t="shared" si="143"/>
        <v>4</v>
      </c>
      <c r="H1724" t="str">
        <f t="shared" si="144"/>
        <v>Thursday</v>
      </c>
      <c r="I1724" t="str">
        <f t="shared" si="145"/>
        <v>Apr</v>
      </c>
      <c r="J1724" t="s">
        <v>46</v>
      </c>
    </row>
    <row r="1725" spans="1:11" x14ac:dyDescent="0.25">
      <c r="A1725" s="1">
        <v>45092</v>
      </c>
      <c r="B1725" t="s">
        <v>134</v>
      </c>
      <c r="C1725" t="s">
        <v>967</v>
      </c>
      <c r="D1725" s="2">
        <v>5.99</v>
      </c>
      <c r="E1725">
        <f t="shared" si="141"/>
        <v>6</v>
      </c>
      <c r="F1725">
        <f t="shared" si="142"/>
        <v>2023</v>
      </c>
      <c r="G1725">
        <f t="shared" si="143"/>
        <v>4</v>
      </c>
      <c r="H1725" t="str">
        <f t="shared" si="144"/>
        <v>Thursday</v>
      </c>
      <c r="I1725" t="str">
        <f t="shared" si="145"/>
        <v>Jun</v>
      </c>
      <c r="J1725" t="s">
        <v>966</v>
      </c>
    </row>
    <row r="1726" spans="1:11" x14ac:dyDescent="0.25">
      <c r="A1726" s="1">
        <v>45122</v>
      </c>
      <c r="B1726" t="s">
        <v>134</v>
      </c>
      <c r="C1726" t="s">
        <v>967</v>
      </c>
      <c r="D1726" s="2">
        <v>5.99</v>
      </c>
      <c r="E1726">
        <f t="shared" si="141"/>
        <v>7</v>
      </c>
      <c r="F1726">
        <f t="shared" si="142"/>
        <v>2023</v>
      </c>
      <c r="G1726">
        <f t="shared" si="143"/>
        <v>6</v>
      </c>
      <c r="H1726" t="str">
        <f t="shared" si="144"/>
        <v>Saturday</v>
      </c>
      <c r="I1726" t="str">
        <f t="shared" si="145"/>
        <v>Jul</v>
      </c>
      <c r="J1726" t="s">
        <v>966</v>
      </c>
    </row>
    <row r="1727" spans="1:11" x14ac:dyDescent="0.25">
      <c r="A1727" s="1">
        <v>45153</v>
      </c>
      <c r="B1727" t="s">
        <v>134</v>
      </c>
      <c r="C1727" t="s">
        <v>967</v>
      </c>
      <c r="D1727" s="2">
        <v>5.99</v>
      </c>
      <c r="E1727">
        <f t="shared" ref="E1727:E1758" si="146">MONTH(A1727)</f>
        <v>8</v>
      </c>
      <c r="F1727">
        <f t="shared" ref="F1727:F1758" si="147">YEAR(A1727)</f>
        <v>2023</v>
      </c>
      <c r="G1727">
        <f t="shared" ref="G1727:G1758" si="148">WEEKDAY(A1727, 2)</f>
        <v>2</v>
      </c>
      <c r="H1727" t="str">
        <f t="shared" ref="H1727:H1758" si="149">CHOOSE(WEEKDAY(A1727, 2), "Monday", "Tuesday","Wednesday", "Thursday", "Friday", "Saturday","Sunday")</f>
        <v>Tuesday</v>
      </c>
      <c r="I1727" t="str">
        <f t="shared" ref="I1727:I1758" si="150">TEXT(A1727, "MMM")</f>
        <v>Aug</v>
      </c>
      <c r="J1727" t="s">
        <v>966</v>
      </c>
    </row>
    <row r="1728" spans="1:11" x14ac:dyDescent="0.25">
      <c r="A1728" s="1">
        <v>45184</v>
      </c>
      <c r="B1728" t="s">
        <v>134</v>
      </c>
      <c r="C1728" t="s">
        <v>967</v>
      </c>
      <c r="D1728" s="2">
        <v>5.99</v>
      </c>
      <c r="E1728">
        <f t="shared" si="146"/>
        <v>9</v>
      </c>
      <c r="F1728">
        <f t="shared" si="147"/>
        <v>2023</v>
      </c>
      <c r="G1728">
        <f t="shared" si="148"/>
        <v>5</v>
      </c>
      <c r="H1728" t="str">
        <f t="shared" si="149"/>
        <v>Friday</v>
      </c>
      <c r="I1728" t="str">
        <f t="shared" si="150"/>
        <v>Sep</v>
      </c>
      <c r="J1728" t="s">
        <v>966</v>
      </c>
    </row>
    <row r="1729" spans="1:10" x14ac:dyDescent="0.25">
      <c r="A1729" s="1">
        <v>45214</v>
      </c>
      <c r="B1729" t="s">
        <v>134</v>
      </c>
      <c r="C1729" t="s">
        <v>967</v>
      </c>
      <c r="D1729" s="2">
        <v>5.99</v>
      </c>
      <c r="E1729">
        <f t="shared" si="146"/>
        <v>10</v>
      </c>
      <c r="F1729">
        <f t="shared" si="147"/>
        <v>2023</v>
      </c>
      <c r="G1729">
        <f t="shared" si="148"/>
        <v>7</v>
      </c>
      <c r="H1729" t="str">
        <f t="shared" si="149"/>
        <v>Sunday</v>
      </c>
      <c r="I1729" t="str">
        <f t="shared" si="150"/>
        <v>Oct</v>
      </c>
      <c r="J1729" t="s">
        <v>966</v>
      </c>
    </row>
    <row r="1730" spans="1:10" x14ac:dyDescent="0.25">
      <c r="A1730" s="1">
        <v>45245</v>
      </c>
      <c r="B1730" t="s">
        <v>134</v>
      </c>
      <c r="C1730" t="s">
        <v>967</v>
      </c>
      <c r="D1730" s="2">
        <v>5.99</v>
      </c>
      <c r="E1730">
        <f t="shared" si="146"/>
        <v>11</v>
      </c>
      <c r="F1730">
        <f t="shared" si="147"/>
        <v>2023</v>
      </c>
      <c r="G1730">
        <f t="shared" si="148"/>
        <v>3</v>
      </c>
      <c r="H1730" t="str">
        <f t="shared" si="149"/>
        <v>Wednesday</v>
      </c>
      <c r="I1730" t="str">
        <f t="shared" si="150"/>
        <v>Nov</v>
      </c>
      <c r="J1730" t="s">
        <v>966</v>
      </c>
    </row>
    <row r="1731" spans="1:10" x14ac:dyDescent="0.25">
      <c r="A1731" s="1">
        <v>45275</v>
      </c>
      <c r="B1731" t="s">
        <v>134</v>
      </c>
      <c r="C1731" t="s">
        <v>967</v>
      </c>
      <c r="D1731" s="2">
        <v>5.99</v>
      </c>
      <c r="E1731">
        <f t="shared" si="146"/>
        <v>12</v>
      </c>
      <c r="F1731">
        <f t="shared" si="147"/>
        <v>2023</v>
      </c>
      <c r="G1731">
        <f t="shared" si="148"/>
        <v>5</v>
      </c>
      <c r="H1731" t="str">
        <f t="shared" si="149"/>
        <v>Friday</v>
      </c>
      <c r="I1731" t="str">
        <f t="shared" si="150"/>
        <v>Dec</v>
      </c>
      <c r="J1731" t="s">
        <v>966</v>
      </c>
    </row>
    <row r="1732" spans="1:10" x14ac:dyDescent="0.25">
      <c r="A1732" s="1">
        <v>45306</v>
      </c>
      <c r="B1732" t="s">
        <v>134</v>
      </c>
      <c r="C1732" t="s">
        <v>967</v>
      </c>
      <c r="D1732" s="2">
        <v>5.99</v>
      </c>
      <c r="E1732">
        <f t="shared" si="146"/>
        <v>1</v>
      </c>
      <c r="F1732">
        <f t="shared" si="147"/>
        <v>2024</v>
      </c>
      <c r="G1732">
        <f t="shared" si="148"/>
        <v>1</v>
      </c>
      <c r="H1732" t="str">
        <f t="shared" si="149"/>
        <v>Monday</v>
      </c>
      <c r="I1732" t="str">
        <f t="shared" si="150"/>
        <v>Jan</v>
      </c>
      <c r="J1732" t="s">
        <v>966</v>
      </c>
    </row>
    <row r="1733" spans="1:10" x14ac:dyDescent="0.25">
      <c r="A1733" s="1">
        <v>45337</v>
      </c>
      <c r="B1733" t="s">
        <v>134</v>
      </c>
      <c r="C1733" t="s">
        <v>967</v>
      </c>
      <c r="D1733" s="2">
        <v>5.99</v>
      </c>
      <c r="E1733">
        <f t="shared" si="146"/>
        <v>2</v>
      </c>
      <c r="F1733">
        <f t="shared" si="147"/>
        <v>2024</v>
      </c>
      <c r="G1733">
        <f t="shared" si="148"/>
        <v>4</v>
      </c>
      <c r="H1733" t="str">
        <f t="shared" si="149"/>
        <v>Thursday</v>
      </c>
      <c r="I1733" t="str">
        <f t="shared" si="150"/>
        <v>Feb</v>
      </c>
      <c r="J1733" t="s">
        <v>966</v>
      </c>
    </row>
    <row r="1734" spans="1:10" x14ac:dyDescent="0.25">
      <c r="A1734" s="1">
        <v>45366</v>
      </c>
      <c r="B1734" t="s">
        <v>134</v>
      </c>
      <c r="C1734" t="s">
        <v>967</v>
      </c>
      <c r="D1734" s="2">
        <v>5.99</v>
      </c>
      <c r="E1734">
        <f t="shared" si="146"/>
        <v>3</v>
      </c>
      <c r="F1734">
        <f t="shared" si="147"/>
        <v>2024</v>
      </c>
      <c r="G1734">
        <f t="shared" si="148"/>
        <v>5</v>
      </c>
      <c r="H1734" t="str">
        <f t="shared" si="149"/>
        <v>Friday</v>
      </c>
      <c r="I1734" t="str">
        <f t="shared" si="150"/>
        <v>Mar</v>
      </c>
      <c r="J1734" t="s">
        <v>966</v>
      </c>
    </row>
    <row r="1735" spans="1:10" x14ac:dyDescent="0.25">
      <c r="A1735" s="1">
        <v>45401</v>
      </c>
      <c r="B1735" t="s">
        <v>3</v>
      </c>
      <c r="C1735" t="s">
        <v>109</v>
      </c>
      <c r="D1735" s="2">
        <v>2.9</v>
      </c>
      <c r="E1735">
        <f t="shared" si="146"/>
        <v>4</v>
      </c>
      <c r="F1735">
        <f t="shared" si="147"/>
        <v>2024</v>
      </c>
      <c r="G1735">
        <f t="shared" si="148"/>
        <v>5</v>
      </c>
      <c r="H1735" t="str">
        <f t="shared" si="149"/>
        <v>Friday</v>
      </c>
      <c r="I1735" t="str">
        <f t="shared" si="150"/>
        <v>Apr</v>
      </c>
      <c r="J1735" t="s">
        <v>46</v>
      </c>
    </row>
    <row r="1736" spans="1:10" x14ac:dyDescent="0.25">
      <c r="A1736" s="1">
        <v>45082</v>
      </c>
      <c r="B1736" t="s">
        <v>134</v>
      </c>
      <c r="C1736" t="s">
        <v>968</v>
      </c>
      <c r="D1736" s="2">
        <v>7.99</v>
      </c>
      <c r="E1736">
        <f t="shared" si="146"/>
        <v>6</v>
      </c>
      <c r="F1736">
        <f t="shared" si="147"/>
        <v>2023</v>
      </c>
      <c r="G1736">
        <f t="shared" si="148"/>
        <v>1</v>
      </c>
      <c r="H1736" t="str">
        <f t="shared" si="149"/>
        <v>Monday</v>
      </c>
      <c r="I1736" t="str">
        <f t="shared" si="150"/>
        <v>Jun</v>
      </c>
      <c r="J1736" t="s">
        <v>969</v>
      </c>
    </row>
    <row r="1737" spans="1:10" x14ac:dyDescent="0.25">
      <c r="A1737" s="1">
        <v>45112</v>
      </c>
      <c r="B1737" t="s">
        <v>134</v>
      </c>
      <c r="C1737" t="s">
        <v>968</v>
      </c>
      <c r="D1737" s="2">
        <v>7.99</v>
      </c>
      <c r="E1737">
        <f t="shared" si="146"/>
        <v>7</v>
      </c>
      <c r="F1737">
        <f t="shared" si="147"/>
        <v>2023</v>
      </c>
      <c r="G1737">
        <f t="shared" si="148"/>
        <v>3</v>
      </c>
      <c r="H1737" t="str">
        <f t="shared" si="149"/>
        <v>Wednesday</v>
      </c>
      <c r="I1737" t="str">
        <f t="shared" si="150"/>
        <v>Jul</v>
      </c>
      <c r="J1737" t="s">
        <v>969</v>
      </c>
    </row>
    <row r="1738" spans="1:10" x14ac:dyDescent="0.25">
      <c r="A1738" s="1">
        <v>45143</v>
      </c>
      <c r="B1738" t="s">
        <v>134</v>
      </c>
      <c r="C1738" t="s">
        <v>968</v>
      </c>
      <c r="D1738" s="2">
        <v>7.99</v>
      </c>
      <c r="E1738">
        <f t="shared" si="146"/>
        <v>8</v>
      </c>
      <c r="F1738">
        <f t="shared" si="147"/>
        <v>2023</v>
      </c>
      <c r="G1738">
        <f t="shared" si="148"/>
        <v>6</v>
      </c>
      <c r="H1738" t="str">
        <f t="shared" si="149"/>
        <v>Saturday</v>
      </c>
      <c r="I1738" t="str">
        <f t="shared" si="150"/>
        <v>Aug</v>
      </c>
      <c r="J1738" t="s">
        <v>969</v>
      </c>
    </row>
    <row r="1739" spans="1:10" x14ac:dyDescent="0.25">
      <c r="A1739" s="1">
        <v>45174</v>
      </c>
      <c r="B1739" t="s">
        <v>134</v>
      </c>
      <c r="C1739" t="s">
        <v>968</v>
      </c>
      <c r="D1739" s="2">
        <v>7.99</v>
      </c>
      <c r="E1739">
        <f t="shared" si="146"/>
        <v>9</v>
      </c>
      <c r="F1739">
        <f t="shared" si="147"/>
        <v>2023</v>
      </c>
      <c r="G1739">
        <f t="shared" si="148"/>
        <v>2</v>
      </c>
      <c r="H1739" t="str">
        <f t="shared" si="149"/>
        <v>Tuesday</v>
      </c>
      <c r="I1739" t="str">
        <f t="shared" si="150"/>
        <v>Sep</v>
      </c>
      <c r="J1739" t="s">
        <v>969</v>
      </c>
    </row>
    <row r="1740" spans="1:10" x14ac:dyDescent="0.25">
      <c r="A1740" s="1">
        <v>45204</v>
      </c>
      <c r="B1740" t="s">
        <v>134</v>
      </c>
      <c r="C1740" t="s">
        <v>968</v>
      </c>
      <c r="D1740" s="2">
        <v>7.99</v>
      </c>
      <c r="E1740">
        <f t="shared" si="146"/>
        <v>10</v>
      </c>
      <c r="F1740">
        <f t="shared" si="147"/>
        <v>2023</v>
      </c>
      <c r="G1740">
        <f t="shared" si="148"/>
        <v>4</v>
      </c>
      <c r="H1740" t="str">
        <f t="shared" si="149"/>
        <v>Thursday</v>
      </c>
      <c r="I1740" t="str">
        <f t="shared" si="150"/>
        <v>Oct</v>
      </c>
      <c r="J1740" t="s">
        <v>969</v>
      </c>
    </row>
    <row r="1741" spans="1:10" x14ac:dyDescent="0.25">
      <c r="A1741" s="1">
        <v>45235</v>
      </c>
      <c r="B1741" t="s">
        <v>134</v>
      </c>
      <c r="C1741" t="s">
        <v>968</v>
      </c>
      <c r="D1741" s="2">
        <v>7.99</v>
      </c>
      <c r="E1741">
        <f t="shared" si="146"/>
        <v>11</v>
      </c>
      <c r="F1741">
        <f t="shared" si="147"/>
        <v>2023</v>
      </c>
      <c r="G1741">
        <f t="shared" si="148"/>
        <v>7</v>
      </c>
      <c r="H1741" t="str">
        <f t="shared" si="149"/>
        <v>Sunday</v>
      </c>
      <c r="I1741" t="str">
        <f t="shared" si="150"/>
        <v>Nov</v>
      </c>
      <c r="J1741" t="s">
        <v>969</v>
      </c>
    </row>
    <row r="1742" spans="1:10" x14ac:dyDescent="0.25">
      <c r="A1742" s="1">
        <v>45265</v>
      </c>
      <c r="B1742" t="s">
        <v>134</v>
      </c>
      <c r="C1742" t="s">
        <v>968</v>
      </c>
      <c r="D1742" s="2">
        <v>7.99</v>
      </c>
      <c r="E1742">
        <f t="shared" si="146"/>
        <v>12</v>
      </c>
      <c r="F1742">
        <f t="shared" si="147"/>
        <v>2023</v>
      </c>
      <c r="G1742">
        <f t="shared" si="148"/>
        <v>2</v>
      </c>
      <c r="H1742" t="str">
        <f t="shared" si="149"/>
        <v>Tuesday</v>
      </c>
      <c r="I1742" t="str">
        <f t="shared" si="150"/>
        <v>Dec</v>
      </c>
      <c r="J1742" t="s">
        <v>969</v>
      </c>
    </row>
    <row r="1743" spans="1:10" x14ac:dyDescent="0.25">
      <c r="A1743" s="1">
        <v>45296</v>
      </c>
      <c r="B1743" t="s">
        <v>134</v>
      </c>
      <c r="C1743" t="s">
        <v>968</v>
      </c>
      <c r="D1743" s="2">
        <v>7.99</v>
      </c>
      <c r="E1743">
        <f t="shared" si="146"/>
        <v>1</v>
      </c>
      <c r="F1743">
        <f t="shared" si="147"/>
        <v>2024</v>
      </c>
      <c r="G1743">
        <f t="shared" si="148"/>
        <v>5</v>
      </c>
      <c r="H1743" t="str">
        <f t="shared" si="149"/>
        <v>Friday</v>
      </c>
      <c r="I1743" t="str">
        <f t="shared" si="150"/>
        <v>Jan</v>
      </c>
      <c r="J1743" t="s">
        <v>969</v>
      </c>
    </row>
    <row r="1744" spans="1:10" x14ac:dyDescent="0.25">
      <c r="A1744" s="1">
        <v>45327</v>
      </c>
      <c r="B1744" t="s">
        <v>134</v>
      </c>
      <c r="C1744" t="s">
        <v>968</v>
      </c>
      <c r="D1744" s="2">
        <v>7.99</v>
      </c>
      <c r="E1744">
        <f t="shared" si="146"/>
        <v>2</v>
      </c>
      <c r="F1744">
        <f t="shared" si="147"/>
        <v>2024</v>
      </c>
      <c r="G1744">
        <f t="shared" si="148"/>
        <v>1</v>
      </c>
      <c r="H1744" t="str">
        <f t="shared" si="149"/>
        <v>Monday</v>
      </c>
      <c r="I1744" t="str">
        <f t="shared" si="150"/>
        <v>Feb</v>
      </c>
      <c r="J1744" t="s">
        <v>969</v>
      </c>
    </row>
    <row r="1745" spans="1:11" x14ac:dyDescent="0.25">
      <c r="A1745" s="1">
        <v>45356</v>
      </c>
      <c r="B1745" t="s">
        <v>134</v>
      </c>
      <c r="C1745" t="s">
        <v>968</v>
      </c>
      <c r="D1745" s="2">
        <v>7.99</v>
      </c>
      <c r="E1745">
        <f t="shared" si="146"/>
        <v>3</v>
      </c>
      <c r="F1745">
        <f t="shared" si="147"/>
        <v>2024</v>
      </c>
      <c r="G1745">
        <f t="shared" si="148"/>
        <v>2</v>
      </c>
      <c r="H1745" t="str">
        <f t="shared" si="149"/>
        <v>Tuesday</v>
      </c>
      <c r="I1745" t="str">
        <f t="shared" si="150"/>
        <v>Mar</v>
      </c>
      <c r="J1745" t="s">
        <v>969</v>
      </c>
    </row>
    <row r="1746" spans="1:11" x14ac:dyDescent="0.25">
      <c r="A1746" s="1">
        <v>45401</v>
      </c>
      <c r="B1746" t="s">
        <v>3</v>
      </c>
      <c r="C1746" t="s">
        <v>86</v>
      </c>
      <c r="D1746" s="2">
        <v>0.79</v>
      </c>
      <c r="E1746">
        <f t="shared" si="146"/>
        <v>4</v>
      </c>
      <c r="F1746">
        <f t="shared" si="147"/>
        <v>2024</v>
      </c>
      <c r="G1746">
        <f t="shared" si="148"/>
        <v>5</v>
      </c>
      <c r="H1746" t="str">
        <f t="shared" si="149"/>
        <v>Friday</v>
      </c>
      <c r="I1746" t="str">
        <f t="shared" si="150"/>
        <v>Apr</v>
      </c>
      <c r="J1746" t="s">
        <v>46</v>
      </c>
    </row>
    <row r="1747" spans="1:11" x14ac:dyDescent="0.25">
      <c r="A1747" s="1">
        <v>45402</v>
      </c>
      <c r="B1747" t="s">
        <v>3</v>
      </c>
      <c r="C1747" t="s">
        <v>970</v>
      </c>
      <c r="D1747" s="2">
        <v>0.89</v>
      </c>
      <c r="E1747">
        <f t="shared" si="146"/>
        <v>4</v>
      </c>
      <c r="F1747">
        <f t="shared" si="147"/>
        <v>2024</v>
      </c>
      <c r="G1747">
        <f t="shared" si="148"/>
        <v>6</v>
      </c>
      <c r="H1747" t="str">
        <f t="shared" si="149"/>
        <v>Saturday</v>
      </c>
      <c r="I1747" t="str">
        <f t="shared" si="150"/>
        <v>Apr</v>
      </c>
      <c r="J1747" t="s">
        <v>957</v>
      </c>
    </row>
    <row r="1748" spans="1:11" x14ac:dyDescent="0.25">
      <c r="A1748" s="1">
        <v>45402</v>
      </c>
      <c r="B1748" t="s">
        <v>3</v>
      </c>
      <c r="C1748" t="s">
        <v>970</v>
      </c>
      <c r="D1748" s="2">
        <v>0.89</v>
      </c>
      <c r="E1748">
        <f t="shared" si="146"/>
        <v>4</v>
      </c>
      <c r="F1748">
        <f t="shared" si="147"/>
        <v>2024</v>
      </c>
      <c r="G1748">
        <f t="shared" si="148"/>
        <v>6</v>
      </c>
      <c r="H1748" t="str">
        <f t="shared" si="149"/>
        <v>Saturday</v>
      </c>
      <c r="I1748" t="str">
        <f t="shared" si="150"/>
        <v>Apr</v>
      </c>
      <c r="J1748" t="s">
        <v>957</v>
      </c>
      <c r="K1748" t="s">
        <v>729</v>
      </c>
    </row>
    <row r="1749" spans="1:11" x14ac:dyDescent="0.25">
      <c r="A1749" s="1">
        <v>45402</v>
      </c>
      <c r="B1749" t="s">
        <v>3</v>
      </c>
      <c r="C1749" t="s">
        <v>971</v>
      </c>
      <c r="D1749" s="2">
        <v>3.99</v>
      </c>
      <c r="E1749">
        <f t="shared" si="146"/>
        <v>4</v>
      </c>
      <c r="F1749">
        <f t="shared" si="147"/>
        <v>2024</v>
      </c>
      <c r="G1749">
        <f t="shared" si="148"/>
        <v>6</v>
      </c>
      <c r="H1749" t="str">
        <f t="shared" si="149"/>
        <v>Saturday</v>
      </c>
      <c r="I1749" t="str">
        <f t="shared" si="150"/>
        <v>Apr</v>
      </c>
      <c r="J1749" t="s">
        <v>957</v>
      </c>
      <c r="K1749" t="s">
        <v>729</v>
      </c>
    </row>
    <row r="1750" spans="1:11" x14ac:dyDescent="0.25">
      <c r="A1750" s="1">
        <v>45402</v>
      </c>
      <c r="B1750" t="s">
        <v>3</v>
      </c>
      <c r="C1750" t="s">
        <v>351</v>
      </c>
      <c r="D1750" s="2">
        <v>2.4900000000000002</v>
      </c>
      <c r="E1750">
        <f t="shared" si="146"/>
        <v>4</v>
      </c>
      <c r="F1750">
        <f t="shared" si="147"/>
        <v>2024</v>
      </c>
      <c r="G1750">
        <f t="shared" si="148"/>
        <v>6</v>
      </c>
      <c r="H1750" t="str">
        <f t="shared" si="149"/>
        <v>Saturday</v>
      </c>
      <c r="I1750" t="str">
        <f t="shared" si="150"/>
        <v>Apr</v>
      </c>
      <c r="J1750" t="s">
        <v>957</v>
      </c>
      <c r="K1750" t="s">
        <v>729</v>
      </c>
    </row>
    <row r="1751" spans="1:11" x14ac:dyDescent="0.25">
      <c r="A1751" s="1">
        <v>45402</v>
      </c>
      <c r="B1751" t="s">
        <v>3</v>
      </c>
      <c r="C1751" t="s">
        <v>225</v>
      </c>
      <c r="D1751" s="2">
        <v>1.99</v>
      </c>
      <c r="E1751">
        <f t="shared" si="146"/>
        <v>4</v>
      </c>
      <c r="F1751">
        <f t="shared" si="147"/>
        <v>2024</v>
      </c>
      <c r="G1751">
        <f t="shared" si="148"/>
        <v>6</v>
      </c>
      <c r="H1751" t="str">
        <f t="shared" si="149"/>
        <v>Saturday</v>
      </c>
      <c r="I1751" t="str">
        <f t="shared" si="150"/>
        <v>Apr</v>
      </c>
      <c r="J1751" t="s">
        <v>957</v>
      </c>
      <c r="K1751" t="s">
        <v>729</v>
      </c>
    </row>
    <row r="1752" spans="1:11" x14ac:dyDescent="0.25">
      <c r="A1752" s="1">
        <v>45402</v>
      </c>
      <c r="B1752" t="s">
        <v>3</v>
      </c>
      <c r="C1752" t="s">
        <v>972</v>
      </c>
      <c r="D1752" s="2">
        <v>3.99</v>
      </c>
      <c r="E1752">
        <f t="shared" si="146"/>
        <v>4</v>
      </c>
      <c r="F1752">
        <f t="shared" si="147"/>
        <v>2024</v>
      </c>
      <c r="G1752">
        <f t="shared" si="148"/>
        <v>6</v>
      </c>
      <c r="H1752" t="str">
        <f t="shared" si="149"/>
        <v>Saturday</v>
      </c>
      <c r="I1752" t="str">
        <f t="shared" si="150"/>
        <v>Apr</v>
      </c>
      <c r="J1752" t="s">
        <v>957</v>
      </c>
      <c r="K1752" t="s">
        <v>729</v>
      </c>
    </row>
    <row r="1753" spans="1:11" x14ac:dyDescent="0.25">
      <c r="A1753" s="1">
        <v>45402</v>
      </c>
      <c r="B1753" t="s">
        <v>3</v>
      </c>
      <c r="C1753" t="s">
        <v>973</v>
      </c>
      <c r="D1753" s="2">
        <f>1.89-0.475</f>
        <v>1.415</v>
      </c>
      <c r="E1753">
        <f t="shared" si="146"/>
        <v>4</v>
      </c>
      <c r="F1753">
        <f t="shared" si="147"/>
        <v>2024</v>
      </c>
      <c r="G1753">
        <f t="shared" si="148"/>
        <v>6</v>
      </c>
      <c r="H1753" t="str">
        <f t="shared" si="149"/>
        <v>Saturday</v>
      </c>
      <c r="I1753" t="str">
        <f t="shared" si="150"/>
        <v>Apr</v>
      </c>
      <c r="J1753" t="s">
        <v>957</v>
      </c>
      <c r="K1753" t="s">
        <v>729</v>
      </c>
    </row>
    <row r="1754" spans="1:11" x14ac:dyDescent="0.25">
      <c r="A1754" s="1">
        <v>45402</v>
      </c>
      <c r="B1754" t="s">
        <v>3</v>
      </c>
      <c r="C1754" t="s">
        <v>973</v>
      </c>
      <c r="D1754" s="2">
        <f>1.89-0.475</f>
        <v>1.415</v>
      </c>
      <c r="E1754">
        <f t="shared" si="146"/>
        <v>4</v>
      </c>
      <c r="F1754">
        <f t="shared" si="147"/>
        <v>2024</v>
      </c>
      <c r="G1754">
        <f t="shared" si="148"/>
        <v>6</v>
      </c>
      <c r="H1754" t="str">
        <f t="shared" si="149"/>
        <v>Saturday</v>
      </c>
      <c r="I1754" t="str">
        <f t="shared" si="150"/>
        <v>Apr</v>
      </c>
      <c r="J1754" t="s">
        <v>957</v>
      </c>
      <c r="K1754" t="s">
        <v>729</v>
      </c>
    </row>
    <row r="1755" spans="1:11" x14ac:dyDescent="0.25">
      <c r="A1755" s="1">
        <v>45402</v>
      </c>
      <c r="B1755" t="s">
        <v>3</v>
      </c>
      <c r="C1755" t="s">
        <v>529</v>
      </c>
      <c r="D1755" s="2">
        <v>1.29</v>
      </c>
      <c r="E1755">
        <f t="shared" si="146"/>
        <v>4</v>
      </c>
      <c r="F1755">
        <f t="shared" si="147"/>
        <v>2024</v>
      </c>
      <c r="G1755">
        <f t="shared" si="148"/>
        <v>6</v>
      </c>
      <c r="H1755" t="str">
        <f t="shared" si="149"/>
        <v>Saturday</v>
      </c>
      <c r="I1755" t="str">
        <f t="shared" si="150"/>
        <v>Apr</v>
      </c>
      <c r="J1755" t="s">
        <v>47</v>
      </c>
      <c r="K1755" t="s">
        <v>729</v>
      </c>
    </row>
    <row r="1756" spans="1:11" x14ac:dyDescent="0.25">
      <c r="A1756" s="1">
        <v>45402</v>
      </c>
      <c r="B1756" t="s">
        <v>3</v>
      </c>
      <c r="C1756" t="s">
        <v>846</v>
      </c>
      <c r="D1756" s="2">
        <v>4.6900000000000004</v>
      </c>
      <c r="E1756">
        <f t="shared" si="146"/>
        <v>4</v>
      </c>
      <c r="F1756">
        <f t="shared" si="147"/>
        <v>2024</v>
      </c>
      <c r="G1756">
        <f t="shared" si="148"/>
        <v>6</v>
      </c>
      <c r="H1756" t="str">
        <f t="shared" si="149"/>
        <v>Saturday</v>
      </c>
      <c r="I1756" t="str">
        <f t="shared" si="150"/>
        <v>Apr</v>
      </c>
      <c r="J1756" t="s">
        <v>47</v>
      </c>
      <c r="K1756" t="s">
        <v>729</v>
      </c>
    </row>
    <row r="1757" spans="1:11" x14ac:dyDescent="0.25">
      <c r="A1757" s="1">
        <v>45402</v>
      </c>
      <c r="B1757" t="s">
        <v>3</v>
      </c>
      <c r="C1757" t="s">
        <v>983</v>
      </c>
      <c r="D1757" s="2">
        <v>2.06</v>
      </c>
      <c r="E1757">
        <f t="shared" si="146"/>
        <v>4</v>
      </c>
      <c r="F1757">
        <f t="shared" si="147"/>
        <v>2024</v>
      </c>
      <c r="G1757">
        <f t="shared" si="148"/>
        <v>6</v>
      </c>
      <c r="H1757" t="str">
        <f t="shared" si="149"/>
        <v>Saturday</v>
      </c>
      <c r="I1757" t="str">
        <f t="shared" si="150"/>
        <v>Apr</v>
      </c>
      <c r="J1757" t="s">
        <v>47</v>
      </c>
      <c r="K1757" t="s">
        <v>729</v>
      </c>
    </row>
    <row r="1758" spans="1:11" x14ac:dyDescent="0.25">
      <c r="A1758" s="1">
        <v>45402</v>
      </c>
      <c r="B1758" t="s">
        <v>3</v>
      </c>
      <c r="C1758" t="s">
        <v>910</v>
      </c>
      <c r="D1758" s="2">
        <f>2.89-0.7</f>
        <v>2.1900000000000004</v>
      </c>
      <c r="E1758">
        <f t="shared" si="146"/>
        <v>4</v>
      </c>
      <c r="F1758">
        <f t="shared" si="147"/>
        <v>2024</v>
      </c>
      <c r="G1758">
        <f t="shared" si="148"/>
        <v>6</v>
      </c>
      <c r="H1758" t="str">
        <f t="shared" si="149"/>
        <v>Saturday</v>
      </c>
      <c r="I1758" t="str">
        <f t="shared" si="150"/>
        <v>Apr</v>
      </c>
      <c r="J1758" t="s">
        <v>47</v>
      </c>
      <c r="K1758" t="s">
        <v>729</v>
      </c>
    </row>
    <row r="1759" spans="1:11" x14ac:dyDescent="0.25">
      <c r="A1759" s="1">
        <v>45402</v>
      </c>
      <c r="B1759" t="s">
        <v>3</v>
      </c>
      <c r="C1759" t="s">
        <v>984</v>
      </c>
      <c r="D1759" s="2">
        <v>1.0900000000000001</v>
      </c>
      <c r="E1759">
        <f t="shared" ref="E1759:E1790" si="151">MONTH(A1759)</f>
        <v>4</v>
      </c>
      <c r="F1759">
        <f t="shared" ref="F1759:F1790" si="152">YEAR(A1759)</f>
        <v>2024</v>
      </c>
      <c r="G1759">
        <f t="shared" ref="G1759:G1790" si="153">WEEKDAY(A1759, 2)</f>
        <v>6</v>
      </c>
      <c r="H1759" t="str">
        <f t="shared" ref="H1759:H1790" si="154">CHOOSE(WEEKDAY(A1759, 2), "Monday", "Tuesday","Wednesday", "Thursday", "Friday", "Saturday","Sunday")</f>
        <v>Saturday</v>
      </c>
      <c r="I1759" t="str">
        <f t="shared" ref="I1759:I1790" si="155">TEXT(A1759, "MMM")</f>
        <v>Apr</v>
      </c>
      <c r="J1759" t="s">
        <v>47</v>
      </c>
      <c r="K1759" t="s">
        <v>729</v>
      </c>
    </row>
    <row r="1760" spans="1:11" x14ac:dyDescent="0.25">
      <c r="A1760" s="1">
        <v>45402</v>
      </c>
      <c r="B1760" t="s">
        <v>3</v>
      </c>
      <c r="C1760" t="s">
        <v>984</v>
      </c>
      <c r="D1760" s="2">
        <v>1.0900000000000001</v>
      </c>
      <c r="E1760">
        <f t="shared" si="151"/>
        <v>4</v>
      </c>
      <c r="F1760">
        <f t="shared" si="152"/>
        <v>2024</v>
      </c>
      <c r="G1760">
        <f t="shared" si="153"/>
        <v>6</v>
      </c>
      <c r="H1760" t="str">
        <f t="shared" si="154"/>
        <v>Saturday</v>
      </c>
      <c r="I1760" t="str">
        <f t="shared" si="155"/>
        <v>Apr</v>
      </c>
      <c r="J1760" t="s">
        <v>47</v>
      </c>
      <c r="K1760" t="s">
        <v>729</v>
      </c>
    </row>
    <row r="1761" spans="1:11" x14ac:dyDescent="0.25">
      <c r="A1761" s="1">
        <v>45402</v>
      </c>
      <c r="B1761" t="s">
        <v>3</v>
      </c>
      <c r="C1761" t="s">
        <v>736</v>
      </c>
      <c r="D1761" s="2">
        <v>2.1800000000000002</v>
      </c>
      <c r="E1761">
        <f t="shared" si="151"/>
        <v>4</v>
      </c>
      <c r="F1761">
        <f t="shared" si="152"/>
        <v>2024</v>
      </c>
      <c r="G1761">
        <f t="shared" si="153"/>
        <v>6</v>
      </c>
      <c r="H1761" t="str">
        <f t="shared" si="154"/>
        <v>Saturday</v>
      </c>
      <c r="I1761" t="str">
        <f t="shared" si="155"/>
        <v>Apr</v>
      </c>
      <c r="J1761" t="s">
        <v>47</v>
      </c>
      <c r="K1761" t="s">
        <v>729</v>
      </c>
    </row>
    <row r="1762" spans="1:11" x14ac:dyDescent="0.25">
      <c r="A1762" s="1">
        <v>45402</v>
      </c>
      <c r="B1762" t="s">
        <v>303</v>
      </c>
      <c r="C1762" t="s">
        <v>981</v>
      </c>
      <c r="D1762" s="2">
        <v>24.6</v>
      </c>
      <c r="E1762">
        <f t="shared" si="151"/>
        <v>4</v>
      </c>
      <c r="F1762">
        <f t="shared" si="152"/>
        <v>2024</v>
      </c>
      <c r="G1762">
        <f t="shared" si="153"/>
        <v>6</v>
      </c>
      <c r="H1762" t="str">
        <f t="shared" si="154"/>
        <v>Saturday</v>
      </c>
      <c r="I1762" t="str">
        <f t="shared" si="155"/>
        <v>Apr</v>
      </c>
      <c r="J1762" t="s">
        <v>982</v>
      </c>
      <c r="K1762" t="s">
        <v>743</v>
      </c>
    </row>
    <row r="1763" spans="1:11" x14ac:dyDescent="0.25">
      <c r="A1763" s="1">
        <v>45404</v>
      </c>
      <c r="B1763" t="s">
        <v>3</v>
      </c>
      <c r="C1763" t="s">
        <v>109</v>
      </c>
      <c r="D1763" s="2">
        <v>2.9</v>
      </c>
      <c r="E1763">
        <f t="shared" si="151"/>
        <v>4</v>
      </c>
      <c r="F1763">
        <f t="shared" si="152"/>
        <v>2024</v>
      </c>
      <c r="G1763">
        <f t="shared" si="153"/>
        <v>1</v>
      </c>
      <c r="H1763" t="str">
        <f t="shared" si="154"/>
        <v>Monday</v>
      </c>
      <c r="I1763" t="str">
        <f t="shared" si="155"/>
        <v>Apr</v>
      </c>
      <c r="J1763" t="s">
        <v>46</v>
      </c>
    </row>
    <row r="1764" spans="1:11" x14ac:dyDescent="0.25">
      <c r="A1764" s="1">
        <v>45404</v>
      </c>
      <c r="B1764" t="s">
        <v>3</v>
      </c>
      <c r="C1764" t="s">
        <v>844</v>
      </c>
      <c r="D1764" s="2">
        <v>0.59</v>
      </c>
      <c r="E1764">
        <f t="shared" si="151"/>
        <v>4</v>
      </c>
      <c r="F1764">
        <f t="shared" si="152"/>
        <v>2024</v>
      </c>
      <c r="G1764">
        <f t="shared" si="153"/>
        <v>1</v>
      </c>
      <c r="H1764" t="str">
        <f t="shared" si="154"/>
        <v>Monday</v>
      </c>
      <c r="I1764" t="str">
        <f t="shared" si="155"/>
        <v>Apr</v>
      </c>
      <c r="J1764" t="s">
        <v>49</v>
      </c>
      <c r="K1764" t="s">
        <v>743</v>
      </c>
    </row>
    <row r="1765" spans="1:11" x14ac:dyDescent="0.25">
      <c r="A1765" s="1">
        <v>45405</v>
      </c>
      <c r="B1765" t="s">
        <v>3</v>
      </c>
      <c r="C1765" t="s">
        <v>109</v>
      </c>
      <c r="D1765" s="2">
        <v>2.9</v>
      </c>
      <c r="E1765">
        <f t="shared" si="151"/>
        <v>4</v>
      </c>
      <c r="F1765">
        <f t="shared" si="152"/>
        <v>2024</v>
      </c>
      <c r="G1765">
        <f t="shared" si="153"/>
        <v>2</v>
      </c>
      <c r="H1765" t="str">
        <f t="shared" si="154"/>
        <v>Tuesday</v>
      </c>
      <c r="I1765" t="str">
        <f t="shared" si="155"/>
        <v>Apr</v>
      </c>
      <c r="J1765" t="s">
        <v>46</v>
      </c>
    </row>
    <row r="1766" spans="1:11" x14ac:dyDescent="0.25">
      <c r="A1766" s="1">
        <v>45406</v>
      </c>
      <c r="B1766" t="s">
        <v>3</v>
      </c>
      <c r="C1766" t="s">
        <v>109</v>
      </c>
      <c r="D1766" s="2">
        <v>2.9</v>
      </c>
      <c r="E1766">
        <f t="shared" si="151"/>
        <v>4</v>
      </c>
      <c r="F1766">
        <f t="shared" si="152"/>
        <v>2024</v>
      </c>
      <c r="G1766">
        <f t="shared" si="153"/>
        <v>3</v>
      </c>
      <c r="H1766" t="str">
        <f t="shared" si="154"/>
        <v>Wednesday</v>
      </c>
      <c r="I1766" t="str">
        <f t="shared" si="155"/>
        <v>Apr</v>
      </c>
      <c r="J1766" t="s">
        <v>46</v>
      </c>
    </row>
    <row r="1767" spans="1:11" x14ac:dyDescent="0.25">
      <c r="A1767" s="1">
        <v>45407</v>
      </c>
      <c r="B1767" t="s">
        <v>3</v>
      </c>
      <c r="C1767" t="s">
        <v>23</v>
      </c>
      <c r="D1767" s="2">
        <v>0.99</v>
      </c>
      <c r="E1767">
        <f t="shared" si="151"/>
        <v>4</v>
      </c>
      <c r="F1767">
        <f t="shared" si="152"/>
        <v>2024</v>
      </c>
      <c r="G1767">
        <f t="shared" si="153"/>
        <v>4</v>
      </c>
      <c r="H1767" t="str">
        <f t="shared" si="154"/>
        <v>Thursday</v>
      </c>
      <c r="I1767" t="str">
        <f t="shared" si="155"/>
        <v>Apr</v>
      </c>
      <c r="J1767" t="s">
        <v>49</v>
      </c>
      <c r="K1767" t="s">
        <v>743</v>
      </c>
    </row>
    <row r="1768" spans="1:11" x14ac:dyDescent="0.25">
      <c r="A1768" s="1">
        <v>45407</v>
      </c>
      <c r="B1768" t="s">
        <v>3</v>
      </c>
      <c r="C1768" t="s">
        <v>508</v>
      </c>
      <c r="D1768" s="2">
        <v>1.69</v>
      </c>
      <c r="E1768">
        <f t="shared" si="151"/>
        <v>4</v>
      </c>
      <c r="F1768">
        <f t="shared" si="152"/>
        <v>2024</v>
      </c>
      <c r="G1768">
        <f t="shared" si="153"/>
        <v>4</v>
      </c>
      <c r="H1768" t="str">
        <f t="shared" si="154"/>
        <v>Thursday</v>
      </c>
      <c r="I1768" t="str">
        <f t="shared" si="155"/>
        <v>Apr</v>
      </c>
      <c r="J1768" t="s">
        <v>49</v>
      </c>
      <c r="K1768" t="s">
        <v>743</v>
      </c>
    </row>
    <row r="1769" spans="1:11" x14ac:dyDescent="0.25">
      <c r="A1769" s="1">
        <v>45408</v>
      </c>
      <c r="B1769" t="s">
        <v>3</v>
      </c>
      <c r="C1769" t="s">
        <v>87</v>
      </c>
      <c r="D1769" s="2">
        <v>4.16</v>
      </c>
      <c r="E1769">
        <f t="shared" si="151"/>
        <v>4</v>
      </c>
      <c r="F1769">
        <f t="shared" si="152"/>
        <v>2024</v>
      </c>
      <c r="G1769">
        <f t="shared" si="153"/>
        <v>5</v>
      </c>
      <c r="H1769" t="str">
        <f t="shared" si="154"/>
        <v>Friday</v>
      </c>
      <c r="I1769" t="str">
        <f t="shared" si="155"/>
        <v>Apr</v>
      </c>
      <c r="J1769" t="s">
        <v>46</v>
      </c>
    </row>
    <row r="1770" spans="1:11" x14ac:dyDescent="0.25">
      <c r="A1770" s="1">
        <v>45408</v>
      </c>
      <c r="B1770" t="s">
        <v>3</v>
      </c>
      <c r="C1770" t="s">
        <v>86</v>
      </c>
      <c r="D1770" s="2">
        <v>0.79</v>
      </c>
      <c r="E1770">
        <f t="shared" si="151"/>
        <v>4</v>
      </c>
      <c r="F1770">
        <f t="shared" si="152"/>
        <v>2024</v>
      </c>
      <c r="G1770">
        <f t="shared" si="153"/>
        <v>5</v>
      </c>
      <c r="H1770" t="str">
        <f t="shared" si="154"/>
        <v>Friday</v>
      </c>
      <c r="I1770" t="str">
        <f t="shared" si="155"/>
        <v>Apr</v>
      </c>
      <c r="J1770" t="s">
        <v>46</v>
      </c>
    </row>
    <row r="1771" spans="1:11" x14ac:dyDescent="0.25">
      <c r="A1771" s="1">
        <v>45408</v>
      </c>
      <c r="B1771" t="s">
        <v>3</v>
      </c>
      <c r="C1771" t="s">
        <v>985</v>
      </c>
      <c r="D1771" s="2">
        <v>1.26</v>
      </c>
      <c r="E1771">
        <f t="shared" si="151"/>
        <v>4</v>
      </c>
      <c r="F1771">
        <f t="shared" si="152"/>
        <v>2024</v>
      </c>
      <c r="G1771">
        <f t="shared" si="153"/>
        <v>5</v>
      </c>
      <c r="H1771" t="str">
        <f t="shared" si="154"/>
        <v>Friday</v>
      </c>
      <c r="I1771" t="str">
        <f t="shared" si="155"/>
        <v>Apr</v>
      </c>
      <c r="J1771" t="s">
        <v>47</v>
      </c>
      <c r="K1771" t="s">
        <v>755</v>
      </c>
    </row>
    <row r="1772" spans="1:11" x14ac:dyDescent="0.25">
      <c r="A1772" s="1">
        <v>45408</v>
      </c>
      <c r="B1772" t="s">
        <v>3</v>
      </c>
      <c r="C1772" t="s">
        <v>532</v>
      </c>
      <c r="D1772" s="2">
        <v>1.58</v>
      </c>
      <c r="E1772">
        <f t="shared" si="151"/>
        <v>4</v>
      </c>
      <c r="F1772">
        <f t="shared" si="152"/>
        <v>2024</v>
      </c>
      <c r="G1772">
        <f t="shared" si="153"/>
        <v>5</v>
      </c>
      <c r="H1772" t="str">
        <f t="shared" si="154"/>
        <v>Friday</v>
      </c>
      <c r="I1772" t="str">
        <f t="shared" si="155"/>
        <v>Apr</v>
      </c>
      <c r="J1772" t="s">
        <v>47</v>
      </c>
      <c r="K1772" t="s">
        <v>755</v>
      </c>
    </row>
    <row r="1773" spans="1:11" x14ac:dyDescent="0.25">
      <c r="A1773" s="1">
        <v>45408</v>
      </c>
      <c r="B1773" t="s">
        <v>3</v>
      </c>
      <c r="C1773" t="s">
        <v>224</v>
      </c>
      <c r="D1773" s="2">
        <v>0.99</v>
      </c>
      <c r="E1773">
        <f t="shared" si="151"/>
        <v>4</v>
      </c>
      <c r="F1773">
        <f t="shared" si="152"/>
        <v>2024</v>
      </c>
      <c r="G1773">
        <f t="shared" si="153"/>
        <v>5</v>
      </c>
      <c r="H1773" t="str">
        <f t="shared" si="154"/>
        <v>Friday</v>
      </c>
      <c r="I1773" t="str">
        <f t="shared" si="155"/>
        <v>Apr</v>
      </c>
      <c r="J1773" t="s">
        <v>957</v>
      </c>
      <c r="K1773" t="s">
        <v>755</v>
      </c>
    </row>
    <row r="1774" spans="1:11" x14ac:dyDescent="0.25">
      <c r="A1774" s="1">
        <v>45408</v>
      </c>
      <c r="B1774" t="s">
        <v>3</v>
      </c>
      <c r="C1774" t="s">
        <v>224</v>
      </c>
      <c r="D1774" s="2">
        <v>0.99</v>
      </c>
      <c r="E1774">
        <f t="shared" si="151"/>
        <v>4</v>
      </c>
      <c r="F1774">
        <f t="shared" si="152"/>
        <v>2024</v>
      </c>
      <c r="G1774">
        <f t="shared" si="153"/>
        <v>5</v>
      </c>
      <c r="H1774" t="str">
        <f t="shared" si="154"/>
        <v>Friday</v>
      </c>
      <c r="I1774" t="str">
        <f t="shared" si="155"/>
        <v>Apr</v>
      </c>
      <c r="J1774" t="s">
        <v>957</v>
      </c>
      <c r="K1774" t="s">
        <v>755</v>
      </c>
    </row>
    <row r="1775" spans="1:11" x14ac:dyDescent="0.25">
      <c r="A1775" s="1">
        <v>45408</v>
      </c>
      <c r="B1775" t="s">
        <v>3</v>
      </c>
      <c r="C1775" t="s">
        <v>296</v>
      </c>
      <c r="D1775" s="2">
        <v>0.79</v>
      </c>
      <c r="E1775">
        <f t="shared" si="151"/>
        <v>4</v>
      </c>
      <c r="F1775">
        <f t="shared" si="152"/>
        <v>2024</v>
      </c>
      <c r="G1775">
        <f t="shared" si="153"/>
        <v>5</v>
      </c>
      <c r="H1775" t="str">
        <f t="shared" si="154"/>
        <v>Friday</v>
      </c>
      <c r="I1775" t="str">
        <f t="shared" si="155"/>
        <v>Apr</v>
      </c>
      <c r="J1775" t="s">
        <v>957</v>
      </c>
      <c r="K1775" t="s">
        <v>755</v>
      </c>
    </row>
    <row r="1776" spans="1:11" x14ac:dyDescent="0.25">
      <c r="A1776" s="1">
        <v>45408</v>
      </c>
      <c r="B1776" t="s">
        <v>3</v>
      </c>
      <c r="C1776" t="s">
        <v>986</v>
      </c>
      <c r="D1776" s="2">
        <v>0.99</v>
      </c>
      <c r="E1776">
        <f t="shared" si="151"/>
        <v>4</v>
      </c>
      <c r="F1776">
        <f t="shared" si="152"/>
        <v>2024</v>
      </c>
      <c r="G1776">
        <f t="shared" si="153"/>
        <v>5</v>
      </c>
      <c r="H1776" t="str">
        <f t="shared" si="154"/>
        <v>Friday</v>
      </c>
      <c r="I1776" t="str">
        <f t="shared" si="155"/>
        <v>Apr</v>
      </c>
      <c r="J1776" t="s">
        <v>957</v>
      </c>
      <c r="K1776" t="s">
        <v>755</v>
      </c>
    </row>
    <row r="1777" spans="1:11" x14ac:dyDescent="0.25">
      <c r="A1777" s="1">
        <v>45408</v>
      </c>
      <c r="B1777" t="s">
        <v>3</v>
      </c>
      <c r="C1777" t="s">
        <v>358</v>
      </c>
      <c r="D1777" s="2">
        <v>0.99</v>
      </c>
      <c r="E1777">
        <f t="shared" si="151"/>
        <v>4</v>
      </c>
      <c r="F1777">
        <f t="shared" si="152"/>
        <v>2024</v>
      </c>
      <c r="G1777">
        <f t="shared" si="153"/>
        <v>5</v>
      </c>
      <c r="H1777" t="str">
        <f t="shared" si="154"/>
        <v>Friday</v>
      </c>
      <c r="I1777" t="str">
        <f t="shared" si="155"/>
        <v>Apr</v>
      </c>
      <c r="J1777" t="s">
        <v>957</v>
      </c>
      <c r="K1777" t="s">
        <v>755</v>
      </c>
    </row>
    <row r="1778" spans="1:11" x14ac:dyDescent="0.25">
      <c r="A1778" s="1">
        <v>45408</v>
      </c>
      <c r="B1778" t="s">
        <v>3</v>
      </c>
      <c r="C1778" t="s">
        <v>955</v>
      </c>
      <c r="D1778" s="2">
        <f>1.69-0.43</f>
        <v>1.26</v>
      </c>
      <c r="E1778">
        <f t="shared" si="151"/>
        <v>4</v>
      </c>
      <c r="F1778">
        <f t="shared" si="152"/>
        <v>2024</v>
      </c>
      <c r="G1778">
        <f t="shared" si="153"/>
        <v>5</v>
      </c>
      <c r="H1778" t="str">
        <f t="shared" si="154"/>
        <v>Friday</v>
      </c>
      <c r="I1778" t="str">
        <f t="shared" si="155"/>
        <v>Apr</v>
      </c>
      <c r="J1778" t="s">
        <v>269</v>
      </c>
      <c r="K1778" t="s">
        <v>755</v>
      </c>
    </row>
    <row r="1779" spans="1:11" x14ac:dyDescent="0.25">
      <c r="A1779" s="1">
        <v>45408</v>
      </c>
      <c r="B1779" t="s">
        <v>3</v>
      </c>
      <c r="C1779" t="s">
        <v>987</v>
      </c>
      <c r="D1779" s="2">
        <v>2.85</v>
      </c>
      <c r="E1779">
        <f t="shared" si="151"/>
        <v>4</v>
      </c>
      <c r="F1779">
        <f t="shared" si="152"/>
        <v>2024</v>
      </c>
      <c r="G1779">
        <f t="shared" si="153"/>
        <v>5</v>
      </c>
      <c r="H1779" t="str">
        <f t="shared" si="154"/>
        <v>Friday</v>
      </c>
      <c r="I1779" t="str">
        <f t="shared" si="155"/>
        <v>Apr</v>
      </c>
      <c r="J1779" t="s">
        <v>269</v>
      </c>
      <c r="K1779" t="s">
        <v>755</v>
      </c>
    </row>
    <row r="1780" spans="1:11" x14ac:dyDescent="0.25">
      <c r="A1780" s="1">
        <v>45409</v>
      </c>
      <c r="B1780" t="s">
        <v>3</v>
      </c>
      <c r="C1780" t="s">
        <v>744</v>
      </c>
      <c r="D1780" s="2">
        <v>2.6</v>
      </c>
      <c r="E1780">
        <f t="shared" si="151"/>
        <v>4</v>
      </c>
      <c r="F1780">
        <f t="shared" si="152"/>
        <v>2024</v>
      </c>
      <c r="G1780">
        <f t="shared" si="153"/>
        <v>6</v>
      </c>
      <c r="H1780" t="str">
        <f t="shared" si="154"/>
        <v>Saturday</v>
      </c>
      <c r="I1780" t="str">
        <f t="shared" si="155"/>
        <v>Apr</v>
      </c>
      <c r="J1780" t="s">
        <v>989</v>
      </c>
      <c r="K1780" t="s">
        <v>990</v>
      </c>
    </row>
    <row r="1781" spans="1:11" x14ac:dyDescent="0.25">
      <c r="A1781" s="1">
        <v>45409</v>
      </c>
      <c r="B1781" t="s">
        <v>3</v>
      </c>
      <c r="C1781" t="s">
        <v>988</v>
      </c>
      <c r="D1781" s="2">
        <v>2.2999999999999998</v>
      </c>
      <c r="E1781">
        <f t="shared" si="151"/>
        <v>4</v>
      </c>
      <c r="F1781">
        <f t="shared" si="152"/>
        <v>2024</v>
      </c>
      <c r="G1781">
        <f t="shared" si="153"/>
        <v>6</v>
      </c>
      <c r="H1781" t="str">
        <f t="shared" si="154"/>
        <v>Saturday</v>
      </c>
      <c r="I1781" t="str">
        <f t="shared" si="155"/>
        <v>Apr</v>
      </c>
      <c r="J1781" t="s">
        <v>989</v>
      </c>
      <c r="K1781" t="s">
        <v>990</v>
      </c>
    </row>
    <row r="1782" spans="1:11" x14ac:dyDescent="0.25">
      <c r="A1782" s="1">
        <v>45409</v>
      </c>
      <c r="B1782" t="s">
        <v>3</v>
      </c>
      <c r="C1782" t="s">
        <v>991</v>
      </c>
      <c r="D1782" s="2">
        <v>2</v>
      </c>
      <c r="E1782">
        <f t="shared" si="151"/>
        <v>4</v>
      </c>
      <c r="F1782">
        <f t="shared" si="152"/>
        <v>2024</v>
      </c>
      <c r="G1782">
        <f t="shared" si="153"/>
        <v>6</v>
      </c>
      <c r="H1782" t="str">
        <f t="shared" si="154"/>
        <v>Saturday</v>
      </c>
      <c r="I1782" t="str">
        <f t="shared" si="155"/>
        <v>Apr</v>
      </c>
      <c r="J1782" t="s">
        <v>402</v>
      </c>
      <c r="K1782" t="s">
        <v>859</v>
      </c>
    </row>
    <row r="1783" spans="1:11" x14ac:dyDescent="0.25">
      <c r="A1783" s="1">
        <v>45409</v>
      </c>
      <c r="B1783" t="s">
        <v>3</v>
      </c>
      <c r="C1783" t="s">
        <v>991</v>
      </c>
      <c r="D1783" s="2">
        <v>2</v>
      </c>
      <c r="E1783">
        <f t="shared" si="151"/>
        <v>4</v>
      </c>
      <c r="F1783">
        <f t="shared" si="152"/>
        <v>2024</v>
      </c>
      <c r="G1783">
        <f t="shared" si="153"/>
        <v>6</v>
      </c>
      <c r="H1783" t="str">
        <f t="shared" si="154"/>
        <v>Saturday</v>
      </c>
      <c r="I1783" t="str">
        <f t="shared" si="155"/>
        <v>Apr</v>
      </c>
      <c r="J1783" t="s">
        <v>402</v>
      </c>
      <c r="K1783" t="s">
        <v>859</v>
      </c>
    </row>
    <row r="1784" spans="1:11" x14ac:dyDescent="0.25">
      <c r="A1784" s="1">
        <v>45409</v>
      </c>
      <c r="B1784" t="s">
        <v>3</v>
      </c>
      <c r="C1784" t="s">
        <v>991</v>
      </c>
      <c r="D1784" s="2">
        <v>2</v>
      </c>
      <c r="E1784">
        <f t="shared" si="151"/>
        <v>4</v>
      </c>
      <c r="F1784">
        <f t="shared" si="152"/>
        <v>2024</v>
      </c>
      <c r="G1784">
        <f t="shared" si="153"/>
        <v>6</v>
      </c>
      <c r="H1784" t="str">
        <f t="shared" si="154"/>
        <v>Saturday</v>
      </c>
      <c r="I1784" t="str">
        <f t="shared" si="155"/>
        <v>Apr</v>
      </c>
      <c r="J1784" t="s">
        <v>402</v>
      </c>
      <c r="K1784" t="s">
        <v>859</v>
      </c>
    </row>
    <row r="1785" spans="1:11" x14ac:dyDescent="0.25">
      <c r="A1785" s="1">
        <v>45409</v>
      </c>
      <c r="B1785" t="s">
        <v>3</v>
      </c>
      <c r="C1785" t="s">
        <v>1000</v>
      </c>
      <c r="D1785" s="2">
        <v>0.27</v>
      </c>
      <c r="E1785">
        <f t="shared" si="151"/>
        <v>4</v>
      </c>
      <c r="F1785">
        <f t="shared" si="152"/>
        <v>2024</v>
      </c>
      <c r="G1785">
        <f t="shared" si="153"/>
        <v>6</v>
      </c>
      <c r="H1785" t="str">
        <f t="shared" si="154"/>
        <v>Saturday</v>
      </c>
      <c r="I1785" t="str">
        <f t="shared" si="155"/>
        <v>Apr</v>
      </c>
      <c r="J1785" t="s">
        <v>999</v>
      </c>
      <c r="K1785" t="s">
        <v>1002</v>
      </c>
    </row>
    <row r="1786" spans="1:11" x14ac:dyDescent="0.25">
      <c r="A1786" s="1">
        <v>45409</v>
      </c>
      <c r="B1786" t="s">
        <v>3</v>
      </c>
      <c r="C1786" t="s">
        <v>1000</v>
      </c>
      <c r="D1786" s="2">
        <v>0.27</v>
      </c>
      <c r="E1786">
        <f t="shared" si="151"/>
        <v>4</v>
      </c>
      <c r="F1786">
        <f t="shared" si="152"/>
        <v>2024</v>
      </c>
      <c r="G1786">
        <f t="shared" si="153"/>
        <v>6</v>
      </c>
      <c r="H1786" t="str">
        <f t="shared" si="154"/>
        <v>Saturday</v>
      </c>
      <c r="I1786" t="str">
        <f t="shared" si="155"/>
        <v>Apr</v>
      </c>
      <c r="J1786" t="s">
        <v>999</v>
      </c>
      <c r="K1786" t="s">
        <v>1002</v>
      </c>
    </row>
    <row r="1787" spans="1:11" x14ac:dyDescent="0.25">
      <c r="A1787" s="1">
        <v>45409</v>
      </c>
      <c r="B1787" t="s">
        <v>3</v>
      </c>
      <c r="C1787" t="s">
        <v>1005</v>
      </c>
      <c r="D1787" s="2">
        <f>9.99/2</f>
        <v>4.9950000000000001</v>
      </c>
      <c r="E1787">
        <f t="shared" si="151"/>
        <v>4</v>
      </c>
      <c r="F1787">
        <f t="shared" si="152"/>
        <v>2024</v>
      </c>
      <c r="G1787">
        <f t="shared" si="153"/>
        <v>6</v>
      </c>
      <c r="H1787" t="str">
        <f t="shared" si="154"/>
        <v>Saturday</v>
      </c>
      <c r="I1787" t="str">
        <f t="shared" si="155"/>
        <v>Apr</v>
      </c>
      <c r="J1787" t="s">
        <v>1004</v>
      </c>
      <c r="K1787" t="s">
        <v>990</v>
      </c>
    </row>
    <row r="1788" spans="1:11" x14ac:dyDescent="0.25">
      <c r="A1788" s="1">
        <v>45409</v>
      </c>
      <c r="B1788" t="s">
        <v>3</v>
      </c>
      <c r="C1788" t="s">
        <v>1006</v>
      </c>
      <c r="D1788" s="2">
        <f>(7.99-7)/2</f>
        <v>0.49500000000000011</v>
      </c>
      <c r="E1788">
        <f t="shared" si="151"/>
        <v>4</v>
      </c>
      <c r="F1788">
        <f t="shared" si="152"/>
        <v>2024</v>
      </c>
      <c r="G1788">
        <f t="shared" si="153"/>
        <v>6</v>
      </c>
      <c r="H1788" t="str">
        <f t="shared" si="154"/>
        <v>Saturday</v>
      </c>
      <c r="I1788" t="str">
        <f t="shared" si="155"/>
        <v>Apr</v>
      </c>
      <c r="J1788" t="s">
        <v>1004</v>
      </c>
      <c r="K1788" t="s">
        <v>990</v>
      </c>
    </row>
    <row r="1789" spans="1:11" x14ac:dyDescent="0.25">
      <c r="A1789" s="1">
        <v>45409</v>
      </c>
      <c r="B1789" t="s">
        <v>3</v>
      </c>
      <c r="C1789" t="s">
        <v>415</v>
      </c>
      <c r="D1789" s="2">
        <v>2</v>
      </c>
      <c r="E1789">
        <f t="shared" si="151"/>
        <v>4</v>
      </c>
      <c r="F1789">
        <f t="shared" si="152"/>
        <v>2024</v>
      </c>
      <c r="G1789">
        <f t="shared" si="153"/>
        <v>6</v>
      </c>
      <c r="H1789" t="str">
        <f t="shared" si="154"/>
        <v>Saturday</v>
      </c>
      <c r="I1789" t="str">
        <f t="shared" si="155"/>
        <v>Apr</v>
      </c>
      <c r="J1789" t="s">
        <v>1007</v>
      </c>
      <c r="K1789" t="s">
        <v>990</v>
      </c>
    </row>
    <row r="1790" spans="1:11" x14ac:dyDescent="0.25">
      <c r="A1790" s="1">
        <v>45409</v>
      </c>
      <c r="B1790" t="s">
        <v>3</v>
      </c>
      <c r="C1790" t="s">
        <v>1008</v>
      </c>
      <c r="D1790" s="2">
        <f>11/2</f>
        <v>5.5</v>
      </c>
      <c r="E1790">
        <f t="shared" si="151"/>
        <v>4</v>
      </c>
      <c r="F1790">
        <f t="shared" si="152"/>
        <v>2024</v>
      </c>
      <c r="G1790">
        <f t="shared" si="153"/>
        <v>6</v>
      </c>
      <c r="H1790" t="str">
        <f t="shared" si="154"/>
        <v>Saturday</v>
      </c>
      <c r="I1790" t="str">
        <f t="shared" si="155"/>
        <v>Apr</v>
      </c>
      <c r="J1790" t="s">
        <v>1007</v>
      </c>
      <c r="K1790" t="s">
        <v>990</v>
      </c>
    </row>
    <row r="1791" spans="1:11" x14ac:dyDescent="0.25">
      <c r="A1791" s="1">
        <v>45409</v>
      </c>
      <c r="B1791" t="s">
        <v>3</v>
      </c>
      <c r="C1791" t="s">
        <v>1009</v>
      </c>
      <c r="D1791" s="2">
        <f>1.5/2</f>
        <v>0.75</v>
      </c>
      <c r="E1791">
        <f t="shared" ref="E1791:E1824" si="156">MONTH(A1791)</f>
        <v>4</v>
      </c>
      <c r="F1791">
        <f t="shared" ref="F1791:F1824" si="157">YEAR(A1791)</f>
        <v>2024</v>
      </c>
      <c r="G1791">
        <f t="shared" ref="G1791:G1824" si="158">WEEKDAY(A1791, 2)</f>
        <v>6</v>
      </c>
      <c r="H1791" t="str">
        <f t="shared" ref="H1791:H1824" si="159">CHOOSE(WEEKDAY(A1791, 2), "Monday", "Tuesday","Wednesday", "Thursday", "Friday", "Saturday","Sunday")</f>
        <v>Saturday</v>
      </c>
      <c r="I1791" t="str">
        <f t="shared" ref="I1791:I1824" si="160">TEXT(A1791, "MMM")</f>
        <v>Apr</v>
      </c>
      <c r="J1791" t="s">
        <v>1007</v>
      </c>
      <c r="K1791" t="s">
        <v>990</v>
      </c>
    </row>
    <row r="1792" spans="1:11" x14ac:dyDescent="0.25">
      <c r="A1792" s="1">
        <v>45409</v>
      </c>
      <c r="B1792" t="s">
        <v>3</v>
      </c>
      <c r="C1792" t="s">
        <v>1010</v>
      </c>
      <c r="D1792" s="2">
        <v>1.3</v>
      </c>
      <c r="E1792">
        <f t="shared" si="156"/>
        <v>4</v>
      </c>
      <c r="F1792">
        <f t="shared" si="157"/>
        <v>2024</v>
      </c>
      <c r="G1792">
        <f t="shared" si="158"/>
        <v>6</v>
      </c>
      <c r="H1792" t="str">
        <f t="shared" si="159"/>
        <v>Saturday</v>
      </c>
      <c r="I1792" t="str">
        <f t="shared" si="160"/>
        <v>Apr</v>
      </c>
      <c r="J1792" t="s">
        <v>989</v>
      </c>
      <c r="K1792" t="s">
        <v>990</v>
      </c>
    </row>
    <row r="1793" spans="1:11" x14ac:dyDescent="0.25">
      <c r="A1793" s="1">
        <v>45409</v>
      </c>
      <c r="B1793" t="s">
        <v>894</v>
      </c>
      <c r="C1793" t="s">
        <v>992</v>
      </c>
      <c r="D1793" s="2">
        <f>4.2/2</f>
        <v>2.1</v>
      </c>
      <c r="E1793">
        <f t="shared" si="156"/>
        <v>4</v>
      </c>
      <c r="F1793">
        <f t="shared" si="157"/>
        <v>2024</v>
      </c>
      <c r="G1793">
        <f t="shared" si="158"/>
        <v>6</v>
      </c>
      <c r="H1793" t="str">
        <f t="shared" si="159"/>
        <v>Saturday</v>
      </c>
      <c r="I1793" t="str">
        <f t="shared" si="160"/>
        <v>Apr</v>
      </c>
      <c r="J1793" t="s">
        <v>402</v>
      </c>
      <c r="K1793" t="s">
        <v>859</v>
      </c>
    </row>
    <row r="1794" spans="1:11" x14ac:dyDescent="0.25">
      <c r="A1794" s="1">
        <v>45409</v>
      </c>
      <c r="B1794" t="s">
        <v>894</v>
      </c>
      <c r="C1794" t="s">
        <v>993</v>
      </c>
      <c r="D1794" s="2">
        <f>4.2/2</f>
        <v>2.1</v>
      </c>
      <c r="E1794">
        <f t="shared" si="156"/>
        <v>4</v>
      </c>
      <c r="F1794">
        <f t="shared" si="157"/>
        <v>2024</v>
      </c>
      <c r="G1794">
        <f t="shared" si="158"/>
        <v>6</v>
      </c>
      <c r="H1794" t="str">
        <f t="shared" si="159"/>
        <v>Saturday</v>
      </c>
      <c r="I1794" t="str">
        <f t="shared" si="160"/>
        <v>Apr</v>
      </c>
      <c r="J1794" t="s">
        <v>402</v>
      </c>
      <c r="K1794" t="s">
        <v>859</v>
      </c>
    </row>
    <row r="1795" spans="1:11" x14ac:dyDescent="0.25">
      <c r="A1795" s="1">
        <v>45409</v>
      </c>
      <c r="B1795" t="s">
        <v>894</v>
      </c>
      <c r="C1795" t="s">
        <v>994</v>
      </c>
      <c r="D1795" s="2">
        <f>4.2/2</f>
        <v>2.1</v>
      </c>
      <c r="E1795">
        <f t="shared" si="156"/>
        <v>4</v>
      </c>
      <c r="F1795">
        <f t="shared" si="157"/>
        <v>2024</v>
      </c>
      <c r="G1795">
        <f t="shared" si="158"/>
        <v>6</v>
      </c>
      <c r="H1795" t="str">
        <f t="shared" si="159"/>
        <v>Saturday</v>
      </c>
      <c r="I1795" t="str">
        <f t="shared" si="160"/>
        <v>Apr</v>
      </c>
      <c r="J1795" t="s">
        <v>402</v>
      </c>
      <c r="K1795" t="s">
        <v>859</v>
      </c>
    </row>
    <row r="1796" spans="1:11" x14ac:dyDescent="0.25">
      <c r="A1796" s="1">
        <v>45409</v>
      </c>
      <c r="B1796" t="s">
        <v>919</v>
      </c>
      <c r="C1796" t="s">
        <v>995</v>
      </c>
      <c r="D1796" s="2">
        <v>3.7</v>
      </c>
      <c r="E1796">
        <f t="shared" si="156"/>
        <v>4</v>
      </c>
      <c r="F1796">
        <f t="shared" si="157"/>
        <v>2024</v>
      </c>
      <c r="G1796">
        <f t="shared" si="158"/>
        <v>6</v>
      </c>
      <c r="H1796" t="str">
        <f t="shared" si="159"/>
        <v>Saturday</v>
      </c>
      <c r="I1796" t="str">
        <f t="shared" si="160"/>
        <v>Apr</v>
      </c>
      <c r="J1796" t="s">
        <v>402</v>
      </c>
      <c r="K1796" t="s">
        <v>859</v>
      </c>
    </row>
    <row r="1797" spans="1:11" x14ac:dyDescent="0.25">
      <c r="A1797" s="1">
        <v>45409</v>
      </c>
      <c r="B1797" t="s">
        <v>919</v>
      </c>
      <c r="C1797" t="s">
        <v>996</v>
      </c>
      <c r="D1797" s="2">
        <v>3.7</v>
      </c>
      <c r="E1797">
        <f t="shared" si="156"/>
        <v>4</v>
      </c>
      <c r="F1797">
        <f t="shared" si="157"/>
        <v>2024</v>
      </c>
      <c r="G1797">
        <f t="shared" si="158"/>
        <v>6</v>
      </c>
      <c r="H1797" t="str">
        <f t="shared" si="159"/>
        <v>Saturday</v>
      </c>
      <c r="I1797" t="str">
        <f t="shared" si="160"/>
        <v>Apr</v>
      </c>
      <c r="J1797" t="s">
        <v>402</v>
      </c>
      <c r="K1797" t="s">
        <v>859</v>
      </c>
    </row>
    <row r="1798" spans="1:11" x14ac:dyDescent="0.25">
      <c r="A1798" s="1">
        <v>45409</v>
      </c>
      <c r="B1798" t="s">
        <v>919</v>
      </c>
      <c r="C1798" t="s">
        <v>997</v>
      </c>
      <c r="D1798" s="2">
        <f>5.2-2.6</f>
        <v>2.6</v>
      </c>
      <c r="E1798">
        <f t="shared" si="156"/>
        <v>4</v>
      </c>
      <c r="F1798">
        <f t="shared" si="157"/>
        <v>2024</v>
      </c>
      <c r="G1798">
        <f t="shared" si="158"/>
        <v>6</v>
      </c>
      <c r="H1798" t="str">
        <f t="shared" si="159"/>
        <v>Saturday</v>
      </c>
      <c r="I1798" t="str">
        <f t="shared" si="160"/>
        <v>Apr</v>
      </c>
      <c r="J1798" t="s">
        <v>402</v>
      </c>
      <c r="K1798" t="s">
        <v>859</v>
      </c>
    </row>
    <row r="1799" spans="1:11" x14ac:dyDescent="0.25">
      <c r="A1799" s="1">
        <v>45409</v>
      </c>
      <c r="B1799" t="s">
        <v>919</v>
      </c>
      <c r="C1799" t="s">
        <v>997</v>
      </c>
      <c r="D1799" s="2">
        <f>5.2-2.6</f>
        <v>2.6</v>
      </c>
      <c r="E1799">
        <f t="shared" si="156"/>
        <v>4</v>
      </c>
      <c r="F1799">
        <f t="shared" si="157"/>
        <v>2024</v>
      </c>
      <c r="G1799">
        <f t="shared" si="158"/>
        <v>6</v>
      </c>
      <c r="H1799" t="str">
        <f t="shared" si="159"/>
        <v>Saturday</v>
      </c>
      <c r="I1799" t="str">
        <f t="shared" si="160"/>
        <v>Apr</v>
      </c>
      <c r="J1799" t="s">
        <v>402</v>
      </c>
      <c r="K1799" t="s">
        <v>859</v>
      </c>
    </row>
    <row r="1800" spans="1:11" x14ac:dyDescent="0.25">
      <c r="A1800" s="1">
        <v>45409</v>
      </c>
      <c r="B1800" t="s">
        <v>919</v>
      </c>
      <c r="C1800" t="s">
        <v>998</v>
      </c>
      <c r="D1800" s="2">
        <v>3.7</v>
      </c>
      <c r="E1800">
        <f t="shared" si="156"/>
        <v>4</v>
      </c>
      <c r="F1800">
        <f t="shared" si="157"/>
        <v>2024</v>
      </c>
      <c r="G1800">
        <f t="shared" si="158"/>
        <v>6</v>
      </c>
      <c r="H1800" t="str">
        <f t="shared" si="159"/>
        <v>Saturday</v>
      </c>
      <c r="I1800" t="str">
        <f t="shared" si="160"/>
        <v>Apr</v>
      </c>
      <c r="J1800" t="s">
        <v>402</v>
      </c>
      <c r="K1800" t="s">
        <v>859</v>
      </c>
    </row>
    <row r="1801" spans="1:11" x14ac:dyDescent="0.25">
      <c r="A1801" s="1">
        <v>45409</v>
      </c>
      <c r="B1801" t="s">
        <v>7</v>
      </c>
      <c r="C1801" t="s">
        <v>753</v>
      </c>
      <c r="D1801" s="2">
        <f>7.9/2</f>
        <v>3.95</v>
      </c>
      <c r="E1801">
        <f t="shared" si="156"/>
        <v>4</v>
      </c>
      <c r="F1801">
        <f t="shared" si="157"/>
        <v>2024</v>
      </c>
      <c r="G1801">
        <f t="shared" si="158"/>
        <v>6</v>
      </c>
      <c r="H1801" t="str">
        <f t="shared" si="159"/>
        <v>Saturday</v>
      </c>
      <c r="I1801" t="str">
        <f t="shared" si="160"/>
        <v>Apr</v>
      </c>
      <c r="J1801" t="s">
        <v>317</v>
      </c>
      <c r="K1801" t="s">
        <v>859</v>
      </c>
    </row>
    <row r="1802" spans="1:11" x14ac:dyDescent="0.25">
      <c r="A1802" s="1">
        <v>45409</v>
      </c>
      <c r="B1802" t="s">
        <v>116</v>
      </c>
      <c r="C1802" t="s">
        <v>1001</v>
      </c>
      <c r="D1802" s="2">
        <f>1.5/2</f>
        <v>0.75</v>
      </c>
      <c r="E1802">
        <f t="shared" si="156"/>
        <v>4</v>
      </c>
      <c r="F1802">
        <f t="shared" si="157"/>
        <v>2024</v>
      </c>
      <c r="G1802">
        <f t="shared" si="158"/>
        <v>6</v>
      </c>
      <c r="H1802" t="str">
        <f t="shared" si="159"/>
        <v>Saturday</v>
      </c>
      <c r="I1802" t="str">
        <f t="shared" si="160"/>
        <v>Apr</v>
      </c>
      <c r="J1802" t="s">
        <v>1003</v>
      </c>
      <c r="K1802" t="s">
        <v>1002</v>
      </c>
    </row>
    <row r="1803" spans="1:11" x14ac:dyDescent="0.25">
      <c r="A1803" s="1">
        <v>45411</v>
      </c>
      <c r="B1803" t="s">
        <v>3</v>
      </c>
      <c r="C1803" t="s">
        <v>109</v>
      </c>
      <c r="D1803" s="2">
        <v>2.9</v>
      </c>
      <c r="E1803">
        <f t="shared" si="156"/>
        <v>4</v>
      </c>
      <c r="F1803">
        <f t="shared" si="157"/>
        <v>2024</v>
      </c>
      <c r="G1803">
        <f t="shared" si="158"/>
        <v>1</v>
      </c>
      <c r="H1803" t="str">
        <f t="shared" si="159"/>
        <v>Monday</v>
      </c>
      <c r="I1803" t="str">
        <f t="shared" si="160"/>
        <v>Apr</v>
      </c>
      <c r="J1803" t="s">
        <v>46</v>
      </c>
    </row>
    <row r="1804" spans="1:11" x14ac:dyDescent="0.25">
      <c r="A1804" s="1">
        <v>45412</v>
      </c>
      <c r="B1804" t="s">
        <v>3</v>
      </c>
      <c r="C1804" t="s">
        <v>974</v>
      </c>
      <c r="D1804" s="2">
        <v>0.99</v>
      </c>
      <c r="E1804">
        <f t="shared" si="156"/>
        <v>4</v>
      </c>
      <c r="F1804">
        <f t="shared" si="157"/>
        <v>2024</v>
      </c>
      <c r="G1804">
        <f t="shared" si="158"/>
        <v>2</v>
      </c>
      <c r="H1804" t="str">
        <f t="shared" si="159"/>
        <v>Tuesday</v>
      </c>
      <c r="I1804" t="str">
        <f t="shared" si="160"/>
        <v>Apr</v>
      </c>
      <c r="J1804" t="s">
        <v>81</v>
      </c>
      <c r="K1804" t="s">
        <v>729</v>
      </c>
    </row>
    <row r="1805" spans="1:11" x14ac:dyDescent="0.25">
      <c r="A1805" s="1">
        <v>45412</v>
      </c>
      <c r="B1805" t="s">
        <v>3</v>
      </c>
      <c r="C1805" t="s">
        <v>953</v>
      </c>
      <c r="D1805" s="2">
        <f>2.99-0.75</f>
        <v>2.2400000000000002</v>
      </c>
      <c r="E1805">
        <f t="shared" si="156"/>
        <v>4</v>
      </c>
      <c r="F1805">
        <f t="shared" si="157"/>
        <v>2024</v>
      </c>
      <c r="G1805">
        <f t="shared" si="158"/>
        <v>2</v>
      </c>
      <c r="H1805" t="str">
        <f t="shared" si="159"/>
        <v>Tuesday</v>
      </c>
      <c r="I1805" t="str">
        <f t="shared" si="160"/>
        <v>Apr</v>
      </c>
      <c r="J1805" t="s">
        <v>81</v>
      </c>
      <c r="K1805" t="s">
        <v>729</v>
      </c>
    </row>
    <row r="1806" spans="1:11" x14ac:dyDescent="0.25">
      <c r="A1806" s="1">
        <v>45412</v>
      </c>
      <c r="B1806" t="s">
        <v>3</v>
      </c>
      <c r="C1806" t="s">
        <v>975</v>
      </c>
      <c r="D1806" s="2">
        <v>0.79</v>
      </c>
      <c r="E1806">
        <f t="shared" si="156"/>
        <v>4</v>
      </c>
      <c r="F1806">
        <f t="shared" si="157"/>
        <v>2024</v>
      </c>
      <c r="G1806">
        <f t="shared" si="158"/>
        <v>2</v>
      </c>
      <c r="H1806" t="str">
        <f t="shared" si="159"/>
        <v>Tuesday</v>
      </c>
      <c r="I1806" t="str">
        <f t="shared" si="160"/>
        <v>Apr</v>
      </c>
      <c r="J1806" t="s">
        <v>81</v>
      </c>
      <c r="K1806" t="s">
        <v>729</v>
      </c>
    </row>
    <row r="1807" spans="1:11" x14ac:dyDescent="0.25">
      <c r="A1807" s="1">
        <v>45412</v>
      </c>
      <c r="B1807" t="s">
        <v>3</v>
      </c>
      <c r="C1807" t="s">
        <v>976</v>
      </c>
      <c r="D1807" s="2">
        <v>2.4900000000000002</v>
      </c>
      <c r="E1807">
        <f t="shared" si="156"/>
        <v>4</v>
      </c>
      <c r="F1807">
        <f t="shared" si="157"/>
        <v>2024</v>
      </c>
      <c r="G1807">
        <f t="shared" si="158"/>
        <v>2</v>
      </c>
      <c r="H1807" t="str">
        <f t="shared" si="159"/>
        <v>Tuesday</v>
      </c>
      <c r="I1807" t="str">
        <f t="shared" si="160"/>
        <v>Apr</v>
      </c>
      <c r="J1807" t="s">
        <v>81</v>
      </c>
      <c r="K1807" t="s">
        <v>729</v>
      </c>
    </row>
    <row r="1808" spans="1:11" x14ac:dyDescent="0.25">
      <c r="A1808" s="1">
        <v>45412</v>
      </c>
      <c r="B1808" t="s">
        <v>3</v>
      </c>
      <c r="C1808" t="s">
        <v>977</v>
      </c>
      <c r="D1808" s="2">
        <v>1.19</v>
      </c>
      <c r="E1808">
        <f t="shared" si="156"/>
        <v>4</v>
      </c>
      <c r="F1808">
        <f t="shared" si="157"/>
        <v>2024</v>
      </c>
      <c r="G1808">
        <f t="shared" si="158"/>
        <v>2</v>
      </c>
      <c r="H1808" t="str">
        <f t="shared" si="159"/>
        <v>Tuesday</v>
      </c>
      <c r="I1808" t="str">
        <f t="shared" si="160"/>
        <v>Apr</v>
      </c>
      <c r="J1808" t="s">
        <v>81</v>
      </c>
      <c r="K1808" t="s">
        <v>729</v>
      </c>
    </row>
    <row r="1809" spans="1:11" x14ac:dyDescent="0.25">
      <c r="A1809" s="1">
        <v>45412</v>
      </c>
      <c r="B1809" t="s">
        <v>3</v>
      </c>
      <c r="C1809" t="s">
        <v>978</v>
      </c>
      <c r="D1809" s="2">
        <f>2.99-0.75</f>
        <v>2.2400000000000002</v>
      </c>
      <c r="E1809">
        <f t="shared" si="156"/>
        <v>4</v>
      </c>
      <c r="F1809">
        <f t="shared" si="157"/>
        <v>2024</v>
      </c>
      <c r="G1809">
        <f t="shared" si="158"/>
        <v>2</v>
      </c>
      <c r="H1809" t="str">
        <f t="shared" si="159"/>
        <v>Tuesday</v>
      </c>
      <c r="I1809" t="str">
        <f t="shared" si="160"/>
        <v>Apr</v>
      </c>
      <c r="J1809" t="s">
        <v>81</v>
      </c>
      <c r="K1809" t="s">
        <v>729</v>
      </c>
    </row>
    <row r="1810" spans="1:11" x14ac:dyDescent="0.25">
      <c r="A1810" s="1">
        <v>45412</v>
      </c>
      <c r="B1810" t="s">
        <v>3</v>
      </c>
      <c r="C1810" t="s">
        <v>41</v>
      </c>
      <c r="D1810" s="2">
        <f>5.99-1.5</f>
        <v>4.49</v>
      </c>
      <c r="E1810">
        <f t="shared" si="156"/>
        <v>4</v>
      </c>
      <c r="F1810">
        <f t="shared" si="157"/>
        <v>2024</v>
      </c>
      <c r="G1810">
        <f t="shared" si="158"/>
        <v>2</v>
      </c>
      <c r="H1810" t="str">
        <f t="shared" si="159"/>
        <v>Tuesday</v>
      </c>
      <c r="I1810" t="str">
        <f t="shared" si="160"/>
        <v>Apr</v>
      </c>
      <c r="J1810" t="s">
        <v>81</v>
      </c>
      <c r="K1810" t="s">
        <v>729</v>
      </c>
    </row>
    <row r="1811" spans="1:11" x14ac:dyDescent="0.25">
      <c r="A1811" s="1">
        <v>45412</v>
      </c>
      <c r="B1811" t="s">
        <v>3</v>
      </c>
      <c r="C1811" t="s">
        <v>979</v>
      </c>
      <c r="D1811" s="2">
        <v>1.99</v>
      </c>
      <c r="E1811">
        <f t="shared" si="156"/>
        <v>4</v>
      </c>
      <c r="F1811">
        <f t="shared" si="157"/>
        <v>2024</v>
      </c>
      <c r="G1811">
        <f t="shared" si="158"/>
        <v>2</v>
      </c>
      <c r="H1811" t="str">
        <f t="shared" si="159"/>
        <v>Tuesday</v>
      </c>
      <c r="I1811" t="str">
        <f t="shared" si="160"/>
        <v>Apr</v>
      </c>
      <c r="J1811" t="s">
        <v>81</v>
      </c>
      <c r="K1811" t="s">
        <v>729</v>
      </c>
    </row>
    <row r="1812" spans="1:11" x14ac:dyDescent="0.25">
      <c r="A1812" s="1">
        <v>45412</v>
      </c>
      <c r="B1812" t="s">
        <v>3</v>
      </c>
      <c r="C1812" t="s">
        <v>248</v>
      </c>
      <c r="D1812" s="2">
        <v>1.44</v>
      </c>
      <c r="E1812">
        <f t="shared" si="156"/>
        <v>4</v>
      </c>
      <c r="F1812">
        <f t="shared" si="157"/>
        <v>2024</v>
      </c>
      <c r="G1812">
        <f t="shared" si="158"/>
        <v>2</v>
      </c>
      <c r="H1812" t="str">
        <f t="shared" si="159"/>
        <v>Tuesday</v>
      </c>
      <c r="I1812" t="str">
        <f t="shared" si="160"/>
        <v>Apr</v>
      </c>
      <c r="J1812" t="s">
        <v>81</v>
      </c>
      <c r="K1812" t="s">
        <v>729</v>
      </c>
    </row>
    <row r="1813" spans="1:11" x14ac:dyDescent="0.25">
      <c r="A1813" s="1">
        <v>45412</v>
      </c>
      <c r="B1813" t="s">
        <v>3</v>
      </c>
      <c r="C1813" t="s">
        <v>225</v>
      </c>
      <c r="D1813" s="2">
        <v>1.99</v>
      </c>
      <c r="E1813">
        <f t="shared" si="156"/>
        <v>4</v>
      </c>
      <c r="F1813">
        <f t="shared" si="157"/>
        <v>2024</v>
      </c>
      <c r="G1813">
        <f t="shared" si="158"/>
        <v>2</v>
      </c>
      <c r="H1813" t="str">
        <f t="shared" si="159"/>
        <v>Tuesday</v>
      </c>
      <c r="I1813" t="str">
        <f t="shared" si="160"/>
        <v>Apr</v>
      </c>
      <c r="J1813" t="s">
        <v>81</v>
      </c>
      <c r="K1813" t="s">
        <v>729</v>
      </c>
    </row>
    <row r="1814" spans="1:11" x14ac:dyDescent="0.25">
      <c r="A1814" s="1">
        <v>45412</v>
      </c>
      <c r="B1814" t="s">
        <v>3</v>
      </c>
      <c r="C1814" t="s">
        <v>980</v>
      </c>
      <c r="D1814" s="2">
        <f>2.19-0.55</f>
        <v>1.64</v>
      </c>
      <c r="E1814">
        <f t="shared" si="156"/>
        <v>4</v>
      </c>
      <c r="F1814">
        <f t="shared" si="157"/>
        <v>2024</v>
      </c>
      <c r="G1814">
        <f t="shared" si="158"/>
        <v>2</v>
      </c>
      <c r="H1814" t="str">
        <f t="shared" si="159"/>
        <v>Tuesday</v>
      </c>
      <c r="I1814" t="str">
        <f t="shared" si="160"/>
        <v>Apr</v>
      </c>
      <c r="J1814" t="s">
        <v>81</v>
      </c>
      <c r="K1814" t="s">
        <v>729</v>
      </c>
    </row>
    <row r="1815" spans="1:11" x14ac:dyDescent="0.25">
      <c r="A1815" s="1">
        <v>45412</v>
      </c>
      <c r="B1815" t="s">
        <v>3</v>
      </c>
      <c r="C1815" t="s">
        <v>109</v>
      </c>
      <c r="D1815" s="2">
        <v>2.9</v>
      </c>
      <c r="E1815">
        <f t="shared" si="156"/>
        <v>4</v>
      </c>
      <c r="F1815">
        <f t="shared" si="157"/>
        <v>2024</v>
      </c>
      <c r="G1815">
        <f t="shared" si="158"/>
        <v>2</v>
      </c>
      <c r="H1815" t="str">
        <f t="shared" si="159"/>
        <v>Tuesday</v>
      </c>
      <c r="I1815" t="str">
        <f t="shared" si="160"/>
        <v>Apr</v>
      </c>
      <c r="J1815" t="s">
        <v>46</v>
      </c>
    </row>
    <row r="1816" spans="1:11" x14ac:dyDescent="0.25">
      <c r="A1816" s="1">
        <v>45412</v>
      </c>
      <c r="B1816" t="s">
        <v>3</v>
      </c>
      <c r="C1816" t="s">
        <v>86</v>
      </c>
      <c r="D1816" s="2">
        <v>0.79</v>
      </c>
      <c r="E1816">
        <f t="shared" si="156"/>
        <v>4</v>
      </c>
      <c r="F1816">
        <f t="shared" si="157"/>
        <v>2024</v>
      </c>
      <c r="G1816">
        <f t="shared" si="158"/>
        <v>2</v>
      </c>
      <c r="H1816" t="str">
        <f t="shared" si="159"/>
        <v>Tuesday</v>
      </c>
      <c r="I1816" t="str">
        <f t="shared" si="160"/>
        <v>Apr</v>
      </c>
      <c r="J1816" t="s">
        <v>46</v>
      </c>
    </row>
    <row r="1817" spans="1:11" x14ac:dyDescent="0.25">
      <c r="A1817" s="1">
        <v>45412</v>
      </c>
      <c r="B1817" t="s">
        <v>3</v>
      </c>
      <c r="C1817" t="s">
        <v>910</v>
      </c>
      <c r="D1817" s="2">
        <f>2.89-0.7</f>
        <v>2.1900000000000004</v>
      </c>
      <c r="E1817">
        <f t="shared" si="156"/>
        <v>4</v>
      </c>
      <c r="F1817">
        <f t="shared" si="157"/>
        <v>2024</v>
      </c>
      <c r="G1817">
        <f t="shared" si="158"/>
        <v>2</v>
      </c>
      <c r="H1817" t="str">
        <f t="shared" si="159"/>
        <v>Tuesday</v>
      </c>
      <c r="I1817" t="str">
        <f t="shared" si="160"/>
        <v>Apr</v>
      </c>
      <c r="J1817" t="s">
        <v>47</v>
      </c>
      <c r="K1817" t="s">
        <v>729</v>
      </c>
    </row>
    <row r="1818" spans="1:11" x14ac:dyDescent="0.25">
      <c r="A1818" s="1">
        <v>45412</v>
      </c>
      <c r="B1818" t="s">
        <v>3</v>
      </c>
      <c r="C1818" t="s">
        <v>910</v>
      </c>
      <c r="D1818" s="2">
        <f>2.89-0.7</f>
        <v>2.1900000000000004</v>
      </c>
      <c r="E1818">
        <f t="shared" si="156"/>
        <v>4</v>
      </c>
      <c r="F1818">
        <f t="shared" si="157"/>
        <v>2024</v>
      </c>
      <c r="G1818">
        <f t="shared" si="158"/>
        <v>2</v>
      </c>
      <c r="H1818" t="str">
        <f t="shared" si="159"/>
        <v>Tuesday</v>
      </c>
      <c r="I1818" t="str">
        <f t="shared" si="160"/>
        <v>Apr</v>
      </c>
      <c r="J1818" t="s">
        <v>47</v>
      </c>
      <c r="K1818" t="s">
        <v>729</v>
      </c>
    </row>
    <row r="1819" spans="1:11" x14ac:dyDescent="0.25">
      <c r="A1819" s="1">
        <v>45412</v>
      </c>
      <c r="B1819" t="s">
        <v>3</v>
      </c>
      <c r="C1819" t="s">
        <v>1011</v>
      </c>
      <c r="D1819" s="2">
        <v>0.99</v>
      </c>
      <c r="E1819">
        <f t="shared" si="156"/>
        <v>4</v>
      </c>
      <c r="F1819">
        <f t="shared" si="157"/>
        <v>2024</v>
      </c>
      <c r="G1819">
        <f t="shared" si="158"/>
        <v>2</v>
      </c>
      <c r="H1819" t="str">
        <f t="shared" si="159"/>
        <v>Tuesday</v>
      </c>
      <c r="I1819" t="str">
        <f t="shared" si="160"/>
        <v>Apr</v>
      </c>
      <c r="J1819" t="s">
        <v>47</v>
      </c>
      <c r="K1819" t="s">
        <v>729</v>
      </c>
    </row>
    <row r="1820" spans="1:11" x14ac:dyDescent="0.25">
      <c r="A1820" s="1">
        <v>45412</v>
      </c>
      <c r="B1820" t="s">
        <v>3</v>
      </c>
      <c r="C1820" t="s">
        <v>1011</v>
      </c>
      <c r="D1820" s="2">
        <v>0.99</v>
      </c>
      <c r="E1820">
        <f t="shared" si="156"/>
        <v>4</v>
      </c>
      <c r="F1820">
        <f t="shared" si="157"/>
        <v>2024</v>
      </c>
      <c r="G1820">
        <f t="shared" si="158"/>
        <v>2</v>
      </c>
      <c r="H1820" t="str">
        <f t="shared" si="159"/>
        <v>Tuesday</v>
      </c>
      <c r="I1820" t="str">
        <f t="shared" si="160"/>
        <v>Apr</v>
      </c>
      <c r="J1820" t="s">
        <v>47</v>
      </c>
      <c r="K1820" t="s">
        <v>729</v>
      </c>
    </row>
    <row r="1821" spans="1:11" x14ac:dyDescent="0.25">
      <c r="A1821" s="1">
        <v>45412</v>
      </c>
      <c r="B1821" t="s">
        <v>3</v>
      </c>
      <c r="C1821" t="s">
        <v>1011</v>
      </c>
      <c r="D1821" s="2">
        <v>0.99</v>
      </c>
      <c r="E1821">
        <f t="shared" si="156"/>
        <v>4</v>
      </c>
      <c r="F1821">
        <f t="shared" si="157"/>
        <v>2024</v>
      </c>
      <c r="G1821">
        <f t="shared" si="158"/>
        <v>2</v>
      </c>
      <c r="H1821" t="str">
        <f t="shared" si="159"/>
        <v>Tuesday</v>
      </c>
      <c r="I1821" t="str">
        <f t="shared" si="160"/>
        <v>Apr</v>
      </c>
      <c r="J1821" t="s">
        <v>47</v>
      </c>
      <c r="K1821" t="s">
        <v>729</v>
      </c>
    </row>
    <row r="1822" spans="1:11" x14ac:dyDescent="0.25">
      <c r="A1822" s="1">
        <v>45412</v>
      </c>
      <c r="B1822" t="s">
        <v>3</v>
      </c>
      <c r="C1822" t="s">
        <v>1012</v>
      </c>
      <c r="D1822" s="2">
        <v>1.19</v>
      </c>
      <c r="E1822">
        <f t="shared" si="156"/>
        <v>4</v>
      </c>
      <c r="F1822">
        <f t="shared" si="157"/>
        <v>2024</v>
      </c>
      <c r="G1822">
        <f t="shared" si="158"/>
        <v>2</v>
      </c>
      <c r="H1822" t="str">
        <f t="shared" si="159"/>
        <v>Tuesday</v>
      </c>
      <c r="I1822" t="str">
        <f t="shared" si="160"/>
        <v>Apr</v>
      </c>
      <c r="J1822" t="s">
        <v>47</v>
      </c>
      <c r="K1822" t="s">
        <v>729</v>
      </c>
    </row>
    <row r="1823" spans="1:11" x14ac:dyDescent="0.25">
      <c r="A1823" s="1">
        <v>45412</v>
      </c>
      <c r="B1823" t="s">
        <v>3</v>
      </c>
      <c r="C1823" t="s">
        <v>1012</v>
      </c>
      <c r="D1823" s="2">
        <v>1.19</v>
      </c>
      <c r="E1823">
        <f t="shared" si="156"/>
        <v>4</v>
      </c>
      <c r="F1823">
        <f t="shared" si="157"/>
        <v>2024</v>
      </c>
      <c r="G1823">
        <f t="shared" si="158"/>
        <v>2</v>
      </c>
      <c r="H1823" t="str">
        <f t="shared" si="159"/>
        <v>Tuesday</v>
      </c>
      <c r="I1823" t="str">
        <f t="shared" si="160"/>
        <v>Apr</v>
      </c>
      <c r="J1823" t="s">
        <v>47</v>
      </c>
      <c r="K1823" t="s">
        <v>729</v>
      </c>
    </row>
    <row r="1824" spans="1:11" x14ac:dyDescent="0.25">
      <c r="A1824" s="1">
        <v>45412</v>
      </c>
      <c r="B1824" t="s">
        <v>3</v>
      </c>
      <c r="C1824" t="s">
        <v>1012</v>
      </c>
      <c r="D1824" s="2">
        <v>1.19</v>
      </c>
      <c r="E1824">
        <f t="shared" si="156"/>
        <v>4</v>
      </c>
      <c r="F1824">
        <f t="shared" si="157"/>
        <v>2024</v>
      </c>
      <c r="G1824">
        <f t="shared" si="158"/>
        <v>2</v>
      </c>
      <c r="H1824" t="str">
        <f t="shared" si="159"/>
        <v>Tuesday</v>
      </c>
      <c r="I1824" t="str">
        <f t="shared" si="160"/>
        <v>Apr</v>
      </c>
      <c r="J1824" t="s">
        <v>47</v>
      </c>
      <c r="K1824" t="s">
        <v>729</v>
      </c>
    </row>
    <row r="1825" spans="1:11" x14ac:dyDescent="0.25">
      <c r="A1825" s="1">
        <v>45414</v>
      </c>
      <c r="B1825" t="s">
        <v>3</v>
      </c>
      <c r="C1825" t="s">
        <v>109</v>
      </c>
      <c r="D1825" s="2">
        <v>2.9</v>
      </c>
      <c r="E1825">
        <f t="shared" ref="E1825:E1849" si="161">MONTH(A1825)</f>
        <v>5</v>
      </c>
      <c r="F1825">
        <f t="shared" ref="F1825:F1849" si="162">YEAR(A1825)</f>
        <v>2024</v>
      </c>
      <c r="G1825">
        <f t="shared" ref="G1825:G1849" si="163">WEEKDAY(A1825, 2)</f>
        <v>4</v>
      </c>
      <c r="H1825" t="str">
        <f t="shared" ref="H1825:H1849" si="164">CHOOSE(WEEKDAY(A1825, 2), "Monday", "Tuesday","Wednesday", "Thursday", "Friday", "Saturday","Sunday")</f>
        <v>Thursday</v>
      </c>
      <c r="I1825" t="str">
        <f t="shared" ref="I1825:I1849" si="165">TEXT(A1825, "MMM")</f>
        <v>May</v>
      </c>
      <c r="J1825" t="s">
        <v>46</v>
      </c>
    </row>
    <row r="1826" spans="1:11" x14ac:dyDescent="0.25">
      <c r="A1826" s="1">
        <v>45414</v>
      </c>
      <c r="B1826" t="s">
        <v>3</v>
      </c>
      <c r="C1826" t="s">
        <v>86</v>
      </c>
      <c r="D1826" s="2">
        <v>0.79</v>
      </c>
      <c r="E1826">
        <f t="shared" si="161"/>
        <v>5</v>
      </c>
      <c r="F1826">
        <f t="shared" si="162"/>
        <v>2024</v>
      </c>
      <c r="G1826">
        <f t="shared" si="163"/>
        <v>4</v>
      </c>
      <c r="H1826" t="str">
        <f t="shared" si="164"/>
        <v>Thursday</v>
      </c>
      <c r="I1826" t="str">
        <f t="shared" si="165"/>
        <v>May</v>
      </c>
      <c r="J1826" t="s">
        <v>46</v>
      </c>
    </row>
    <row r="1827" spans="1:11" x14ac:dyDescent="0.25">
      <c r="A1827" s="1">
        <v>45415</v>
      </c>
      <c r="B1827" t="s">
        <v>3</v>
      </c>
      <c r="C1827" t="s">
        <v>94</v>
      </c>
      <c r="D1827" s="2">
        <v>3.3</v>
      </c>
      <c r="E1827">
        <f t="shared" si="161"/>
        <v>5</v>
      </c>
      <c r="F1827">
        <f t="shared" si="162"/>
        <v>2024</v>
      </c>
      <c r="G1827">
        <f t="shared" si="163"/>
        <v>5</v>
      </c>
      <c r="H1827" t="str">
        <f t="shared" si="164"/>
        <v>Friday</v>
      </c>
      <c r="I1827" t="str">
        <f t="shared" si="165"/>
        <v>May</v>
      </c>
      <c r="J1827" t="s">
        <v>46</v>
      </c>
    </row>
    <row r="1828" spans="1:11" x14ac:dyDescent="0.25">
      <c r="A1828" s="1">
        <v>45415</v>
      </c>
      <c r="B1828" t="s">
        <v>3</v>
      </c>
      <c r="C1828" t="s">
        <v>639</v>
      </c>
      <c r="D1828" s="2">
        <v>0.79</v>
      </c>
      <c r="E1828">
        <f t="shared" si="161"/>
        <v>5</v>
      </c>
      <c r="F1828">
        <f t="shared" si="162"/>
        <v>2024</v>
      </c>
      <c r="G1828">
        <f t="shared" si="163"/>
        <v>5</v>
      </c>
      <c r="H1828" t="str">
        <f t="shared" si="164"/>
        <v>Friday</v>
      </c>
      <c r="I1828" t="str">
        <f t="shared" si="165"/>
        <v>May</v>
      </c>
      <c r="J1828" t="s">
        <v>46</v>
      </c>
    </row>
    <row r="1829" spans="1:11" x14ac:dyDescent="0.25">
      <c r="A1829" s="1">
        <v>45416</v>
      </c>
      <c r="B1829" t="s">
        <v>3</v>
      </c>
      <c r="C1829" t="s">
        <v>1013</v>
      </c>
      <c r="D1829" s="2">
        <v>2.6</v>
      </c>
      <c r="E1829">
        <f t="shared" si="161"/>
        <v>5</v>
      </c>
      <c r="F1829">
        <f t="shared" si="162"/>
        <v>2024</v>
      </c>
      <c r="G1829">
        <f t="shared" si="163"/>
        <v>6</v>
      </c>
      <c r="H1829" t="str">
        <f t="shared" si="164"/>
        <v>Saturday</v>
      </c>
      <c r="I1829" t="str">
        <f t="shared" si="165"/>
        <v>May</v>
      </c>
      <c r="J1829" t="s">
        <v>1015</v>
      </c>
      <c r="K1829" t="s">
        <v>813</v>
      </c>
    </row>
    <row r="1830" spans="1:11" x14ac:dyDescent="0.25">
      <c r="A1830" s="1">
        <v>45416</v>
      </c>
      <c r="B1830" t="s">
        <v>3</v>
      </c>
      <c r="C1830" t="s">
        <v>1014</v>
      </c>
      <c r="D1830" s="2">
        <v>2.5</v>
      </c>
      <c r="E1830">
        <f t="shared" si="161"/>
        <v>5</v>
      </c>
      <c r="F1830">
        <f t="shared" si="162"/>
        <v>2024</v>
      </c>
      <c r="G1830">
        <f t="shared" si="163"/>
        <v>6</v>
      </c>
      <c r="H1830" t="str">
        <f t="shared" si="164"/>
        <v>Saturday</v>
      </c>
      <c r="I1830" t="str">
        <f t="shared" si="165"/>
        <v>May</v>
      </c>
      <c r="J1830" t="s">
        <v>1015</v>
      </c>
      <c r="K1830" t="s">
        <v>813</v>
      </c>
    </row>
    <row r="1831" spans="1:11" x14ac:dyDescent="0.25">
      <c r="A1831" s="1">
        <v>45416</v>
      </c>
      <c r="B1831" t="s">
        <v>3</v>
      </c>
      <c r="C1831" t="s">
        <v>1016</v>
      </c>
      <c r="D1831" s="2">
        <f>2.39/2</f>
        <v>1.1950000000000001</v>
      </c>
      <c r="E1831">
        <f t="shared" si="161"/>
        <v>5</v>
      </c>
      <c r="F1831">
        <f t="shared" si="162"/>
        <v>2024</v>
      </c>
      <c r="G1831">
        <f t="shared" si="163"/>
        <v>6</v>
      </c>
      <c r="H1831" t="str">
        <f t="shared" si="164"/>
        <v>Saturday</v>
      </c>
      <c r="I1831" t="str">
        <f t="shared" si="165"/>
        <v>May</v>
      </c>
      <c r="J1831" t="s">
        <v>49</v>
      </c>
      <c r="K1831" t="s">
        <v>813</v>
      </c>
    </row>
    <row r="1832" spans="1:11" x14ac:dyDescent="0.25">
      <c r="A1832" s="1">
        <v>45416</v>
      </c>
      <c r="B1832" t="s">
        <v>3</v>
      </c>
      <c r="C1832" t="s">
        <v>1017</v>
      </c>
      <c r="D1832" s="2">
        <f>3.82-1.91</f>
        <v>1.91</v>
      </c>
      <c r="E1832">
        <f t="shared" si="161"/>
        <v>5</v>
      </c>
      <c r="F1832">
        <f t="shared" si="162"/>
        <v>2024</v>
      </c>
      <c r="G1832">
        <f t="shared" si="163"/>
        <v>6</v>
      </c>
      <c r="H1832" t="str">
        <f t="shared" si="164"/>
        <v>Saturday</v>
      </c>
      <c r="I1832" t="str">
        <f t="shared" si="165"/>
        <v>May</v>
      </c>
      <c r="J1832" t="s">
        <v>49</v>
      </c>
      <c r="K1832" t="s">
        <v>813</v>
      </c>
    </row>
    <row r="1833" spans="1:11" x14ac:dyDescent="0.25">
      <c r="A1833" s="1">
        <v>45418</v>
      </c>
      <c r="B1833" t="s">
        <v>3</v>
      </c>
      <c r="C1833" t="s">
        <v>923</v>
      </c>
      <c r="D1833" s="2">
        <v>2.4</v>
      </c>
      <c r="E1833">
        <f t="shared" si="161"/>
        <v>5</v>
      </c>
      <c r="F1833">
        <f t="shared" si="162"/>
        <v>2024</v>
      </c>
      <c r="G1833">
        <f t="shared" si="163"/>
        <v>1</v>
      </c>
      <c r="H1833" t="str">
        <f t="shared" si="164"/>
        <v>Monday</v>
      </c>
      <c r="I1833" t="str">
        <f t="shared" si="165"/>
        <v>May</v>
      </c>
      <c r="J1833" t="s">
        <v>46</v>
      </c>
    </row>
    <row r="1834" spans="1:11" x14ac:dyDescent="0.25">
      <c r="A1834" s="1">
        <v>45419</v>
      </c>
      <c r="B1834" t="s">
        <v>3</v>
      </c>
      <c r="C1834" t="s">
        <v>87</v>
      </c>
      <c r="D1834" s="2">
        <v>4.16</v>
      </c>
      <c r="E1834">
        <f t="shared" si="161"/>
        <v>5</v>
      </c>
      <c r="F1834">
        <f t="shared" si="162"/>
        <v>2024</v>
      </c>
      <c r="G1834">
        <f t="shared" si="163"/>
        <v>2</v>
      </c>
      <c r="H1834" t="str">
        <f t="shared" si="164"/>
        <v>Tuesday</v>
      </c>
      <c r="I1834" t="str">
        <f t="shared" si="165"/>
        <v>May</v>
      </c>
      <c r="J1834" t="s">
        <v>46</v>
      </c>
    </row>
    <row r="1835" spans="1:11" x14ac:dyDescent="0.25">
      <c r="A1835" s="1">
        <v>45420</v>
      </c>
      <c r="B1835" t="s">
        <v>3</v>
      </c>
      <c r="C1835" t="s">
        <v>109</v>
      </c>
      <c r="D1835" s="2">
        <v>2.9</v>
      </c>
      <c r="E1835">
        <f t="shared" si="161"/>
        <v>5</v>
      </c>
      <c r="F1835">
        <f t="shared" si="162"/>
        <v>2024</v>
      </c>
      <c r="G1835">
        <f t="shared" si="163"/>
        <v>3</v>
      </c>
      <c r="H1835" t="str">
        <f t="shared" si="164"/>
        <v>Wednesday</v>
      </c>
      <c r="I1835" t="str">
        <f t="shared" si="165"/>
        <v>May</v>
      </c>
      <c r="J1835" t="s">
        <v>46</v>
      </c>
    </row>
    <row r="1836" spans="1:11" x14ac:dyDescent="0.25">
      <c r="A1836" s="1">
        <v>45419</v>
      </c>
      <c r="B1836" t="s">
        <v>3</v>
      </c>
      <c r="C1836" t="s">
        <v>1018</v>
      </c>
      <c r="D1836" s="2">
        <v>3.79</v>
      </c>
      <c r="E1836">
        <f t="shared" si="161"/>
        <v>5</v>
      </c>
      <c r="F1836">
        <f t="shared" si="162"/>
        <v>2024</v>
      </c>
      <c r="G1836">
        <f t="shared" si="163"/>
        <v>2</v>
      </c>
      <c r="H1836" t="str">
        <f t="shared" si="164"/>
        <v>Tuesday</v>
      </c>
      <c r="I1836" t="str">
        <f t="shared" si="165"/>
        <v>May</v>
      </c>
      <c r="J1836" t="s">
        <v>49</v>
      </c>
      <c r="K1836" t="s">
        <v>743</v>
      </c>
    </row>
    <row r="1837" spans="1:11" x14ac:dyDescent="0.25">
      <c r="A1837" s="1">
        <v>45419</v>
      </c>
      <c r="B1837" t="s">
        <v>3</v>
      </c>
      <c r="C1837" t="s">
        <v>508</v>
      </c>
      <c r="D1837" s="2">
        <v>1.69</v>
      </c>
      <c r="E1837">
        <f t="shared" si="161"/>
        <v>5</v>
      </c>
      <c r="F1837">
        <f t="shared" si="162"/>
        <v>2024</v>
      </c>
      <c r="G1837">
        <f t="shared" si="163"/>
        <v>2</v>
      </c>
      <c r="H1837" t="str">
        <f t="shared" si="164"/>
        <v>Tuesday</v>
      </c>
      <c r="I1837" t="str">
        <f t="shared" si="165"/>
        <v>May</v>
      </c>
      <c r="J1837" t="s">
        <v>49</v>
      </c>
      <c r="K1837" t="s">
        <v>743</v>
      </c>
    </row>
    <row r="1838" spans="1:11" x14ac:dyDescent="0.25">
      <c r="A1838" s="1">
        <v>45419</v>
      </c>
      <c r="B1838" t="s">
        <v>3</v>
      </c>
      <c r="C1838" t="s">
        <v>1019</v>
      </c>
      <c r="D1838" s="2">
        <v>1.29</v>
      </c>
      <c r="E1838">
        <f t="shared" si="161"/>
        <v>5</v>
      </c>
      <c r="F1838">
        <f t="shared" si="162"/>
        <v>2024</v>
      </c>
      <c r="G1838">
        <f t="shared" si="163"/>
        <v>2</v>
      </c>
      <c r="H1838" t="str">
        <f t="shared" si="164"/>
        <v>Tuesday</v>
      </c>
      <c r="I1838" t="str">
        <f t="shared" si="165"/>
        <v>May</v>
      </c>
      <c r="J1838" t="s">
        <v>49</v>
      </c>
      <c r="K1838" t="s">
        <v>743</v>
      </c>
    </row>
    <row r="1839" spans="1:11" x14ac:dyDescent="0.25">
      <c r="A1839" s="1">
        <v>45420</v>
      </c>
      <c r="B1839" t="s">
        <v>3</v>
      </c>
      <c r="C1839" t="s">
        <v>1020</v>
      </c>
      <c r="D1839" s="2">
        <v>1.59</v>
      </c>
      <c r="E1839">
        <f t="shared" si="161"/>
        <v>5</v>
      </c>
      <c r="F1839">
        <f t="shared" si="162"/>
        <v>2024</v>
      </c>
      <c r="G1839">
        <f t="shared" si="163"/>
        <v>3</v>
      </c>
      <c r="H1839" t="str">
        <f t="shared" si="164"/>
        <v>Wednesday</v>
      </c>
      <c r="I1839" t="str">
        <f t="shared" si="165"/>
        <v>May</v>
      </c>
      <c r="J1839" t="s">
        <v>49</v>
      </c>
      <c r="K1839" t="s">
        <v>743</v>
      </c>
    </row>
    <row r="1840" spans="1:11" x14ac:dyDescent="0.25">
      <c r="A1840" s="1">
        <v>45420</v>
      </c>
      <c r="B1840" t="s">
        <v>3</v>
      </c>
      <c r="C1840" t="s">
        <v>508</v>
      </c>
      <c r="D1840" s="2">
        <v>1.69</v>
      </c>
      <c r="E1840">
        <f t="shared" si="161"/>
        <v>5</v>
      </c>
      <c r="F1840">
        <f t="shared" si="162"/>
        <v>2024</v>
      </c>
      <c r="G1840">
        <f t="shared" si="163"/>
        <v>3</v>
      </c>
      <c r="H1840" t="str">
        <f t="shared" si="164"/>
        <v>Wednesday</v>
      </c>
      <c r="I1840" t="str">
        <f t="shared" si="165"/>
        <v>May</v>
      </c>
      <c r="J1840" t="s">
        <v>49</v>
      </c>
      <c r="K1840" t="s">
        <v>743</v>
      </c>
    </row>
    <row r="1841" spans="1:11" x14ac:dyDescent="0.25">
      <c r="A1841" s="1">
        <v>45416</v>
      </c>
      <c r="B1841" t="s">
        <v>96</v>
      </c>
      <c r="C1841" t="s">
        <v>96</v>
      </c>
      <c r="D1841" s="2">
        <f>49.33/2</f>
        <v>24.664999999999999</v>
      </c>
      <c r="E1841">
        <f t="shared" si="161"/>
        <v>5</v>
      </c>
      <c r="F1841">
        <f t="shared" si="162"/>
        <v>2024</v>
      </c>
      <c r="G1841">
        <f t="shared" si="163"/>
        <v>6</v>
      </c>
      <c r="H1841" t="str">
        <f t="shared" si="164"/>
        <v>Saturday</v>
      </c>
      <c r="I1841" t="str">
        <f t="shared" si="165"/>
        <v>May</v>
      </c>
      <c r="J1841" t="s">
        <v>863</v>
      </c>
      <c r="K1841" t="s">
        <v>729</v>
      </c>
    </row>
    <row r="1842" spans="1:11" x14ac:dyDescent="0.25">
      <c r="A1842" s="1">
        <v>45418</v>
      </c>
      <c r="B1842" t="s">
        <v>3</v>
      </c>
      <c r="C1842" t="s">
        <v>1021</v>
      </c>
      <c r="D1842" s="2">
        <v>1.89</v>
      </c>
      <c r="E1842">
        <f t="shared" si="161"/>
        <v>5</v>
      </c>
      <c r="F1842">
        <f t="shared" si="162"/>
        <v>2024</v>
      </c>
      <c r="G1842">
        <f t="shared" si="163"/>
        <v>1</v>
      </c>
      <c r="H1842" t="str">
        <f t="shared" si="164"/>
        <v>Monday</v>
      </c>
      <c r="I1842" t="str">
        <f t="shared" si="165"/>
        <v>May</v>
      </c>
      <c r="J1842" t="s">
        <v>48</v>
      </c>
      <c r="K1842" t="s">
        <v>729</v>
      </c>
    </row>
    <row r="1843" spans="1:11" x14ac:dyDescent="0.25">
      <c r="A1843" s="1">
        <v>45418</v>
      </c>
      <c r="B1843" t="s">
        <v>3</v>
      </c>
      <c r="C1843" t="s">
        <v>817</v>
      </c>
      <c r="D1843" s="2">
        <v>0.99</v>
      </c>
      <c r="E1843">
        <f t="shared" si="161"/>
        <v>5</v>
      </c>
      <c r="F1843">
        <f t="shared" si="162"/>
        <v>2024</v>
      </c>
      <c r="G1843">
        <f t="shared" si="163"/>
        <v>1</v>
      </c>
      <c r="H1843" t="str">
        <f t="shared" si="164"/>
        <v>Monday</v>
      </c>
      <c r="I1843" t="str">
        <f t="shared" si="165"/>
        <v>May</v>
      </c>
      <c r="J1843" t="s">
        <v>48</v>
      </c>
      <c r="K1843" t="s">
        <v>729</v>
      </c>
    </row>
    <row r="1844" spans="1:11" x14ac:dyDescent="0.25">
      <c r="A1844" s="1">
        <v>45418</v>
      </c>
      <c r="B1844" t="s">
        <v>3</v>
      </c>
      <c r="C1844" t="s">
        <v>603</v>
      </c>
      <c r="D1844" s="2">
        <v>0.99</v>
      </c>
      <c r="E1844">
        <f t="shared" si="161"/>
        <v>5</v>
      </c>
      <c r="F1844">
        <f t="shared" si="162"/>
        <v>2024</v>
      </c>
      <c r="G1844">
        <f t="shared" si="163"/>
        <v>1</v>
      </c>
      <c r="H1844" t="str">
        <f t="shared" si="164"/>
        <v>Monday</v>
      </c>
      <c r="I1844" t="str">
        <f t="shared" si="165"/>
        <v>May</v>
      </c>
      <c r="J1844" t="s">
        <v>48</v>
      </c>
      <c r="K1844" t="s">
        <v>729</v>
      </c>
    </row>
    <row r="1845" spans="1:11" x14ac:dyDescent="0.25">
      <c r="A1845" s="1">
        <v>45420</v>
      </c>
      <c r="B1845" t="s">
        <v>3</v>
      </c>
      <c r="C1845" t="s">
        <v>1022</v>
      </c>
      <c r="D1845" s="2">
        <f>(2.99-1)/2</f>
        <v>0.99500000000000011</v>
      </c>
      <c r="E1845">
        <f t="shared" si="161"/>
        <v>5</v>
      </c>
      <c r="F1845">
        <f t="shared" si="162"/>
        <v>2024</v>
      </c>
      <c r="G1845">
        <f t="shared" si="163"/>
        <v>3</v>
      </c>
      <c r="H1845" t="str">
        <f t="shared" si="164"/>
        <v>Wednesday</v>
      </c>
      <c r="I1845" t="str">
        <f t="shared" si="165"/>
        <v>May</v>
      </c>
      <c r="J1845" t="s">
        <v>81</v>
      </c>
      <c r="K1845" t="s">
        <v>729</v>
      </c>
    </row>
    <row r="1846" spans="1:11" x14ac:dyDescent="0.25">
      <c r="A1846" s="1">
        <v>45420</v>
      </c>
      <c r="B1846" t="s">
        <v>3</v>
      </c>
      <c r="C1846" t="s">
        <v>1023</v>
      </c>
      <c r="D1846" s="2">
        <f>(2.99-1)/2</f>
        <v>0.99500000000000011</v>
      </c>
      <c r="E1846">
        <f t="shared" si="161"/>
        <v>5</v>
      </c>
      <c r="F1846">
        <f t="shared" si="162"/>
        <v>2024</v>
      </c>
      <c r="G1846">
        <f t="shared" si="163"/>
        <v>3</v>
      </c>
      <c r="H1846" t="str">
        <f t="shared" si="164"/>
        <v>Wednesday</v>
      </c>
      <c r="I1846" t="str">
        <f t="shared" si="165"/>
        <v>May</v>
      </c>
      <c r="J1846" t="s">
        <v>81</v>
      </c>
      <c r="K1846" t="s">
        <v>729</v>
      </c>
    </row>
    <row r="1847" spans="1:11" x14ac:dyDescent="0.25">
      <c r="A1847" s="1">
        <v>45420</v>
      </c>
      <c r="B1847" t="s">
        <v>3</v>
      </c>
      <c r="C1847" t="s">
        <v>225</v>
      </c>
      <c r="D1847" s="2">
        <v>1.99</v>
      </c>
      <c r="E1847">
        <f t="shared" si="161"/>
        <v>5</v>
      </c>
      <c r="F1847">
        <f t="shared" si="162"/>
        <v>2024</v>
      </c>
      <c r="G1847">
        <f t="shared" si="163"/>
        <v>3</v>
      </c>
      <c r="H1847" t="str">
        <f t="shared" si="164"/>
        <v>Wednesday</v>
      </c>
      <c r="I1847" t="str">
        <f t="shared" si="165"/>
        <v>May</v>
      </c>
      <c r="J1847" t="s">
        <v>81</v>
      </c>
      <c r="K1847" t="s">
        <v>729</v>
      </c>
    </row>
    <row r="1848" spans="1:11" x14ac:dyDescent="0.25">
      <c r="A1848" s="1">
        <v>45420</v>
      </c>
      <c r="B1848" t="s">
        <v>3</v>
      </c>
      <c r="C1848" t="s">
        <v>1024</v>
      </c>
      <c r="D1848" s="2">
        <v>3.19</v>
      </c>
      <c r="E1848">
        <f t="shared" si="161"/>
        <v>5</v>
      </c>
      <c r="F1848">
        <f t="shared" si="162"/>
        <v>2024</v>
      </c>
      <c r="G1848">
        <f t="shared" si="163"/>
        <v>3</v>
      </c>
      <c r="H1848" t="str">
        <f t="shared" si="164"/>
        <v>Wednesday</v>
      </c>
      <c r="I1848" t="str">
        <f t="shared" si="165"/>
        <v>May</v>
      </c>
      <c r="J1848" t="s">
        <v>81</v>
      </c>
      <c r="K1848" t="s">
        <v>729</v>
      </c>
    </row>
    <row r="1849" spans="1:11" x14ac:dyDescent="0.25">
      <c r="A1849" s="1">
        <v>45423</v>
      </c>
      <c r="B1849" t="s">
        <v>3</v>
      </c>
      <c r="C1849" t="s">
        <v>844</v>
      </c>
      <c r="D1849" s="2">
        <v>0.59</v>
      </c>
      <c r="E1849">
        <f t="shared" si="161"/>
        <v>5</v>
      </c>
      <c r="F1849">
        <f t="shared" si="162"/>
        <v>2024</v>
      </c>
      <c r="G1849">
        <f t="shared" si="163"/>
        <v>6</v>
      </c>
      <c r="H1849" t="str">
        <f t="shared" si="164"/>
        <v>Saturday</v>
      </c>
      <c r="I1849" t="str">
        <f t="shared" si="165"/>
        <v>May</v>
      </c>
      <c r="J1849" t="s">
        <v>48</v>
      </c>
      <c r="K1849" t="s">
        <v>743</v>
      </c>
    </row>
    <row r="1850" spans="1:11" x14ac:dyDescent="0.25">
      <c r="A1850" s="1">
        <v>45423</v>
      </c>
      <c r="B1850" t="s">
        <v>3</v>
      </c>
      <c r="C1850" t="s">
        <v>1025</v>
      </c>
      <c r="D1850" s="2">
        <v>0.45</v>
      </c>
      <c r="E1850">
        <f t="shared" ref="E1850:E1863" si="166">MONTH(A1850)</f>
        <v>5</v>
      </c>
      <c r="F1850">
        <f t="shared" ref="F1850:F1863" si="167">YEAR(A1850)</f>
        <v>2024</v>
      </c>
      <c r="G1850">
        <f t="shared" ref="G1850:G1863" si="168">WEEKDAY(A1850, 2)</f>
        <v>6</v>
      </c>
      <c r="H1850" t="str">
        <f t="shared" ref="H1850:H1863" si="169">CHOOSE(WEEKDAY(A1850, 2), "Monday", "Tuesday","Wednesday", "Thursday", "Friday", "Saturday","Sunday")</f>
        <v>Saturday</v>
      </c>
      <c r="I1850" t="str">
        <f t="shared" ref="I1850:I1863" si="170">TEXT(A1850, "MMM")</f>
        <v>May</v>
      </c>
      <c r="J1850" t="s">
        <v>48</v>
      </c>
      <c r="K1850" t="s">
        <v>743</v>
      </c>
    </row>
    <row r="1851" spans="1:11" x14ac:dyDescent="0.25">
      <c r="A1851" s="1">
        <v>45423</v>
      </c>
      <c r="B1851" t="s">
        <v>3</v>
      </c>
      <c r="C1851" t="s">
        <v>1026</v>
      </c>
      <c r="D1851" s="2">
        <v>1.49</v>
      </c>
      <c r="E1851">
        <f t="shared" si="166"/>
        <v>5</v>
      </c>
      <c r="F1851">
        <f t="shared" si="167"/>
        <v>2024</v>
      </c>
      <c r="G1851">
        <f t="shared" si="168"/>
        <v>6</v>
      </c>
      <c r="H1851" t="str">
        <f t="shared" si="169"/>
        <v>Saturday</v>
      </c>
      <c r="I1851" t="str">
        <f t="shared" si="170"/>
        <v>May</v>
      </c>
      <c r="J1851" t="s">
        <v>48</v>
      </c>
      <c r="K1851" t="s">
        <v>743</v>
      </c>
    </row>
    <row r="1852" spans="1:11" x14ac:dyDescent="0.25">
      <c r="A1852" s="1">
        <v>45423</v>
      </c>
      <c r="B1852" t="s">
        <v>3</v>
      </c>
      <c r="C1852" t="s">
        <v>817</v>
      </c>
      <c r="D1852" s="2">
        <v>0.99</v>
      </c>
      <c r="E1852">
        <f t="shared" si="166"/>
        <v>5</v>
      </c>
      <c r="F1852">
        <f t="shared" si="167"/>
        <v>2024</v>
      </c>
      <c r="G1852">
        <f t="shared" si="168"/>
        <v>6</v>
      </c>
      <c r="H1852" t="str">
        <f t="shared" si="169"/>
        <v>Saturday</v>
      </c>
      <c r="I1852" t="str">
        <f t="shared" si="170"/>
        <v>May</v>
      </c>
      <c r="J1852" t="s">
        <v>48</v>
      </c>
      <c r="K1852" t="s">
        <v>743</v>
      </c>
    </row>
    <row r="1853" spans="1:11" x14ac:dyDescent="0.25">
      <c r="A1853" s="1">
        <v>45422</v>
      </c>
      <c r="B1853" t="s">
        <v>3</v>
      </c>
      <c r="C1853" t="s">
        <v>1027</v>
      </c>
      <c r="D1853" s="2">
        <v>1.68</v>
      </c>
      <c r="E1853">
        <f t="shared" si="166"/>
        <v>5</v>
      </c>
      <c r="F1853">
        <f t="shared" si="167"/>
        <v>2024</v>
      </c>
      <c r="G1853">
        <f t="shared" si="168"/>
        <v>5</v>
      </c>
      <c r="H1853" t="str">
        <f t="shared" si="169"/>
        <v>Friday</v>
      </c>
      <c r="I1853" t="str">
        <f t="shared" si="170"/>
        <v>May</v>
      </c>
      <c r="J1853" t="s">
        <v>48</v>
      </c>
      <c r="K1853" t="s">
        <v>743</v>
      </c>
    </row>
    <row r="1854" spans="1:11" x14ac:dyDescent="0.25">
      <c r="A1854" s="1">
        <v>45422</v>
      </c>
      <c r="B1854" t="s">
        <v>3</v>
      </c>
      <c r="C1854" t="s">
        <v>1028</v>
      </c>
      <c r="D1854" s="2">
        <v>1.69</v>
      </c>
      <c r="E1854">
        <f t="shared" si="166"/>
        <v>5</v>
      </c>
      <c r="F1854">
        <f t="shared" si="167"/>
        <v>2024</v>
      </c>
      <c r="G1854">
        <f t="shared" si="168"/>
        <v>5</v>
      </c>
      <c r="H1854" t="str">
        <f t="shared" si="169"/>
        <v>Friday</v>
      </c>
      <c r="I1854" t="str">
        <f t="shared" si="170"/>
        <v>May</v>
      </c>
      <c r="J1854" t="s">
        <v>48</v>
      </c>
      <c r="K1854" t="s">
        <v>743</v>
      </c>
    </row>
    <row r="1855" spans="1:11" x14ac:dyDescent="0.25">
      <c r="A1855" s="1">
        <v>45422</v>
      </c>
      <c r="B1855" t="s">
        <v>3</v>
      </c>
      <c r="C1855" t="s">
        <v>844</v>
      </c>
      <c r="D1855" s="2">
        <v>0.59</v>
      </c>
      <c r="E1855">
        <f t="shared" si="166"/>
        <v>5</v>
      </c>
      <c r="F1855">
        <f t="shared" si="167"/>
        <v>2024</v>
      </c>
      <c r="G1855">
        <f t="shared" si="168"/>
        <v>5</v>
      </c>
      <c r="H1855" t="str">
        <f t="shared" si="169"/>
        <v>Friday</v>
      </c>
      <c r="I1855" t="str">
        <f t="shared" si="170"/>
        <v>May</v>
      </c>
      <c r="J1855" t="s">
        <v>48</v>
      </c>
      <c r="K1855" t="s">
        <v>743</v>
      </c>
    </row>
    <row r="1856" spans="1:11" x14ac:dyDescent="0.25">
      <c r="A1856" s="1">
        <v>45422</v>
      </c>
      <c r="B1856" t="s">
        <v>3</v>
      </c>
      <c r="C1856" t="s">
        <v>1029</v>
      </c>
      <c r="D1856" s="2">
        <v>1.86</v>
      </c>
      <c r="E1856">
        <f t="shared" si="166"/>
        <v>5</v>
      </c>
      <c r="F1856">
        <f t="shared" si="167"/>
        <v>2024</v>
      </c>
      <c r="G1856">
        <f t="shared" si="168"/>
        <v>5</v>
      </c>
      <c r="H1856" t="str">
        <f t="shared" si="169"/>
        <v>Friday</v>
      </c>
      <c r="I1856" t="str">
        <f t="shared" si="170"/>
        <v>May</v>
      </c>
      <c r="J1856" t="s">
        <v>48</v>
      </c>
      <c r="K1856" t="s">
        <v>743</v>
      </c>
    </row>
    <row r="1857" spans="1:11" x14ac:dyDescent="0.25">
      <c r="A1857" s="1">
        <v>45422</v>
      </c>
      <c r="B1857" t="s">
        <v>3</v>
      </c>
      <c r="C1857" t="s">
        <v>923</v>
      </c>
      <c r="D1857" s="2">
        <v>2.4</v>
      </c>
      <c r="E1857">
        <f t="shared" si="166"/>
        <v>5</v>
      </c>
      <c r="F1857">
        <f t="shared" si="167"/>
        <v>2024</v>
      </c>
      <c r="G1857">
        <f t="shared" si="168"/>
        <v>5</v>
      </c>
      <c r="H1857" t="str">
        <f t="shared" si="169"/>
        <v>Friday</v>
      </c>
      <c r="I1857" t="str">
        <f t="shared" si="170"/>
        <v>May</v>
      </c>
      <c r="J1857" t="s">
        <v>46</v>
      </c>
    </row>
    <row r="1858" spans="1:11" x14ac:dyDescent="0.25">
      <c r="A1858" s="1">
        <v>45423</v>
      </c>
      <c r="B1858" t="s">
        <v>3</v>
      </c>
      <c r="C1858" t="s">
        <v>1030</v>
      </c>
      <c r="D1858" s="2">
        <f>1.99/2</f>
        <v>0.995</v>
      </c>
      <c r="E1858">
        <f t="shared" si="166"/>
        <v>5</v>
      </c>
      <c r="F1858">
        <f t="shared" si="167"/>
        <v>2024</v>
      </c>
      <c r="G1858">
        <f t="shared" si="168"/>
        <v>6</v>
      </c>
      <c r="H1858" t="str">
        <f t="shared" si="169"/>
        <v>Saturday</v>
      </c>
      <c r="I1858" t="str">
        <f t="shared" si="170"/>
        <v>May</v>
      </c>
      <c r="J1858" t="s">
        <v>63</v>
      </c>
      <c r="K1858" t="s">
        <v>743</v>
      </c>
    </row>
    <row r="1859" spans="1:11" x14ac:dyDescent="0.25">
      <c r="A1859" s="1">
        <v>45423</v>
      </c>
      <c r="B1859" t="s">
        <v>3</v>
      </c>
      <c r="C1859" t="s">
        <v>1031</v>
      </c>
      <c r="D1859" s="2">
        <v>0.79</v>
      </c>
      <c r="E1859">
        <f t="shared" si="166"/>
        <v>5</v>
      </c>
      <c r="F1859">
        <f t="shared" si="167"/>
        <v>2024</v>
      </c>
      <c r="G1859">
        <f t="shared" si="168"/>
        <v>6</v>
      </c>
      <c r="H1859" t="str">
        <f t="shared" si="169"/>
        <v>Saturday</v>
      </c>
      <c r="I1859" t="str">
        <f t="shared" si="170"/>
        <v>May</v>
      </c>
      <c r="J1859" t="s">
        <v>63</v>
      </c>
      <c r="K1859" t="s">
        <v>743</v>
      </c>
    </row>
    <row r="1860" spans="1:11" x14ac:dyDescent="0.25">
      <c r="A1860" s="1">
        <v>45423</v>
      </c>
      <c r="B1860" t="s">
        <v>3</v>
      </c>
      <c r="C1860" t="s">
        <v>1031</v>
      </c>
      <c r="D1860" s="2">
        <v>0.79</v>
      </c>
      <c r="E1860">
        <f t="shared" si="166"/>
        <v>5</v>
      </c>
      <c r="F1860">
        <f t="shared" si="167"/>
        <v>2024</v>
      </c>
      <c r="G1860">
        <f t="shared" si="168"/>
        <v>6</v>
      </c>
      <c r="H1860" t="str">
        <f t="shared" si="169"/>
        <v>Saturday</v>
      </c>
      <c r="I1860" t="str">
        <f t="shared" si="170"/>
        <v>May</v>
      </c>
      <c r="J1860" t="s">
        <v>63</v>
      </c>
      <c r="K1860" t="s">
        <v>743</v>
      </c>
    </row>
    <row r="1861" spans="1:11" x14ac:dyDescent="0.25">
      <c r="A1861" s="1">
        <v>45423</v>
      </c>
      <c r="B1861" t="s">
        <v>3</v>
      </c>
      <c r="C1861" t="s">
        <v>710</v>
      </c>
      <c r="D1861" s="2">
        <f>2.43/2</f>
        <v>1.2150000000000001</v>
      </c>
      <c r="E1861">
        <f t="shared" si="166"/>
        <v>5</v>
      </c>
      <c r="F1861">
        <f t="shared" si="167"/>
        <v>2024</v>
      </c>
      <c r="G1861">
        <f t="shared" si="168"/>
        <v>6</v>
      </c>
      <c r="H1861" t="str">
        <f t="shared" si="169"/>
        <v>Saturday</v>
      </c>
      <c r="I1861" t="str">
        <f t="shared" si="170"/>
        <v>May</v>
      </c>
      <c r="J1861" t="s">
        <v>63</v>
      </c>
      <c r="K1861" t="s">
        <v>743</v>
      </c>
    </row>
    <row r="1862" spans="1:11" x14ac:dyDescent="0.25">
      <c r="A1862" s="1">
        <v>45423</v>
      </c>
      <c r="B1862" t="s">
        <v>3</v>
      </c>
      <c r="C1862" t="s">
        <v>1032</v>
      </c>
      <c r="D1862" s="2">
        <v>3.19</v>
      </c>
      <c r="E1862">
        <f t="shared" si="166"/>
        <v>5</v>
      </c>
      <c r="F1862">
        <f t="shared" si="167"/>
        <v>2024</v>
      </c>
      <c r="G1862">
        <f t="shared" si="168"/>
        <v>6</v>
      </c>
      <c r="H1862" t="str">
        <f t="shared" si="169"/>
        <v>Saturday</v>
      </c>
      <c r="I1862" t="str">
        <f t="shared" si="170"/>
        <v>May</v>
      </c>
      <c r="J1862" t="s">
        <v>63</v>
      </c>
      <c r="K1862" t="s">
        <v>743</v>
      </c>
    </row>
    <row r="1863" spans="1:11" x14ac:dyDescent="0.25">
      <c r="A1863" s="1">
        <v>45425</v>
      </c>
      <c r="B1863" t="s">
        <v>3</v>
      </c>
      <c r="C1863" t="s">
        <v>109</v>
      </c>
      <c r="D1863" s="2">
        <v>2.9</v>
      </c>
      <c r="E1863">
        <f t="shared" si="166"/>
        <v>5</v>
      </c>
      <c r="F1863">
        <f t="shared" si="167"/>
        <v>2024</v>
      </c>
      <c r="G1863">
        <f t="shared" si="168"/>
        <v>1</v>
      </c>
      <c r="H1863" t="str">
        <f t="shared" si="169"/>
        <v>Monday</v>
      </c>
      <c r="I1863" t="str">
        <f t="shared" si="170"/>
        <v>May</v>
      </c>
      <c r="J1863" t="s">
        <v>46</v>
      </c>
    </row>
    <row r="1864" spans="1:11" x14ac:dyDescent="0.25">
      <c r="A1864" s="1">
        <v>45425</v>
      </c>
      <c r="B1864" t="s">
        <v>3</v>
      </c>
      <c r="C1864" t="s">
        <v>1033</v>
      </c>
      <c r="D1864" s="2">
        <v>1.53</v>
      </c>
      <c r="E1864">
        <f t="shared" ref="E1864:E1866" si="171">MONTH(A1864)</f>
        <v>5</v>
      </c>
      <c r="F1864">
        <f t="shared" ref="F1864:F1866" si="172">YEAR(A1864)</f>
        <v>2024</v>
      </c>
      <c r="G1864">
        <f t="shared" ref="G1864:G1866" si="173">WEEKDAY(A1864, 2)</f>
        <v>1</v>
      </c>
      <c r="H1864" t="str">
        <f t="shared" ref="H1864:H1866" si="174">CHOOSE(WEEKDAY(A1864, 2), "Monday", "Tuesday","Wednesday", "Thursday", "Friday", "Saturday","Sunday")</f>
        <v>Monday</v>
      </c>
      <c r="I1864" t="str">
        <f t="shared" ref="I1864:I1866" si="175">TEXT(A1864, "MMM")</f>
        <v>May</v>
      </c>
      <c r="J1864" t="s">
        <v>49</v>
      </c>
      <c r="K1864" t="s">
        <v>743</v>
      </c>
    </row>
    <row r="1865" spans="1:11" x14ac:dyDescent="0.25">
      <c r="A1865" s="1">
        <v>45425</v>
      </c>
      <c r="B1865" t="s">
        <v>3</v>
      </c>
      <c r="C1865" t="s">
        <v>1034</v>
      </c>
      <c r="D1865" s="2">
        <v>1.0900000000000001</v>
      </c>
      <c r="E1865">
        <f t="shared" si="171"/>
        <v>5</v>
      </c>
      <c r="F1865">
        <f t="shared" si="172"/>
        <v>2024</v>
      </c>
      <c r="G1865">
        <f t="shared" si="173"/>
        <v>1</v>
      </c>
      <c r="H1865" t="str">
        <f t="shared" si="174"/>
        <v>Monday</v>
      </c>
      <c r="I1865" t="str">
        <f t="shared" si="175"/>
        <v>May</v>
      </c>
      <c r="J1865" t="s">
        <v>49</v>
      </c>
      <c r="K1865" t="s">
        <v>743</v>
      </c>
    </row>
    <row r="1866" spans="1:11" x14ac:dyDescent="0.25">
      <c r="A1866" s="1">
        <v>45426</v>
      </c>
      <c r="B1866" t="s">
        <v>3</v>
      </c>
      <c r="C1866" t="s">
        <v>109</v>
      </c>
      <c r="D1866" s="2">
        <v>2.9</v>
      </c>
      <c r="E1866">
        <f t="shared" si="171"/>
        <v>5</v>
      </c>
      <c r="F1866">
        <f t="shared" si="172"/>
        <v>2024</v>
      </c>
      <c r="G1866">
        <f t="shared" si="173"/>
        <v>2</v>
      </c>
      <c r="H1866" t="str">
        <f t="shared" si="174"/>
        <v>Tuesday</v>
      </c>
      <c r="I1866" t="str">
        <f t="shared" si="175"/>
        <v>May</v>
      </c>
      <c r="J1866" t="s">
        <v>46</v>
      </c>
    </row>
    <row r="1867" spans="1:11" x14ac:dyDescent="0.25">
      <c r="A1867" s="1">
        <v>45426</v>
      </c>
      <c r="B1867" t="s">
        <v>3</v>
      </c>
      <c r="C1867" t="s">
        <v>86</v>
      </c>
      <c r="D1867" s="2">
        <v>0.79</v>
      </c>
      <c r="E1867">
        <f t="shared" ref="E1867:E1869" si="176">MONTH(A1867)</f>
        <v>5</v>
      </c>
      <c r="F1867">
        <f t="shared" ref="F1867:F1869" si="177">YEAR(A1867)</f>
        <v>2024</v>
      </c>
      <c r="G1867">
        <f t="shared" ref="G1867:G1869" si="178">WEEKDAY(A1867, 2)</f>
        <v>2</v>
      </c>
      <c r="H1867" t="str">
        <f t="shared" ref="H1867:H1869" si="179">CHOOSE(WEEKDAY(A1867, 2), "Monday", "Tuesday","Wednesday", "Thursday", "Friday", "Saturday","Sunday")</f>
        <v>Tuesday</v>
      </c>
      <c r="I1867" t="str">
        <f t="shared" ref="I1867:I1869" si="180">TEXT(A1867, "MMM")</f>
        <v>May</v>
      </c>
      <c r="J1867" t="s">
        <v>46</v>
      </c>
    </row>
    <row r="1868" spans="1:11" x14ac:dyDescent="0.25">
      <c r="A1868" s="1">
        <v>45427</v>
      </c>
      <c r="B1868" t="s">
        <v>3</v>
      </c>
      <c r="C1868" t="s">
        <v>109</v>
      </c>
      <c r="D1868" s="2">
        <v>2.9</v>
      </c>
      <c r="E1868">
        <f t="shared" si="176"/>
        <v>5</v>
      </c>
      <c r="F1868">
        <f t="shared" si="177"/>
        <v>2024</v>
      </c>
      <c r="G1868">
        <f t="shared" si="178"/>
        <v>3</v>
      </c>
      <c r="H1868" t="str">
        <f t="shared" si="179"/>
        <v>Wednesday</v>
      </c>
      <c r="I1868" t="str">
        <f t="shared" si="180"/>
        <v>May</v>
      </c>
      <c r="J1868" t="s">
        <v>46</v>
      </c>
    </row>
    <row r="1869" spans="1:11" x14ac:dyDescent="0.25">
      <c r="A1869" s="1">
        <v>45428</v>
      </c>
      <c r="B1869" t="s">
        <v>3</v>
      </c>
      <c r="C1869" t="s">
        <v>109</v>
      </c>
      <c r="D1869" s="2">
        <v>2.9</v>
      </c>
      <c r="E1869">
        <f t="shared" si="176"/>
        <v>5</v>
      </c>
      <c r="F1869">
        <f t="shared" si="177"/>
        <v>2024</v>
      </c>
      <c r="G1869">
        <f t="shared" si="178"/>
        <v>4</v>
      </c>
      <c r="H1869" t="str">
        <f t="shared" si="179"/>
        <v>Thursday</v>
      </c>
      <c r="I1869" t="str">
        <f t="shared" si="180"/>
        <v>May</v>
      </c>
      <c r="J1869" t="s">
        <v>46</v>
      </c>
    </row>
    <row r="1870" spans="1:11" x14ac:dyDescent="0.25">
      <c r="A1870" s="1">
        <v>45428</v>
      </c>
      <c r="B1870" t="s">
        <v>3</v>
      </c>
      <c r="C1870" t="s">
        <v>86</v>
      </c>
      <c r="D1870" s="2">
        <v>0.79</v>
      </c>
      <c r="E1870">
        <f t="shared" ref="E1870:E1871" si="181">MONTH(A1870)</f>
        <v>5</v>
      </c>
      <c r="F1870">
        <f t="shared" ref="F1870:F1871" si="182">YEAR(A1870)</f>
        <v>2024</v>
      </c>
      <c r="G1870">
        <f t="shared" ref="G1870:G1871" si="183">WEEKDAY(A1870, 2)</f>
        <v>4</v>
      </c>
      <c r="H1870" t="str">
        <f t="shared" ref="H1870:H1871" si="184">CHOOSE(WEEKDAY(A1870, 2), "Monday", "Tuesday","Wednesday", "Thursday", "Friday", "Saturday","Sunday")</f>
        <v>Thursday</v>
      </c>
      <c r="I1870" t="str">
        <f t="shared" ref="I1870:I1871" si="185">TEXT(A1870, "MMM")</f>
        <v>May</v>
      </c>
      <c r="J1870" t="s">
        <v>46</v>
      </c>
    </row>
    <row r="1871" spans="1:11" x14ac:dyDescent="0.25">
      <c r="A1871" s="1">
        <v>45429</v>
      </c>
      <c r="B1871" t="s">
        <v>3</v>
      </c>
      <c r="C1871" t="s">
        <v>923</v>
      </c>
      <c r="D1871" s="2">
        <v>2.4</v>
      </c>
      <c r="E1871">
        <f t="shared" si="181"/>
        <v>5</v>
      </c>
      <c r="F1871">
        <f t="shared" si="182"/>
        <v>2024</v>
      </c>
      <c r="G1871">
        <f t="shared" si="183"/>
        <v>5</v>
      </c>
      <c r="H1871" t="str">
        <f t="shared" si="184"/>
        <v>Friday</v>
      </c>
      <c r="I1871" t="str">
        <f t="shared" si="185"/>
        <v>May</v>
      </c>
      <c r="J1871" t="s">
        <v>46</v>
      </c>
    </row>
    <row r="1872" spans="1:11" x14ac:dyDescent="0.25">
      <c r="A1872" s="1">
        <v>45429</v>
      </c>
      <c r="B1872" t="s">
        <v>3</v>
      </c>
      <c r="C1872" t="s">
        <v>86</v>
      </c>
      <c r="D1872" s="2">
        <v>0.79</v>
      </c>
      <c r="E1872">
        <f t="shared" ref="E1872" si="186">MONTH(A1872)</f>
        <v>5</v>
      </c>
      <c r="F1872">
        <f t="shared" ref="F1872" si="187">YEAR(A1872)</f>
        <v>2024</v>
      </c>
      <c r="G1872">
        <f t="shared" ref="G1872" si="188">WEEKDAY(A1872, 2)</f>
        <v>5</v>
      </c>
      <c r="H1872" t="str">
        <f t="shared" ref="H1872" si="189">CHOOSE(WEEKDAY(A1872, 2), "Monday", "Tuesday","Wednesday", "Thursday", "Friday", "Saturday","Sunday")</f>
        <v>Friday</v>
      </c>
      <c r="I1872" t="str">
        <f t="shared" ref="I1872" si="190">TEXT(A1872, "MMM")</f>
        <v>May</v>
      </c>
      <c r="J1872" t="s">
        <v>46</v>
      </c>
    </row>
    <row r="1873" spans="1:11" x14ac:dyDescent="0.25">
      <c r="A1873" s="1">
        <v>45429</v>
      </c>
      <c r="B1873" t="s">
        <v>3</v>
      </c>
      <c r="C1873" t="s">
        <v>1035</v>
      </c>
      <c r="D1873" s="2">
        <f>2.25-1.13</f>
        <v>1.1200000000000001</v>
      </c>
      <c r="E1873">
        <f t="shared" ref="E1873:E1876" si="191">MONTH(A1873)</f>
        <v>5</v>
      </c>
      <c r="F1873">
        <f t="shared" ref="F1873:F1876" si="192">YEAR(A1873)</f>
        <v>2024</v>
      </c>
      <c r="G1873">
        <f t="shared" ref="G1873:G1876" si="193">WEEKDAY(A1873, 2)</f>
        <v>5</v>
      </c>
      <c r="H1873" t="str">
        <f t="shared" ref="H1873:H1876" si="194">CHOOSE(WEEKDAY(A1873, 2), "Monday", "Tuesday","Wednesday", "Thursday", "Friday", "Saturday","Sunday")</f>
        <v>Friday</v>
      </c>
      <c r="I1873" t="str">
        <f t="shared" ref="I1873:I1876" si="195">TEXT(A1873, "MMM")</f>
        <v>May</v>
      </c>
      <c r="J1873" t="s">
        <v>49</v>
      </c>
      <c r="K1873" t="s">
        <v>743</v>
      </c>
    </row>
    <row r="1874" spans="1:11" x14ac:dyDescent="0.25">
      <c r="A1874" s="1">
        <v>45429</v>
      </c>
      <c r="B1874" t="s">
        <v>3</v>
      </c>
      <c r="C1874" t="s">
        <v>1035</v>
      </c>
      <c r="D1874" s="2">
        <f>2.25-1.13</f>
        <v>1.1200000000000001</v>
      </c>
      <c r="E1874">
        <f t="shared" si="191"/>
        <v>5</v>
      </c>
      <c r="F1874">
        <f t="shared" si="192"/>
        <v>2024</v>
      </c>
      <c r="G1874">
        <f t="shared" si="193"/>
        <v>5</v>
      </c>
      <c r="H1874" t="str">
        <f t="shared" si="194"/>
        <v>Friday</v>
      </c>
      <c r="I1874" t="str">
        <f t="shared" si="195"/>
        <v>May</v>
      </c>
      <c r="J1874" t="s">
        <v>49</v>
      </c>
      <c r="K1874" t="s">
        <v>743</v>
      </c>
    </row>
    <row r="1875" spans="1:11" x14ac:dyDescent="0.25">
      <c r="A1875" s="1">
        <v>45429</v>
      </c>
      <c r="B1875" t="s">
        <v>3</v>
      </c>
      <c r="C1875" t="s">
        <v>508</v>
      </c>
      <c r="D1875" s="2">
        <v>1.69</v>
      </c>
      <c r="E1875">
        <f t="shared" si="191"/>
        <v>5</v>
      </c>
      <c r="F1875">
        <f t="shared" si="192"/>
        <v>2024</v>
      </c>
      <c r="G1875">
        <f t="shared" si="193"/>
        <v>5</v>
      </c>
      <c r="H1875" t="str">
        <f t="shared" si="194"/>
        <v>Friday</v>
      </c>
      <c r="I1875" t="str">
        <f t="shared" si="195"/>
        <v>May</v>
      </c>
      <c r="J1875" t="s">
        <v>49</v>
      </c>
      <c r="K1875" t="s">
        <v>743</v>
      </c>
    </row>
    <row r="1876" spans="1:11" x14ac:dyDescent="0.25">
      <c r="A1876" s="1">
        <v>45431</v>
      </c>
      <c r="B1876" t="s">
        <v>96</v>
      </c>
      <c r="C1876" t="s">
        <v>96</v>
      </c>
      <c r="D1876" s="2">
        <v>27</v>
      </c>
      <c r="E1876">
        <f t="shared" si="191"/>
        <v>5</v>
      </c>
      <c r="F1876">
        <f t="shared" si="192"/>
        <v>2024</v>
      </c>
      <c r="G1876">
        <f t="shared" si="193"/>
        <v>7</v>
      </c>
      <c r="H1876" t="str">
        <f t="shared" si="194"/>
        <v>Sunday</v>
      </c>
      <c r="I1876" t="str">
        <f t="shared" si="195"/>
        <v>May</v>
      </c>
      <c r="J1876" t="s">
        <v>1036</v>
      </c>
      <c r="K1876" t="s">
        <v>743</v>
      </c>
    </row>
    <row r="1877" spans="1:11" x14ac:dyDescent="0.25">
      <c r="A1877" s="1">
        <v>45458</v>
      </c>
      <c r="B1877" t="s">
        <v>3</v>
      </c>
      <c r="C1877" t="s">
        <v>1037</v>
      </c>
      <c r="D1877" s="2">
        <f>4.49/2</f>
        <v>2.2450000000000001</v>
      </c>
      <c r="E1877">
        <f t="shared" ref="E1877:E1893" si="196">MONTH(A1877)</f>
        <v>6</v>
      </c>
      <c r="F1877">
        <f t="shared" ref="F1877:F1893" si="197">YEAR(A1877)</f>
        <v>2024</v>
      </c>
      <c r="G1877">
        <f t="shared" ref="G1877:G1893" si="198">WEEKDAY(A1877, 2)</f>
        <v>6</v>
      </c>
      <c r="H1877" t="str">
        <f t="shared" ref="H1877:H1893" si="199">CHOOSE(WEEKDAY(A1877, 2), "Monday", "Tuesday","Wednesday", "Thursday", "Friday", "Saturday","Sunday")</f>
        <v>Saturday</v>
      </c>
      <c r="I1877" t="str">
        <f t="shared" ref="I1877:I1893" si="200">TEXT(A1877, "MMM")</f>
        <v>Jun</v>
      </c>
      <c r="J1877" t="s">
        <v>269</v>
      </c>
      <c r="K1877" t="s">
        <v>743</v>
      </c>
    </row>
    <row r="1878" spans="1:11" x14ac:dyDescent="0.25">
      <c r="A1878" s="1">
        <v>45458</v>
      </c>
      <c r="B1878" t="s">
        <v>3</v>
      </c>
      <c r="C1878" t="s">
        <v>571</v>
      </c>
      <c r="D1878" s="2">
        <f>0.89/2</f>
        <v>0.44500000000000001</v>
      </c>
      <c r="E1878">
        <f t="shared" si="196"/>
        <v>6</v>
      </c>
      <c r="F1878">
        <f t="shared" si="197"/>
        <v>2024</v>
      </c>
      <c r="G1878">
        <f t="shared" si="198"/>
        <v>6</v>
      </c>
      <c r="H1878" t="str">
        <f t="shared" si="199"/>
        <v>Saturday</v>
      </c>
      <c r="I1878" t="str">
        <f t="shared" si="200"/>
        <v>Jun</v>
      </c>
      <c r="J1878" t="s">
        <v>269</v>
      </c>
      <c r="K1878" t="s">
        <v>743</v>
      </c>
    </row>
    <row r="1879" spans="1:11" x14ac:dyDescent="0.25">
      <c r="A1879" s="1">
        <v>45458</v>
      </c>
      <c r="B1879" t="s">
        <v>3</v>
      </c>
      <c r="C1879" t="s">
        <v>603</v>
      </c>
      <c r="D1879" s="2">
        <v>0.99</v>
      </c>
      <c r="E1879">
        <f t="shared" si="196"/>
        <v>6</v>
      </c>
      <c r="F1879">
        <f t="shared" si="197"/>
        <v>2024</v>
      </c>
      <c r="G1879">
        <f t="shared" si="198"/>
        <v>6</v>
      </c>
      <c r="H1879" t="str">
        <f t="shared" si="199"/>
        <v>Saturday</v>
      </c>
      <c r="I1879" t="str">
        <f t="shared" si="200"/>
        <v>Jun</v>
      </c>
      <c r="J1879" t="s">
        <v>48</v>
      </c>
      <c r="K1879" t="s">
        <v>743</v>
      </c>
    </row>
    <row r="1880" spans="1:11" x14ac:dyDescent="0.25">
      <c r="A1880" s="1">
        <v>45458</v>
      </c>
      <c r="B1880" t="s">
        <v>3</v>
      </c>
      <c r="C1880" t="s">
        <v>817</v>
      </c>
      <c r="D1880" s="2">
        <v>0.99</v>
      </c>
      <c r="E1880">
        <f t="shared" si="196"/>
        <v>6</v>
      </c>
      <c r="F1880">
        <f t="shared" si="197"/>
        <v>2024</v>
      </c>
      <c r="G1880">
        <f t="shared" si="198"/>
        <v>6</v>
      </c>
      <c r="H1880" t="str">
        <f t="shared" si="199"/>
        <v>Saturday</v>
      </c>
      <c r="I1880" t="str">
        <f t="shared" si="200"/>
        <v>Jun</v>
      </c>
      <c r="J1880" t="s">
        <v>48</v>
      </c>
      <c r="K1880" t="s">
        <v>743</v>
      </c>
    </row>
    <row r="1881" spans="1:11" x14ac:dyDescent="0.25">
      <c r="A1881" s="1">
        <v>45458</v>
      </c>
      <c r="B1881" t="s">
        <v>3</v>
      </c>
      <c r="C1881" t="s">
        <v>1038</v>
      </c>
      <c r="D1881" s="2">
        <v>2.19</v>
      </c>
      <c r="E1881">
        <f t="shared" si="196"/>
        <v>6</v>
      </c>
      <c r="F1881">
        <f t="shared" si="197"/>
        <v>2024</v>
      </c>
      <c r="G1881">
        <f t="shared" si="198"/>
        <v>6</v>
      </c>
      <c r="H1881" t="str">
        <f t="shared" si="199"/>
        <v>Saturday</v>
      </c>
      <c r="I1881" t="str">
        <f t="shared" si="200"/>
        <v>Jun</v>
      </c>
      <c r="J1881" t="s">
        <v>48</v>
      </c>
      <c r="K1881" t="s">
        <v>743</v>
      </c>
    </row>
    <row r="1882" spans="1:11" x14ac:dyDescent="0.25">
      <c r="A1882" s="1">
        <v>45458</v>
      </c>
      <c r="B1882" t="s">
        <v>3</v>
      </c>
      <c r="C1882" t="s">
        <v>1039</v>
      </c>
      <c r="D1882" s="2">
        <f>2.55/2</f>
        <v>1.2749999999999999</v>
      </c>
      <c r="E1882">
        <f t="shared" si="196"/>
        <v>6</v>
      </c>
      <c r="F1882">
        <f t="shared" si="197"/>
        <v>2024</v>
      </c>
      <c r="G1882">
        <f t="shared" si="198"/>
        <v>6</v>
      </c>
      <c r="H1882" t="str">
        <f t="shared" si="199"/>
        <v>Saturday</v>
      </c>
      <c r="I1882" t="str">
        <f t="shared" si="200"/>
        <v>Jun</v>
      </c>
      <c r="J1882" t="s">
        <v>48</v>
      </c>
      <c r="K1882" t="s">
        <v>743</v>
      </c>
    </row>
    <row r="1883" spans="1:11" x14ac:dyDescent="0.25">
      <c r="A1883" s="1">
        <v>45458</v>
      </c>
      <c r="B1883" t="s">
        <v>3</v>
      </c>
      <c r="C1883" t="s">
        <v>1040</v>
      </c>
      <c r="D1883" s="2">
        <f>3.49/2</f>
        <v>1.7450000000000001</v>
      </c>
      <c r="E1883">
        <f t="shared" si="196"/>
        <v>6</v>
      </c>
      <c r="F1883">
        <f t="shared" si="197"/>
        <v>2024</v>
      </c>
      <c r="G1883">
        <f t="shared" si="198"/>
        <v>6</v>
      </c>
      <c r="H1883" t="str">
        <f t="shared" si="199"/>
        <v>Saturday</v>
      </c>
      <c r="I1883" t="str">
        <f t="shared" si="200"/>
        <v>Jun</v>
      </c>
      <c r="J1883" t="s">
        <v>48</v>
      </c>
      <c r="K1883" t="s">
        <v>743</v>
      </c>
    </row>
    <row r="1884" spans="1:11" x14ac:dyDescent="0.25">
      <c r="A1884" s="1">
        <v>45458</v>
      </c>
      <c r="B1884" t="s">
        <v>3</v>
      </c>
      <c r="C1884" t="s">
        <v>210</v>
      </c>
      <c r="D1884" s="2">
        <f>2.49/2</f>
        <v>1.2450000000000001</v>
      </c>
      <c r="E1884">
        <f t="shared" si="196"/>
        <v>6</v>
      </c>
      <c r="F1884">
        <f t="shared" si="197"/>
        <v>2024</v>
      </c>
      <c r="G1884">
        <f t="shared" si="198"/>
        <v>6</v>
      </c>
      <c r="H1884" t="str">
        <f t="shared" si="199"/>
        <v>Saturday</v>
      </c>
      <c r="I1884" t="str">
        <f t="shared" si="200"/>
        <v>Jun</v>
      </c>
      <c r="J1884" t="s">
        <v>48</v>
      </c>
      <c r="K1884" t="s">
        <v>743</v>
      </c>
    </row>
    <row r="1885" spans="1:11" x14ac:dyDescent="0.25">
      <c r="A1885" s="1">
        <v>45436</v>
      </c>
      <c r="B1885" t="s">
        <v>134</v>
      </c>
      <c r="C1885" t="s">
        <v>190</v>
      </c>
      <c r="D1885" s="2">
        <v>20</v>
      </c>
      <c r="E1885">
        <f t="shared" si="196"/>
        <v>5</v>
      </c>
      <c r="F1885">
        <f t="shared" si="197"/>
        <v>2024</v>
      </c>
      <c r="G1885">
        <f t="shared" si="198"/>
        <v>5</v>
      </c>
      <c r="H1885" t="str">
        <f t="shared" si="199"/>
        <v>Friday</v>
      </c>
      <c r="I1885" t="str">
        <f t="shared" si="200"/>
        <v>May</v>
      </c>
      <c r="J1885" t="s">
        <v>81</v>
      </c>
      <c r="K1885" t="s">
        <v>729</v>
      </c>
    </row>
    <row r="1886" spans="1:11" x14ac:dyDescent="0.25">
      <c r="A1886" s="1">
        <v>45437</v>
      </c>
      <c r="B1886" t="s">
        <v>3</v>
      </c>
      <c r="C1886" t="s">
        <v>582</v>
      </c>
      <c r="D1886" s="2">
        <v>0.99</v>
      </c>
      <c r="E1886">
        <f t="shared" si="196"/>
        <v>5</v>
      </c>
      <c r="F1886">
        <f t="shared" si="197"/>
        <v>2024</v>
      </c>
      <c r="G1886">
        <f t="shared" si="198"/>
        <v>6</v>
      </c>
      <c r="H1886" t="str">
        <f t="shared" si="199"/>
        <v>Saturday</v>
      </c>
      <c r="I1886" t="str">
        <f t="shared" si="200"/>
        <v>May</v>
      </c>
      <c r="J1886" t="s">
        <v>269</v>
      </c>
      <c r="K1886" t="s">
        <v>755</v>
      </c>
    </row>
    <row r="1887" spans="1:11" x14ac:dyDescent="0.25">
      <c r="A1887" s="1">
        <v>45437</v>
      </c>
      <c r="B1887" t="s">
        <v>3</v>
      </c>
      <c r="C1887" t="s">
        <v>1041</v>
      </c>
      <c r="D1887" s="2">
        <v>0.85</v>
      </c>
      <c r="E1887">
        <f t="shared" si="196"/>
        <v>5</v>
      </c>
      <c r="F1887">
        <f t="shared" si="197"/>
        <v>2024</v>
      </c>
      <c r="G1887">
        <f t="shared" si="198"/>
        <v>6</v>
      </c>
      <c r="H1887" t="str">
        <f t="shared" si="199"/>
        <v>Saturday</v>
      </c>
      <c r="I1887" t="str">
        <f t="shared" si="200"/>
        <v>May</v>
      </c>
      <c r="J1887" t="s">
        <v>269</v>
      </c>
      <c r="K1887" t="s">
        <v>755</v>
      </c>
    </row>
    <row r="1888" spans="1:11" x14ac:dyDescent="0.25">
      <c r="A1888" s="1">
        <v>45437</v>
      </c>
      <c r="B1888" t="s">
        <v>3</v>
      </c>
      <c r="C1888" t="s">
        <v>1042</v>
      </c>
      <c r="D1888" s="2">
        <v>1.29</v>
      </c>
      <c r="E1888">
        <f t="shared" si="196"/>
        <v>5</v>
      </c>
      <c r="F1888">
        <f t="shared" si="197"/>
        <v>2024</v>
      </c>
      <c r="G1888">
        <f t="shared" si="198"/>
        <v>6</v>
      </c>
      <c r="H1888" t="str">
        <f t="shared" si="199"/>
        <v>Saturday</v>
      </c>
      <c r="I1888" t="str">
        <f t="shared" si="200"/>
        <v>May</v>
      </c>
      <c r="J1888" t="s">
        <v>269</v>
      </c>
      <c r="K1888" t="s">
        <v>755</v>
      </c>
    </row>
    <row r="1889" spans="1:11" x14ac:dyDescent="0.25">
      <c r="A1889" s="1">
        <v>45432</v>
      </c>
      <c r="B1889" t="s">
        <v>3</v>
      </c>
      <c r="C1889" t="s">
        <v>1044</v>
      </c>
      <c r="D1889" s="2">
        <v>0.17</v>
      </c>
      <c r="E1889">
        <f t="shared" si="196"/>
        <v>5</v>
      </c>
      <c r="F1889">
        <f t="shared" si="197"/>
        <v>2024</v>
      </c>
      <c r="G1889">
        <f t="shared" si="198"/>
        <v>1</v>
      </c>
      <c r="H1889" t="str">
        <f t="shared" si="199"/>
        <v>Monday</v>
      </c>
      <c r="I1889" t="str">
        <f t="shared" si="200"/>
        <v>May</v>
      </c>
      <c r="J1889" t="s">
        <v>63</v>
      </c>
      <c r="K1889" t="s">
        <v>1043</v>
      </c>
    </row>
    <row r="1890" spans="1:11" x14ac:dyDescent="0.25">
      <c r="A1890" s="1">
        <v>45432</v>
      </c>
      <c r="B1890" t="s">
        <v>3</v>
      </c>
      <c r="C1890" t="s">
        <v>1045</v>
      </c>
      <c r="D1890" s="2">
        <v>1.1299999999999999</v>
      </c>
      <c r="E1890">
        <f t="shared" si="196"/>
        <v>5</v>
      </c>
      <c r="F1890">
        <f t="shared" si="197"/>
        <v>2024</v>
      </c>
      <c r="G1890">
        <f t="shared" si="198"/>
        <v>1</v>
      </c>
      <c r="H1890" t="str">
        <f t="shared" si="199"/>
        <v>Monday</v>
      </c>
      <c r="I1890" t="str">
        <f t="shared" si="200"/>
        <v>May</v>
      </c>
      <c r="J1890" t="s">
        <v>63</v>
      </c>
      <c r="K1890" t="s">
        <v>1043</v>
      </c>
    </row>
    <row r="1891" spans="1:11" x14ac:dyDescent="0.25">
      <c r="A1891" s="1">
        <v>45432</v>
      </c>
      <c r="B1891" t="s">
        <v>3</v>
      </c>
      <c r="C1891" t="s">
        <v>1046</v>
      </c>
      <c r="D1891" s="2">
        <v>1.39</v>
      </c>
      <c r="E1891">
        <f t="shared" si="196"/>
        <v>5</v>
      </c>
      <c r="F1891">
        <f t="shared" si="197"/>
        <v>2024</v>
      </c>
      <c r="G1891">
        <f t="shared" si="198"/>
        <v>1</v>
      </c>
      <c r="H1891" t="str">
        <f t="shared" si="199"/>
        <v>Monday</v>
      </c>
      <c r="I1891" t="str">
        <f t="shared" si="200"/>
        <v>May</v>
      </c>
      <c r="J1891" t="s">
        <v>63</v>
      </c>
      <c r="K1891" t="s">
        <v>1043</v>
      </c>
    </row>
    <row r="1892" spans="1:11" x14ac:dyDescent="0.25">
      <c r="A1892" s="1">
        <v>45430</v>
      </c>
      <c r="B1892" t="s">
        <v>3</v>
      </c>
      <c r="C1892" t="s">
        <v>1047</v>
      </c>
      <c r="D1892" s="2">
        <v>4.99</v>
      </c>
      <c r="E1892">
        <f t="shared" si="196"/>
        <v>5</v>
      </c>
      <c r="F1892">
        <f t="shared" si="197"/>
        <v>2024</v>
      </c>
      <c r="G1892">
        <f t="shared" si="198"/>
        <v>6</v>
      </c>
      <c r="H1892" t="str">
        <f t="shared" si="199"/>
        <v>Saturday</v>
      </c>
      <c r="I1892" t="str">
        <f t="shared" si="200"/>
        <v>May</v>
      </c>
      <c r="J1892" t="s">
        <v>48</v>
      </c>
      <c r="K1892" t="s">
        <v>743</v>
      </c>
    </row>
    <row r="1893" spans="1:11" x14ac:dyDescent="0.25">
      <c r="A1893" s="1">
        <v>45430</v>
      </c>
      <c r="B1893" t="s">
        <v>3</v>
      </c>
      <c r="C1893" t="s">
        <v>1027</v>
      </c>
      <c r="D1893" s="2">
        <f>1.66/2</f>
        <v>0.83</v>
      </c>
      <c r="E1893">
        <f t="shared" si="196"/>
        <v>5</v>
      </c>
      <c r="F1893">
        <f t="shared" si="197"/>
        <v>2024</v>
      </c>
      <c r="G1893">
        <f t="shared" si="198"/>
        <v>6</v>
      </c>
      <c r="H1893" t="str">
        <f t="shared" si="199"/>
        <v>Saturday</v>
      </c>
      <c r="I1893" t="str">
        <f t="shared" si="200"/>
        <v>May</v>
      </c>
      <c r="J1893" t="s">
        <v>48</v>
      </c>
      <c r="K1893" t="s">
        <v>743</v>
      </c>
    </row>
    <row r="1894" spans="1:11" x14ac:dyDescent="0.25">
      <c r="A1894" s="1">
        <v>45430</v>
      </c>
      <c r="B1894" t="s">
        <v>3</v>
      </c>
      <c r="C1894" t="s">
        <v>1048</v>
      </c>
      <c r="D1894" s="2">
        <v>1.79</v>
      </c>
      <c r="E1894">
        <f t="shared" ref="E1894:E1901" si="201">MONTH(A1894)</f>
        <v>5</v>
      </c>
      <c r="F1894">
        <f t="shared" ref="F1894:F1901" si="202">YEAR(A1894)</f>
        <v>2024</v>
      </c>
      <c r="G1894">
        <f t="shared" ref="G1894:G1901" si="203">WEEKDAY(A1894, 2)</f>
        <v>6</v>
      </c>
      <c r="H1894" t="str">
        <f t="shared" ref="H1894:H1901" si="204">CHOOSE(WEEKDAY(A1894, 2), "Monday", "Tuesday","Wednesday", "Thursday", "Friday", "Saturday","Sunday")</f>
        <v>Saturday</v>
      </c>
      <c r="I1894" t="str">
        <f t="shared" ref="I1894:I1901" si="205">TEXT(A1894, "MMM")</f>
        <v>May</v>
      </c>
      <c r="J1894" t="s">
        <v>48</v>
      </c>
      <c r="K1894" t="s">
        <v>743</v>
      </c>
    </row>
    <row r="1895" spans="1:11" x14ac:dyDescent="0.25">
      <c r="A1895" s="1">
        <v>45430</v>
      </c>
      <c r="B1895" t="s">
        <v>3</v>
      </c>
      <c r="C1895" t="s">
        <v>1049</v>
      </c>
      <c r="D1895" s="2">
        <v>2.4900000000000002</v>
      </c>
      <c r="E1895">
        <f t="shared" si="201"/>
        <v>5</v>
      </c>
      <c r="F1895">
        <f t="shared" si="202"/>
        <v>2024</v>
      </c>
      <c r="G1895">
        <f t="shared" si="203"/>
        <v>6</v>
      </c>
      <c r="H1895" t="str">
        <f t="shared" si="204"/>
        <v>Saturday</v>
      </c>
      <c r="I1895" t="str">
        <f t="shared" si="205"/>
        <v>May</v>
      </c>
      <c r="J1895" t="s">
        <v>48</v>
      </c>
      <c r="K1895" t="s">
        <v>743</v>
      </c>
    </row>
    <row r="1896" spans="1:11" x14ac:dyDescent="0.25">
      <c r="A1896" s="1">
        <v>45430</v>
      </c>
      <c r="B1896" t="s">
        <v>3</v>
      </c>
      <c r="C1896" t="s">
        <v>31</v>
      </c>
      <c r="D1896" s="2">
        <v>0.99</v>
      </c>
      <c r="E1896">
        <f t="shared" si="201"/>
        <v>5</v>
      </c>
      <c r="F1896">
        <f t="shared" si="202"/>
        <v>2024</v>
      </c>
      <c r="G1896">
        <f t="shared" si="203"/>
        <v>6</v>
      </c>
      <c r="H1896" t="str">
        <f t="shared" si="204"/>
        <v>Saturday</v>
      </c>
      <c r="I1896" t="str">
        <f t="shared" si="205"/>
        <v>May</v>
      </c>
      <c r="J1896" t="s">
        <v>48</v>
      </c>
      <c r="K1896" t="s">
        <v>743</v>
      </c>
    </row>
    <row r="1897" spans="1:11" x14ac:dyDescent="0.25">
      <c r="A1897" s="1">
        <v>45430</v>
      </c>
      <c r="B1897" t="s">
        <v>3</v>
      </c>
      <c r="C1897" t="s">
        <v>31</v>
      </c>
      <c r="D1897" s="2">
        <v>0.99</v>
      </c>
      <c r="E1897">
        <f t="shared" si="201"/>
        <v>5</v>
      </c>
      <c r="F1897">
        <f t="shared" si="202"/>
        <v>2024</v>
      </c>
      <c r="G1897">
        <f t="shared" si="203"/>
        <v>6</v>
      </c>
      <c r="H1897" t="str">
        <f t="shared" si="204"/>
        <v>Saturday</v>
      </c>
      <c r="I1897" t="str">
        <f t="shared" si="205"/>
        <v>May</v>
      </c>
      <c r="J1897" t="s">
        <v>48</v>
      </c>
      <c r="K1897" t="s">
        <v>743</v>
      </c>
    </row>
    <row r="1898" spans="1:11" x14ac:dyDescent="0.25">
      <c r="A1898" s="1">
        <v>45430</v>
      </c>
      <c r="B1898" t="s">
        <v>3</v>
      </c>
      <c r="C1898" t="s">
        <v>1050</v>
      </c>
      <c r="D1898" s="2">
        <v>0.99</v>
      </c>
      <c r="E1898">
        <f t="shared" si="201"/>
        <v>5</v>
      </c>
      <c r="F1898">
        <f t="shared" si="202"/>
        <v>2024</v>
      </c>
      <c r="G1898">
        <f t="shared" si="203"/>
        <v>6</v>
      </c>
      <c r="H1898" t="str">
        <f t="shared" si="204"/>
        <v>Saturday</v>
      </c>
      <c r="I1898" t="str">
        <f t="shared" si="205"/>
        <v>May</v>
      </c>
      <c r="J1898" t="s">
        <v>48</v>
      </c>
      <c r="K1898" t="s">
        <v>743</v>
      </c>
    </row>
    <row r="1899" spans="1:11" x14ac:dyDescent="0.25">
      <c r="A1899" s="1">
        <v>45430</v>
      </c>
      <c r="B1899" t="s">
        <v>3</v>
      </c>
      <c r="C1899" t="s">
        <v>1048</v>
      </c>
      <c r="D1899" s="2">
        <v>1.79</v>
      </c>
      <c r="E1899">
        <f t="shared" si="201"/>
        <v>5</v>
      </c>
      <c r="F1899">
        <f t="shared" si="202"/>
        <v>2024</v>
      </c>
      <c r="G1899">
        <f t="shared" si="203"/>
        <v>6</v>
      </c>
      <c r="H1899" t="str">
        <f t="shared" si="204"/>
        <v>Saturday</v>
      </c>
      <c r="I1899" t="str">
        <f t="shared" si="205"/>
        <v>May</v>
      </c>
      <c r="J1899" t="s">
        <v>48</v>
      </c>
      <c r="K1899" t="s">
        <v>743</v>
      </c>
    </row>
    <row r="1900" spans="1:11" x14ac:dyDescent="0.25">
      <c r="A1900" s="1">
        <v>45430</v>
      </c>
      <c r="B1900" t="s">
        <v>3</v>
      </c>
      <c r="C1900" t="s">
        <v>1051</v>
      </c>
      <c r="D1900" s="2">
        <v>1.29</v>
      </c>
      <c r="E1900">
        <f t="shared" si="201"/>
        <v>5</v>
      </c>
      <c r="F1900">
        <f t="shared" si="202"/>
        <v>2024</v>
      </c>
      <c r="G1900">
        <f t="shared" si="203"/>
        <v>6</v>
      </c>
      <c r="H1900" t="str">
        <f t="shared" si="204"/>
        <v>Saturday</v>
      </c>
      <c r="I1900" t="str">
        <f t="shared" si="205"/>
        <v>May</v>
      </c>
      <c r="J1900" t="s">
        <v>48</v>
      </c>
      <c r="K1900" t="s">
        <v>743</v>
      </c>
    </row>
    <row r="1901" spans="1:11" x14ac:dyDescent="0.25">
      <c r="A1901" s="1">
        <v>45430</v>
      </c>
      <c r="B1901" t="s">
        <v>3</v>
      </c>
      <c r="C1901" t="s">
        <v>603</v>
      </c>
      <c r="D1901" s="2">
        <v>0.99</v>
      </c>
      <c r="E1901">
        <f t="shared" si="201"/>
        <v>5</v>
      </c>
      <c r="F1901">
        <f t="shared" si="202"/>
        <v>2024</v>
      </c>
      <c r="G1901">
        <f t="shared" si="203"/>
        <v>6</v>
      </c>
      <c r="H1901" t="str">
        <f t="shared" si="204"/>
        <v>Saturday</v>
      </c>
      <c r="I1901" t="str">
        <f t="shared" si="205"/>
        <v>May</v>
      </c>
      <c r="J1901" t="s">
        <v>48</v>
      </c>
      <c r="K1901" t="s">
        <v>743</v>
      </c>
    </row>
    <row r="1902" spans="1:11" x14ac:dyDescent="0.25">
      <c r="A1902" s="1">
        <v>45430</v>
      </c>
      <c r="B1902" t="s">
        <v>3</v>
      </c>
      <c r="C1902" t="s">
        <v>603</v>
      </c>
      <c r="D1902" s="2">
        <v>0.99</v>
      </c>
      <c r="E1902">
        <f t="shared" ref="E1902:E1916" si="206">MONTH(A1902)</f>
        <v>5</v>
      </c>
      <c r="F1902">
        <f t="shared" ref="F1902:F1916" si="207">YEAR(A1902)</f>
        <v>2024</v>
      </c>
      <c r="G1902">
        <f t="shared" ref="G1902:G1916" si="208">WEEKDAY(A1902, 2)</f>
        <v>6</v>
      </c>
      <c r="H1902" t="str">
        <f t="shared" ref="H1902:H1916" si="209">CHOOSE(WEEKDAY(A1902, 2), "Monday", "Tuesday","Wednesday", "Thursday", "Friday", "Saturday","Sunday")</f>
        <v>Saturday</v>
      </c>
      <c r="I1902" t="str">
        <f t="shared" ref="I1902:I1916" si="210">TEXT(A1902, "MMM")</f>
        <v>May</v>
      </c>
      <c r="J1902" t="s">
        <v>48</v>
      </c>
      <c r="K1902" t="s">
        <v>743</v>
      </c>
    </row>
    <row r="1903" spans="1:11" x14ac:dyDescent="0.25">
      <c r="A1903" s="1">
        <v>45432</v>
      </c>
      <c r="B1903" t="s">
        <v>3</v>
      </c>
      <c r="C1903" t="s">
        <v>1052</v>
      </c>
      <c r="D1903" s="2">
        <v>0.79</v>
      </c>
      <c r="E1903">
        <f t="shared" si="206"/>
        <v>5</v>
      </c>
      <c r="F1903">
        <f t="shared" si="207"/>
        <v>2024</v>
      </c>
      <c r="G1903">
        <f t="shared" si="208"/>
        <v>1</v>
      </c>
      <c r="H1903" t="str">
        <f t="shared" si="209"/>
        <v>Monday</v>
      </c>
      <c r="I1903" t="str">
        <f t="shared" si="210"/>
        <v>May</v>
      </c>
      <c r="J1903" t="s">
        <v>269</v>
      </c>
      <c r="K1903" t="s">
        <v>1043</v>
      </c>
    </row>
    <row r="1904" spans="1:11" x14ac:dyDescent="0.25">
      <c r="A1904" s="1">
        <v>45432</v>
      </c>
      <c r="B1904" t="s">
        <v>3</v>
      </c>
      <c r="C1904" t="s">
        <v>1053</v>
      </c>
      <c r="D1904" s="2">
        <v>2.0699999999999998</v>
      </c>
      <c r="E1904">
        <f t="shared" si="206"/>
        <v>5</v>
      </c>
      <c r="F1904">
        <f t="shared" si="207"/>
        <v>2024</v>
      </c>
      <c r="G1904">
        <f t="shared" si="208"/>
        <v>1</v>
      </c>
      <c r="H1904" t="str">
        <f t="shared" si="209"/>
        <v>Monday</v>
      </c>
      <c r="I1904" t="str">
        <f t="shared" si="210"/>
        <v>May</v>
      </c>
      <c r="J1904" t="s">
        <v>269</v>
      </c>
      <c r="K1904" t="s">
        <v>1043</v>
      </c>
    </row>
    <row r="1905" spans="1:11" x14ac:dyDescent="0.25">
      <c r="A1905" s="1">
        <v>45432</v>
      </c>
      <c r="B1905" t="s">
        <v>3</v>
      </c>
      <c r="C1905" t="s">
        <v>1054</v>
      </c>
      <c r="D1905" s="2">
        <v>1.1499999999999999</v>
      </c>
      <c r="E1905">
        <f t="shared" si="206"/>
        <v>5</v>
      </c>
      <c r="F1905">
        <f t="shared" si="207"/>
        <v>2024</v>
      </c>
      <c r="G1905">
        <f t="shared" si="208"/>
        <v>1</v>
      </c>
      <c r="H1905" t="str">
        <f t="shared" si="209"/>
        <v>Monday</v>
      </c>
      <c r="I1905" t="str">
        <f t="shared" si="210"/>
        <v>May</v>
      </c>
      <c r="J1905" t="s">
        <v>269</v>
      </c>
      <c r="K1905" t="s">
        <v>1043</v>
      </c>
    </row>
    <row r="1906" spans="1:11" x14ac:dyDescent="0.25">
      <c r="A1906" s="1">
        <v>45435</v>
      </c>
      <c r="B1906" t="s">
        <v>3</v>
      </c>
      <c r="C1906" t="s">
        <v>109</v>
      </c>
      <c r="D1906" s="2">
        <v>2.9</v>
      </c>
      <c r="E1906">
        <f t="shared" si="206"/>
        <v>5</v>
      </c>
      <c r="F1906">
        <f t="shared" si="207"/>
        <v>2024</v>
      </c>
      <c r="G1906">
        <f t="shared" si="208"/>
        <v>4</v>
      </c>
      <c r="H1906" t="str">
        <f t="shared" si="209"/>
        <v>Thursday</v>
      </c>
      <c r="I1906" t="str">
        <f t="shared" si="210"/>
        <v>May</v>
      </c>
      <c r="J1906" t="s">
        <v>46</v>
      </c>
    </row>
    <row r="1907" spans="1:11" x14ac:dyDescent="0.25">
      <c r="A1907" s="1">
        <v>45435</v>
      </c>
      <c r="B1907" t="s">
        <v>3</v>
      </c>
      <c r="C1907" t="s">
        <v>86</v>
      </c>
      <c r="D1907" s="2">
        <v>0.79</v>
      </c>
      <c r="E1907">
        <f t="shared" si="206"/>
        <v>5</v>
      </c>
      <c r="F1907">
        <f t="shared" si="207"/>
        <v>2024</v>
      </c>
      <c r="G1907">
        <f t="shared" si="208"/>
        <v>4</v>
      </c>
      <c r="H1907" t="str">
        <f t="shared" si="209"/>
        <v>Thursday</v>
      </c>
      <c r="I1907" t="str">
        <f t="shared" si="210"/>
        <v>May</v>
      </c>
      <c r="J1907" t="s">
        <v>46</v>
      </c>
    </row>
    <row r="1908" spans="1:11" x14ac:dyDescent="0.25">
      <c r="A1908" s="1">
        <v>45409</v>
      </c>
      <c r="B1908" t="s">
        <v>116</v>
      </c>
      <c r="C1908" t="s">
        <v>1055</v>
      </c>
      <c r="D1908" s="2">
        <v>1.5</v>
      </c>
      <c r="E1908">
        <f t="shared" si="206"/>
        <v>4</v>
      </c>
      <c r="F1908">
        <f t="shared" si="207"/>
        <v>2024</v>
      </c>
      <c r="G1908">
        <f t="shared" si="208"/>
        <v>6</v>
      </c>
      <c r="H1908" t="str">
        <f t="shared" si="209"/>
        <v>Saturday</v>
      </c>
      <c r="I1908" t="str">
        <f t="shared" si="210"/>
        <v>Apr</v>
      </c>
      <c r="J1908" t="s">
        <v>1003</v>
      </c>
      <c r="K1908" t="s">
        <v>1002</v>
      </c>
    </row>
    <row r="1909" spans="1:11" x14ac:dyDescent="0.25">
      <c r="A1909" s="1">
        <v>45434</v>
      </c>
      <c r="B1909" t="s">
        <v>3</v>
      </c>
      <c r="C1909" t="s">
        <v>109</v>
      </c>
      <c r="D1909" s="2">
        <v>2.9</v>
      </c>
      <c r="E1909">
        <f t="shared" si="206"/>
        <v>5</v>
      </c>
      <c r="F1909">
        <f t="shared" si="207"/>
        <v>2024</v>
      </c>
      <c r="G1909">
        <f t="shared" si="208"/>
        <v>3</v>
      </c>
      <c r="H1909" t="str">
        <f t="shared" si="209"/>
        <v>Wednesday</v>
      </c>
      <c r="I1909" t="str">
        <f t="shared" si="210"/>
        <v>May</v>
      </c>
      <c r="J1909" t="s">
        <v>46</v>
      </c>
    </row>
    <row r="1910" spans="1:11" x14ac:dyDescent="0.25">
      <c r="A1910" s="1">
        <v>45434</v>
      </c>
      <c r="B1910" t="s">
        <v>3</v>
      </c>
      <c r="C1910" t="s">
        <v>235</v>
      </c>
      <c r="D1910" s="2">
        <v>1.39</v>
      </c>
      <c r="E1910">
        <f t="shared" si="206"/>
        <v>5</v>
      </c>
      <c r="F1910">
        <f t="shared" si="207"/>
        <v>2024</v>
      </c>
      <c r="G1910">
        <f t="shared" si="208"/>
        <v>3</v>
      </c>
      <c r="H1910" t="str">
        <f t="shared" si="209"/>
        <v>Wednesday</v>
      </c>
      <c r="I1910" t="str">
        <f t="shared" si="210"/>
        <v>May</v>
      </c>
      <c r="J1910" t="s">
        <v>49</v>
      </c>
      <c r="K1910" t="s">
        <v>743</v>
      </c>
    </row>
    <row r="1911" spans="1:11" x14ac:dyDescent="0.25">
      <c r="A1911" s="1">
        <v>45434</v>
      </c>
      <c r="B1911" t="s">
        <v>3</v>
      </c>
      <c r="C1911" t="s">
        <v>1056</v>
      </c>
      <c r="D1911" s="2">
        <v>0.79</v>
      </c>
      <c r="E1911">
        <f t="shared" si="206"/>
        <v>5</v>
      </c>
      <c r="F1911">
        <f t="shared" si="207"/>
        <v>2024</v>
      </c>
      <c r="G1911">
        <f t="shared" si="208"/>
        <v>3</v>
      </c>
      <c r="H1911" t="str">
        <f t="shared" si="209"/>
        <v>Wednesday</v>
      </c>
      <c r="I1911" t="str">
        <f t="shared" si="210"/>
        <v>May</v>
      </c>
      <c r="J1911" t="s">
        <v>49</v>
      </c>
      <c r="K1911" t="s">
        <v>743</v>
      </c>
    </row>
    <row r="1912" spans="1:11" x14ac:dyDescent="0.25">
      <c r="A1912" s="1">
        <v>45434</v>
      </c>
      <c r="B1912" t="s">
        <v>3</v>
      </c>
      <c r="C1912" t="s">
        <v>1057</v>
      </c>
      <c r="D1912" s="2">
        <v>3.49</v>
      </c>
      <c r="E1912">
        <f t="shared" si="206"/>
        <v>5</v>
      </c>
      <c r="F1912">
        <f t="shared" si="207"/>
        <v>2024</v>
      </c>
      <c r="G1912">
        <f t="shared" si="208"/>
        <v>3</v>
      </c>
      <c r="H1912" t="str">
        <f t="shared" si="209"/>
        <v>Wednesday</v>
      </c>
      <c r="I1912" t="str">
        <f t="shared" si="210"/>
        <v>May</v>
      </c>
      <c r="J1912" t="s">
        <v>49</v>
      </c>
      <c r="K1912" t="s">
        <v>743</v>
      </c>
    </row>
    <row r="1913" spans="1:11" x14ac:dyDescent="0.25">
      <c r="A1913" s="1">
        <v>45437</v>
      </c>
      <c r="B1913" t="s">
        <v>3</v>
      </c>
      <c r="C1913" t="s">
        <v>847</v>
      </c>
      <c r="D1913" s="2">
        <v>3.49</v>
      </c>
      <c r="E1913">
        <f t="shared" si="206"/>
        <v>5</v>
      </c>
      <c r="F1913">
        <f t="shared" si="207"/>
        <v>2024</v>
      </c>
      <c r="G1913">
        <f t="shared" si="208"/>
        <v>6</v>
      </c>
      <c r="H1913" t="str">
        <f t="shared" si="209"/>
        <v>Saturday</v>
      </c>
      <c r="I1913" t="str">
        <f t="shared" si="210"/>
        <v>May</v>
      </c>
      <c r="J1913" t="s">
        <v>47</v>
      </c>
      <c r="K1913" t="s">
        <v>755</v>
      </c>
    </row>
    <row r="1914" spans="1:11" x14ac:dyDescent="0.25">
      <c r="A1914" s="1">
        <v>45433</v>
      </c>
      <c r="B1914" t="s">
        <v>3</v>
      </c>
      <c r="C1914" t="s">
        <v>109</v>
      </c>
      <c r="D1914" s="2">
        <v>2.9</v>
      </c>
      <c r="E1914">
        <f t="shared" si="206"/>
        <v>5</v>
      </c>
      <c r="F1914">
        <f t="shared" si="207"/>
        <v>2024</v>
      </c>
      <c r="G1914">
        <f t="shared" si="208"/>
        <v>2</v>
      </c>
      <c r="H1914" t="str">
        <f t="shared" si="209"/>
        <v>Tuesday</v>
      </c>
      <c r="I1914" t="str">
        <f t="shared" si="210"/>
        <v>May</v>
      </c>
      <c r="J1914" t="s">
        <v>46</v>
      </c>
    </row>
    <row r="1915" spans="1:11" x14ac:dyDescent="0.25">
      <c r="A1915" s="1">
        <v>45433</v>
      </c>
      <c r="B1915" t="s">
        <v>3</v>
      </c>
      <c r="C1915" t="s">
        <v>316</v>
      </c>
      <c r="D1915" s="2">
        <v>1.1499999999999999</v>
      </c>
      <c r="E1915">
        <f t="shared" si="206"/>
        <v>5</v>
      </c>
      <c r="F1915">
        <f t="shared" si="207"/>
        <v>2024</v>
      </c>
      <c r="G1915">
        <f t="shared" si="208"/>
        <v>2</v>
      </c>
      <c r="H1915" t="str">
        <f t="shared" si="209"/>
        <v>Tuesday</v>
      </c>
      <c r="I1915" t="str">
        <f t="shared" si="210"/>
        <v>May</v>
      </c>
      <c r="J1915" t="s">
        <v>46</v>
      </c>
    </row>
    <row r="1916" spans="1:11" x14ac:dyDescent="0.25">
      <c r="A1916" s="1">
        <v>45437</v>
      </c>
      <c r="B1916" t="s">
        <v>3</v>
      </c>
      <c r="C1916" t="s">
        <v>427</v>
      </c>
      <c r="D1916" s="2">
        <f>(2.99-0.75)/2</f>
        <v>1.1200000000000001</v>
      </c>
      <c r="E1916">
        <f t="shared" si="206"/>
        <v>5</v>
      </c>
      <c r="F1916">
        <f t="shared" si="207"/>
        <v>2024</v>
      </c>
      <c r="G1916">
        <f t="shared" si="208"/>
        <v>6</v>
      </c>
      <c r="H1916" t="str">
        <f t="shared" si="209"/>
        <v>Saturday</v>
      </c>
      <c r="I1916" t="str">
        <f t="shared" si="210"/>
        <v>May</v>
      </c>
      <c r="J1916" t="s">
        <v>81</v>
      </c>
      <c r="K1916" t="s">
        <v>1061</v>
      </c>
    </row>
    <row r="1917" spans="1:11" x14ac:dyDescent="0.25">
      <c r="A1917" s="1">
        <v>45437</v>
      </c>
      <c r="B1917" t="s">
        <v>3</v>
      </c>
      <c r="C1917" t="s">
        <v>1058</v>
      </c>
      <c r="D1917" s="2">
        <v>1.85</v>
      </c>
      <c r="E1917">
        <f t="shared" ref="E1917:E1921" si="211">MONTH(A1917)</f>
        <v>5</v>
      </c>
      <c r="F1917">
        <f t="shared" ref="F1917:F1921" si="212">YEAR(A1917)</f>
        <v>2024</v>
      </c>
      <c r="G1917">
        <f t="shared" ref="G1917:G1921" si="213">WEEKDAY(A1917, 2)</f>
        <v>6</v>
      </c>
      <c r="H1917" t="str">
        <f t="shared" ref="H1917:H1921" si="214">CHOOSE(WEEKDAY(A1917, 2), "Monday", "Tuesday","Wednesday", "Thursday", "Friday", "Saturday","Sunday")</f>
        <v>Saturday</v>
      </c>
      <c r="I1917" t="str">
        <f t="shared" ref="I1917:I1921" si="215">TEXT(A1917, "MMM")</f>
        <v>May</v>
      </c>
      <c r="J1917" t="s">
        <v>81</v>
      </c>
      <c r="K1917" t="s">
        <v>1061</v>
      </c>
    </row>
    <row r="1918" spans="1:11" x14ac:dyDescent="0.25">
      <c r="A1918" s="1">
        <v>45437</v>
      </c>
      <c r="B1918" t="s">
        <v>3</v>
      </c>
      <c r="C1918" t="s">
        <v>1059</v>
      </c>
      <c r="D1918" s="2">
        <f>(5.99-1.5)</f>
        <v>4.49</v>
      </c>
      <c r="E1918">
        <f t="shared" si="211"/>
        <v>5</v>
      </c>
      <c r="F1918">
        <f t="shared" si="212"/>
        <v>2024</v>
      </c>
      <c r="G1918">
        <f t="shared" si="213"/>
        <v>6</v>
      </c>
      <c r="H1918" t="str">
        <f t="shared" si="214"/>
        <v>Saturday</v>
      </c>
      <c r="I1918" t="str">
        <f t="shared" si="215"/>
        <v>May</v>
      </c>
      <c r="J1918" t="s">
        <v>81</v>
      </c>
      <c r="K1918" t="s">
        <v>1061</v>
      </c>
    </row>
    <row r="1919" spans="1:11" x14ac:dyDescent="0.25">
      <c r="A1919" s="1">
        <v>45437</v>
      </c>
      <c r="B1919" t="s">
        <v>3</v>
      </c>
      <c r="C1919" t="s">
        <v>266</v>
      </c>
      <c r="D1919" s="2">
        <f>2.49-0.7</f>
        <v>1.7900000000000003</v>
      </c>
      <c r="E1919">
        <f t="shared" si="211"/>
        <v>5</v>
      </c>
      <c r="F1919">
        <f t="shared" si="212"/>
        <v>2024</v>
      </c>
      <c r="G1919">
        <f t="shared" si="213"/>
        <v>6</v>
      </c>
      <c r="H1919" t="str">
        <f t="shared" si="214"/>
        <v>Saturday</v>
      </c>
      <c r="I1919" t="str">
        <f t="shared" si="215"/>
        <v>May</v>
      </c>
      <c r="J1919" t="s">
        <v>81</v>
      </c>
      <c r="K1919" t="s">
        <v>1061</v>
      </c>
    </row>
    <row r="1920" spans="1:11" x14ac:dyDescent="0.25">
      <c r="A1920" s="1">
        <v>45437</v>
      </c>
      <c r="B1920" t="s">
        <v>3</v>
      </c>
      <c r="C1920" t="s">
        <v>1060</v>
      </c>
      <c r="D1920" s="2">
        <v>2.4900000000000002</v>
      </c>
      <c r="E1920">
        <f t="shared" si="211"/>
        <v>5</v>
      </c>
      <c r="F1920">
        <f t="shared" si="212"/>
        <v>2024</v>
      </c>
      <c r="G1920">
        <f t="shared" si="213"/>
        <v>6</v>
      </c>
      <c r="H1920" t="str">
        <f t="shared" si="214"/>
        <v>Saturday</v>
      </c>
      <c r="I1920" t="str">
        <f t="shared" si="215"/>
        <v>May</v>
      </c>
      <c r="J1920" t="s">
        <v>81</v>
      </c>
      <c r="K1920" t="s">
        <v>1061</v>
      </c>
    </row>
    <row r="1921" spans="1:11" x14ac:dyDescent="0.25">
      <c r="A1921" s="1">
        <v>45437</v>
      </c>
      <c r="B1921" t="s">
        <v>3</v>
      </c>
      <c r="C1921" t="s">
        <v>554</v>
      </c>
      <c r="D1921" s="2">
        <f>3.99-1</f>
        <v>2.99</v>
      </c>
      <c r="E1921">
        <f t="shared" si="211"/>
        <v>5</v>
      </c>
      <c r="F1921">
        <f t="shared" si="212"/>
        <v>2024</v>
      </c>
      <c r="G1921">
        <f t="shared" si="213"/>
        <v>6</v>
      </c>
      <c r="H1921" t="str">
        <f t="shared" si="214"/>
        <v>Saturday</v>
      </c>
      <c r="I1921" t="str">
        <f t="shared" si="215"/>
        <v>May</v>
      </c>
      <c r="J1921" t="s">
        <v>81</v>
      </c>
      <c r="K1921" t="s">
        <v>1061</v>
      </c>
    </row>
    <row r="1922" spans="1:11" x14ac:dyDescent="0.25">
      <c r="A1922" s="1">
        <v>45437</v>
      </c>
      <c r="B1922" t="s">
        <v>3</v>
      </c>
      <c r="C1922" t="s">
        <v>248</v>
      </c>
      <c r="D1922" s="2">
        <v>0.75</v>
      </c>
      <c r="E1922">
        <f t="shared" ref="E1922:E1941" si="216">MONTH(A1922)</f>
        <v>5</v>
      </c>
      <c r="F1922">
        <f t="shared" ref="F1922:F1941" si="217">YEAR(A1922)</f>
        <v>2024</v>
      </c>
      <c r="G1922">
        <f t="shared" ref="G1922:G1941" si="218">WEEKDAY(A1922, 2)</f>
        <v>6</v>
      </c>
      <c r="H1922" t="str">
        <f t="shared" ref="H1922:H1941" si="219">CHOOSE(WEEKDAY(A1922, 2), "Monday", "Tuesday","Wednesday", "Thursday", "Friday", "Saturday","Sunday")</f>
        <v>Saturday</v>
      </c>
      <c r="I1922" t="str">
        <f t="shared" ref="I1922:I1941" si="220">TEXT(A1922, "MMM")</f>
        <v>May</v>
      </c>
      <c r="J1922" t="s">
        <v>81</v>
      </c>
      <c r="K1922" t="s">
        <v>1061</v>
      </c>
    </row>
    <row r="1923" spans="1:11" x14ac:dyDescent="0.25">
      <c r="A1923" s="1">
        <v>45437</v>
      </c>
      <c r="B1923" t="s">
        <v>3</v>
      </c>
      <c r="C1923" t="s">
        <v>1062</v>
      </c>
      <c r="D1923" s="2">
        <f>4.99-1.25</f>
        <v>3.74</v>
      </c>
      <c r="E1923">
        <f t="shared" si="216"/>
        <v>5</v>
      </c>
      <c r="F1923">
        <f t="shared" si="217"/>
        <v>2024</v>
      </c>
      <c r="G1923">
        <f t="shared" si="218"/>
        <v>6</v>
      </c>
      <c r="H1923" t="str">
        <f t="shared" si="219"/>
        <v>Saturday</v>
      </c>
      <c r="I1923" t="str">
        <f t="shared" si="220"/>
        <v>May</v>
      </c>
      <c r="J1923" t="s">
        <v>81</v>
      </c>
      <c r="K1923" t="s">
        <v>1061</v>
      </c>
    </row>
    <row r="1924" spans="1:11" x14ac:dyDescent="0.25">
      <c r="A1924" s="1">
        <v>45439</v>
      </c>
      <c r="B1924" t="s">
        <v>3</v>
      </c>
      <c r="C1924" t="s">
        <v>232</v>
      </c>
      <c r="D1924" s="2">
        <v>1.7</v>
      </c>
      <c r="E1924">
        <f t="shared" si="216"/>
        <v>5</v>
      </c>
      <c r="F1924">
        <f t="shared" si="217"/>
        <v>2024</v>
      </c>
      <c r="G1924">
        <f t="shared" si="218"/>
        <v>1</v>
      </c>
      <c r="H1924" t="str">
        <f t="shared" si="219"/>
        <v>Monday</v>
      </c>
      <c r="I1924" t="str">
        <f t="shared" si="220"/>
        <v>May</v>
      </c>
      <c r="J1924" t="s">
        <v>51</v>
      </c>
      <c r="K1924" t="s">
        <v>1063</v>
      </c>
    </row>
    <row r="1925" spans="1:11" x14ac:dyDescent="0.25">
      <c r="A1925" s="1">
        <v>45439</v>
      </c>
      <c r="B1925" t="s">
        <v>3</v>
      </c>
      <c r="C1925" t="s">
        <v>232</v>
      </c>
      <c r="D1925" s="2">
        <v>1.7</v>
      </c>
      <c r="E1925">
        <f t="shared" si="216"/>
        <v>5</v>
      </c>
      <c r="F1925">
        <f t="shared" si="217"/>
        <v>2024</v>
      </c>
      <c r="G1925">
        <f t="shared" si="218"/>
        <v>1</v>
      </c>
      <c r="H1925" t="str">
        <f t="shared" si="219"/>
        <v>Monday</v>
      </c>
      <c r="I1925" t="str">
        <f t="shared" si="220"/>
        <v>May</v>
      </c>
      <c r="J1925" t="s">
        <v>51</v>
      </c>
      <c r="K1925" t="s">
        <v>1063</v>
      </c>
    </row>
    <row r="1926" spans="1:11" x14ac:dyDescent="0.25">
      <c r="A1926" s="1">
        <v>45438</v>
      </c>
      <c r="B1926" t="s">
        <v>3</v>
      </c>
      <c r="C1926" t="s">
        <v>50</v>
      </c>
      <c r="D1926" s="2">
        <v>2.9</v>
      </c>
      <c r="E1926">
        <f t="shared" si="216"/>
        <v>5</v>
      </c>
      <c r="F1926">
        <f t="shared" si="217"/>
        <v>2024</v>
      </c>
      <c r="G1926">
        <f t="shared" si="218"/>
        <v>7</v>
      </c>
      <c r="H1926" t="str">
        <f t="shared" si="219"/>
        <v>Sunday</v>
      </c>
      <c r="I1926" t="str">
        <f t="shared" si="220"/>
        <v>May</v>
      </c>
      <c r="J1926" t="s">
        <v>51</v>
      </c>
      <c r="K1926" t="s">
        <v>1063</v>
      </c>
    </row>
    <row r="1927" spans="1:11" x14ac:dyDescent="0.25">
      <c r="A1927" s="1">
        <v>45436</v>
      </c>
      <c r="B1927" t="s">
        <v>3</v>
      </c>
      <c r="C1927" t="s">
        <v>923</v>
      </c>
      <c r="D1927" s="2">
        <v>2.4</v>
      </c>
      <c r="E1927">
        <f t="shared" si="216"/>
        <v>5</v>
      </c>
      <c r="F1927">
        <f t="shared" si="217"/>
        <v>2024</v>
      </c>
      <c r="G1927">
        <f t="shared" si="218"/>
        <v>5</v>
      </c>
      <c r="H1927" t="str">
        <f t="shared" si="219"/>
        <v>Friday</v>
      </c>
      <c r="I1927" t="str">
        <f t="shared" si="220"/>
        <v>May</v>
      </c>
      <c r="J1927" t="s">
        <v>46</v>
      </c>
    </row>
    <row r="1928" spans="1:11" x14ac:dyDescent="0.25">
      <c r="A1928" s="1">
        <v>45436</v>
      </c>
      <c r="B1928" t="s">
        <v>3</v>
      </c>
      <c r="C1928" t="s">
        <v>86</v>
      </c>
      <c r="D1928" s="2">
        <v>0.79</v>
      </c>
      <c r="E1928">
        <f t="shared" si="216"/>
        <v>5</v>
      </c>
      <c r="F1928">
        <f t="shared" si="217"/>
        <v>2024</v>
      </c>
      <c r="G1928">
        <f t="shared" si="218"/>
        <v>5</v>
      </c>
      <c r="H1928" t="str">
        <f t="shared" si="219"/>
        <v>Friday</v>
      </c>
      <c r="I1928" t="str">
        <f t="shared" si="220"/>
        <v>May</v>
      </c>
      <c r="J1928" t="s">
        <v>46</v>
      </c>
    </row>
    <row r="1929" spans="1:11" x14ac:dyDescent="0.25">
      <c r="A1929" s="1">
        <v>45438</v>
      </c>
      <c r="B1929" t="s">
        <v>96</v>
      </c>
      <c r="C1929" t="s">
        <v>96</v>
      </c>
      <c r="D1929" s="2">
        <v>15.87</v>
      </c>
      <c r="E1929">
        <f t="shared" si="216"/>
        <v>5</v>
      </c>
      <c r="F1929">
        <f t="shared" si="217"/>
        <v>2024</v>
      </c>
      <c r="G1929">
        <f t="shared" si="218"/>
        <v>7</v>
      </c>
      <c r="H1929" t="str">
        <f t="shared" si="219"/>
        <v>Sunday</v>
      </c>
      <c r="I1929" t="str">
        <f t="shared" si="220"/>
        <v>May</v>
      </c>
      <c r="J1929" t="s">
        <v>1064</v>
      </c>
      <c r="K1929" t="s">
        <v>1065</v>
      </c>
    </row>
    <row r="1930" spans="1:11" x14ac:dyDescent="0.25">
      <c r="A1930" s="1">
        <v>45438</v>
      </c>
      <c r="B1930" t="s">
        <v>3</v>
      </c>
      <c r="C1930" t="s">
        <v>744</v>
      </c>
      <c r="D1930" s="2">
        <f>2.5-0.6</f>
        <v>1.9</v>
      </c>
      <c r="E1930">
        <f t="shared" si="216"/>
        <v>5</v>
      </c>
      <c r="F1930">
        <f t="shared" si="217"/>
        <v>2024</v>
      </c>
      <c r="G1930">
        <f t="shared" si="218"/>
        <v>7</v>
      </c>
      <c r="H1930" t="str">
        <f t="shared" si="219"/>
        <v>Sunday</v>
      </c>
      <c r="I1930" t="str">
        <f t="shared" si="220"/>
        <v>May</v>
      </c>
      <c r="J1930" t="s">
        <v>1066</v>
      </c>
      <c r="K1930" t="s">
        <v>1067</v>
      </c>
    </row>
    <row r="1931" spans="1:11" x14ac:dyDescent="0.25">
      <c r="A1931" s="1">
        <v>45438</v>
      </c>
      <c r="B1931" t="s">
        <v>3</v>
      </c>
      <c r="C1931" t="s">
        <v>1068</v>
      </c>
      <c r="D1931" s="2">
        <v>2.9</v>
      </c>
      <c r="E1931">
        <f t="shared" si="216"/>
        <v>5</v>
      </c>
      <c r="F1931">
        <f t="shared" si="217"/>
        <v>2024</v>
      </c>
      <c r="G1931">
        <f t="shared" si="218"/>
        <v>7</v>
      </c>
      <c r="H1931" t="str">
        <f t="shared" si="219"/>
        <v>Sunday</v>
      </c>
      <c r="I1931" t="str">
        <f t="shared" si="220"/>
        <v>May</v>
      </c>
      <c r="J1931" t="s">
        <v>1066</v>
      </c>
      <c r="K1931" t="s">
        <v>1067</v>
      </c>
    </row>
    <row r="1932" spans="1:11" x14ac:dyDescent="0.25">
      <c r="A1932" s="1">
        <v>45438</v>
      </c>
      <c r="B1932" t="s">
        <v>7</v>
      </c>
      <c r="C1932" t="s">
        <v>1070</v>
      </c>
      <c r="D1932" s="2">
        <v>13.2</v>
      </c>
      <c r="E1932">
        <f t="shared" si="216"/>
        <v>5</v>
      </c>
      <c r="F1932">
        <f t="shared" si="217"/>
        <v>2024</v>
      </c>
      <c r="G1932">
        <f t="shared" si="218"/>
        <v>7</v>
      </c>
      <c r="H1932" t="str">
        <f t="shared" si="219"/>
        <v>Sunday</v>
      </c>
      <c r="I1932" t="str">
        <f t="shared" si="220"/>
        <v>May</v>
      </c>
      <c r="J1932" t="s">
        <v>317</v>
      </c>
      <c r="K1932" t="s">
        <v>1069</v>
      </c>
    </row>
    <row r="1933" spans="1:11" x14ac:dyDescent="0.25">
      <c r="A1933" s="1">
        <v>45438</v>
      </c>
      <c r="B1933" t="s">
        <v>7</v>
      </c>
      <c r="C1933" t="s">
        <v>1070</v>
      </c>
      <c r="D1933" s="2">
        <v>10</v>
      </c>
      <c r="E1933">
        <f t="shared" si="216"/>
        <v>5</v>
      </c>
      <c r="F1933">
        <f t="shared" si="217"/>
        <v>2024</v>
      </c>
      <c r="G1933">
        <f t="shared" si="218"/>
        <v>7</v>
      </c>
      <c r="H1933" t="str">
        <f t="shared" si="219"/>
        <v>Sunday</v>
      </c>
      <c r="I1933" t="str">
        <f t="shared" si="220"/>
        <v>May</v>
      </c>
      <c r="J1933" t="s">
        <v>317</v>
      </c>
      <c r="K1933" t="s">
        <v>1071</v>
      </c>
    </row>
    <row r="1934" spans="1:11" x14ac:dyDescent="0.25">
      <c r="A1934" s="1">
        <v>45440</v>
      </c>
      <c r="B1934" t="s">
        <v>96</v>
      </c>
      <c r="C1934" t="s">
        <v>96</v>
      </c>
      <c r="D1934" s="2">
        <v>53.61</v>
      </c>
      <c r="E1934">
        <f t="shared" si="216"/>
        <v>5</v>
      </c>
      <c r="F1934">
        <f t="shared" si="217"/>
        <v>2024</v>
      </c>
      <c r="G1934">
        <f t="shared" si="218"/>
        <v>2</v>
      </c>
      <c r="H1934" t="str">
        <f t="shared" si="219"/>
        <v>Tuesday</v>
      </c>
      <c r="I1934" t="str">
        <f t="shared" si="220"/>
        <v>May</v>
      </c>
      <c r="J1934" t="s">
        <v>1072</v>
      </c>
      <c r="K1934" t="s">
        <v>1073</v>
      </c>
    </row>
    <row r="1935" spans="1:11" x14ac:dyDescent="0.25">
      <c r="A1935" s="1">
        <v>45440</v>
      </c>
      <c r="B1935" t="s">
        <v>3</v>
      </c>
      <c r="C1935" t="s">
        <v>744</v>
      </c>
      <c r="D1935" s="2">
        <v>3.4</v>
      </c>
      <c r="E1935">
        <f t="shared" si="216"/>
        <v>5</v>
      </c>
      <c r="F1935">
        <f t="shared" si="217"/>
        <v>2024</v>
      </c>
      <c r="G1935">
        <f t="shared" si="218"/>
        <v>2</v>
      </c>
      <c r="H1935" t="str">
        <f t="shared" si="219"/>
        <v>Tuesday</v>
      </c>
      <c r="I1935" t="str">
        <f t="shared" si="220"/>
        <v>May</v>
      </c>
      <c r="J1935" t="s">
        <v>1076</v>
      </c>
      <c r="K1935" t="s">
        <v>1075</v>
      </c>
    </row>
    <row r="1936" spans="1:11" x14ac:dyDescent="0.25">
      <c r="A1936" s="1">
        <v>45440</v>
      </c>
      <c r="B1936" t="s">
        <v>3</v>
      </c>
      <c r="C1936" t="s">
        <v>1074</v>
      </c>
      <c r="D1936" s="2">
        <v>2.1</v>
      </c>
      <c r="E1936">
        <f t="shared" si="216"/>
        <v>5</v>
      </c>
      <c r="F1936">
        <f t="shared" si="217"/>
        <v>2024</v>
      </c>
      <c r="G1936">
        <f t="shared" si="218"/>
        <v>2</v>
      </c>
      <c r="H1936" t="str">
        <f t="shared" si="219"/>
        <v>Tuesday</v>
      </c>
      <c r="I1936" t="str">
        <f t="shared" si="220"/>
        <v>May</v>
      </c>
      <c r="J1936" t="s">
        <v>1076</v>
      </c>
      <c r="K1936" t="s">
        <v>1075</v>
      </c>
    </row>
    <row r="1937" spans="1:11" x14ac:dyDescent="0.25">
      <c r="A1937" s="1">
        <v>45440</v>
      </c>
      <c r="B1937" t="s">
        <v>96</v>
      </c>
      <c r="C1937" t="s">
        <v>96</v>
      </c>
      <c r="D1937" s="2">
        <v>20.010000000000002</v>
      </c>
      <c r="E1937">
        <f t="shared" si="216"/>
        <v>5</v>
      </c>
      <c r="F1937">
        <f t="shared" si="217"/>
        <v>2024</v>
      </c>
      <c r="G1937">
        <f t="shared" si="218"/>
        <v>2</v>
      </c>
      <c r="H1937" t="str">
        <f t="shared" si="219"/>
        <v>Tuesday</v>
      </c>
      <c r="I1937" t="str">
        <f t="shared" si="220"/>
        <v>May</v>
      </c>
      <c r="J1937" t="s">
        <v>1077</v>
      </c>
      <c r="K1937" t="s">
        <v>864</v>
      </c>
    </row>
    <row r="1938" spans="1:11" x14ac:dyDescent="0.25">
      <c r="A1938" s="1">
        <v>45440</v>
      </c>
      <c r="B1938" t="s">
        <v>3</v>
      </c>
      <c r="C1938" t="s">
        <v>109</v>
      </c>
      <c r="D1938" s="2">
        <v>2.9</v>
      </c>
      <c r="E1938">
        <f t="shared" si="216"/>
        <v>5</v>
      </c>
      <c r="F1938">
        <f t="shared" si="217"/>
        <v>2024</v>
      </c>
      <c r="G1938">
        <f t="shared" si="218"/>
        <v>2</v>
      </c>
      <c r="H1938" t="str">
        <f t="shared" si="219"/>
        <v>Tuesday</v>
      </c>
      <c r="I1938" t="str">
        <f t="shared" si="220"/>
        <v>May</v>
      </c>
      <c r="J1938" t="s">
        <v>46</v>
      </c>
    </row>
    <row r="1939" spans="1:11" x14ac:dyDescent="0.25">
      <c r="A1939" s="1">
        <v>45441</v>
      </c>
      <c r="B1939" t="s">
        <v>3</v>
      </c>
      <c r="C1939" t="s">
        <v>109</v>
      </c>
      <c r="D1939" s="2">
        <v>2.9</v>
      </c>
      <c r="E1939">
        <f t="shared" si="216"/>
        <v>5</v>
      </c>
      <c r="F1939">
        <f t="shared" si="217"/>
        <v>2024</v>
      </c>
      <c r="G1939">
        <f t="shared" si="218"/>
        <v>3</v>
      </c>
      <c r="H1939" t="str">
        <f t="shared" si="219"/>
        <v>Wednesday</v>
      </c>
      <c r="I1939" t="str">
        <f t="shared" si="220"/>
        <v>May</v>
      </c>
      <c r="J1939" t="s">
        <v>46</v>
      </c>
    </row>
    <row r="1940" spans="1:11" x14ac:dyDescent="0.25">
      <c r="A1940" s="1">
        <v>45441</v>
      </c>
      <c r="B1940" t="s">
        <v>3</v>
      </c>
      <c r="C1940" t="s">
        <v>532</v>
      </c>
      <c r="D1940" s="2">
        <v>1.99</v>
      </c>
      <c r="E1940">
        <f t="shared" si="216"/>
        <v>5</v>
      </c>
      <c r="F1940">
        <f t="shared" si="217"/>
        <v>2024</v>
      </c>
      <c r="G1940">
        <f t="shared" si="218"/>
        <v>3</v>
      </c>
      <c r="H1940" t="str">
        <f t="shared" si="219"/>
        <v>Wednesday</v>
      </c>
      <c r="I1940" t="str">
        <f t="shared" si="220"/>
        <v>May</v>
      </c>
      <c r="J1940" t="s">
        <v>47</v>
      </c>
      <c r="K1940" t="s">
        <v>729</v>
      </c>
    </row>
    <row r="1941" spans="1:11" x14ac:dyDescent="0.25">
      <c r="A1941" s="1">
        <v>45441</v>
      </c>
      <c r="B1941" t="s">
        <v>3</v>
      </c>
      <c r="C1941" t="s">
        <v>532</v>
      </c>
      <c r="D1941" s="2">
        <v>1.99</v>
      </c>
      <c r="E1941">
        <f t="shared" si="216"/>
        <v>5</v>
      </c>
      <c r="F1941">
        <f t="shared" si="217"/>
        <v>2024</v>
      </c>
      <c r="G1941">
        <f t="shared" si="218"/>
        <v>3</v>
      </c>
      <c r="H1941" t="str">
        <f t="shared" si="219"/>
        <v>Wednesday</v>
      </c>
      <c r="I1941" t="str">
        <f t="shared" si="220"/>
        <v>May</v>
      </c>
      <c r="J1941" t="s">
        <v>47</v>
      </c>
      <c r="K1941" t="s">
        <v>729</v>
      </c>
    </row>
    <row r="1942" spans="1:11" x14ac:dyDescent="0.25">
      <c r="A1942" s="1">
        <v>45441</v>
      </c>
      <c r="B1942" t="s">
        <v>3</v>
      </c>
      <c r="C1942" t="s">
        <v>1078</v>
      </c>
      <c r="D1942" s="2">
        <v>1.78</v>
      </c>
      <c r="E1942">
        <f t="shared" ref="E1942:E1943" si="221">MONTH(A1942)</f>
        <v>5</v>
      </c>
      <c r="F1942">
        <f t="shared" ref="F1942:F1943" si="222">YEAR(A1942)</f>
        <v>2024</v>
      </c>
      <c r="G1942">
        <f t="shared" ref="G1942:G1943" si="223">WEEKDAY(A1942, 2)</f>
        <v>3</v>
      </c>
      <c r="H1942" t="str">
        <f t="shared" ref="H1942:H1943" si="224">CHOOSE(WEEKDAY(A1942, 2), "Monday", "Tuesday","Wednesday", "Thursday", "Friday", "Saturday","Sunday")</f>
        <v>Wednesday</v>
      </c>
      <c r="I1942" t="str">
        <f t="shared" ref="I1942:I1943" si="225">TEXT(A1942, "MMM")</f>
        <v>May</v>
      </c>
      <c r="J1942" t="s">
        <v>47</v>
      </c>
      <c r="K1942" t="s">
        <v>729</v>
      </c>
    </row>
    <row r="1943" spans="1:11" x14ac:dyDescent="0.25">
      <c r="A1943" s="1">
        <v>45441</v>
      </c>
      <c r="B1943" t="s">
        <v>3</v>
      </c>
      <c r="C1943" t="s">
        <v>790</v>
      </c>
      <c r="D1943" s="2">
        <v>1.19</v>
      </c>
      <c r="E1943">
        <f t="shared" si="221"/>
        <v>5</v>
      </c>
      <c r="F1943">
        <f t="shared" si="222"/>
        <v>2024</v>
      </c>
      <c r="G1943">
        <f t="shared" si="223"/>
        <v>3</v>
      </c>
      <c r="H1943" t="str">
        <f t="shared" si="224"/>
        <v>Wednesday</v>
      </c>
      <c r="I1943" t="str">
        <f t="shared" si="225"/>
        <v>May</v>
      </c>
      <c r="J1943" t="s">
        <v>47</v>
      </c>
      <c r="K1943" t="s">
        <v>729</v>
      </c>
    </row>
    <row r="1944" spans="1:11" x14ac:dyDescent="0.25">
      <c r="A1944" s="1">
        <v>45441</v>
      </c>
      <c r="B1944" t="s">
        <v>3</v>
      </c>
      <c r="C1944" t="s">
        <v>790</v>
      </c>
      <c r="D1944" s="2">
        <v>1.19</v>
      </c>
      <c r="E1944">
        <f t="shared" ref="E1944:E1952" si="226">MONTH(A1944)</f>
        <v>5</v>
      </c>
      <c r="F1944">
        <f t="shared" ref="F1944:F1952" si="227">YEAR(A1944)</f>
        <v>2024</v>
      </c>
      <c r="G1944">
        <f t="shared" ref="G1944:G1952" si="228">WEEKDAY(A1944, 2)</f>
        <v>3</v>
      </c>
      <c r="H1944" t="str">
        <f t="shared" ref="H1944:H1952" si="229">CHOOSE(WEEKDAY(A1944, 2), "Monday", "Tuesday","Wednesday", "Thursday", "Friday", "Saturday","Sunday")</f>
        <v>Wednesday</v>
      </c>
      <c r="I1944" t="str">
        <f t="shared" ref="I1944:I1952" si="230">TEXT(A1944, "MMM")</f>
        <v>May</v>
      </c>
      <c r="J1944" t="s">
        <v>47</v>
      </c>
      <c r="K1944" t="s">
        <v>729</v>
      </c>
    </row>
    <row r="1945" spans="1:11" x14ac:dyDescent="0.25">
      <c r="A1945" s="1">
        <v>45441</v>
      </c>
      <c r="B1945" t="s">
        <v>3</v>
      </c>
      <c r="C1945" t="s">
        <v>790</v>
      </c>
      <c r="D1945" s="2">
        <v>1.19</v>
      </c>
      <c r="E1945">
        <f t="shared" si="226"/>
        <v>5</v>
      </c>
      <c r="F1945">
        <f t="shared" si="227"/>
        <v>2024</v>
      </c>
      <c r="G1945">
        <f t="shared" si="228"/>
        <v>3</v>
      </c>
      <c r="H1945" t="str">
        <f t="shared" si="229"/>
        <v>Wednesday</v>
      </c>
      <c r="I1945" t="str">
        <f t="shared" si="230"/>
        <v>May</v>
      </c>
      <c r="J1945" t="s">
        <v>47</v>
      </c>
      <c r="K1945" t="s">
        <v>729</v>
      </c>
    </row>
    <row r="1946" spans="1:11" x14ac:dyDescent="0.25">
      <c r="A1946" s="1">
        <v>45441</v>
      </c>
      <c r="B1946" t="s">
        <v>3</v>
      </c>
      <c r="C1946" t="s">
        <v>1079</v>
      </c>
      <c r="D1946" s="2">
        <f>4.99-0.5</f>
        <v>4.49</v>
      </c>
      <c r="E1946">
        <f t="shared" si="226"/>
        <v>5</v>
      </c>
      <c r="F1946">
        <f t="shared" si="227"/>
        <v>2024</v>
      </c>
      <c r="G1946">
        <f t="shared" si="228"/>
        <v>3</v>
      </c>
      <c r="H1946" t="str">
        <f t="shared" si="229"/>
        <v>Wednesday</v>
      </c>
      <c r="I1946" t="str">
        <f t="shared" si="230"/>
        <v>May</v>
      </c>
      <c r="J1946" t="s">
        <v>47</v>
      </c>
      <c r="K1946" t="s">
        <v>729</v>
      </c>
    </row>
    <row r="1947" spans="1:11" x14ac:dyDescent="0.25">
      <c r="A1947" s="1">
        <v>45441</v>
      </c>
      <c r="B1947" t="s">
        <v>3</v>
      </c>
      <c r="C1947" t="s">
        <v>1080</v>
      </c>
      <c r="D1947" s="2">
        <v>4.49</v>
      </c>
      <c r="E1947">
        <f t="shared" si="226"/>
        <v>5</v>
      </c>
      <c r="F1947">
        <f t="shared" si="227"/>
        <v>2024</v>
      </c>
      <c r="G1947">
        <f t="shared" si="228"/>
        <v>3</v>
      </c>
      <c r="H1947" t="str">
        <f t="shared" si="229"/>
        <v>Wednesday</v>
      </c>
      <c r="I1947" t="str">
        <f t="shared" si="230"/>
        <v>May</v>
      </c>
      <c r="J1947" t="s">
        <v>47</v>
      </c>
      <c r="K1947" t="s">
        <v>729</v>
      </c>
    </row>
    <row r="1948" spans="1:11" x14ac:dyDescent="0.25">
      <c r="A1948" s="1">
        <v>45441</v>
      </c>
      <c r="B1948" t="s">
        <v>3</v>
      </c>
      <c r="C1948" t="s">
        <v>736</v>
      </c>
      <c r="D1948" s="2">
        <v>1.0900000000000001</v>
      </c>
      <c r="E1948">
        <f t="shared" si="226"/>
        <v>5</v>
      </c>
      <c r="F1948">
        <f t="shared" si="227"/>
        <v>2024</v>
      </c>
      <c r="G1948">
        <f t="shared" si="228"/>
        <v>3</v>
      </c>
      <c r="H1948" t="str">
        <f t="shared" si="229"/>
        <v>Wednesday</v>
      </c>
      <c r="I1948" t="str">
        <f t="shared" si="230"/>
        <v>May</v>
      </c>
      <c r="J1948" t="s">
        <v>47</v>
      </c>
      <c r="K1948" t="s">
        <v>729</v>
      </c>
    </row>
    <row r="1949" spans="1:11" x14ac:dyDescent="0.25">
      <c r="A1949" s="1">
        <v>45441</v>
      </c>
      <c r="B1949" t="s">
        <v>3</v>
      </c>
      <c r="C1949" t="s">
        <v>1081</v>
      </c>
      <c r="D1949" s="2">
        <v>1.99</v>
      </c>
      <c r="E1949">
        <f t="shared" si="226"/>
        <v>5</v>
      </c>
      <c r="F1949">
        <f t="shared" si="227"/>
        <v>2024</v>
      </c>
      <c r="G1949">
        <f t="shared" si="228"/>
        <v>3</v>
      </c>
      <c r="H1949" t="str">
        <f t="shared" si="229"/>
        <v>Wednesday</v>
      </c>
      <c r="I1949" t="str">
        <f t="shared" si="230"/>
        <v>May</v>
      </c>
      <c r="J1949" t="s">
        <v>47</v>
      </c>
      <c r="K1949" t="s">
        <v>729</v>
      </c>
    </row>
    <row r="1950" spans="1:11" x14ac:dyDescent="0.25">
      <c r="A1950" s="1">
        <v>45441</v>
      </c>
      <c r="B1950" t="s">
        <v>3</v>
      </c>
      <c r="C1950" t="s">
        <v>1082</v>
      </c>
      <c r="D1950" s="2">
        <v>1.39</v>
      </c>
      <c r="E1950">
        <f t="shared" si="226"/>
        <v>5</v>
      </c>
      <c r="F1950">
        <f t="shared" si="227"/>
        <v>2024</v>
      </c>
      <c r="G1950">
        <f t="shared" si="228"/>
        <v>3</v>
      </c>
      <c r="H1950" t="str">
        <f t="shared" si="229"/>
        <v>Wednesday</v>
      </c>
      <c r="I1950" t="str">
        <f t="shared" si="230"/>
        <v>May</v>
      </c>
      <c r="J1950" t="s">
        <v>47</v>
      </c>
      <c r="K1950" t="s">
        <v>729</v>
      </c>
    </row>
    <row r="1951" spans="1:11" x14ac:dyDescent="0.25">
      <c r="A1951" s="1">
        <v>45441</v>
      </c>
      <c r="B1951" t="s">
        <v>3</v>
      </c>
      <c r="C1951" t="s">
        <v>543</v>
      </c>
      <c r="D1951" s="2">
        <v>1.19</v>
      </c>
      <c r="E1951">
        <f t="shared" si="226"/>
        <v>5</v>
      </c>
      <c r="F1951">
        <f t="shared" si="227"/>
        <v>2024</v>
      </c>
      <c r="G1951">
        <f t="shared" si="228"/>
        <v>3</v>
      </c>
      <c r="H1951" t="str">
        <f t="shared" si="229"/>
        <v>Wednesday</v>
      </c>
      <c r="I1951" t="str">
        <f t="shared" si="230"/>
        <v>May</v>
      </c>
      <c r="J1951" t="s">
        <v>47</v>
      </c>
      <c r="K1951" t="s">
        <v>729</v>
      </c>
    </row>
    <row r="1952" spans="1:11" x14ac:dyDescent="0.25">
      <c r="A1952" s="1">
        <v>45441</v>
      </c>
      <c r="B1952" t="s">
        <v>3</v>
      </c>
      <c r="C1952" t="s">
        <v>1083</v>
      </c>
      <c r="D1952" s="2">
        <v>1.59</v>
      </c>
      <c r="E1952">
        <f t="shared" si="226"/>
        <v>5</v>
      </c>
      <c r="F1952">
        <f t="shared" si="227"/>
        <v>2024</v>
      </c>
      <c r="G1952">
        <f t="shared" si="228"/>
        <v>3</v>
      </c>
      <c r="H1952" t="str">
        <f t="shared" si="229"/>
        <v>Wednesday</v>
      </c>
      <c r="I1952" t="str">
        <f t="shared" si="230"/>
        <v>May</v>
      </c>
      <c r="J1952" t="s">
        <v>47</v>
      </c>
      <c r="K1952" t="s">
        <v>729</v>
      </c>
    </row>
    <row r="1953" spans="1:11" x14ac:dyDescent="0.25">
      <c r="A1953" s="1">
        <v>45441</v>
      </c>
      <c r="B1953" t="s">
        <v>3</v>
      </c>
      <c r="C1953" t="s">
        <v>560</v>
      </c>
      <c r="D1953" s="2">
        <v>5.49</v>
      </c>
      <c r="E1953">
        <f t="shared" ref="E1953:E1959" si="231">MONTH(A1953)</f>
        <v>5</v>
      </c>
      <c r="F1953">
        <f t="shared" ref="F1953:F1959" si="232">YEAR(A1953)</f>
        <v>2024</v>
      </c>
      <c r="G1953">
        <f t="shared" ref="G1953:G1959" si="233">WEEKDAY(A1953, 2)</f>
        <v>3</v>
      </c>
      <c r="H1953" t="str">
        <f t="shared" ref="H1953:H1959" si="234">CHOOSE(WEEKDAY(A1953, 2), "Monday", "Tuesday","Wednesday", "Thursday", "Friday", "Saturday","Sunday")</f>
        <v>Wednesday</v>
      </c>
      <c r="I1953" t="str">
        <f t="shared" ref="I1953:I1959" si="235">TEXT(A1953, "MMM")</f>
        <v>May</v>
      </c>
      <c r="J1953" t="s">
        <v>81</v>
      </c>
      <c r="K1953" t="s">
        <v>729</v>
      </c>
    </row>
    <row r="1954" spans="1:11" x14ac:dyDescent="0.25">
      <c r="A1954" s="1">
        <v>45441</v>
      </c>
      <c r="B1954" t="s">
        <v>3</v>
      </c>
      <c r="C1954" t="s">
        <v>1023</v>
      </c>
      <c r="D1954" s="2">
        <f>2.99-0.75</f>
        <v>2.2400000000000002</v>
      </c>
      <c r="E1954">
        <f t="shared" si="231"/>
        <v>5</v>
      </c>
      <c r="F1954">
        <f t="shared" si="232"/>
        <v>2024</v>
      </c>
      <c r="G1954">
        <f t="shared" si="233"/>
        <v>3</v>
      </c>
      <c r="H1954" t="str">
        <f t="shared" si="234"/>
        <v>Wednesday</v>
      </c>
      <c r="I1954" t="str">
        <f t="shared" si="235"/>
        <v>May</v>
      </c>
      <c r="J1954" t="s">
        <v>81</v>
      </c>
      <c r="K1954" t="s">
        <v>729</v>
      </c>
    </row>
    <row r="1955" spans="1:11" x14ac:dyDescent="0.25">
      <c r="A1955" s="1">
        <v>45441</v>
      </c>
      <c r="B1955" t="s">
        <v>3</v>
      </c>
      <c r="C1955" t="s">
        <v>1084</v>
      </c>
      <c r="D1955" s="2">
        <v>1.49</v>
      </c>
      <c r="E1955">
        <f t="shared" si="231"/>
        <v>5</v>
      </c>
      <c r="F1955">
        <f t="shared" si="232"/>
        <v>2024</v>
      </c>
      <c r="G1955">
        <f t="shared" si="233"/>
        <v>3</v>
      </c>
      <c r="H1955" t="str">
        <f t="shared" si="234"/>
        <v>Wednesday</v>
      </c>
      <c r="I1955" t="str">
        <f t="shared" si="235"/>
        <v>May</v>
      </c>
      <c r="J1955" t="s">
        <v>81</v>
      </c>
      <c r="K1955" t="s">
        <v>729</v>
      </c>
    </row>
    <row r="1956" spans="1:11" x14ac:dyDescent="0.25">
      <c r="A1956" s="1">
        <v>45441</v>
      </c>
      <c r="B1956" t="s">
        <v>3</v>
      </c>
      <c r="C1956" t="s">
        <v>798</v>
      </c>
      <c r="D1956" s="2">
        <f>2.99-0.75</f>
        <v>2.2400000000000002</v>
      </c>
      <c r="E1956">
        <f t="shared" si="231"/>
        <v>5</v>
      </c>
      <c r="F1956">
        <f t="shared" si="232"/>
        <v>2024</v>
      </c>
      <c r="G1956">
        <f t="shared" si="233"/>
        <v>3</v>
      </c>
      <c r="H1956" t="str">
        <f t="shared" si="234"/>
        <v>Wednesday</v>
      </c>
      <c r="I1956" t="str">
        <f t="shared" si="235"/>
        <v>May</v>
      </c>
      <c r="J1956" t="s">
        <v>81</v>
      </c>
      <c r="K1956" t="s">
        <v>729</v>
      </c>
    </row>
    <row r="1957" spans="1:11" x14ac:dyDescent="0.25">
      <c r="A1957" s="1">
        <v>45441</v>
      </c>
      <c r="B1957" t="s">
        <v>3</v>
      </c>
      <c r="C1957" t="s">
        <v>1085</v>
      </c>
      <c r="D1957" s="2">
        <f>2.39/2</f>
        <v>1.1950000000000001</v>
      </c>
      <c r="E1957">
        <f t="shared" si="231"/>
        <v>5</v>
      </c>
      <c r="F1957">
        <f t="shared" si="232"/>
        <v>2024</v>
      </c>
      <c r="G1957">
        <f t="shared" si="233"/>
        <v>3</v>
      </c>
      <c r="H1957" t="str">
        <f t="shared" si="234"/>
        <v>Wednesday</v>
      </c>
      <c r="I1957" t="str">
        <f t="shared" si="235"/>
        <v>May</v>
      </c>
      <c r="J1957" t="s">
        <v>81</v>
      </c>
      <c r="K1957" t="s">
        <v>729</v>
      </c>
    </row>
    <row r="1958" spans="1:11" x14ac:dyDescent="0.25">
      <c r="A1958" s="1">
        <v>45441</v>
      </c>
      <c r="B1958" t="s">
        <v>3</v>
      </c>
      <c r="C1958" t="s">
        <v>222</v>
      </c>
      <c r="D1958" s="2">
        <v>2.39</v>
      </c>
      <c r="E1958">
        <f t="shared" si="231"/>
        <v>5</v>
      </c>
      <c r="F1958">
        <f t="shared" si="232"/>
        <v>2024</v>
      </c>
      <c r="G1958">
        <f t="shared" si="233"/>
        <v>3</v>
      </c>
      <c r="H1958" t="str">
        <f t="shared" si="234"/>
        <v>Wednesday</v>
      </c>
      <c r="I1958" t="str">
        <f t="shared" si="235"/>
        <v>May</v>
      </c>
      <c r="J1958" t="s">
        <v>81</v>
      </c>
      <c r="K1958" t="s">
        <v>729</v>
      </c>
    </row>
    <row r="1959" spans="1:11" x14ac:dyDescent="0.25">
      <c r="A1959" s="1">
        <v>45441</v>
      </c>
      <c r="B1959" t="s">
        <v>3</v>
      </c>
      <c r="C1959" t="s">
        <v>224</v>
      </c>
      <c r="D1959" s="2">
        <v>0.99</v>
      </c>
      <c r="E1959">
        <f t="shared" si="231"/>
        <v>5</v>
      </c>
      <c r="F1959">
        <f t="shared" si="232"/>
        <v>2024</v>
      </c>
      <c r="G1959">
        <f t="shared" si="233"/>
        <v>3</v>
      </c>
      <c r="H1959" t="str">
        <f t="shared" si="234"/>
        <v>Wednesday</v>
      </c>
      <c r="I1959" t="str">
        <f t="shared" si="235"/>
        <v>May</v>
      </c>
      <c r="J1959" t="s">
        <v>81</v>
      </c>
      <c r="K1959" t="s">
        <v>729</v>
      </c>
    </row>
    <row r="1960" spans="1:11" x14ac:dyDescent="0.25">
      <c r="A1960" s="1">
        <v>45441</v>
      </c>
      <c r="B1960" t="s">
        <v>3</v>
      </c>
      <c r="C1960" t="s">
        <v>224</v>
      </c>
      <c r="D1960" s="2">
        <v>0.99</v>
      </c>
      <c r="E1960">
        <f>MONTH(A1960)</f>
        <v>5</v>
      </c>
      <c r="F1960">
        <f>YEAR(A1960)</f>
        <v>2024</v>
      </c>
      <c r="G1960">
        <f>WEEKDAY(A1960, 2)</f>
        <v>3</v>
      </c>
      <c r="H1960" t="str">
        <f>CHOOSE(WEEKDAY(A1960, 2), "Monday", "Tuesday","Wednesday", "Thursday", "Friday", "Saturday","Sunday")</f>
        <v>Wednesday</v>
      </c>
      <c r="I1960" t="str">
        <f>TEXT(A1960, "MMM")</f>
        <v>May</v>
      </c>
      <c r="J1960" t="s">
        <v>81</v>
      </c>
      <c r="K1960" t="s">
        <v>729</v>
      </c>
    </row>
    <row r="1961" spans="1:11" x14ac:dyDescent="0.25">
      <c r="A1961" s="1">
        <v>45441</v>
      </c>
      <c r="B1961" t="s">
        <v>3</v>
      </c>
      <c r="C1961" t="s">
        <v>224</v>
      </c>
      <c r="D1961" s="2">
        <v>0.99</v>
      </c>
      <c r="E1961">
        <f>MONTH(A1961)</f>
        <v>5</v>
      </c>
      <c r="F1961">
        <f>YEAR(A1961)</f>
        <v>2024</v>
      </c>
      <c r="G1961">
        <f>WEEKDAY(A1961, 2)</f>
        <v>3</v>
      </c>
      <c r="H1961" t="str">
        <f>CHOOSE(WEEKDAY(A1961, 2), "Monday", "Tuesday","Wednesday", "Thursday", "Friday", "Saturday","Sunday")</f>
        <v>Wednesday</v>
      </c>
      <c r="I1961" t="str">
        <f>TEXT(A1961, "MMM")</f>
        <v>May</v>
      </c>
      <c r="J1961" t="s">
        <v>81</v>
      </c>
      <c r="K1961" t="s">
        <v>729</v>
      </c>
    </row>
    <row r="1962" spans="1:11" x14ac:dyDescent="0.25">
      <c r="A1962" s="1">
        <v>45441</v>
      </c>
      <c r="B1962" t="s">
        <v>3</v>
      </c>
      <c r="C1962" t="s">
        <v>224</v>
      </c>
      <c r="D1962" s="2">
        <v>0.99</v>
      </c>
      <c r="E1962">
        <f>MONTH(A1962)</f>
        <v>5</v>
      </c>
      <c r="F1962">
        <f>YEAR(A1962)</f>
        <v>2024</v>
      </c>
      <c r="G1962">
        <f>WEEKDAY(A1962, 2)</f>
        <v>3</v>
      </c>
      <c r="H1962" t="str">
        <f>CHOOSE(WEEKDAY(A1962, 2), "Monday", "Tuesday","Wednesday", "Thursday", "Friday", "Saturday","Sunday")</f>
        <v>Wednesday</v>
      </c>
      <c r="I1962" t="str">
        <f>TEXT(A1962, "MMM")</f>
        <v>May</v>
      </c>
      <c r="J1962" t="s">
        <v>81</v>
      </c>
      <c r="K1962" t="s">
        <v>729</v>
      </c>
    </row>
    <row r="1963" spans="1:11" x14ac:dyDescent="0.25">
      <c r="A1963" s="1">
        <v>45441</v>
      </c>
      <c r="B1963" t="s">
        <v>3</v>
      </c>
      <c r="C1963" t="s">
        <v>331</v>
      </c>
      <c r="D1963" s="2">
        <f>5.99-1.5</f>
        <v>4.49</v>
      </c>
      <c r="E1963">
        <f t="shared" ref="E1963:E1967" si="236">MONTH(A1963)</f>
        <v>5</v>
      </c>
      <c r="F1963">
        <f t="shared" ref="F1963:F1967" si="237">YEAR(A1963)</f>
        <v>2024</v>
      </c>
      <c r="G1963">
        <f t="shared" ref="G1963:G1967" si="238">WEEKDAY(A1963, 2)</f>
        <v>3</v>
      </c>
      <c r="H1963" t="str">
        <f t="shared" ref="H1963:H1967" si="239">CHOOSE(WEEKDAY(A1963, 2), "Monday", "Tuesday","Wednesday", "Thursday", "Friday", "Saturday","Sunday")</f>
        <v>Wednesday</v>
      </c>
      <c r="I1963" t="str">
        <f t="shared" ref="I1963:I1967" si="240">TEXT(A1963, "MMM")</f>
        <v>May</v>
      </c>
      <c r="J1963" t="s">
        <v>81</v>
      </c>
      <c r="K1963" t="s">
        <v>729</v>
      </c>
    </row>
    <row r="1964" spans="1:11" x14ac:dyDescent="0.25">
      <c r="A1964" s="1">
        <v>45441</v>
      </c>
      <c r="B1964" t="s">
        <v>3</v>
      </c>
      <c r="C1964" t="s">
        <v>1086</v>
      </c>
      <c r="D1964" s="2">
        <v>2.89</v>
      </c>
      <c r="E1964">
        <f t="shared" si="236"/>
        <v>5</v>
      </c>
      <c r="F1964">
        <f t="shared" si="237"/>
        <v>2024</v>
      </c>
      <c r="G1964">
        <f t="shared" si="238"/>
        <v>3</v>
      </c>
      <c r="H1964" t="str">
        <f t="shared" si="239"/>
        <v>Wednesday</v>
      </c>
      <c r="I1964" t="str">
        <f t="shared" si="240"/>
        <v>May</v>
      </c>
      <c r="J1964" t="s">
        <v>81</v>
      </c>
      <c r="K1964" t="s">
        <v>729</v>
      </c>
    </row>
    <row r="1965" spans="1:11" x14ac:dyDescent="0.25">
      <c r="A1965" s="1">
        <v>45441</v>
      </c>
      <c r="B1965" t="s">
        <v>3</v>
      </c>
      <c r="C1965" t="s">
        <v>225</v>
      </c>
      <c r="D1965" s="2">
        <v>1.99</v>
      </c>
      <c r="E1965">
        <f t="shared" si="236"/>
        <v>5</v>
      </c>
      <c r="F1965">
        <f t="shared" si="237"/>
        <v>2024</v>
      </c>
      <c r="G1965">
        <f t="shared" si="238"/>
        <v>3</v>
      </c>
      <c r="H1965" t="str">
        <f t="shared" si="239"/>
        <v>Wednesday</v>
      </c>
      <c r="I1965" t="str">
        <f t="shared" si="240"/>
        <v>May</v>
      </c>
      <c r="J1965" t="s">
        <v>81</v>
      </c>
      <c r="K1965" t="s">
        <v>729</v>
      </c>
    </row>
    <row r="1966" spans="1:11" x14ac:dyDescent="0.25">
      <c r="A1966" s="1">
        <v>45441</v>
      </c>
      <c r="B1966" t="s">
        <v>3</v>
      </c>
      <c r="C1966" t="s">
        <v>331</v>
      </c>
      <c r="D1966" s="2">
        <f>5.99-1.5</f>
        <v>4.49</v>
      </c>
      <c r="E1966">
        <f t="shared" si="236"/>
        <v>5</v>
      </c>
      <c r="F1966">
        <f t="shared" si="237"/>
        <v>2024</v>
      </c>
      <c r="G1966">
        <f t="shared" si="238"/>
        <v>3</v>
      </c>
      <c r="H1966" t="str">
        <f t="shared" si="239"/>
        <v>Wednesday</v>
      </c>
      <c r="I1966" t="str">
        <f t="shared" si="240"/>
        <v>May</v>
      </c>
      <c r="J1966" t="s">
        <v>81</v>
      </c>
      <c r="K1966" t="s">
        <v>729</v>
      </c>
    </row>
    <row r="1967" spans="1:11" x14ac:dyDescent="0.25">
      <c r="A1967" s="1">
        <v>45467</v>
      </c>
      <c r="B1967" t="s">
        <v>3</v>
      </c>
      <c r="C1967" t="s">
        <v>844</v>
      </c>
      <c r="D1967" s="2">
        <v>0.59</v>
      </c>
      <c r="E1967">
        <f t="shared" si="236"/>
        <v>6</v>
      </c>
      <c r="F1967">
        <f t="shared" si="237"/>
        <v>2024</v>
      </c>
      <c r="G1967">
        <f t="shared" si="238"/>
        <v>1</v>
      </c>
      <c r="H1967" t="str">
        <f t="shared" si="239"/>
        <v>Monday</v>
      </c>
      <c r="I1967" t="str">
        <f t="shared" si="240"/>
        <v>Jun</v>
      </c>
      <c r="J1967" t="s">
        <v>49</v>
      </c>
      <c r="K1967" t="s">
        <v>743</v>
      </c>
    </row>
    <row r="1968" spans="1:11" x14ac:dyDescent="0.25">
      <c r="A1968" s="1">
        <v>45467</v>
      </c>
      <c r="B1968" t="s">
        <v>3</v>
      </c>
      <c r="C1968" t="s">
        <v>844</v>
      </c>
      <c r="D1968" s="2">
        <v>0.59</v>
      </c>
      <c r="E1968">
        <f t="shared" ref="E1968:E1982" si="241">MONTH(A1968)</f>
        <v>6</v>
      </c>
      <c r="F1968">
        <f t="shared" ref="F1968:F1982" si="242">YEAR(A1968)</f>
        <v>2024</v>
      </c>
      <c r="G1968">
        <f t="shared" ref="G1968:G1982" si="243">WEEKDAY(A1968, 2)</f>
        <v>1</v>
      </c>
      <c r="H1968" t="str">
        <f t="shared" ref="H1968:H1982" si="244">CHOOSE(WEEKDAY(A1968, 2), "Monday", "Tuesday","Wednesday", "Thursday", "Friday", "Saturday","Sunday")</f>
        <v>Monday</v>
      </c>
      <c r="I1968" t="str">
        <f t="shared" ref="I1968:I1982" si="245">TEXT(A1968, "MMM")</f>
        <v>Jun</v>
      </c>
      <c r="J1968" t="s">
        <v>49</v>
      </c>
      <c r="K1968" t="s">
        <v>743</v>
      </c>
    </row>
    <row r="1969" spans="1:11" x14ac:dyDescent="0.25">
      <c r="A1969" s="1">
        <v>45467</v>
      </c>
      <c r="B1969" t="s">
        <v>3</v>
      </c>
      <c r="C1969" t="s">
        <v>923</v>
      </c>
      <c r="D1969" s="2">
        <v>2.4</v>
      </c>
      <c r="E1969">
        <f t="shared" si="241"/>
        <v>6</v>
      </c>
      <c r="F1969">
        <f t="shared" si="242"/>
        <v>2024</v>
      </c>
      <c r="G1969">
        <f t="shared" si="243"/>
        <v>1</v>
      </c>
      <c r="H1969" t="str">
        <f t="shared" si="244"/>
        <v>Monday</v>
      </c>
      <c r="I1969" t="str">
        <f t="shared" si="245"/>
        <v>Jun</v>
      </c>
      <c r="J1969" t="s">
        <v>46</v>
      </c>
    </row>
    <row r="1970" spans="1:11" x14ac:dyDescent="0.25">
      <c r="A1970" s="1">
        <v>45467</v>
      </c>
      <c r="B1970" t="s">
        <v>3</v>
      </c>
      <c r="C1970" t="s">
        <v>86</v>
      </c>
      <c r="D1970" s="2">
        <v>0.79</v>
      </c>
      <c r="E1970">
        <f t="shared" si="241"/>
        <v>6</v>
      </c>
      <c r="F1970">
        <f t="shared" si="242"/>
        <v>2024</v>
      </c>
      <c r="G1970">
        <f t="shared" si="243"/>
        <v>1</v>
      </c>
      <c r="H1970" t="str">
        <f t="shared" si="244"/>
        <v>Monday</v>
      </c>
      <c r="I1970" t="str">
        <f t="shared" si="245"/>
        <v>Jun</v>
      </c>
      <c r="J1970" t="s">
        <v>46</v>
      </c>
    </row>
    <row r="1971" spans="1:11" x14ac:dyDescent="0.25">
      <c r="A1971" s="1">
        <v>45446</v>
      </c>
      <c r="B1971" t="s">
        <v>3</v>
      </c>
      <c r="C1971" t="s">
        <v>109</v>
      </c>
      <c r="D1971" s="2">
        <v>2.9</v>
      </c>
      <c r="E1971">
        <f t="shared" si="241"/>
        <v>6</v>
      </c>
      <c r="F1971">
        <f t="shared" si="242"/>
        <v>2024</v>
      </c>
      <c r="G1971">
        <f t="shared" si="243"/>
        <v>1</v>
      </c>
      <c r="H1971" t="str">
        <f t="shared" si="244"/>
        <v>Monday</v>
      </c>
      <c r="I1971" t="str">
        <f t="shared" si="245"/>
        <v>Jun</v>
      </c>
      <c r="J1971" t="s">
        <v>46</v>
      </c>
    </row>
    <row r="1972" spans="1:11" x14ac:dyDescent="0.25">
      <c r="A1972" s="1">
        <v>45466</v>
      </c>
      <c r="B1972" t="s">
        <v>3</v>
      </c>
      <c r="C1972" t="s">
        <v>1087</v>
      </c>
      <c r="D1972" s="2">
        <f>1.5/2</f>
        <v>0.75</v>
      </c>
      <c r="E1972">
        <f t="shared" si="241"/>
        <v>6</v>
      </c>
      <c r="F1972">
        <f t="shared" si="242"/>
        <v>2024</v>
      </c>
      <c r="G1972">
        <f t="shared" si="243"/>
        <v>7</v>
      </c>
      <c r="H1972" t="str">
        <f t="shared" si="244"/>
        <v>Sunday</v>
      </c>
      <c r="I1972" t="str">
        <f t="shared" si="245"/>
        <v>Jun</v>
      </c>
      <c r="J1972" t="s">
        <v>1089</v>
      </c>
      <c r="K1972" t="s">
        <v>1088</v>
      </c>
    </row>
    <row r="1973" spans="1:11" x14ac:dyDescent="0.25">
      <c r="A1973" s="1">
        <v>45465</v>
      </c>
      <c r="B1973" t="s">
        <v>3</v>
      </c>
      <c r="C1973" t="s">
        <v>278</v>
      </c>
      <c r="D1973" s="2">
        <f>1-0.2</f>
        <v>0.8</v>
      </c>
      <c r="E1973">
        <f t="shared" si="241"/>
        <v>6</v>
      </c>
      <c r="F1973">
        <f t="shared" si="242"/>
        <v>2024</v>
      </c>
      <c r="G1973">
        <f t="shared" si="243"/>
        <v>6</v>
      </c>
      <c r="H1973" t="str">
        <f t="shared" si="244"/>
        <v>Saturday</v>
      </c>
      <c r="I1973" t="str">
        <f t="shared" si="245"/>
        <v>Jun</v>
      </c>
      <c r="J1973" t="s">
        <v>269</v>
      </c>
      <c r="K1973" t="s">
        <v>755</v>
      </c>
    </row>
    <row r="1974" spans="1:11" x14ac:dyDescent="0.25">
      <c r="A1974" s="1">
        <v>45465</v>
      </c>
      <c r="B1974" t="s">
        <v>3</v>
      </c>
      <c r="C1974" t="s">
        <v>1090</v>
      </c>
      <c r="D1974" s="2">
        <v>0.85</v>
      </c>
      <c r="E1974">
        <f t="shared" si="241"/>
        <v>6</v>
      </c>
      <c r="F1974">
        <f t="shared" si="242"/>
        <v>2024</v>
      </c>
      <c r="G1974">
        <f t="shared" si="243"/>
        <v>6</v>
      </c>
      <c r="H1974" t="str">
        <f t="shared" si="244"/>
        <v>Saturday</v>
      </c>
      <c r="I1974" t="str">
        <f t="shared" si="245"/>
        <v>Jun</v>
      </c>
      <c r="J1974" t="s">
        <v>1097</v>
      </c>
      <c r="K1974" t="s">
        <v>755</v>
      </c>
    </row>
    <row r="1975" spans="1:11" x14ac:dyDescent="0.25">
      <c r="A1975" s="1">
        <v>45465</v>
      </c>
      <c r="B1975" t="s">
        <v>3</v>
      </c>
      <c r="C1975" t="s">
        <v>1091</v>
      </c>
      <c r="D1975" s="2">
        <v>2.99</v>
      </c>
      <c r="E1975">
        <f t="shared" si="241"/>
        <v>6</v>
      </c>
      <c r="F1975">
        <f t="shared" si="242"/>
        <v>2024</v>
      </c>
      <c r="G1975">
        <f t="shared" si="243"/>
        <v>6</v>
      </c>
      <c r="H1975" t="str">
        <f t="shared" si="244"/>
        <v>Saturday</v>
      </c>
      <c r="I1975" t="str">
        <f t="shared" si="245"/>
        <v>Jun</v>
      </c>
      <c r="J1975" t="s">
        <v>269</v>
      </c>
      <c r="K1975" t="s">
        <v>755</v>
      </c>
    </row>
    <row r="1976" spans="1:11" x14ac:dyDescent="0.25">
      <c r="A1976" s="1">
        <v>45465</v>
      </c>
      <c r="B1976" t="s">
        <v>3</v>
      </c>
      <c r="C1976" t="s">
        <v>1092</v>
      </c>
      <c r="D1976" s="2">
        <v>1.19</v>
      </c>
      <c r="E1976">
        <f t="shared" si="241"/>
        <v>6</v>
      </c>
      <c r="F1976">
        <f t="shared" si="242"/>
        <v>2024</v>
      </c>
      <c r="G1976">
        <f t="shared" si="243"/>
        <v>6</v>
      </c>
      <c r="H1976" t="str">
        <f t="shared" si="244"/>
        <v>Saturday</v>
      </c>
      <c r="I1976" t="str">
        <f t="shared" si="245"/>
        <v>Jun</v>
      </c>
      <c r="J1976" t="s">
        <v>269</v>
      </c>
      <c r="K1976" t="s">
        <v>755</v>
      </c>
    </row>
    <row r="1977" spans="1:11" x14ac:dyDescent="0.25">
      <c r="A1977" s="1">
        <v>45465</v>
      </c>
      <c r="B1977" t="s">
        <v>3</v>
      </c>
      <c r="C1977" t="s">
        <v>1093</v>
      </c>
      <c r="D1977" s="2">
        <v>1.59</v>
      </c>
      <c r="E1977">
        <f t="shared" si="241"/>
        <v>6</v>
      </c>
      <c r="F1977">
        <f t="shared" si="242"/>
        <v>2024</v>
      </c>
      <c r="G1977">
        <f t="shared" si="243"/>
        <v>6</v>
      </c>
      <c r="H1977" t="str">
        <f t="shared" si="244"/>
        <v>Saturday</v>
      </c>
      <c r="I1977" t="str">
        <f t="shared" si="245"/>
        <v>Jun</v>
      </c>
      <c r="J1977" t="s">
        <v>269</v>
      </c>
      <c r="K1977" t="s">
        <v>755</v>
      </c>
    </row>
    <row r="1978" spans="1:11" x14ac:dyDescent="0.25">
      <c r="A1978" s="1">
        <v>45465</v>
      </c>
      <c r="B1978" t="s">
        <v>3</v>
      </c>
      <c r="C1978" t="s">
        <v>1094</v>
      </c>
      <c r="D1978" s="2">
        <v>1.59</v>
      </c>
      <c r="E1978">
        <f t="shared" si="241"/>
        <v>6</v>
      </c>
      <c r="F1978">
        <f t="shared" si="242"/>
        <v>2024</v>
      </c>
      <c r="G1978">
        <f t="shared" si="243"/>
        <v>6</v>
      </c>
      <c r="H1978" t="str">
        <f t="shared" si="244"/>
        <v>Saturday</v>
      </c>
      <c r="I1978" t="str">
        <f t="shared" si="245"/>
        <v>Jun</v>
      </c>
      <c r="J1978" t="s">
        <v>269</v>
      </c>
      <c r="K1978" t="s">
        <v>755</v>
      </c>
    </row>
    <row r="1979" spans="1:11" x14ac:dyDescent="0.25">
      <c r="A1979" s="1">
        <v>45465</v>
      </c>
      <c r="B1979" t="s">
        <v>3</v>
      </c>
      <c r="C1979" t="s">
        <v>1095</v>
      </c>
      <c r="D1979" s="2">
        <v>3.59</v>
      </c>
      <c r="E1979">
        <f t="shared" si="241"/>
        <v>6</v>
      </c>
      <c r="F1979">
        <f t="shared" si="242"/>
        <v>2024</v>
      </c>
      <c r="G1979">
        <f t="shared" si="243"/>
        <v>6</v>
      </c>
      <c r="H1979" t="str">
        <f t="shared" si="244"/>
        <v>Saturday</v>
      </c>
      <c r="I1979" t="str">
        <f t="shared" si="245"/>
        <v>Jun</v>
      </c>
      <c r="J1979" t="s">
        <v>269</v>
      </c>
      <c r="K1979" t="s">
        <v>755</v>
      </c>
    </row>
    <row r="1980" spans="1:11" x14ac:dyDescent="0.25">
      <c r="A1980" s="1">
        <v>45465</v>
      </c>
      <c r="B1980" t="s">
        <v>3</v>
      </c>
      <c r="C1980" t="s">
        <v>1096</v>
      </c>
      <c r="D1980" s="2">
        <v>0.39</v>
      </c>
      <c r="E1980">
        <f t="shared" si="241"/>
        <v>6</v>
      </c>
      <c r="F1980">
        <f t="shared" si="242"/>
        <v>2024</v>
      </c>
      <c r="G1980">
        <f t="shared" si="243"/>
        <v>6</v>
      </c>
      <c r="H1980" t="str">
        <f t="shared" si="244"/>
        <v>Saturday</v>
      </c>
      <c r="I1980" t="str">
        <f t="shared" si="245"/>
        <v>Jun</v>
      </c>
      <c r="J1980" t="s">
        <v>269</v>
      </c>
      <c r="K1980" t="s">
        <v>755</v>
      </c>
    </row>
    <row r="1981" spans="1:11" x14ac:dyDescent="0.25">
      <c r="A1981" s="1">
        <v>45465</v>
      </c>
      <c r="B1981" t="s">
        <v>3</v>
      </c>
      <c r="C1981" t="s">
        <v>1096</v>
      </c>
      <c r="D1981" s="2">
        <v>0.39</v>
      </c>
      <c r="E1981">
        <f t="shared" si="241"/>
        <v>6</v>
      </c>
      <c r="F1981">
        <f t="shared" si="242"/>
        <v>2024</v>
      </c>
      <c r="G1981">
        <f t="shared" si="243"/>
        <v>6</v>
      </c>
      <c r="H1981" t="str">
        <f t="shared" si="244"/>
        <v>Saturday</v>
      </c>
      <c r="I1981" t="str">
        <f t="shared" si="245"/>
        <v>Jun</v>
      </c>
      <c r="J1981" t="s">
        <v>269</v>
      </c>
      <c r="K1981" t="s">
        <v>755</v>
      </c>
    </row>
    <row r="1982" spans="1:11" x14ac:dyDescent="0.25">
      <c r="A1982" s="1">
        <v>45465</v>
      </c>
      <c r="B1982" t="s">
        <v>3</v>
      </c>
      <c r="C1982" t="s">
        <v>1096</v>
      </c>
      <c r="D1982" s="2">
        <v>0.39</v>
      </c>
      <c r="E1982">
        <f t="shared" si="241"/>
        <v>6</v>
      </c>
      <c r="F1982">
        <f t="shared" si="242"/>
        <v>2024</v>
      </c>
      <c r="G1982">
        <f t="shared" si="243"/>
        <v>6</v>
      </c>
      <c r="H1982" t="str">
        <f t="shared" si="244"/>
        <v>Saturday</v>
      </c>
      <c r="I1982" t="str">
        <f t="shared" si="245"/>
        <v>Jun</v>
      </c>
      <c r="J1982" t="s">
        <v>269</v>
      </c>
      <c r="K1982" t="s">
        <v>755</v>
      </c>
    </row>
    <row r="1983" spans="1:11" x14ac:dyDescent="0.25">
      <c r="A1983" s="1">
        <v>45465</v>
      </c>
      <c r="B1983" t="s">
        <v>3</v>
      </c>
      <c r="C1983" t="s">
        <v>1098</v>
      </c>
      <c r="D1983" s="2">
        <f>3.39/2</f>
        <v>1.6950000000000001</v>
      </c>
      <c r="E1983">
        <f t="shared" ref="E1983:E1990" si="246">MONTH(A1983)</f>
        <v>6</v>
      </c>
      <c r="F1983">
        <f t="shared" ref="F1983:F1990" si="247">YEAR(A1983)</f>
        <v>2024</v>
      </c>
      <c r="G1983">
        <f t="shared" ref="G1983:G1990" si="248">WEEKDAY(A1983, 2)</f>
        <v>6</v>
      </c>
      <c r="H1983" t="str">
        <f t="shared" ref="H1983:H1990" si="249">CHOOSE(WEEKDAY(A1983, 2), "Monday", "Tuesday","Wednesday", "Thursday", "Friday", "Saturday","Sunday")</f>
        <v>Saturday</v>
      </c>
      <c r="I1983" t="str">
        <f t="shared" ref="I1983:I1990" si="250">TEXT(A1983, "MMM")</f>
        <v>Jun</v>
      </c>
      <c r="J1983" t="s">
        <v>269</v>
      </c>
      <c r="K1983" t="s">
        <v>755</v>
      </c>
    </row>
    <row r="1984" spans="1:11" x14ac:dyDescent="0.25">
      <c r="A1984" s="1">
        <v>45465</v>
      </c>
      <c r="B1984" t="s">
        <v>3</v>
      </c>
      <c r="C1984" t="s">
        <v>1099</v>
      </c>
      <c r="D1984" s="2">
        <f>5.89/2</f>
        <v>2.9449999999999998</v>
      </c>
      <c r="E1984">
        <f t="shared" si="246"/>
        <v>6</v>
      </c>
      <c r="F1984">
        <f t="shared" si="247"/>
        <v>2024</v>
      </c>
      <c r="G1984">
        <f t="shared" si="248"/>
        <v>6</v>
      </c>
      <c r="H1984" t="str">
        <f t="shared" si="249"/>
        <v>Saturday</v>
      </c>
      <c r="I1984" t="str">
        <f t="shared" si="250"/>
        <v>Jun</v>
      </c>
      <c r="J1984" t="s">
        <v>269</v>
      </c>
      <c r="K1984" t="s">
        <v>755</v>
      </c>
    </row>
    <row r="1985" spans="1:11" x14ac:dyDescent="0.25">
      <c r="A1985" s="1">
        <v>45465</v>
      </c>
      <c r="B1985" t="s">
        <v>116</v>
      </c>
      <c r="C1985" t="s">
        <v>1102</v>
      </c>
      <c r="D1985" s="2">
        <v>4.5</v>
      </c>
      <c r="E1985">
        <f t="shared" si="246"/>
        <v>6</v>
      </c>
      <c r="F1985">
        <f t="shared" si="247"/>
        <v>2024</v>
      </c>
      <c r="G1985">
        <f t="shared" si="248"/>
        <v>6</v>
      </c>
      <c r="H1985" t="str">
        <f t="shared" si="249"/>
        <v>Saturday</v>
      </c>
      <c r="I1985" t="str">
        <f t="shared" si="250"/>
        <v>Jun</v>
      </c>
      <c r="J1985" t="s">
        <v>1101</v>
      </c>
      <c r="K1985" t="s">
        <v>1100</v>
      </c>
    </row>
    <row r="1986" spans="1:11" x14ac:dyDescent="0.25">
      <c r="A1986" s="1">
        <v>45464</v>
      </c>
      <c r="B1986" t="s">
        <v>3</v>
      </c>
      <c r="C1986" t="s">
        <v>1056</v>
      </c>
      <c r="D1986" s="2">
        <v>0.85</v>
      </c>
      <c r="E1986">
        <f t="shared" si="246"/>
        <v>6</v>
      </c>
      <c r="F1986">
        <f t="shared" si="247"/>
        <v>2024</v>
      </c>
      <c r="G1986">
        <f t="shared" si="248"/>
        <v>5</v>
      </c>
      <c r="H1986" t="str">
        <f t="shared" si="249"/>
        <v>Friday</v>
      </c>
      <c r="I1986" t="str">
        <f t="shared" si="250"/>
        <v>Jun</v>
      </c>
      <c r="J1986" t="s">
        <v>49</v>
      </c>
      <c r="K1986" t="s">
        <v>743</v>
      </c>
    </row>
    <row r="1987" spans="1:11" x14ac:dyDescent="0.25">
      <c r="A1987" s="1">
        <v>45464</v>
      </c>
      <c r="B1987" t="s">
        <v>3</v>
      </c>
      <c r="C1987" t="s">
        <v>923</v>
      </c>
      <c r="D1987" s="2">
        <v>2.4</v>
      </c>
      <c r="E1987">
        <f t="shared" si="246"/>
        <v>6</v>
      </c>
      <c r="F1987">
        <f t="shared" si="247"/>
        <v>2024</v>
      </c>
      <c r="G1987">
        <f t="shared" si="248"/>
        <v>5</v>
      </c>
      <c r="H1987" t="str">
        <f t="shared" si="249"/>
        <v>Friday</v>
      </c>
      <c r="I1987" t="str">
        <f t="shared" si="250"/>
        <v>Jun</v>
      </c>
      <c r="J1987" t="s">
        <v>46</v>
      </c>
    </row>
    <row r="1988" spans="1:11" x14ac:dyDescent="0.25">
      <c r="A1988" s="1">
        <v>45464</v>
      </c>
      <c r="B1988" t="s">
        <v>3</v>
      </c>
      <c r="C1988" t="s">
        <v>508</v>
      </c>
      <c r="D1988" s="2">
        <v>1.69</v>
      </c>
      <c r="E1988">
        <f t="shared" si="246"/>
        <v>6</v>
      </c>
      <c r="F1988">
        <f t="shared" si="247"/>
        <v>2024</v>
      </c>
      <c r="G1988">
        <f t="shared" si="248"/>
        <v>5</v>
      </c>
      <c r="H1988" t="str">
        <f t="shared" si="249"/>
        <v>Friday</v>
      </c>
      <c r="I1988" t="str">
        <f t="shared" si="250"/>
        <v>Jun</v>
      </c>
      <c r="J1988" t="s">
        <v>49</v>
      </c>
      <c r="K1988" t="s">
        <v>743</v>
      </c>
    </row>
    <row r="1989" spans="1:11" x14ac:dyDescent="0.25">
      <c r="A1989" s="1">
        <v>45463</v>
      </c>
      <c r="B1989" t="s">
        <v>3</v>
      </c>
      <c r="C1989" t="s">
        <v>923</v>
      </c>
      <c r="D1989" s="2">
        <v>2.4</v>
      </c>
      <c r="E1989">
        <f t="shared" si="246"/>
        <v>6</v>
      </c>
      <c r="F1989">
        <f t="shared" si="247"/>
        <v>2024</v>
      </c>
      <c r="G1989">
        <f t="shared" si="248"/>
        <v>4</v>
      </c>
      <c r="H1989" t="str">
        <f t="shared" si="249"/>
        <v>Thursday</v>
      </c>
      <c r="I1989" t="str">
        <f t="shared" si="250"/>
        <v>Jun</v>
      </c>
      <c r="J1989" t="s">
        <v>46</v>
      </c>
    </row>
    <row r="1990" spans="1:11" x14ac:dyDescent="0.25">
      <c r="A1990" s="1">
        <v>45463</v>
      </c>
      <c r="B1990" t="s">
        <v>3</v>
      </c>
      <c r="C1990" t="s">
        <v>86</v>
      </c>
      <c r="D1990" s="2">
        <v>0.79</v>
      </c>
      <c r="E1990">
        <f t="shared" si="246"/>
        <v>6</v>
      </c>
      <c r="F1990">
        <f t="shared" si="247"/>
        <v>2024</v>
      </c>
      <c r="G1990">
        <f t="shared" si="248"/>
        <v>4</v>
      </c>
      <c r="H1990" t="str">
        <f t="shared" si="249"/>
        <v>Thursday</v>
      </c>
      <c r="I1990" t="str">
        <f t="shared" si="250"/>
        <v>Jun</v>
      </c>
      <c r="J1990" t="s">
        <v>46</v>
      </c>
    </row>
    <row r="1991" spans="1:11" x14ac:dyDescent="0.25">
      <c r="A1991" s="1">
        <v>45462</v>
      </c>
      <c r="B1991" t="s">
        <v>3</v>
      </c>
      <c r="C1991" t="s">
        <v>109</v>
      </c>
      <c r="D1991" s="2">
        <v>2.9</v>
      </c>
      <c r="E1991">
        <f t="shared" ref="E1991:E2005" si="251">MONTH(A1991)</f>
        <v>6</v>
      </c>
      <c r="F1991">
        <f t="shared" ref="F1991:F2005" si="252">YEAR(A1991)</f>
        <v>2024</v>
      </c>
      <c r="G1991">
        <f t="shared" ref="G1991:G2005" si="253">WEEKDAY(A1991, 2)</f>
        <v>3</v>
      </c>
      <c r="H1991" t="str">
        <f t="shared" ref="H1991:H2005" si="254">CHOOSE(WEEKDAY(A1991, 2), "Monday", "Tuesday","Wednesday", "Thursday", "Friday", "Saturday","Sunday")</f>
        <v>Wednesday</v>
      </c>
      <c r="I1991" t="str">
        <f t="shared" ref="I1991:I2005" si="255">TEXT(A1991, "MMM")</f>
        <v>Jun</v>
      </c>
      <c r="J1991" t="s">
        <v>46</v>
      </c>
    </row>
    <row r="1992" spans="1:11" x14ac:dyDescent="0.25">
      <c r="A1992" s="1">
        <v>45461</v>
      </c>
      <c r="B1992" t="s">
        <v>3</v>
      </c>
      <c r="C1992" t="s">
        <v>508</v>
      </c>
      <c r="D1992" s="2">
        <v>1.69</v>
      </c>
      <c r="E1992">
        <f t="shared" si="251"/>
        <v>6</v>
      </c>
      <c r="F1992">
        <f t="shared" si="252"/>
        <v>2024</v>
      </c>
      <c r="G1992">
        <f t="shared" si="253"/>
        <v>2</v>
      </c>
      <c r="H1992" t="str">
        <f t="shared" si="254"/>
        <v>Tuesday</v>
      </c>
      <c r="I1992" t="str">
        <f t="shared" si="255"/>
        <v>Jun</v>
      </c>
      <c r="J1992" t="s">
        <v>49</v>
      </c>
      <c r="K1992" t="s">
        <v>743</v>
      </c>
    </row>
    <row r="1993" spans="1:11" x14ac:dyDescent="0.25">
      <c r="A1993" s="1">
        <v>45461</v>
      </c>
      <c r="B1993" t="s">
        <v>3</v>
      </c>
      <c r="C1993" t="s">
        <v>109</v>
      </c>
      <c r="D1993" s="2">
        <v>2.9</v>
      </c>
      <c r="E1993">
        <f t="shared" si="251"/>
        <v>6</v>
      </c>
      <c r="F1993">
        <f t="shared" si="252"/>
        <v>2024</v>
      </c>
      <c r="G1993">
        <f t="shared" si="253"/>
        <v>2</v>
      </c>
      <c r="H1993" t="str">
        <f t="shared" si="254"/>
        <v>Tuesday</v>
      </c>
      <c r="I1993" t="str">
        <f t="shared" si="255"/>
        <v>Jun</v>
      </c>
      <c r="J1993" t="s">
        <v>46</v>
      </c>
    </row>
    <row r="1994" spans="1:11" x14ac:dyDescent="0.25">
      <c r="A1994" s="1">
        <v>45460</v>
      </c>
      <c r="B1994" t="s">
        <v>3</v>
      </c>
      <c r="C1994" t="s">
        <v>86</v>
      </c>
      <c r="D1994" s="2">
        <v>0.79</v>
      </c>
      <c r="E1994">
        <f t="shared" si="251"/>
        <v>6</v>
      </c>
      <c r="F1994">
        <f t="shared" si="252"/>
        <v>2024</v>
      </c>
      <c r="G1994">
        <f t="shared" si="253"/>
        <v>1</v>
      </c>
      <c r="H1994" t="str">
        <f t="shared" si="254"/>
        <v>Monday</v>
      </c>
      <c r="I1994" t="str">
        <f t="shared" si="255"/>
        <v>Jun</v>
      </c>
      <c r="J1994" t="s">
        <v>46</v>
      </c>
    </row>
    <row r="1995" spans="1:11" x14ac:dyDescent="0.25">
      <c r="A1995" s="1">
        <v>45460</v>
      </c>
      <c r="B1995" t="s">
        <v>3</v>
      </c>
      <c r="C1995" t="s">
        <v>923</v>
      </c>
      <c r="D1995" s="2">
        <v>2.4</v>
      </c>
      <c r="E1995">
        <f t="shared" si="251"/>
        <v>6</v>
      </c>
      <c r="F1995">
        <f t="shared" si="252"/>
        <v>2024</v>
      </c>
      <c r="G1995">
        <f t="shared" si="253"/>
        <v>1</v>
      </c>
      <c r="H1995" t="str">
        <f t="shared" si="254"/>
        <v>Monday</v>
      </c>
      <c r="I1995" t="str">
        <f t="shared" si="255"/>
        <v>Jun</v>
      </c>
      <c r="J1995" t="s">
        <v>46</v>
      </c>
    </row>
    <row r="1996" spans="1:11" x14ac:dyDescent="0.25">
      <c r="A1996" s="1">
        <v>45460</v>
      </c>
      <c r="B1996" t="s">
        <v>3</v>
      </c>
      <c r="C1996" t="s">
        <v>575</v>
      </c>
      <c r="D1996" s="2">
        <v>1.0900000000000001</v>
      </c>
      <c r="E1996">
        <f t="shared" si="251"/>
        <v>6</v>
      </c>
      <c r="F1996">
        <f t="shared" si="252"/>
        <v>2024</v>
      </c>
      <c r="G1996">
        <f t="shared" si="253"/>
        <v>1</v>
      </c>
      <c r="H1996" t="str">
        <f t="shared" si="254"/>
        <v>Monday</v>
      </c>
      <c r="I1996" t="str">
        <f t="shared" si="255"/>
        <v>Jun</v>
      </c>
      <c r="J1996" t="s">
        <v>49</v>
      </c>
      <c r="K1996" t="s">
        <v>743</v>
      </c>
    </row>
    <row r="1997" spans="1:11" x14ac:dyDescent="0.25">
      <c r="A1997" s="1">
        <v>45458</v>
      </c>
      <c r="B1997" t="s">
        <v>3</v>
      </c>
      <c r="C1997" t="s">
        <v>1103</v>
      </c>
      <c r="D1997" s="2">
        <v>2.19</v>
      </c>
      <c r="E1997">
        <f t="shared" si="251"/>
        <v>6</v>
      </c>
      <c r="F1997">
        <f t="shared" si="252"/>
        <v>2024</v>
      </c>
      <c r="G1997">
        <f t="shared" si="253"/>
        <v>6</v>
      </c>
      <c r="H1997" t="str">
        <f t="shared" si="254"/>
        <v>Saturday</v>
      </c>
      <c r="I1997" t="str">
        <f t="shared" si="255"/>
        <v>Jun</v>
      </c>
      <c r="J1997" t="s">
        <v>48</v>
      </c>
      <c r="K1997" t="s">
        <v>743</v>
      </c>
    </row>
    <row r="1998" spans="1:11" x14ac:dyDescent="0.25">
      <c r="A1998" s="1">
        <v>45458</v>
      </c>
      <c r="B1998" t="s">
        <v>3</v>
      </c>
      <c r="C1998" t="s">
        <v>958</v>
      </c>
      <c r="D1998" s="2">
        <v>2.4900000000000002</v>
      </c>
      <c r="E1998">
        <f t="shared" si="251"/>
        <v>6</v>
      </c>
      <c r="F1998">
        <f t="shared" si="252"/>
        <v>2024</v>
      </c>
      <c r="G1998">
        <f t="shared" si="253"/>
        <v>6</v>
      </c>
      <c r="H1998" t="str">
        <f t="shared" si="254"/>
        <v>Saturday</v>
      </c>
      <c r="I1998" t="str">
        <f t="shared" si="255"/>
        <v>Jun</v>
      </c>
      <c r="J1998" t="s">
        <v>48</v>
      </c>
      <c r="K1998" t="s">
        <v>743</v>
      </c>
    </row>
    <row r="1999" spans="1:11" x14ac:dyDescent="0.25">
      <c r="A1999" s="1">
        <v>45458</v>
      </c>
      <c r="B1999" t="s">
        <v>3</v>
      </c>
      <c r="C1999" t="s">
        <v>1104</v>
      </c>
      <c r="D1999" s="2">
        <v>0.59</v>
      </c>
      <c r="E1999">
        <f t="shared" si="251"/>
        <v>6</v>
      </c>
      <c r="F1999">
        <f t="shared" si="252"/>
        <v>2024</v>
      </c>
      <c r="G1999">
        <f t="shared" si="253"/>
        <v>6</v>
      </c>
      <c r="H1999" t="str">
        <f t="shared" si="254"/>
        <v>Saturday</v>
      </c>
      <c r="I1999" t="str">
        <f t="shared" si="255"/>
        <v>Jun</v>
      </c>
      <c r="J1999" t="s">
        <v>48</v>
      </c>
      <c r="K1999" t="s">
        <v>743</v>
      </c>
    </row>
    <row r="2000" spans="1:11" x14ac:dyDescent="0.25">
      <c r="A2000" s="1">
        <v>45458</v>
      </c>
      <c r="B2000" t="s">
        <v>3</v>
      </c>
      <c r="C2000" t="s">
        <v>1104</v>
      </c>
      <c r="D2000" s="2">
        <v>0.59</v>
      </c>
      <c r="E2000">
        <f t="shared" si="251"/>
        <v>6</v>
      </c>
      <c r="F2000">
        <f t="shared" si="252"/>
        <v>2024</v>
      </c>
      <c r="G2000">
        <f t="shared" si="253"/>
        <v>6</v>
      </c>
      <c r="H2000" t="str">
        <f t="shared" si="254"/>
        <v>Saturday</v>
      </c>
      <c r="I2000" t="str">
        <f t="shared" si="255"/>
        <v>Jun</v>
      </c>
      <c r="J2000" t="s">
        <v>48</v>
      </c>
      <c r="K2000" t="s">
        <v>743</v>
      </c>
    </row>
    <row r="2001" spans="1:11" x14ac:dyDescent="0.25">
      <c r="A2001" s="1">
        <v>45458</v>
      </c>
      <c r="B2001" t="s">
        <v>3</v>
      </c>
      <c r="C2001" t="s">
        <v>208</v>
      </c>
      <c r="D2001" s="2">
        <v>1.49</v>
      </c>
      <c r="E2001">
        <f t="shared" si="251"/>
        <v>6</v>
      </c>
      <c r="F2001">
        <f t="shared" si="252"/>
        <v>2024</v>
      </c>
      <c r="G2001">
        <f t="shared" si="253"/>
        <v>6</v>
      </c>
      <c r="H2001" t="str">
        <f t="shared" si="254"/>
        <v>Saturday</v>
      </c>
      <c r="I2001" t="str">
        <f t="shared" si="255"/>
        <v>Jun</v>
      </c>
      <c r="J2001" t="s">
        <v>48</v>
      </c>
      <c r="K2001" t="s">
        <v>743</v>
      </c>
    </row>
    <row r="2002" spans="1:11" x14ac:dyDescent="0.25">
      <c r="A2002" s="1">
        <v>45458</v>
      </c>
      <c r="B2002" t="s">
        <v>3</v>
      </c>
      <c r="C2002" t="s">
        <v>208</v>
      </c>
      <c r="D2002" s="2">
        <v>1.49</v>
      </c>
      <c r="E2002">
        <f t="shared" si="251"/>
        <v>6</v>
      </c>
      <c r="F2002">
        <f t="shared" si="252"/>
        <v>2024</v>
      </c>
      <c r="G2002">
        <f t="shared" si="253"/>
        <v>6</v>
      </c>
      <c r="H2002" t="str">
        <f t="shared" si="254"/>
        <v>Saturday</v>
      </c>
      <c r="I2002" t="str">
        <f t="shared" si="255"/>
        <v>Jun</v>
      </c>
      <c r="J2002" t="s">
        <v>48</v>
      </c>
      <c r="K2002" t="s">
        <v>743</v>
      </c>
    </row>
    <row r="2003" spans="1:11" x14ac:dyDescent="0.25">
      <c r="A2003" s="1">
        <v>45458</v>
      </c>
      <c r="B2003" t="s">
        <v>3</v>
      </c>
      <c r="C2003" t="s">
        <v>603</v>
      </c>
      <c r="D2003" s="2">
        <v>0.99</v>
      </c>
      <c r="E2003">
        <f t="shared" si="251"/>
        <v>6</v>
      </c>
      <c r="F2003">
        <f t="shared" si="252"/>
        <v>2024</v>
      </c>
      <c r="G2003">
        <f t="shared" si="253"/>
        <v>6</v>
      </c>
      <c r="H2003" t="str">
        <f t="shared" si="254"/>
        <v>Saturday</v>
      </c>
      <c r="I2003" t="str">
        <f t="shared" si="255"/>
        <v>Jun</v>
      </c>
      <c r="J2003" t="s">
        <v>48</v>
      </c>
      <c r="K2003" t="s">
        <v>743</v>
      </c>
    </row>
    <row r="2004" spans="1:11" x14ac:dyDescent="0.25">
      <c r="A2004" s="1">
        <v>45458</v>
      </c>
      <c r="B2004" t="s">
        <v>3</v>
      </c>
      <c r="C2004" t="s">
        <v>1105</v>
      </c>
      <c r="D2004" s="2">
        <v>2.19</v>
      </c>
      <c r="E2004">
        <f t="shared" si="251"/>
        <v>6</v>
      </c>
      <c r="F2004">
        <f t="shared" si="252"/>
        <v>2024</v>
      </c>
      <c r="G2004">
        <f t="shared" si="253"/>
        <v>6</v>
      </c>
      <c r="H2004" t="str">
        <f t="shared" si="254"/>
        <v>Saturday</v>
      </c>
      <c r="I2004" t="str">
        <f t="shared" si="255"/>
        <v>Jun</v>
      </c>
      <c r="J2004" t="s">
        <v>48</v>
      </c>
      <c r="K2004" t="s">
        <v>743</v>
      </c>
    </row>
    <row r="2005" spans="1:11" x14ac:dyDescent="0.25">
      <c r="A2005" s="1">
        <v>45455</v>
      </c>
      <c r="B2005" t="s">
        <v>3</v>
      </c>
      <c r="C2005" t="s">
        <v>1106</v>
      </c>
      <c r="D2005" s="2">
        <v>3.19</v>
      </c>
      <c r="E2005">
        <f t="shared" si="251"/>
        <v>6</v>
      </c>
      <c r="F2005">
        <f t="shared" si="252"/>
        <v>2024</v>
      </c>
      <c r="G2005">
        <f t="shared" si="253"/>
        <v>3</v>
      </c>
      <c r="H2005" t="str">
        <f t="shared" si="254"/>
        <v>Wednesday</v>
      </c>
      <c r="I2005" t="str">
        <f t="shared" si="255"/>
        <v>Jun</v>
      </c>
      <c r="J2005" t="s">
        <v>81</v>
      </c>
      <c r="K2005" t="s">
        <v>729</v>
      </c>
    </row>
    <row r="2006" spans="1:11" x14ac:dyDescent="0.25">
      <c r="A2006" s="1">
        <v>45455</v>
      </c>
      <c r="B2006" t="s">
        <v>3</v>
      </c>
      <c r="C2006" t="s">
        <v>1085</v>
      </c>
      <c r="D2006" s="2">
        <f>2.39/2</f>
        <v>1.1950000000000001</v>
      </c>
      <c r="E2006">
        <f t="shared" ref="E2006:E2012" si="256">MONTH(A2006)</f>
        <v>6</v>
      </c>
      <c r="F2006">
        <f t="shared" ref="F2006:F2012" si="257">YEAR(A2006)</f>
        <v>2024</v>
      </c>
      <c r="G2006">
        <f t="shared" ref="G2006:G2012" si="258">WEEKDAY(A2006, 2)</f>
        <v>3</v>
      </c>
      <c r="H2006" t="str">
        <f t="shared" ref="H2006:H2012" si="259">CHOOSE(WEEKDAY(A2006, 2), "Monday", "Tuesday","Wednesday", "Thursday", "Friday", "Saturday","Sunday")</f>
        <v>Wednesday</v>
      </c>
      <c r="I2006" t="str">
        <f t="shared" ref="I2006:I2012" si="260">TEXT(A2006, "MMM")</f>
        <v>Jun</v>
      </c>
      <c r="J2006" t="s">
        <v>81</v>
      </c>
      <c r="K2006" t="s">
        <v>729</v>
      </c>
    </row>
    <row r="2007" spans="1:11" x14ac:dyDescent="0.25">
      <c r="A2007" s="1">
        <v>45455</v>
      </c>
      <c r="B2007" t="s">
        <v>3</v>
      </c>
      <c r="C2007" t="s">
        <v>427</v>
      </c>
      <c r="D2007" s="2">
        <f>2.99/2</f>
        <v>1.4950000000000001</v>
      </c>
      <c r="E2007">
        <f t="shared" si="256"/>
        <v>6</v>
      </c>
      <c r="F2007">
        <f t="shared" si="257"/>
        <v>2024</v>
      </c>
      <c r="G2007">
        <f t="shared" si="258"/>
        <v>3</v>
      </c>
      <c r="H2007" t="str">
        <f t="shared" si="259"/>
        <v>Wednesday</v>
      </c>
      <c r="I2007" t="str">
        <f t="shared" si="260"/>
        <v>Jun</v>
      </c>
      <c r="J2007" t="s">
        <v>81</v>
      </c>
      <c r="K2007" t="s">
        <v>729</v>
      </c>
    </row>
    <row r="2008" spans="1:11" x14ac:dyDescent="0.25">
      <c r="A2008" s="1">
        <v>45455</v>
      </c>
      <c r="B2008" t="s">
        <v>3</v>
      </c>
      <c r="C2008" t="s">
        <v>1107</v>
      </c>
      <c r="D2008" s="2">
        <f>8.79/2</f>
        <v>4.3949999999999996</v>
      </c>
      <c r="E2008">
        <f t="shared" si="256"/>
        <v>6</v>
      </c>
      <c r="F2008">
        <f t="shared" si="257"/>
        <v>2024</v>
      </c>
      <c r="G2008">
        <f t="shared" si="258"/>
        <v>3</v>
      </c>
      <c r="H2008" t="str">
        <f t="shared" si="259"/>
        <v>Wednesday</v>
      </c>
      <c r="I2008" t="str">
        <f t="shared" si="260"/>
        <v>Jun</v>
      </c>
      <c r="J2008" t="s">
        <v>81</v>
      </c>
      <c r="K2008" t="s">
        <v>729</v>
      </c>
    </row>
    <row r="2009" spans="1:11" x14ac:dyDescent="0.25">
      <c r="A2009" s="1">
        <v>45455</v>
      </c>
      <c r="B2009" t="s">
        <v>3</v>
      </c>
      <c r="C2009" t="s">
        <v>570</v>
      </c>
      <c r="D2009" s="2">
        <v>1.29</v>
      </c>
      <c r="E2009">
        <f t="shared" si="256"/>
        <v>6</v>
      </c>
      <c r="F2009">
        <f t="shared" si="257"/>
        <v>2024</v>
      </c>
      <c r="G2009">
        <f t="shared" si="258"/>
        <v>3</v>
      </c>
      <c r="H2009" t="str">
        <f t="shared" si="259"/>
        <v>Wednesday</v>
      </c>
      <c r="I2009" t="str">
        <f t="shared" si="260"/>
        <v>Jun</v>
      </c>
      <c r="J2009" t="s">
        <v>48</v>
      </c>
      <c r="K2009" t="s">
        <v>729</v>
      </c>
    </row>
    <row r="2010" spans="1:11" x14ac:dyDescent="0.25">
      <c r="A2010" s="1">
        <v>45455</v>
      </c>
      <c r="B2010" t="s">
        <v>3</v>
      </c>
      <c r="C2010" t="s">
        <v>207</v>
      </c>
      <c r="D2010" s="2">
        <f>1.48/2</f>
        <v>0.74</v>
      </c>
      <c r="E2010">
        <f t="shared" si="256"/>
        <v>6</v>
      </c>
      <c r="F2010">
        <f t="shared" si="257"/>
        <v>2024</v>
      </c>
      <c r="G2010">
        <f t="shared" si="258"/>
        <v>3</v>
      </c>
      <c r="H2010" t="str">
        <f t="shared" si="259"/>
        <v>Wednesday</v>
      </c>
      <c r="I2010" t="str">
        <f t="shared" si="260"/>
        <v>Jun</v>
      </c>
      <c r="J2010" t="s">
        <v>48</v>
      </c>
      <c r="K2010" t="s">
        <v>729</v>
      </c>
    </row>
    <row r="2011" spans="1:11" x14ac:dyDescent="0.25">
      <c r="A2011" s="1">
        <v>45455</v>
      </c>
      <c r="B2011" t="s">
        <v>3</v>
      </c>
      <c r="C2011" t="s">
        <v>660</v>
      </c>
      <c r="D2011" s="2">
        <f>1.39/2</f>
        <v>0.69499999999999995</v>
      </c>
      <c r="E2011">
        <f t="shared" si="256"/>
        <v>6</v>
      </c>
      <c r="F2011">
        <f t="shared" si="257"/>
        <v>2024</v>
      </c>
      <c r="G2011">
        <f t="shared" si="258"/>
        <v>3</v>
      </c>
      <c r="H2011" t="str">
        <f t="shared" si="259"/>
        <v>Wednesday</v>
      </c>
      <c r="I2011" t="str">
        <f t="shared" si="260"/>
        <v>Jun</v>
      </c>
      <c r="J2011" t="s">
        <v>48</v>
      </c>
      <c r="K2011" t="s">
        <v>729</v>
      </c>
    </row>
    <row r="2012" spans="1:11" x14ac:dyDescent="0.25">
      <c r="A2012" s="1">
        <v>45455</v>
      </c>
      <c r="B2012" t="s">
        <v>3</v>
      </c>
      <c r="C2012" t="s">
        <v>1108</v>
      </c>
      <c r="D2012" s="2">
        <f>1.69/2</f>
        <v>0.84499999999999997</v>
      </c>
      <c r="E2012">
        <f t="shared" si="256"/>
        <v>6</v>
      </c>
      <c r="F2012">
        <f t="shared" si="257"/>
        <v>2024</v>
      </c>
      <c r="G2012">
        <f t="shared" si="258"/>
        <v>3</v>
      </c>
      <c r="H2012" t="str">
        <f t="shared" si="259"/>
        <v>Wednesday</v>
      </c>
      <c r="I2012" t="str">
        <f t="shared" si="260"/>
        <v>Jun</v>
      </c>
      <c r="J2012" t="s">
        <v>48</v>
      </c>
      <c r="K2012" t="s">
        <v>729</v>
      </c>
    </row>
    <row r="2013" spans="1:11" x14ac:dyDescent="0.25">
      <c r="A2013" s="1">
        <v>45455</v>
      </c>
      <c r="B2013" t="s">
        <v>3</v>
      </c>
      <c r="C2013" t="s">
        <v>923</v>
      </c>
      <c r="D2013" s="2">
        <v>2.4</v>
      </c>
      <c r="E2013">
        <f t="shared" ref="E2013:E2060" si="261">MONTH(A2013)</f>
        <v>6</v>
      </c>
      <c r="F2013">
        <f t="shared" ref="F2013:F2060" si="262">YEAR(A2013)</f>
        <v>2024</v>
      </c>
      <c r="G2013">
        <f t="shared" ref="G2013:G2060" si="263">WEEKDAY(A2013, 2)</f>
        <v>3</v>
      </c>
      <c r="H2013" t="str">
        <f t="shared" ref="H2013:H2060" si="264">CHOOSE(WEEKDAY(A2013, 2), "Monday", "Tuesday","Wednesday", "Thursday", "Friday", "Saturday","Sunday")</f>
        <v>Wednesday</v>
      </c>
      <c r="I2013" t="str">
        <f t="shared" ref="I2013:I2060" si="265">TEXT(A2013, "MMM")</f>
        <v>Jun</v>
      </c>
      <c r="J2013" t="s">
        <v>46</v>
      </c>
    </row>
    <row r="2014" spans="1:11" x14ac:dyDescent="0.25">
      <c r="A2014" s="1">
        <v>45457</v>
      </c>
      <c r="B2014" t="s">
        <v>3</v>
      </c>
      <c r="C2014" t="s">
        <v>877</v>
      </c>
      <c r="D2014" s="2">
        <f>2.29-0.29</f>
        <v>2</v>
      </c>
      <c r="E2014">
        <f t="shared" si="261"/>
        <v>6</v>
      </c>
      <c r="F2014">
        <f t="shared" si="262"/>
        <v>2024</v>
      </c>
      <c r="G2014">
        <f t="shared" si="263"/>
        <v>5</v>
      </c>
      <c r="H2014" t="str">
        <f t="shared" si="264"/>
        <v>Friday</v>
      </c>
      <c r="I2014" t="str">
        <f t="shared" si="265"/>
        <v>Jun</v>
      </c>
      <c r="J2014" t="s">
        <v>49</v>
      </c>
      <c r="K2014" t="s">
        <v>743</v>
      </c>
    </row>
    <row r="2015" spans="1:11" x14ac:dyDescent="0.25">
      <c r="A2015" s="1">
        <v>45457</v>
      </c>
      <c r="B2015" t="s">
        <v>3</v>
      </c>
      <c r="C2015" t="s">
        <v>508</v>
      </c>
      <c r="D2015" s="2">
        <v>1.69</v>
      </c>
      <c r="E2015">
        <f t="shared" si="261"/>
        <v>6</v>
      </c>
      <c r="F2015">
        <f t="shared" si="262"/>
        <v>2024</v>
      </c>
      <c r="G2015">
        <f t="shared" si="263"/>
        <v>5</v>
      </c>
      <c r="H2015" t="str">
        <f t="shared" si="264"/>
        <v>Friday</v>
      </c>
      <c r="I2015" t="str">
        <f t="shared" si="265"/>
        <v>Jun</v>
      </c>
      <c r="J2015" t="s">
        <v>49</v>
      </c>
      <c r="K2015" t="s">
        <v>743</v>
      </c>
    </row>
    <row r="2016" spans="1:11" x14ac:dyDescent="0.25">
      <c r="A2016" s="1">
        <v>45456</v>
      </c>
      <c r="B2016" t="s">
        <v>3</v>
      </c>
      <c r="C2016" t="s">
        <v>923</v>
      </c>
      <c r="D2016" s="2">
        <v>2.4</v>
      </c>
      <c r="E2016">
        <f t="shared" si="261"/>
        <v>6</v>
      </c>
      <c r="F2016">
        <f t="shared" si="262"/>
        <v>2024</v>
      </c>
      <c r="G2016">
        <f t="shared" si="263"/>
        <v>4</v>
      </c>
      <c r="H2016" t="str">
        <f t="shared" si="264"/>
        <v>Thursday</v>
      </c>
      <c r="I2016" t="str">
        <f t="shared" si="265"/>
        <v>Jun</v>
      </c>
      <c r="J2016" t="s">
        <v>46</v>
      </c>
    </row>
    <row r="2017" spans="1:11" x14ac:dyDescent="0.25">
      <c r="A2017" s="1">
        <v>45457</v>
      </c>
      <c r="B2017" t="s">
        <v>3</v>
      </c>
      <c r="C2017" t="s">
        <v>923</v>
      </c>
      <c r="D2017" s="2">
        <v>2.4</v>
      </c>
      <c r="E2017">
        <f t="shared" si="261"/>
        <v>6</v>
      </c>
      <c r="F2017">
        <f t="shared" si="262"/>
        <v>2024</v>
      </c>
      <c r="G2017">
        <f t="shared" si="263"/>
        <v>5</v>
      </c>
      <c r="H2017" t="str">
        <f t="shared" si="264"/>
        <v>Friday</v>
      </c>
      <c r="I2017" t="str">
        <f t="shared" si="265"/>
        <v>Jun</v>
      </c>
      <c r="J2017" t="s">
        <v>46</v>
      </c>
    </row>
    <row r="2018" spans="1:11" x14ac:dyDescent="0.25">
      <c r="A2018" s="1">
        <v>45455</v>
      </c>
      <c r="B2018" t="s">
        <v>3</v>
      </c>
      <c r="C2018" t="s">
        <v>660</v>
      </c>
      <c r="D2018" s="2">
        <f>1.39/2</f>
        <v>0.69499999999999995</v>
      </c>
      <c r="E2018">
        <f t="shared" si="261"/>
        <v>6</v>
      </c>
      <c r="F2018">
        <f t="shared" si="262"/>
        <v>2024</v>
      </c>
      <c r="G2018">
        <f t="shared" si="263"/>
        <v>3</v>
      </c>
      <c r="H2018" t="str">
        <f t="shared" si="264"/>
        <v>Wednesday</v>
      </c>
      <c r="I2018" t="str">
        <f t="shared" si="265"/>
        <v>Jun</v>
      </c>
      <c r="J2018" t="s">
        <v>81</v>
      </c>
      <c r="K2018" t="s">
        <v>729</v>
      </c>
    </row>
    <row r="2019" spans="1:11" x14ac:dyDescent="0.25">
      <c r="A2019" s="1">
        <v>45455</v>
      </c>
      <c r="B2019" t="s">
        <v>3</v>
      </c>
      <c r="C2019" t="s">
        <v>212</v>
      </c>
      <c r="D2019" s="2">
        <f>1.48/2</f>
        <v>0.74</v>
      </c>
      <c r="E2019">
        <f t="shared" si="261"/>
        <v>6</v>
      </c>
      <c r="F2019">
        <f t="shared" si="262"/>
        <v>2024</v>
      </c>
      <c r="G2019">
        <f t="shared" si="263"/>
        <v>3</v>
      </c>
      <c r="H2019" t="str">
        <f t="shared" si="264"/>
        <v>Wednesday</v>
      </c>
      <c r="I2019" t="str">
        <f t="shared" si="265"/>
        <v>Jun</v>
      </c>
      <c r="J2019" t="s">
        <v>81</v>
      </c>
      <c r="K2019" t="s">
        <v>729</v>
      </c>
    </row>
    <row r="2020" spans="1:11" x14ac:dyDescent="0.25">
      <c r="A2020" s="1">
        <v>45455</v>
      </c>
      <c r="B2020" t="s">
        <v>3</v>
      </c>
      <c r="C2020" t="s">
        <v>886</v>
      </c>
      <c r="D2020" s="2">
        <v>1.1499999999999999</v>
      </c>
      <c r="E2020">
        <f t="shared" si="261"/>
        <v>6</v>
      </c>
      <c r="F2020">
        <f t="shared" si="262"/>
        <v>2024</v>
      </c>
      <c r="G2020">
        <f t="shared" si="263"/>
        <v>3</v>
      </c>
      <c r="H2020" t="str">
        <f t="shared" si="264"/>
        <v>Wednesday</v>
      </c>
      <c r="I2020" t="str">
        <f t="shared" si="265"/>
        <v>Jun</v>
      </c>
      <c r="J2020" t="s">
        <v>81</v>
      </c>
      <c r="K2020" t="s">
        <v>729</v>
      </c>
    </row>
    <row r="2021" spans="1:11" x14ac:dyDescent="0.25">
      <c r="A2021" s="1">
        <v>45455</v>
      </c>
      <c r="B2021" t="s">
        <v>3</v>
      </c>
      <c r="C2021" t="s">
        <v>1109</v>
      </c>
      <c r="D2021" s="2">
        <v>1.69</v>
      </c>
      <c r="E2021">
        <f t="shared" si="261"/>
        <v>6</v>
      </c>
      <c r="F2021">
        <f t="shared" si="262"/>
        <v>2024</v>
      </c>
      <c r="G2021">
        <f t="shared" si="263"/>
        <v>3</v>
      </c>
      <c r="H2021" t="str">
        <f t="shared" si="264"/>
        <v>Wednesday</v>
      </c>
      <c r="I2021" t="str">
        <f t="shared" si="265"/>
        <v>Jun</v>
      </c>
      <c r="J2021" t="s">
        <v>81</v>
      </c>
      <c r="K2021" t="s">
        <v>729</v>
      </c>
    </row>
    <row r="2022" spans="1:11" x14ac:dyDescent="0.25">
      <c r="A2022" s="1">
        <v>45455</v>
      </c>
      <c r="B2022" t="s">
        <v>3</v>
      </c>
      <c r="C2022" t="s">
        <v>1110</v>
      </c>
      <c r="D2022" s="2">
        <v>1.79</v>
      </c>
      <c r="E2022">
        <f t="shared" si="261"/>
        <v>6</v>
      </c>
      <c r="F2022">
        <f t="shared" si="262"/>
        <v>2024</v>
      </c>
      <c r="G2022">
        <f t="shared" si="263"/>
        <v>3</v>
      </c>
      <c r="H2022" t="str">
        <f t="shared" si="264"/>
        <v>Wednesday</v>
      </c>
      <c r="I2022" t="str">
        <f t="shared" si="265"/>
        <v>Jun</v>
      </c>
      <c r="J2022" t="s">
        <v>81</v>
      </c>
      <c r="K2022" t="s">
        <v>729</v>
      </c>
    </row>
    <row r="2023" spans="1:11" x14ac:dyDescent="0.25">
      <c r="A2023" s="1">
        <v>45455</v>
      </c>
      <c r="B2023" t="s">
        <v>3</v>
      </c>
      <c r="C2023" t="s">
        <v>1110</v>
      </c>
      <c r="D2023" s="2">
        <v>1.79</v>
      </c>
      <c r="E2023">
        <f t="shared" si="261"/>
        <v>6</v>
      </c>
      <c r="F2023">
        <f t="shared" si="262"/>
        <v>2024</v>
      </c>
      <c r="G2023">
        <f t="shared" si="263"/>
        <v>3</v>
      </c>
      <c r="H2023" t="str">
        <f t="shared" si="264"/>
        <v>Wednesday</v>
      </c>
      <c r="I2023" t="str">
        <f t="shared" si="265"/>
        <v>Jun</v>
      </c>
      <c r="J2023" t="s">
        <v>81</v>
      </c>
      <c r="K2023" t="s">
        <v>729</v>
      </c>
    </row>
    <row r="2024" spans="1:11" x14ac:dyDescent="0.25">
      <c r="A2024" s="1">
        <v>45455</v>
      </c>
      <c r="B2024" t="s">
        <v>3</v>
      </c>
      <c r="C2024" t="s">
        <v>1111</v>
      </c>
      <c r="D2024" s="2">
        <v>3.19</v>
      </c>
      <c r="E2024">
        <f t="shared" si="261"/>
        <v>6</v>
      </c>
      <c r="F2024">
        <f t="shared" si="262"/>
        <v>2024</v>
      </c>
      <c r="G2024">
        <f t="shared" si="263"/>
        <v>3</v>
      </c>
      <c r="H2024" t="str">
        <f t="shared" si="264"/>
        <v>Wednesday</v>
      </c>
      <c r="I2024" t="str">
        <f t="shared" si="265"/>
        <v>Jun</v>
      </c>
      <c r="J2024" t="s">
        <v>81</v>
      </c>
      <c r="K2024" t="s">
        <v>729</v>
      </c>
    </row>
    <row r="2025" spans="1:11" x14ac:dyDescent="0.25">
      <c r="A2025" s="1">
        <v>45455</v>
      </c>
      <c r="B2025" t="s">
        <v>3</v>
      </c>
      <c r="C2025" t="s">
        <v>30</v>
      </c>
      <c r="D2025" s="2">
        <v>1.49</v>
      </c>
      <c r="E2025">
        <f t="shared" si="261"/>
        <v>6</v>
      </c>
      <c r="F2025">
        <f t="shared" si="262"/>
        <v>2024</v>
      </c>
      <c r="G2025">
        <f t="shared" si="263"/>
        <v>3</v>
      </c>
      <c r="H2025" t="str">
        <f t="shared" si="264"/>
        <v>Wednesday</v>
      </c>
      <c r="I2025" t="str">
        <f t="shared" si="265"/>
        <v>Jun</v>
      </c>
      <c r="J2025" t="s">
        <v>81</v>
      </c>
      <c r="K2025" t="s">
        <v>729</v>
      </c>
    </row>
    <row r="2026" spans="1:11" x14ac:dyDescent="0.25">
      <c r="A2026" s="1">
        <v>45455</v>
      </c>
      <c r="B2026" t="s">
        <v>3</v>
      </c>
      <c r="C2026" t="s">
        <v>31</v>
      </c>
      <c r="D2026" s="2">
        <v>0.99</v>
      </c>
      <c r="E2026">
        <f t="shared" si="261"/>
        <v>6</v>
      </c>
      <c r="F2026">
        <f t="shared" si="262"/>
        <v>2024</v>
      </c>
      <c r="G2026">
        <f t="shared" si="263"/>
        <v>3</v>
      </c>
      <c r="H2026" t="str">
        <f t="shared" si="264"/>
        <v>Wednesday</v>
      </c>
      <c r="I2026" t="str">
        <f t="shared" si="265"/>
        <v>Jun</v>
      </c>
      <c r="J2026" t="s">
        <v>81</v>
      </c>
      <c r="K2026" t="s">
        <v>729</v>
      </c>
    </row>
    <row r="2027" spans="1:11" x14ac:dyDescent="0.25">
      <c r="A2027" s="1">
        <v>45455</v>
      </c>
      <c r="B2027" t="s">
        <v>3</v>
      </c>
      <c r="C2027" t="s">
        <v>31</v>
      </c>
      <c r="D2027" s="2">
        <v>0.99</v>
      </c>
      <c r="E2027">
        <f t="shared" si="261"/>
        <v>6</v>
      </c>
      <c r="F2027">
        <f t="shared" si="262"/>
        <v>2024</v>
      </c>
      <c r="G2027">
        <f t="shared" si="263"/>
        <v>3</v>
      </c>
      <c r="H2027" t="str">
        <f t="shared" si="264"/>
        <v>Wednesday</v>
      </c>
      <c r="I2027" t="str">
        <f t="shared" si="265"/>
        <v>Jun</v>
      </c>
      <c r="J2027" t="s">
        <v>81</v>
      </c>
      <c r="K2027" t="s">
        <v>729</v>
      </c>
    </row>
    <row r="2028" spans="1:11" x14ac:dyDescent="0.25">
      <c r="A2028" s="1">
        <v>45455</v>
      </c>
      <c r="B2028" t="s">
        <v>3</v>
      </c>
      <c r="C2028" t="s">
        <v>31</v>
      </c>
      <c r="D2028" s="2">
        <v>0.99</v>
      </c>
      <c r="E2028">
        <f t="shared" si="261"/>
        <v>6</v>
      </c>
      <c r="F2028">
        <f t="shared" si="262"/>
        <v>2024</v>
      </c>
      <c r="G2028">
        <f t="shared" si="263"/>
        <v>3</v>
      </c>
      <c r="H2028" t="str">
        <f t="shared" si="264"/>
        <v>Wednesday</v>
      </c>
      <c r="I2028" t="str">
        <f t="shared" si="265"/>
        <v>Jun</v>
      </c>
      <c r="J2028" t="s">
        <v>81</v>
      </c>
      <c r="K2028" t="s">
        <v>729</v>
      </c>
    </row>
    <row r="2029" spans="1:11" x14ac:dyDescent="0.25">
      <c r="A2029" s="1">
        <v>45455</v>
      </c>
      <c r="B2029" t="s">
        <v>3</v>
      </c>
      <c r="C2029" t="s">
        <v>31</v>
      </c>
      <c r="D2029" s="2">
        <v>0.99</v>
      </c>
      <c r="E2029">
        <f t="shared" si="261"/>
        <v>6</v>
      </c>
      <c r="F2029">
        <f t="shared" si="262"/>
        <v>2024</v>
      </c>
      <c r="G2029">
        <f t="shared" si="263"/>
        <v>3</v>
      </c>
      <c r="H2029" t="str">
        <f t="shared" si="264"/>
        <v>Wednesday</v>
      </c>
      <c r="I2029" t="str">
        <f t="shared" si="265"/>
        <v>Jun</v>
      </c>
      <c r="J2029" t="s">
        <v>81</v>
      </c>
      <c r="K2029" t="s">
        <v>729</v>
      </c>
    </row>
    <row r="2030" spans="1:11" x14ac:dyDescent="0.25">
      <c r="A2030" s="1">
        <v>45455</v>
      </c>
      <c r="B2030" t="s">
        <v>3</v>
      </c>
      <c r="C2030" t="s">
        <v>1112</v>
      </c>
      <c r="D2030" s="2">
        <v>2.79</v>
      </c>
      <c r="E2030">
        <f t="shared" si="261"/>
        <v>6</v>
      </c>
      <c r="F2030">
        <f t="shared" si="262"/>
        <v>2024</v>
      </c>
      <c r="G2030">
        <f t="shared" si="263"/>
        <v>3</v>
      </c>
      <c r="H2030" t="str">
        <f t="shared" si="264"/>
        <v>Wednesday</v>
      </c>
      <c r="I2030" t="str">
        <f t="shared" si="265"/>
        <v>Jun</v>
      </c>
      <c r="J2030" t="s">
        <v>81</v>
      </c>
      <c r="K2030" t="s">
        <v>729</v>
      </c>
    </row>
    <row r="2031" spans="1:11" x14ac:dyDescent="0.25">
      <c r="A2031" s="1">
        <v>45455</v>
      </c>
      <c r="B2031" t="s">
        <v>3</v>
      </c>
      <c r="C2031" t="s">
        <v>30</v>
      </c>
      <c r="D2031" s="2">
        <v>1.49</v>
      </c>
      <c r="E2031">
        <f t="shared" si="261"/>
        <v>6</v>
      </c>
      <c r="F2031">
        <f t="shared" si="262"/>
        <v>2024</v>
      </c>
      <c r="G2031">
        <f t="shared" si="263"/>
        <v>3</v>
      </c>
      <c r="H2031" t="str">
        <f t="shared" si="264"/>
        <v>Wednesday</v>
      </c>
      <c r="I2031" t="str">
        <f t="shared" si="265"/>
        <v>Jun</v>
      </c>
      <c r="J2031" t="s">
        <v>81</v>
      </c>
      <c r="K2031" t="s">
        <v>729</v>
      </c>
    </row>
    <row r="2032" spans="1:11" x14ac:dyDescent="0.25">
      <c r="A2032" s="1">
        <v>45455</v>
      </c>
      <c r="B2032" t="s">
        <v>3</v>
      </c>
      <c r="C2032" t="s">
        <v>603</v>
      </c>
      <c r="D2032" s="2">
        <v>0.99</v>
      </c>
      <c r="E2032">
        <f t="shared" si="261"/>
        <v>6</v>
      </c>
      <c r="F2032">
        <f t="shared" si="262"/>
        <v>2024</v>
      </c>
      <c r="G2032">
        <f t="shared" si="263"/>
        <v>3</v>
      </c>
      <c r="H2032" t="str">
        <f t="shared" si="264"/>
        <v>Wednesday</v>
      </c>
      <c r="I2032" t="str">
        <f t="shared" si="265"/>
        <v>Jun</v>
      </c>
      <c r="J2032" t="s">
        <v>81</v>
      </c>
      <c r="K2032" t="s">
        <v>729</v>
      </c>
    </row>
    <row r="2033" spans="1:11" x14ac:dyDescent="0.25">
      <c r="A2033" s="1">
        <v>45455</v>
      </c>
      <c r="B2033" t="s">
        <v>3</v>
      </c>
      <c r="C2033" t="s">
        <v>1113</v>
      </c>
      <c r="D2033" s="2">
        <v>2.99</v>
      </c>
      <c r="E2033">
        <f t="shared" si="261"/>
        <v>6</v>
      </c>
      <c r="F2033">
        <f t="shared" si="262"/>
        <v>2024</v>
      </c>
      <c r="G2033">
        <f t="shared" si="263"/>
        <v>3</v>
      </c>
      <c r="H2033" t="str">
        <f t="shared" si="264"/>
        <v>Wednesday</v>
      </c>
      <c r="I2033" t="str">
        <f t="shared" si="265"/>
        <v>Jun</v>
      </c>
      <c r="J2033" t="s">
        <v>81</v>
      </c>
      <c r="K2033" t="s">
        <v>729</v>
      </c>
    </row>
    <row r="2034" spans="1:11" x14ac:dyDescent="0.25">
      <c r="A2034" s="1">
        <v>45455</v>
      </c>
      <c r="B2034" t="s">
        <v>3</v>
      </c>
      <c r="C2034" t="s">
        <v>603</v>
      </c>
      <c r="D2034" s="2">
        <v>0.99</v>
      </c>
      <c r="E2034">
        <f t="shared" si="261"/>
        <v>6</v>
      </c>
      <c r="F2034">
        <f t="shared" si="262"/>
        <v>2024</v>
      </c>
      <c r="G2034">
        <f t="shared" si="263"/>
        <v>3</v>
      </c>
      <c r="H2034" t="str">
        <f t="shared" si="264"/>
        <v>Wednesday</v>
      </c>
      <c r="I2034" t="str">
        <f t="shared" si="265"/>
        <v>Jun</v>
      </c>
      <c r="J2034" t="s">
        <v>81</v>
      </c>
      <c r="K2034" t="s">
        <v>729</v>
      </c>
    </row>
    <row r="2035" spans="1:11" x14ac:dyDescent="0.25">
      <c r="A2035" s="1">
        <v>45454</v>
      </c>
      <c r="B2035" t="s">
        <v>3</v>
      </c>
      <c r="C2035" t="s">
        <v>923</v>
      </c>
      <c r="D2035" s="2">
        <v>2.4</v>
      </c>
      <c r="E2035">
        <f t="shared" si="261"/>
        <v>6</v>
      </c>
      <c r="F2035">
        <f t="shared" si="262"/>
        <v>2024</v>
      </c>
      <c r="G2035">
        <f t="shared" si="263"/>
        <v>2</v>
      </c>
      <c r="H2035" t="str">
        <f t="shared" si="264"/>
        <v>Tuesday</v>
      </c>
      <c r="I2035" t="str">
        <f t="shared" si="265"/>
        <v>Jun</v>
      </c>
      <c r="J2035" t="s">
        <v>46</v>
      </c>
    </row>
    <row r="2036" spans="1:11" x14ac:dyDescent="0.25">
      <c r="A2036" s="1">
        <v>45453</v>
      </c>
      <c r="B2036" t="s">
        <v>3</v>
      </c>
      <c r="C2036" t="s">
        <v>923</v>
      </c>
      <c r="D2036" s="2">
        <v>2.4</v>
      </c>
      <c r="E2036">
        <f t="shared" si="261"/>
        <v>6</v>
      </c>
      <c r="F2036">
        <f t="shared" si="262"/>
        <v>2024</v>
      </c>
      <c r="G2036">
        <f t="shared" si="263"/>
        <v>1</v>
      </c>
      <c r="H2036" t="str">
        <f t="shared" si="264"/>
        <v>Monday</v>
      </c>
      <c r="I2036" t="str">
        <f t="shared" si="265"/>
        <v>Jun</v>
      </c>
      <c r="J2036" t="s">
        <v>46</v>
      </c>
    </row>
    <row r="2037" spans="1:11" x14ac:dyDescent="0.25">
      <c r="A2037" s="1">
        <v>45448</v>
      </c>
      <c r="B2037" t="s">
        <v>919</v>
      </c>
      <c r="C2037" t="s">
        <v>1114</v>
      </c>
      <c r="D2037" s="2">
        <f>5.95/2</f>
        <v>2.9750000000000001</v>
      </c>
      <c r="E2037">
        <f t="shared" si="261"/>
        <v>6</v>
      </c>
      <c r="F2037">
        <f t="shared" si="262"/>
        <v>2024</v>
      </c>
      <c r="G2037">
        <f t="shared" si="263"/>
        <v>3</v>
      </c>
      <c r="H2037" t="str">
        <f t="shared" si="264"/>
        <v>Wednesday</v>
      </c>
      <c r="I2037" t="str">
        <f t="shared" si="265"/>
        <v>Jun</v>
      </c>
      <c r="J2037" t="s">
        <v>322</v>
      </c>
      <c r="K2037" t="s">
        <v>743</v>
      </c>
    </row>
    <row r="2038" spans="1:11" x14ac:dyDescent="0.25">
      <c r="A2038" s="1">
        <v>45448</v>
      </c>
      <c r="B2038" t="s">
        <v>919</v>
      </c>
      <c r="C2038" t="s">
        <v>1115</v>
      </c>
      <c r="D2038" s="2">
        <f>3.95/2</f>
        <v>1.9750000000000001</v>
      </c>
      <c r="E2038">
        <f t="shared" si="261"/>
        <v>6</v>
      </c>
      <c r="F2038">
        <f t="shared" si="262"/>
        <v>2024</v>
      </c>
      <c r="G2038">
        <f t="shared" si="263"/>
        <v>3</v>
      </c>
      <c r="H2038" t="str">
        <f t="shared" si="264"/>
        <v>Wednesday</v>
      </c>
      <c r="I2038" t="str">
        <f t="shared" si="265"/>
        <v>Jun</v>
      </c>
      <c r="J2038" t="s">
        <v>322</v>
      </c>
      <c r="K2038" t="s">
        <v>743</v>
      </c>
    </row>
    <row r="2039" spans="1:11" x14ac:dyDescent="0.25">
      <c r="A2039" s="1">
        <v>45448</v>
      </c>
      <c r="B2039" t="s">
        <v>919</v>
      </c>
      <c r="C2039" t="s">
        <v>1116</v>
      </c>
      <c r="D2039" s="2">
        <f>0.85/2</f>
        <v>0.42499999999999999</v>
      </c>
      <c r="E2039">
        <f t="shared" si="261"/>
        <v>6</v>
      </c>
      <c r="F2039">
        <f t="shared" si="262"/>
        <v>2024</v>
      </c>
      <c r="G2039">
        <f t="shared" si="263"/>
        <v>3</v>
      </c>
      <c r="H2039" t="str">
        <f t="shared" si="264"/>
        <v>Wednesday</v>
      </c>
      <c r="I2039" t="str">
        <f t="shared" si="265"/>
        <v>Jun</v>
      </c>
      <c r="J2039" t="s">
        <v>322</v>
      </c>
      <c r="K2039" t="s">
        <v>743</v>
      </c>
    </row>
    <row r="2040" spans="1:11" x14ac:dyDescent="0.25">
      <c r="A2040" s="1">
        <v>45451</v>
      </c>
      <c r="B2040" t="s">
        <v>3</v>
      </c>
      <c r="C2040" t="s">
        <v>1117</v>
      </c>
      <c r="D2040" s="2">
        <f>0.79-0.16</f>
        <v>0.63</v>
      </c>
      <c r="E2040">
        <f t="shared" si="261"/>
        <v>6</v>
      </c>
      <c r="F2040">
        <f t="shared" si="262"/>
        <v>2024</v>
      </c>
      <c r="G2040">
        <f t="shared" si="263"/>
        <v>6</v>
      </c>
      <c r="H2040" t="str">
        <f t="shared" si="264"/>
        <v>Saturday</v>
      </c>
      <c r="I2040" t="str">
        <f t="shared" si="265"/>
        <v>Jun</v>
      </c>
      <c r="J2040" t="s">
        <v>269</v>
      </c>
      <c r="K2040" t="s">
        <v>743</v>
      </c>
    </row>
    <row r="2041" spans="1:11" x14ac:dyDescent="0.25">
      <c r="A2041" s="1">
        <v>45451</v>
      </c>
      <c r="B2041" t="s">
        <v>3</v>
      </c>
      <c r="C2041" t="s">
        <v>1118</v>
      </c>
      <c r="D2041" s="2">
        <f>2.99/2</f>
        <v>1.4950000000000001</v>
      </c>
      <c r="E2041">
        <f t="shared" si="261"/>
        <v>6</v>
      </c>
      <c r="F2041">
        <f t="shared" si="262"/>
        <v>2024</v>
      </c>
      <c r="G2041">
        <f t="shared" si="263"/>
        <v>6</v>
      </c>
      <c r="H2041" t="str">
        <f t="shared" si="264"/>
        <v>Saturday</v>
      </c>
      <c r="I2041" t="str">
        <f t="shared" si="265"/>
        <v>Jun</v>
      </c>
      <c r="J2041" t="s">
        <v>269</v>
      </c>
      <c r="K2041" t="s">
        <v>743</v>
      </c>
    </row>
    <row r="2042" spans="1:11" x14ac:dyDescent="0.25">
      <c r="A2042" s="1">
        <v>45451</v>
      </c>
      <c r="B2042" t="s">
        <v>3</v>
      </c>
      <c r="C2042" t="s">
        <v>1119</v>
      </c>
      <c r="D2042" s="2">
        <v>4.99</v>
      </c>
      <c r="E2042">
        <f t="shared" si="261"/>
        <v>6</v>
      </c>
      <c r="F2042">
        <f t="shared" si="262"/>
        <v>2024</v>
      </c>
      <c r="G2042">
        <f t="shared" si="263"/>
        <v>6</v>
      </c>
      <c r="H2042" t="str">
        <f t="shared" si="264"/>
        <v>Saturday</v>
      </c>
      <c r="I2042" t="str">
        <f t="shared" si="265"/>
        <v>Jun</v>
      </c>
      <c r="J2042" t="s">
        <v>269</v>
      </c>
      <c r="K2042" t="s">
        <v>743</v>
      </c>
    </row>
    <row r="2043" spans="1:11" x14ac:dyDescent="0.25">
      <c r="A2043" s="1">
        <v>45451</v>
      </c>
      <c r="B2043" t="s">
        <v>3</v>
      </c>
      <c r="C2043" t="s">
        <v>1119</v>
      </c>
      <c r="D2043" s="2">
        <v>4.99</v>
      </c>
      <c r="E2043">
        <f t="shared" si="261"/>
        <v>6</v>
      </c>
      <c r="F2043">
        <f t="shared" si="262"/>
        <v>2024</v>
      </c>
      <c r="G2043">
        <f t="shared" si="263"/>
        <v>6</v>
      </c>
      <c r="H2043" t="str">
        <f t="shared" si="264"/>
        <v>Saturday</v>
      </c>
      <c r="I2043" t="str">
        <f t="shared" si="265"/>
        <v>Jun</v>
      </c>
      <c r="J2043" t="s">
        <v>269</v>
      </c>
      <c r="K2043" t="s">
        <v>743</v>
      </c>
    </row>
    <row r="2044" spans="1:11" x14ac:dyDescent="0.25">
      <c r="A2044" s="1">
        <v>45451</v>
      </c>
      <c r="B2044" t="s">
        <v>3</v>
      </c>
      <c r="C2044" t="s">
        <v>1120</v>
      </c>
      <c r="D2044" s="2">
        <v>1.59</v>
      </c>
      <c r="E2044">
        <f t="shared" si="261"/>
        <v>6</v>
      </c>
      <c r="F2044">
        <f t="shared" si="262"/>
        <v>2024</v>
      </c>
      <c r="G2044">
        <f t="shared" si="263"/>
        <v>6</v>
      </c>
      <c r="H2044" t="str">
        <f t="shared" si="264"/>
        <v>Saturday</v>
      </c>
      <c r="I2044" t="str">
        <f t="shared" si="265"/>
        <v>Jun</v>
      </c>
      <c r="J2044" t="s">
        <v>269</v>
      </c>
      <c r="K2044" t="s">
        <v>743</v>
      </c>
    </row>
    <row r="2045" spans="1:11" x14ac:dyDescent="0.25">
      <c r="A2045" s="1">
        <v>45451</v>
      </c>
      <c r="B2045" t="s">
        <v>3</v>
      </c>
      <c r="C2045" t="s">
        <v>1121</v>
      </c>
      <c r="D2045" s="2">
        <v>1.99</v>
      </c>
      <c r="E2045">
        <f t="shared" si="261"/>
        <v>6</v>
      </c>
      <c r="F2045">
        <f t="shared" si="262"/>
        <v>2024</v>
      </c>
      <c r="G2045">
        <f t="shared" si="263"/>
        <v>6</v>
      </c>
      <c r="H2045" t="str">
        <f t="shared" si="264"/>
        <v>Saturday</v>
      </c>
      <c r="I2045" t="str">
        <f t="shared" si="265"/>
        <v>Jun</v>
      </c>
      <c r="J2045" t="s">
        <v>269</v>
      </c>
      <c r="K2045" t="s">
        <v>743</v>
      </c>
    </row>
    <row r="2046" spans="1:11" x14ac:dyDescent="0.25">
      <c r="A2046" s="1">
        <v>45451</v>
      </c>
      <c r="B2046" t="s">
        <v>3</v>
      </c>
      <c r="C2046" t="s">
        <v>587</v>
      </c>
      <c r="D2046" s="2">
        <v>1.19</v>
      </c>
      <c r="E2046">
        <f t="shared" si="261"/>
        <v>6</v>
      </c>
      <c r="F2046">
        <f t="shared" si="262"/>
        <v>2024</v>
      </c>
      <c r="G2046">
        <f t="shared" si="263"/>
        <v>6</v>
      </c>
      <c r="H2046" t="str">
        <f t="shared" si="264"/>
        <v>Saturday</v>
      </c>
      <c r="I2046" t="str">
        <f t="shared" si="265"/>
        <v>Jun</v>
      </c>
      <c r="J2046" t="s">
        <v>269</v>
      </c>
      <c r="K2046" t="s">
        <v>743</v>
      </c>
    </row>
    <row r="2047" spans="1:11" x14ac:dyDescent="0.25">
      <c r="A2047" s="1">
        <v>45451</v>
      </c>
      <c r="B2047" t="s">
        <v>3</v>
      </c>
      <c r="C2047" t="s">
        <v>427</v>
      </c>
      <c r="D2047" s="2">
        <f>(2.99-0.75)/2</f>
        <v>1.1200000000000001</v>
      </c>
      <c r="E2047">
        <f t="shared" si="261"/>
        <v>6</v>
      </c>
      <c r="F2047">
        <f t="shared" si="262"/>
        <v>2024</v>
      </c>
      <c r="G2047">
        <f t="shared" si="263"/>
        <v>6</v>
      </c>
      <c r="H2047" t="str">
        <f t="shared" si="264"/>
        <v>Saturday</v>
      </c>
      <c r="I2047" t="str">
        <f t="shared" si="265"/>
        <v>Jun</v>
      </c>
      <c r="J2047" t="s">
        <v>957</v>
      </c>
      <c r="K2047" t="s">
        <v>743</v>
      </c>
    </row>
    <row r="2048" spans="1:11" x14ac:dyDescent="0.25">
      <c r="A2048" s="1">
        <v>45451</v>
      </c>
      <c r="B2048" t="s">
        <v>3</v>
      </c>
      <c r="C2048" t="s">
        <v>1122</v>
      </c>
      <c r="D2048" s="2">
        <f>4.99-1</f>
        <v>3.99</v>
      </c>
      <c r="E2048">
        <f t="shared" si="261"/>
        <v>6</v>
      </c>
      <c r="F2048">
        <f t="shared" si="262"/>
        <v>2024</v>
      </c>
      <c r="G2048">
        <f t="shared" si="263"/>
        <v>6</v>
      </c>
      <c r="H2048" t="str">
        <f t="shared" si="264"/>
        <v>Saturday</v>
      </c>
      <c r="I2048" t="str">
        <f t="shared" si="265"/>
        <v>Jun</v>
      </c>
      <c r="J2048" t="s">
        <v>957</v>
      </c>
      <c r="K2048" t="s">
        <v>743</v>
      </c>
    </row>
    <row r="2049" spans="1:11" x14ac:dyDescent="0.25">
      <c r="A2049" s="1">
        <v>45451</v>
      </c>
      <c r="B2049" t="s">
        <v>3</v>
      </c>
      <c r="C2049" t="s">
        <v>1123</v>
      </c>
      <c r="D2049" s="2">
        <f>4.49-1</f>
        <v>3.49</v>
      </c>
      <c r="E2049">
        <f t="shared" si="261"/>
        <v>6</v>
      </c>
      <c r="F2049">
        <f t="shared" si="262"/>
        <v>2024</v>
      </c>
      <c r="G2049">
        <f t="shared" si="263"/>
        <v>6</v>
      </c>
      <c r="H2049" t="str">
        <f t="shared" si="264"/>
        <v>Saturday</v>
      </c>
      <c r="I2049" t="str">
        <f t="shared" si="265"/>
        <v>Jun</v>
      </c>
      <c r="J2049" t="s">
        <v>957</v>
      </c>
      <c r="K2049" t="s">
        <v>743</v>
      </c>
    </row>
    <row r="2050" spans="1:11" x14ac:dyDescent="0.25">
      <c r="A2050" s="1">
        <v>45451</v>
      </c>
      <c r="B2050" t="s">
        <v>3</v>
      </c>
      <c r="C2050" t="s">
        <v>1124</v>
      </c>
      <c r="D2050" s="2">
        <v>0.79</v>
      </c>
      <c r="E2050">
        <f t="shared" si="261"/>
        <v>6</v>
      </c>
      <c r="F2050">
        <f t="shared" si="262"/>
        <v>2024</v>
      </c>
      <c r="G2050">
        <f t="shared" si="263"/>
        <v>6</v>
      </c>
      <c r="H2050" t="str">
        <f t="shared" si="264"/>
        <v>Saturday</v>
      </c>
      <c r="I2050" t="str">
        <f t="shared" si="265"/>
        <v>Jun</v>
      </c>
      <c r="J2050" t="s">
        <v>269</v>
      </c>
      <c r="K2050" t="s">
        <v>743</v>
      </c>
    </row>
    <row r="2051" spans="1:11" x14ac:dyDescent="0.25">
      <c r="A2051" s="1">
        <v>45451</v>
      </c>
      <c r="B2051" t="s">
        <v>3</v>
      </c>
      <c r="C2051" t="s">
        <v>1124</v>
      </c>
      <c r="D2051" s="2">
        <v>0.79</v>
      </c>
      <c r="E2051">
        <f t="shared" si="261"/>
        <v>6</v>
      </c>
      <c r="F2051">
        <f t="shared" si="262"/>
        <v>2024</v>
      </c>
      <c r="G2051">
        <f t="shared" si="263"/>
        <v>6</v>
      </c>
      <c r="H2051" t="str">
        <f t="shared" si="264"/>
        <v>Saturday</v>
      </c>
      <c r="I2051" t="str">
        <f t="shared" si="265"/>
        <v>Jun</v>
      </c>
      <c r="J2051" t="s">
        <v>269</v>
      </c>
      <c r="K2051" t="s">
        <v>743</v>
      </c>
    </row>
    <row r="2052" spans="1:11" x14ac:dyDescent="0.25">
      <c r="A2052" s="1">
        <v>45451</v>
      </c>
      <c r="B2052" t="s">
        <v>3</v>
      </c>
      <c r="C2052" t="s">
        <v>1125</v>
      </c>
      <c r="D2052" s="2">
        <v>1.69</v>
      </c>
      <c r="E2052">
        <f t="shared" si="261"/>
        <v>6</v>
      </c>
      <c r="F2052">
        <f t="shared" si="262"/>
        <v>2024</v>
      </c>
      <c r="G2052">
        <f t="shared" si="263"/>
        <v>6</v>
      </c>
      <c r="H2052" t="str">
        <f t="shared" si="264"/>
        <v>Saturday</v>
      </c>
      <c r="I2052" t="str">
        <f t="shared" si="265"/>
        <v>Jun</v>
      </c>
      <c r="J2052" t="s">
        <v>269</v>
      </c>
      <c r="K2052" t="s">
        <v>743</v>
      </c>
    </row>
    <row r="2053" spans="1:11" x14ac:dyDescent="0.25">
      <c r="A2053" s="1">
        <v>45451</v>
      </c>
      <c r="B2053" t="s">
        <v>3</v>
      </c>
      <c r="C2053" t="s">
        <v>1120</v>
      </c>
      <c r="D2053" s="2">
        <v>1.59</v>
      </c>
      <c r="E2053">
        <f t="shared" si="261"/>
        <v>6</v>
      </c>
      <c r="F2053">
        <f t="shared" si="262"/>
        <v>2024</v>
      </c>
      <c r="G2053">
        <f t="shared" si="263"/>
        <v>6</v>
      </c>
      <c r="H2053" t="str">
        <f t="shared" si="264"/>
        <v>Saturday</v>
      </c>
      <c r="I2053" t="str">
        <f t="shared" si="265"/>
        <v>Jun</v>
      </c>
      <c r="J2053" t="s">
        <v>269</v>
      </c>
      <c r="K2053" t="s">
        <v>743</v>
      </c>
    </row>
    <row r="2054" spans="1:11" x14ac:dyDescent="0.25">
      <c r="A2054" s="1">
        <v>45451</v>
      </c>
      <c r="B2054" t="s">
        <v>3</v>
      </c>
      <c r="C2054" t="s">
        <v>1119</v>
      </c>
      <c r="D2054" s="2">
        <v>4.99</v>
      </c>
      <c r="E2054">
        <f t="shared" si="261"/>
        <v>6</v>
      </c>
      <c r="F2054">
        <f t="shared" si="262"/>
        <v>2024</v>
      </c>
      <c r="G2054">
        <f t="shared" si="263"/>
        <v>6</v>
      </c>
      <c r="H2054" t="str">
        <f t="shared" si="264"/>
        <v>Saturday</v>
      </c>
      <c r="I2054" t="str">
        <f t="shared" si="265"/>
        <v>Jun</v>
      </c>
      <c r="J2054" t="s">
        <v>269</v>
      </c>
      <c r="K2054" t="s">
        <v>743</v>
      </c>
    </row>
    <row r="2055" spans="1:11" x14ac:dyDescent="0.25">
      <c r="A2055" s="1">
        <v>45451</v>
      </c>
      <c r="B2055" t="s">
        <v>3</v>
      </c>
      <c r="C2055" t="s">
        <v>1126</v>
      </c>
      <c r="D2055" s="2">
        <v>2.99</v>
      </c>
      <c r="E2055">
        <f t="shared" si="261"/>
        <v>6</v>
      </c>
      <c r="F2055">
        <f t="shared" si="262"/>
        <v>2024</v>
      </c>
      <c r="G2055">
        <f t="shared" si="263"/>
        <v>6</v>
      </c>
      <c r="H2055" t="str">
        <f t="shared" si="264"/>
        <v>Saturday</v>
      </c>
      <c r="I2055" t="str">
        <f t="shared" si="265"/>
        <v>Jun</v>
      </c>
      <c r="J2055" t="s">
        <v>269</v>
      </c>
      <c r="K2055" t="s">
        <v>743</v>
      </c>
    </row>
    <row r="2056" spans="1:11" x14ac:dyDescent="0.25">
      <c r="A2056" s="1">
        <v>45451</v>
      </c>
      <c r="B2056" t="s">
        <v>3</v>
      </c>
      <c r="C2056" t="s">
        <v>1127</v>
      </c>
      <c r="D2056" s="2">
        <v>1.49</v>
      </c>
      <c r="E2056">
        <f t="shared" si="261"/>
        <v>6</v>
      </c>
      <c r="F2056">
        <f t="shared" si="262"/>
        <v>2024</v>
      </c>
      <c r="G2056">
        <f t="shared" si="263"/>
        <v>6</v>
      </c>
      <c r="H2056" t="str">
        <f t="shared" si="264"/>
        <v>Saturday</v>
      </c>
      <c r="I2056" t="str">
        <f t="shared" si="265"/>
        <v>Jun</v>
      </c>
      <c r="J2056" t="s">
        <v>269</v>
      </c>
      <c r="K2056" t="s">
        <v>743</v>
      </c>
    </row>
    <row r="2057" spans="1:11" x14ac:dyDescent="0.25">
      <c r="A2057" s="1">
        <v>45451</v>
      </c>
      <c r="B2057" t="s">
        <v>3</v>
      </c>
      <c r="C2057" t="s">
        <v>588</v>
      </c>
      <c r="D2057" s="2">
        <v>0.99</v>
      </c>
      <c r="E2057">
        <f t="shared" si="261"/>
        <v>6</v>
      </c>
      <c r="F2057">
        <f t="shared" si="262"/>
        <v>2024</v>
      </c>
      <c r="G2057">
        <f t="shared" si="263"/>
        <v>6</v>
      </c>
      <c r="H2057" t="str">
        <f t="shared" si="264"/>
        <v>Saturday</v>
      </c>
      <c r="I2057" t="str">
        <f t="shared" si="265"/>
        <v>Jun</v>
      </c>
      <c r="J2057" t="s">
        <v>269</v>
      </c>
      <c r="K2057" t="s">
        <v>743</v>
      </c>
    </row>
    <row r="2058" spans="1:11" x14ac:dyDescent="0.25">
      <c r="A2058" s="1">
        <v>45451</v>
      </c>
      <c r="B2058" t="s">
        <v>3</v>
      </c>
      <c r="C2058" t="s">
        <v>1128</v>
      </c>
      <c r="D2058" s="2">
        <v>0.49</v>
      </c>
      <c r="E2058">
        <f t="shared" si="261"/>
        <v>6</v>
      </c>
      <c r="F2058">
        <f t="shared" si="262"/>
        <v>2024</v>
      </c>
      <c r="G2058">
        <f t="shared" si="263"/>
        <v>6</v>
      </c>
      <c r="H2058" t="str">
        <f t="shared" si="264"/>
        <v>Saturday</v>
      </c>
      <c r="I2058" t="str">
        <f t="shared" si="265"/>
        <v>Jun</v>
      </c>
      <c r="J2058" t="s">
        <v>269</v>
      </c>
      <c r="K2058" t="s">
        <v>743</v>
      </c>
    </row>
    <row r="2059" spans="1:11" x14ac:dyDescent="0.25">
      <c r="A2059" s="1">
        <v>45451</v>
      </c>
      <c r="B2059" t="s">
        <v>3</v>
      </c>
      <c r="C2059" t="s">
        <v>582</v>
      </c>
      <c r="D2059" s="2">
        <v>0.79</v>
      </c>
      <c r="E2059">
        <f t="shared" si="261"/>
        <v>6</v>
      </c>
      <c r="F2059">
        <f t="shared" si="262"/>
        <v>2024</v>
      </c>
      <c r="G2059">
        <f t="shared" si="263"/>
        <v>6</v>
      </c>
      <c r="H2059" t="str">
        <f t="shared" si="264"/>
        <v>Saturday</v>
      </c>
      <c r="I2059" t="str">
        <f t="shared" si="265"/>
        <v>Jun</v>
      </c>
      <c r="J2059" t="s">
        <v>269</v>
      </c>
      <c r="K2059" t="s">
        <v>743</v>
      </c>
    </row>
    <row r="2060" spans="1:11" x14ac:dyDescent="0.25">
      <c r="A2060" s="1">
        <v>45452</v>
      </c>
      <c r="B2060" t="s">
        <v>919</v>
      </c>
      <c r="C2060" t="s">
        <v>1129</v>
      </c>
      <c r="D2060" s="2">
        <v>3.95</v>
      </c>
      <c r="E2060">
        <f t="shared" si="261"/>
        <v>6</v>
      </c>
      <c r="F2060">
        <f t="shared" si="262"/>
        <v>2024</v>
      </c>
      <c r="G2060">
        <f t="shared" si="263"/>
        <v>7</v>
      </c>
      <c r="H2060" t="str">
        <f t="shared" si="264"/>
        <v>Sunday</v>
      </c>
      <c r="I2060" t="str">
        <f t="shared" si="265"/>
        <v>Jun</v>
      </c>
      <c r="J2060" t="s">
        <v>322</v>
      </c>
      <c r="K2060" t="s">
        <v>743</v>
      </c>
    </row>
    <row r="2061" spans="1:11" x14ac:dyDescent="0.25">
      <c r="A2061" s="1">
        <v>45452</v>
      </c>
      <c r="B2061" t="s">
        <v>919</v>
      </c>
      <c r="C2061" t="s">
        <v>1130</v>
      </c>
      <c r="D2061" s="2">
        <v>3.95</v>
      </c>
      <c r="E2061">
        <f t="shared" ref="E2061:E2065" si="266">MONTH(A2061)</f>
        <v>6</v>
      </c>
      <c r="F2061">
        <f t="shared" ref="F2061:F2065" si="267">YEAR(A2061)</f>
        <v>2024</v>
      </c>
      <c r="G2061">
        <f t="shared" ref="G2061:G2065" si="268">WEEKDAY(A2061, 2)</f>
        <v>7</v>
      </c>
      <c r="H2061" t="str">
        <f t="shared" ref="H2061:H2065" si="269">CHOOSE(WEEKDAY(A2061, 2), "Monday", "Tuesday","Wednesday", "Thursday", "Friday", "Saturday","Sunday")</f>
        <v>Sunday</v>
      </c>
      <c r="I2061" t="str">
        <f t="shared" ref="I2061:I2065" si="270">TEXT(A2061, "MMM")</f>
        <v>Jun</v>
      </c>
      <c r="J2061" t="s">
        <v>322</v>
      </c>
      <c r="K2061" t="s">
        <v>743</v>
      </c>
    </row>
    <row r="2062" spans="1:11" x14ac:dyDescent="0.25">
      <c r="A2062" s="1">
        <v>45452</v>
      </c>
      <c r="B2062" t="s">
        <v>919</v>
      </c>
      <c r="C2062" t="s">
        <v>1131</v>
      </c>
      <c r="D2062" s="2">
        <v>4.3499999999999996</v>
      </c>
      <c r="E2062">
        <f t="shared" si="266"/>
        <v>6</v>
      </c>
      <c r="F2062">
        <f t="shared" si="267"/>
        <v>2024</v>
      </c>
      <c r="G2062">
        <f t="shared" si="268"/>
        <v>7</v>
      </c>
      <c r="H2062" t="str">
        <f t="shared" si="269"/>
        <v>Sunday</v>
      </c>
      <c r="I2062" t="str">
        <f t="shared" si="270"/>
        <v>Jun</v>
      </c>
      <c r="J2062" t="s">
        <v>322</v>
      </c>
      <c r="K2062" t="s">
        <v>743</v>
      </c>
    </row>
    <row r="2063" spans="1:11" x14ac:dyDescent="0.25">
      <c r="A2063" s="1">
        <v>45450</v>
      </c>
      <c r="B2063" t="s">
        <v>3</v>
      </c>
      <c r="C2063" t="s">
        <v>923</v>
      </c>
      <c r="D2063" s="2">
        <v>2.4</v>
      </c>
      <c r="E2063">
        <f t="shared" si="266"/>
        <v>6</v>
      </c>
      <c r="F2063">
        <f t="shared" si="267"/>
        <v>2024</v>
      </c>
      <c r="G2063">
        <f t="shared" si="268"/>
        <v>5</v>
      </c>
      <c r="H2063" t="str">
        <f t="shared" si="269"/>
        <v>Friday</v>
      </c>
      <c r="I2063" t="str">
        <f t="shared" si="270"/>
        <v>Jun</v>
      </c>
      <c r="J2063" t="s">
        <v>46</v>
      </c>
    </row>
    <row r="2064" spans="1:11" x14ac:dyDescent="0.25">
      <c r="A2064" s="1">
        <v>45450</v>
      </c>
      <c r="B2064" t="s">
        <v>3</v>
      </c>
      <c r="C2064" t="s">
        <v>575</v>
      </c>
      <c r="D2064" s="2">
        <v>1.0900000000000001</v>
      </c>
      <c r="E2064">
        <f t="shared" si="266"/>
        <v>6</v>
      </c>
      <c r="F2064">
        <f t="shared" si="267"/>
        <v>2024</v>
      </c>
      <c r="G2064">
        <f t="shared" si="268"/>
        <v>5</v>
      </c>
      <c r="H2064" t="str">
        <f t="shared" si="269"/>
        <v>Friday</v>
      </c>
      <c r="I2064" t="str">
        <f t="shared" si="270"/>
        <v>Jun</v>
      </c>
      <c r="J2064" t="s">
        <v>49</v>
      </c>
      <c r="K2064" t="s">
        <v>743</v>
      </c>
    </row>
    <row r="2065" spans="1:11" x14ac:dyDescent="0.25">
      <c r="A2065" s="1">
        <v>45443</v>
      </c>
      <c r="B2065" t="s">
        <v>3</v>
      </c>
      <c r="C2065" t="s">
        <v>923</v>
      </c>
      <c r="D2065" s="2">
        <v>2.4</v>
      </c>
      <c r="E2065">
        <f t="shared" si="266"/>
        <v>5</v>
      </c>
      <c r="F2065">
        <f t="shared" si="267"/>
        <v>2024</v>
      </c>
      <c r="G2065">
        <f t="shared" si="268"/>
        <v>5</v>
      </c>
      <c r="H2065" t="str">
        <f t="shared" si="269"/>
        <v>Friday</v>
      </c>
      <c r="I2065" t="str">
        <f t="shared" si="270"/>
        <v>May</v>
      </c>
      <c r="J2065" t="s">
        <v>46</v>
      </c>
    </row>
    <row r="2066" spans="1:11" x14ac:dyDescent="0.25">
      <c r="A2066" s="1">
        <v>45443</v>
      </c>
      <c r="B2066" t="s">
        <v>96</v>
      </c>
      <c r="C2066" t="s">
        <v>96</v>
      </c>
      <c r="D2066" s="2">
        <f>20</f>
        <v>20</v>
      </c>
      <c r="E2066">
        <f t="shared" ref="E2066:E2098" si="271">MONTH(A2066)</f>
        <v>5</v>
      </c>
      <c r="F2066">
        <f t="shared" ref="F2066:F2098" si="272">YEAR(A2066)</f>
        <v>2024</v>
      </c>
      <c r="G2066">
        <f t="shared" ref="G2066:G2098" si="273">WEEKDAY(A2066, 2)</f>
        <v>5</v>
      </c>
      <c r="H2066" t="str">
        <f t="shared" ref="H2066:H2098" si="274">CHOOSE(WEEKDAY(A2066, 2), "Monday", "Tuesday","Wednesday", "Thursday", "Friday", "Saturday","Sunday")</f>
        <v>Friday</v>
      </c>
      <c r="I2066" t="str">
        <f t="shared" ref="I2066:I2098" si="275">TEXT(A2066, "MMM")</f>
        <v>May</v>
      </c>
      <c r="J2066" t="s">
        <v>863</v>
      </c>
      <c r="K2066" t="s">
        <v>729</v>
      </c>
    </row>
    <row r="2067" spans="1:11" x14ac:dyDescent="0.25">
      <c r="A2067" s="1">
        <v>45449</v>
      </c>
      <c r="B2067" t="s">
        <v>3</v>
      </c>
      <c r="C2067" t="s">
        <v>923</v>
      </c>
      <c r="D2067" s="2">
        <v>2.4</v>
      </c>
      <c r="E2067">
        <f t="shared" si="271"/>
        <v>6</v>
      </c>
      <c r="F2067">
        <f t="shared" si="272"/>
        <v>2024</v>
      </c>
      <c r="G2067">
        <f t="shared" si="273"/>
        <v>4</v>
      </c>
      <c r="H2067" t="str">
        <f t="shared" si="274"/>
        <v>Thursday</v>
      </c>
      <c r="I2067" t="str">
        <f t="shared" si="275"/>
        <v>Jun</v>
      </c>
      <c r="J2067" t="s">
        <v>46</v>
      </c>
    </row>
    <row r="2068" spans="1:11" x14ac:dyDescent="0.25">
      <c r="A2068" s="1">
        <v>45448</v>
      </c>
      <c r="B2068" t="s">
        <v>3</v>
      </c>
      <c r="C2068" t="s">
        <v>923</v>
      </c>
      <c r="D2068" s="2">
        <v>2.4</v>
      </c>
      <c r="E2068">
        <f t="shared" si="271"/>
        <v>6</v>
      </c>
      <c r="F2068">
        <f t="shared" si="272"/>
        <v>2024</v>
      </c>
      <c r="G2068">
        <f t="shared" si="273"/>
        <v>3</v>
      </c>
      <c r="H2068" t="str">
        <f t="shared" si="274"/>
        <v>Wednesday</v>
      </c>
      <c r="I2068" t="str">
        <f t="shared" si="275"/>
        <v>Jun</v>
      </c>
      <c r="J2068" t="s">
        <v>46</v>
      </c>
    </row>
    <row r="2069" spans="1:11" x14ac:dyDescent="0.25">
      <c r="A2069" s="1">
        <v>45447</v>
      </c>
      <c r="B2069" t="s">
        <v>3</v>
      </c>
      <c r="C2069" t="s">
        <v>109</v>
      </c>
      <c r="D2069" s="2">
        <v>2.9</v>
      </c>
      <c r="E2069">
        <f t="shared" si="271"/>
        <v>6</v>
      </c>
      <c r="F2069">
        <f t="shared" si="272"/>
        <v>2024</v>
      </c>
      <c r="G2069">
        <f t="shared" si="273"/>
        <v>2</v>
      </c>
      <c r="H2069" t="str">
        <f t="shared" si="274"/>
        <v>Tuesday</v>
      </c>
      <c r="I2069" t="str">
        <f t="shared" si="275"/>
        <v>Jun</v>
      </c>
      <c r="J2069" t="s">
        <v>46</v>
      </c>
    </row>
    <row r="2070" spans="1:11" x14ac:dyDescent="0.25">
      <c r="A2070" s="1">
        <v>45447</v>
      </c>
      <c r="B2070" t="s">
        <v>3</v>
      </c>
      <c r="C2070" t="s">
        <v>86</v>
      </c>
      <c r="D2070" s="2">
        <v>0.79</v>
      </c>
      <c r="E2070">
        <f t="shared" si="271"/>
        <v>6</v>
      </c>
      <c r="F2070">
        <f t="shared" si="272"/>
        <v>2024</v>
      </c>
      <c r="G2070">
        <f t="shared" si="273"/>
        <v>2</v>
      </c>
      <c r="H2070" t="str">
        <f t="shared" si="274"/>
        <v>Tuesday</v>
      </c>
      <c r="I2070" t="str">
        <f t="shared" si="275"/>
        <v>Jun</v>
      </c>
      <c r="J2070" t="s">
        <v>46</v>
      </c>
    </row>
    <row r="2071" spans="1:11" x14ac:dyDescent="0.25">
      <c r="A2071" s="1">
        <v>45444</v>
      </c>
      <c r="B2071" t="s">
        <v>96</v>
      </c>
      <c r="C2071" t="s">
        <v>96</v>
      </c>
      <c r="D2071" s="2">
        <f>44.61</f>
        <v>44.61</v>
      </c>
      <c r="E2071">
        <f t="shared" si="271"/>
        <v>6</v>
      </c>
      <c r="F2071">
        <f t="shared" si="272"/>
        <v>2024</v>
      </c>
      <c r="G2071">
        <f t="shared" si="273"/>
        <v>6</v>
      </c>
      <c r="H2071" t="str">
        <f t="shared" si="274"/>
        <v>Saturday</v>
      </c>
      <c r="I2071" t="str">
        <f t="shared" si="275"/>
        <v>Jun</v>
      </c>
      <c r="J2071" t="s">
        <v>863</v>
      </c>
      <c r="K2071" t="s">
        <v>729</v>
      </c>
    </row>
    <row r="2072" spans="1:11" x14ac:dyDescent="0.25">
      <c r="A2072" s="1">
        <v>45444</v>
      </c>
      <c r="B2072" t="s">
        <v>3</v>
      </c>
      <c r="C2072" t="s">
        <v>1133</v>
      </c>
      <c r="D2072" s="2">
        <v>3.6</v>
      </c>
      <c r="E2072">
        <f t="shared" si="271"/>
        <v>6</v>
      </c>
      <c r="F2072">
        <f t="shared" si="272"/>
        <v>2024</v>
      </c>
      <c r="G2072">
        <f t="shared" si="273"/>
        <v>6</v>
      </c>
      <c r="H2072" t="str">
        <f t="shared" si="274"/>
        <v>Saturday</v>
      </c>
      <c r="I2072" t="str">
        <f t="shared" si="275"/>
        <v>Jun</v>
      </c>
      <c r="J2072" t="s">
        <v>1132</v>
      </c>
      <c r="K2072" t="s">
        <v>859</v>
      </c>
    </row>
    <row r="2073" spans="1:11" x14ac:dyDescent="0.25">
      <c r="A2073" s="1">
        <v>45444</v>
      </c>
      <c r="B2073" t="s">
        <v>3</v>
      </c>
      <c r="C2073" t="s">
        <v>497</v>
      </c>
      <c r="D2073" s="2">
        <v>2.8</v>
      </c>
      <c r="E2073">
        <f t="shared" si="271"/>
        <v>6</v>
      </c>
      <c r="F2073">
        <f t="shared" si="272"/>
        <v>2024</v>
      </c>
      <c r="G2073">
        <f t="shared" si="273"/>
        <v>6</v>
      </c>
      <c r="H2073" t="str">
        <f t="shared" si="274"/>
        <v>Saturday</v>
      </c>
      <c r="I2073" t="str">
        <f t="shared" si="275"/>
        <v>Jun</v>
      </c>
      <c r="J2073" t="s">
        <v>1132</v>
      </c>
      <c r="K2073" t="s">
        <v>859</v>
      </c>
    </row>
    <row r="2074" spans="1:11" x14ac:dyDescent="0.25">
      <c r="A2074" s="1">
        <v>45444</v>
      </c>
      <c r="B2074" t="s">
        <v>3</v>
      </c>
      <c r="C2074" t="s">
        <v>1134</v>
      </c>
      <c r="D2074" s="2">
        <v>1.9</v>
      </c>
      <c r="E2074">
        <f t="shared" si="271"/>
        <v>6</v>
      </c>
      <c r="F2074">
        <f t="shared" si="272"/>
        <v>2024</v>
      </c>
      <c r="G2074">
        <f t="shared" si="273"/>
        <v>6</v>
      </c>
      <c r="H2074" t="str">
        <f t="shared" si="274"/>
        <v>Saturday</v>
      </c>
      <c r="I2074" t="str">
        <f t="shared" si="275"/>
        <v>Jun</v>
      </c>
      <c r="J2074" t="s">
        <v>1132</v>
      </c>
      <c r="K2074" t="s">
        <v>859</v>
      </c>
    </row>
    <row r="2075" spans="1:11" x14ac:dyDescent="0.25">
      <c r="A2075" s="1">
        <v>45444</v>
      </c>
      <c r="B2075" t="s">
        <v>3</v>
      </c>
      <c r="C2075" t="s">
        <v>1135</v>
      </c>
      <c r="D2075" s="2">
        <v>1.7</v>
      </c>
      <c r="E2075">
        <f t="shared" si="271"/>
        <v>6</v>
      </c>
      <c r="F2075">
        <f t="shared" si="272"/>
        <v>2024</v>
      </c>
      <c r="G2075">
        <f t="shared" si="273"/>
        <v>6</v>
      </c>
      <c r="H2075" t="str">
        <f t="shared" si="274"/>
        <v>Saturday</v>
      </c>
      <c r="I2075" t="str">
        <f t="shared" si="275"/>
        <v>Jun</v>
      </c>
      <c r="J2075" t="s">
        <v>1132</v>
      </c>
      <c r="K2075" t="s">
        <v>859</v>
      </c>
    </row>
    <row r="2076" spans="1:11" x14ac:dyDescent="0.25">
      <c r="A2076" s="1">
        <v>45444</v>
      </c>
      <c r="B2076" t="s">
        <v>3</v>
      </c>
      <c r="C2076" t="s">
        <v>50</v>
      </c>
      <c r="D2076" s="2">
        <v>1.5</v>
      </c>
      <c r="E2076">
        <f t="shared" si="271"/>
        <v>6</v>
      </c>
      <c r="F2076">
        <f t="shared" si="272"/>
        <v>2024</v>
      </c>
      <c r="G2076">
        <f t="shared" si="273"/>
        <v>6</v>
      </c>
      <c r="H2076" t="str">
        <f t="shared" si="274"/>
        <v>Saturday</v>
      </c>
      <c r="I2076" t="str">
        <f t="shared" si="275"/>
        <v>Jun</v>
      </c>
      <c r="J2076" t="s">
        <v>1132</v>
      </c>
      <c r="K2076" t="s">
        <v>859</v>
      </c>
    </row>
    <row r="2077" spans="1:11" x14ac:dyDescent="0.25">
      <c r="A2077" s="1">
        <v>45444</v>
      </c>
      <c r="B2077" t="s">
        <v>3</v>
      </c>
      <c r="C2077" t="s">
        <v>232</v>
      </c>
      <c r="D2077" s="2">
        <v>1.5</v>
      </c>
      <c r="E2077">
        <f t="shared" si="271"/>
        <v>6</v>
      </c>
      <c r="F2077">
        <f t="shared" si="272"/>
        <v>2024</v>
      </c>
      <c r="G2077">
        <f t="shared" si="273"/>
        <v>6</v>
      </c>
      <c r="H2077" t="str">
        <f t="shared" si="274"/>
        <v>Saturday</v>
      </c>
      <c r="I2077" t="str">
        <f t="shared" si="275"/>
        <v>Jun</v>
      </c>
      <c r="J2077" t="s">
        <v>51</v>
      </c>
      <c r="K2077" t="s">
        <v>722</v>
      </c>
    </row>
    <row r="2078" spans="1:11" x14ac:dyDescent="0.25">
      <c r="A2078" s="1">
        <v>45444</v>
      </c>
      <c r="B2078" t="s">
        <v>3</v>
      </c>
      <c r="C2078" t="s">
        <v>232</v>
      </c>
      <c r="D2078" s="2">
        <v>1.5</v>
      </c>
      <c r="E2078">
        <f t="shared" si="271"/>
        <v>6</v>
      </c>
      <c r="F2078">
        <f t="shared" si="272"/>
        <v>2024</v>
      </c>
      <c r="G2078">
        <f t="shared" si="273"/>
        <v>6</v>
      </c>
      <c r="H2078" t="str">
        <f t="shared" si="274"/>
        <v>Saturday</v>
      </c>
      <c r="I2078" t="str">
        <f t="shared" si="275"/>
        <v>Jun</v>
      </c>
      <c r="J2078" t="s">
        <v>51</v>
      </c>
      <c r="K2078" t="s">
        <v>722</v>
      </c>
    </row>
    <row r="2079" spans="1:11" x14ac:dyDescent="0.25">
      <c r="A2079" s="1">
        <v>45444</v>
      </c>
      <c r="B2079" t="s">
        <v>3</v>
      </c>
      <c r="C2079" t="s">
        <v>1137</v>
      </c>
      <c r="D2079" s="2">
        <v>1.3</v>
      </c>
      <c r="E2079">
        <f t="shared" si="271"/>
        <v>6</v>
      </c>
      <c r="F2079">
        <f t="shared" si="272"/>
        <v>2024</v>
      </c>
      <c r="G2079">
        <f t="shared" si="273"/>
        <v>6</v>
      </c>
      <c r="H2079" t="str">
        <f t="shared" si="274"/>
        <v>Saturday</v>
      </c>
      <c r="I2079" t="str">
        <f t="shared" si="275"/>
        <v>Jun</v>
      </c>
      <c r="J2079" t="s">
        <v>1136</v>
      </c>
      <c r="K2079" t="s">
        <v>722</v>
      </c>
    </row>
    <row r="2080" spans="1:11" x14ac:dyDescent="0.25">
      <c r="A2080" s="1">
        <v>45444</v>
      </c>
      <c r="B2080" t="s">
        <v>303</v>
      </c>
      <c r="C2080" t="s">
        <v>1138</v>
      </c>
      <c r="D2080" s="2">
        <v>18.989999999999998</v>
      </c>
      <c r="E2080">
        <f t="shared" si="271"/>
        <v>6</v>
      </c>
      <c r="F2080">
        <f t="shared" si="272"/>
        <v>2024</v>
      </c>
      <c r="G2080">
        <f t="shared" si="273"/>
        <v>6</v>
      </c>
      <c r="H2080" t="str">
        <f t="shared" si="274"/>
        <v>Saturday</v>
      </c>
      <c r="I2080" t="str">
        <f t="shared" si="275"/>
        <v>Jun</v>
      </c>
      <c r="J2080" t="s">
        <v>297</v>
      </c>
      <c r="K2080" t="s">
        <v>722</v>
      </c>
    </row>
    <row r="2081" spans="1:11" x14ac:dyDescent="0.25">
      <c r="A2081" s="1">
        <v>45444</v>
      </c>
      <c r="B2081" t="s">
        <v>303</v>
      </c>
      <c r="C2081" t="s">
        <v>1139</v>
      </c>
      <c r="D2081" s="2">
        <v>3.99</v>
      </c>
      <c r="E2081">
        <f t="shared" si="271"/>
        <v>6</v>
      </c>
      <c r="F2081">
        <f t="shared" si="272"/>
        <v>2024</v>
      </c>
      <c r="G2081">
        <f t="shared" si="273"/>
        <v>6</v>
      </c>
      <c r="H2081" t="str">
        <f t="shared" si="274"/>
        <v>Saturday</v>
      </c>
      <c r="I2081" t="str">
        <f t="shared" si="275"/>
        <v>Jun</v>
      </c>
      <c r="J2081" t="s">
        <v>297</v>
      </c>
      <c r="K2081" t="s">
        <v>722</v>
      </c>
    </row>
    <row r="2082" spans="1:11" x14ac:dyDescent="0.25">
      <c r="A2082" s="1">
        <v>45444</v>
      </c>
      <c r="B2082" t="s">
        <v>303</v>
      </c>
      <c r="C2082" t="s">
        <v>1140</v>
      </c>
      <c r="D2082" s="2">
        <v>4.99</v>
      </c>
      <c r="E2082">
        <f t="shared" si="271"/>
        <v>6</v>
      </c>
      <c r="F2082">
        <f t="shared" si="272"/>
        <v>2024</v>
      </c>
      <c r="G2082">
        <f t="shared" si="273"/>
        <v>6</v>
      </c>
      <c r="H2082" t="str">
        <f t="shared" si="274"/>
        <v>Saturday</v>
      </c>
      <c r="I2082" t="str">
        <f t="shared" si="275"/>
        <v>Jun</v>
      </c>
      <c r="J2082" t="s">
        <v>297</v>
      </c>
      <c r="K2082" t="s">
        <v>722</v>
      </c>
    </row>
    <row r="2083" spans="1:11" x14ac:dyDescent="0.25">
      <c r="A2083" s="1">
        <v>45444</v>
      </c>
      <c r="B2083" t="s">
        <v>3</v>
      </c>
      <c r="C2083" t="s">
        <v>1141</v>
      </c>
      <c r="D2083" s="2">
        <v>0.46</v>
      </c>
      <c r="E2083">
        <f t="shared" si="271"/>
        <v>6</v>
      </c>
      <c r="F2083">
        <f t="shared" si="272"/>
        <v>2024</v>
      </c>
      <c r="G2083">
        <f t="shared" si="273"/>
        <v>6</v>
      </c>
      <c r="H2083" t="str">
        <f t="shared" si="274"/>
        <v>Saturday</v>
      </c>
      <c r="I2083" t="str">
        <f t="shared" si="275"/>
        <v>Jun</v>
      </c>
      <c r="J2083" t="s">
        <v>300</v>
      </c>
      <c r="K2083" t="s">
        <v>722</v>
      </c>
    </row>
    <row r="2084" spans="1:11" x14ac:dyDescent="0.25">
      <c r="A2084" s="1">
        <v>45444</v>
      </c>
      <c r="B2084" t="s">
        <v>3</v>
      </c>
      <c r="C2084" t="s">
        <v>1142</v>
      </c>
      <c r="D2084" s="2">
        <v>0.68</v>
      </c>
      <c r="E2084">
        <f t="shared" si="271"/>
        <v>6</v>
      </c>
      <c r="F2084">
        <f t="shared" si="272"/>
        <v>2024</v>
      </c>
      <c r="G2084">
        <f t="shared" si="273"/>
        <v>6</v>
      </c>
      <c r="H2084" t="str">
        <f t="shared" si="274"/>
        <v>Saturday</v>
      </c>
      <c r="I2084" t="str">
        <f t="shared" si="275"/>
        <v>Jun</v>
      </c>
      <c r="J2084" t="s">
        <v>300</v>
      </c>
      <c r="K2084" t="s">
        <v>722</v>
      </c>
    </row>
    <row r="2085" spans="1:11" x14ac:dyDescent="0.25">
      <c r="A2085" s="1">
        <v>45444</v>
      </c>
      <c r="B2085" t="s">
        <v>3</v>
      </c>
      <c r="C2085" t="s">
        <v>1143</v>
      </c>
      <c r="D2085" s="2">
        <v>0.28000000000000003</v>
      </c>
      <c r="E2085">
        <f t="shared" si="271"/>
        <v>6</v>
      </c>
      <c r="F2085">
        <f t="shared" si="272"/>
        <v>2024</v>
      </c>
      <c r="G2085">
        <f t="shared" si="273"/>
        <v>6</v>
      </c>
      <c r="H2085" t="str">
        <f t="shared" si="274"/>
        <v>Saturday</v>
      </c>
      <c r="I2085" t="str">
        <f t="shared" si="275"/>
        <v>Jun</v>
      </c>
      <c r="J2085" t="s">
        <v>300</v>
      </c>
      <c r="K2085" t="s">
        <v>722</v>
      </c>
    </row>
    <row r="2086" spans="1:11" x14ac:dyDescent="0.25">
      <c r="A2086" s="1">
        <v>45444</v>
      </c>
      <c r="B2086" t="s">
        <v>96</v>
      </c>
      <c r="C2086" t="s">
        <v>96</v>
      </c>
      <c r="D2086" s="2">
        <f>26.06/2</f>
        <v>13.03</v>
      </c>
      <c r="E2086">
        <f t="shared" si="271"/>
        <v>6</v>
      </c>
      <c r="F2086">
        <f t="shared" si="272"/>
        <v>2024</v>
      </c>
      <c r="G2086">
        <f t="shared" si="273"/>
        <v>6</v>
      </c>
      <c r="H2086" t="str">
        <f t="shared" si="274"/>
        <v>Saturday</v>
      </c>
      <c r="I2086" t="str">
        <f t="shared" si="275"/>
        <v>Jun</v>
      </c>
      <c r="J2086" t="s">
        <v>1144</v>
      </c>
      <c r="K2086" t="s">
        <v>1145</v>
      </c>
    </row>
    <row r="2087" spans="1:11" x14ac:dyDescent="0.25">
      <c r="A2087" s="1">
        <v>45445</v>
      </c>
      <c r="B2087" t="s">
        <v>3</v>
      </c>
      <c r="C2087" t="s">
        <v>1146</v>
      </c>
      <c r="D2087" s="2">
        <v>4.9000000000000004</v>
      </c>
      <c r="E2087">
        <f t="shared" si="271"/>
        <v>6</v>
      </c>
      <c r="F2087">
        <f t="shared" si="272"/>
        <v>2024</v>
      </c>
      <c r="G2087">
        <f t="shared" si="273"/>
        <v>7</v>
      </c>
      <c r="H2087" t="str">
        <f t="shared" si="274"/>
        <v>Sunday</v>
      </c>
      <c r="I2087" t="str">
        <f t="shared" si="275"/>
        <v>Jun</v>
      </c>
      <c r="J2087" t="s">
        <v>1147</v>
      </c>
      <c r="K2087" t="s">
        <v>1148</v>
      </c>
    </row>
    <row r="2088" spans="1:11" x14ac:dyDescent="0.25">
      <c r="A2088" s="1">
        <v>45437</v>
      </c>
      <c r="B2088" t="s">
        <v>7</v>
      </c>
      <c r="C2088" t="s">
        <v>1149</v>
      </c>
      <c r="D2088" s="2">
        <v>356.27</v>
      </c>
      <c r="E2088">
        <f t="shared" si="271"/>
        <v>5</v>
      </c>
      <c r="F2088">
        <f t="shared" si="272"/>
        <v>2024</v>
      </c>
      <c r="G2088">
        <f t="shared" si="273"/>
        <v>6</v>
      </c>
      <c r="H2088" t="str">
        <f t="shared" si="274"/>
        <v>Saturday</v>
      </c>
      <c r="I2088" t="str">
        <f t="shared" si="275"/>
        <v>May</v>
      </c>
      <c r="J2088" t="s">
        <v>1150</v>
      </c>
      <c r="K2088" t="s">
        <v>743</v>
      </c>
    </row>
    <row r="2089" spans="1:11" x14ac:dyDescent="0.25">
      <c r="A2089" s="1">
        <v>45471</v>
      </c>
      <c r="B2089" t="s">
        <v>3</v>
      </c>
      <c r="C2089" t="s">
        <v>923</v>
      </c>
      <c r="D2089" s="2">
        <v>2.4</v>
      </c>
      <c r="E2089">
        <f t="shared" si="271"/>
        <v>6</v>
      </c>
      <c r="F2089">
        <f t="shared" si="272"/>
        <v>2024</v>
      </c>
      <c r="G2089">
        <f t="shared" si="273"/>
        <v>5</v>
      </c>
      <c r="H2089" t="str">
        <f t="shared" si="274"/>
        <v>Friday</v>
      </c>
      <c r="I2089" t="str">
        <f t="shared" si="275"/>
        <v>Jun</v>
      </c>
      <c r="J2089" t="s">
        <v>46</v>
      </c>
    </row>
    <row r="2090" spans="1:11" x14ac:dyDescent="0.25">
      <c r="A2090" s="1">
        <v>45471</v>
      </c>
      <c r="B2090" t="s">
        <v>3</v>
      </c>
      <c r="C2090" t="s">
        <v>86</v>
      </c>
      <c r="D2090" s="2">
        <v>0.79</v>
      </c>
      <c r="E2090">
        <f t="shared" si="271"/>
        <v>6</v>
      </c>
      <c r="F2090">
        <f t="shared" si="272"/>
        <v>2024</v>
      </c>
      <c r="G2090">
        <f t="shared" si="273"/>
        <v>5</v>
      </c>
      <c r="H2090" t="str">
        <f t="shared" si="274"/>
        <v>Friday</v>
      </c>
      <c r="I2090" t="str">
        <f t="shared" si="275"/>
        <v>Jun</v>
      </c>
      <c r="J2090" t="s">
        <v>46</v>
      </c>
    </row>
    <row r="2091" spans="1:11" x14ac:dyDescent="0.25">
      <c r="A2091" s="1">
        <v>45470</v>
      </c>
      <c r="B2091" t="s">
        <v>3</v>
      </c>
      <c r="C2091" t="s">
        <v>1085</v>
      </c>
      <c r="D2091" s="2">
        <f>2.39/2</f>
        <v>1.1950000000000001</v>
      </c>
      <c r="E2091">
        <f t="shared" si="271"/>
        <v>6</v>
      </c>
      <c r="F2091">
        <f t="shared" si="272"/>
        <v>2024</v>
      </c>
      <c r="G2091">
        <f t="shared" si="273"/>
        <v>4</v>
      </c>
      <c r="H2091" t="str">
        <f t="shared" si="274"/>
        <v>Thursday</v>
      </c>
      <c r="I2091" t="str">
        <f t="shared" si="275"/>
        <v>Jun</v>
      </c>
      <c r="J2091" t="s">
        <v>81</v>
      </c>
      <c r="K2091" t="s">
        <v>729</v>
      </c>
    </row>
    <row r="2092" spans="1:11" x14ac:dyDescent="0.25">
      <c r="A2092" s="1">
        <v>45470</v>
      </c>
      <c r="B2092" t="s">
        <v>3</v>
      </c>
      <c r="C2092" t="s">
        <v>349</v>
      </c>
      <c r="D2092" s="2">
        <f>5.49-1</f>
        <v>4.49</v>
      </c>
      <c r="E2092">
        <f t="shared" si="271"/>
        <v>6</v>
      </c>
      <c r="F2092">
        <f t="shared" si="272"/>
        <v>2024</v>
      </c>
      <c r="G2092">
        <f t="shared" si="273"/>
        <v>4</v>
      </c>
      <c r="H2092" t="str">
        <f t="shared" si="274"/>
        <v>Thursday</v>
      </c>
      <c r="I2092" t="str">
        <f t="shared" si="275"/>
        <v>Jun</v>
      </c>
      <c r="J2092" t="s">
        <v>81</v>
      </c>
      <c r="K2092" t="s">
        <v>729</v>
      </c>
    </row>
    <row r="2093" spans="1:11" x14ac:dyDescent="0.25">
      <c r="A2093" s="1">
        <v>45470</v>
      </c>
      <c r="B2093" t="s">
        <v>3</v>
      </c>
      <c r="C2093" t="s">
        <v>349</v>
      </c>
      <c r="D2093" s="2">
        <f>5.49-1</f>
        <v>4.49</v>
      </c>
      <c r="E2093">
        <f t="shared" si="271"/>
        <v>6</v>
      </c>
      <c r="F2093">
        <f t="shared" si="272"/>
        <v>2024</v>
      </c>
      <c r="G2093">
        <f t="shared" si="273"/>
        <v>4</v>
      </c>
      <c r="H2093" t="str">
        <f t="shared" si="274"/>
        <v>Thursday</v>
      </c>
      <c r="I2093" t="str">
        <f t="shared" si="275"/>
        <v>Jun</v>
      </c>
      <c r="J2093" t="s">
        <v>81</v>
      </c>
      <c r="K2093" t="s">
        <v>729</v>
      </c>
    </row>
    <row r="2094" spans="1:11" x14ac:dyDescent="0.25">
      <c r="A2094" s="1">
        <v>45470</v>
      </c>
      <c r="B2094" t="s">
        <v>3</v>
      </c>
      <c r="C2094" t="s">
        <v>1151</v>
      </c>
      <c r="D2094" s="2">
        <f>5.49-1</f>
        <v>4.49</v>
      </c>
      <c r="E2094">
        <f t="shared" si="271"/>
        <v>6</v>
      </c>
      <c r="F2094">
        <f t="shared" si="272"/>
        <v>2024</v>
      </c>
      <c r="G2094">
        <f t="shared" si="273"/>
        <v>4</v>
      </c>
      <c r="H2094" t="str">
        <f t="shared" si="274"/>
        <v>Thursday</v>
      </c>
      <c r="I2094" t="str">
        <f t="shared" si="275"/>
        <v>Jun</v>
      </c>
      <c r="J2094" t="s">
        <v>81</v>
      </c>
      <c r="K2094" t="s">
        <v>729</v>
      </c>
    </row>
    <row r="2095" spans="1:11" x14ac:dyDescent="0.25">
      <c r="A2095" s="1">
        <v>45470</v>
      </c>
      <c r="B2095" t="s">
        <v>3</v>
      </c>
      <c r="C2095" t="s">
        <v>427</v>
      </c>
      <c r="D2095" s="2">
        <f>2.99/2</f>
        <v>1.4950000000000001</v>
      </c>
      <c r="E2095">
        <f t="shared" si="271"/>
        <v>6</v>
      </c>
      <c r="F2095">
        <f t="shared" si="272"/>
        <v>2024</v>
      </c>
      <c r="G2095">
        <f t="shared" si="273"/>
        <v>4</v>
      </c>
      <c r="H2095" t="str">
        <f t="shared" si="274"/>
        <v>Thursday</v>
      </c>
      <c r="I2095" t="str">
        <f t="shared" si="275"/>
        <v>Jun</v>
      </c>
      <c r="J2095" t="s">
        <v>81</v>
      </c>
      <c r="K2095" t="s">
        <v>729</v>
      </c>
    </row>
    <row r="2096" spans="1:11" x14ac:dyDescent="0.25">
      <c r="A2096" s="1">
        <v>45470</v>
      </c>
      <c r="B2096" t="s">
        <v>3</v>
      </c>
      <c r="C2096" t="s">
        <v>1152</v>
      </c>
      <c r="D2096" s="2">
        <f>4.79/2</f>
        <v>2.395</v>
      </c>
      <c r="E2096">
        <f t="shared" si="271"/>
        <v>6</v>
      </c>
      <c r="F2096">
        <f t="shared" si="272"/>
        <v>2024</v>
      </c>
      <c r="G2096">
        <f t="shared" si="273"/>
        <v>4</v>
      </c>
      <c r="H2096" t="str">
        <f t="shared" si="274"/>
        <v>Thursday</v>
      </c>
      <c r="I2096" t="str">
        <f t="shared" si="275"/>
        <v>Jun</v>
      </c>
      <c r="J2096" t="s">
        <v>81</v>
      </c>
      <c r="K2096" t="s">
        <v>729</v>
      </c>
    </row>
    <row r="2097" spans="1:11" x14ac:dyDescent="0.25">
      <c r="A2097" s="1">
        <v>45470</v>
      </c>
      <c r="B2097" t="s">
        <v>3</v>
      </c>
      <c r="C2097" t="s">
        <v>223</v>
      </c>
      <c r="D2097" s="2">
        <f>2.99/2</f>
        <v>1.4950000000000001</v>
      </c>
      <c r="E2097">
        <f t="shared" si="271"/>
        <v>6</v>
      </c>
      <c r="F2097">
        <f t="shared" si="272"/>
        <v>2024</v>
      </c>
      <c r="G2097">
        <f t="shared" si="273"/>
        <v>4</v>
      </c>
      <c r="H2097" t="str">
        <f t="shared" si="274"/>
        <v>Thursday</v>
      </c>
      <c r="I2097" t="str">
        <f t="shared" si="275"/>
        <v>Jun</v>
      </c>
      <c r="J2097" t="s">
        <v>81</v>
      </c>
      <c r="K2097" t="s">
        <v>729</v>
      </c>
    </row>
    <row r="2098" spans="1:11" x14ac:dyDescent="0.25">
      <c r="A2098" s="1">
        <v>45469</v>
      </c>
      <c r="B2098" t="s">
        <v>3</v>
      </c>
      <c r="C2098" t="s">
        <v>1153</v>
      </c>
      <c r="D2098" s="2">
        <v>9.99</v>
      </c>
      <c r="E2098">
        <f t="shared" si="271"/>
        <v>6</v>
      </c>
      <c r="F2098">
        <f t="shared" si="272"/>
        <v>2024</v>
      </c>
      <c r="G2098">
        <f t="shared" si="273"/>
        <v>3</v>
      </c>
      <c r="H2098" t="str">
        <f t="shared" si="274"/>
        <v>Wednesday</v>
      </c>
      <c r="I2098" t="str">
        <f t="shared" si="275"/>
        <v>Jun</v>
      </c>
      <c r="J2098" t="s">
        <v>81</v>
      </c>
      <c r="K2098" t="s">
        <v>729</v>
      </c>
    </row>
    <row r="2099" spans="1:11" x14ac:dyDescent="0.25">
      <c r="A2099" s="1">
        <v>45469</v>
      </c>
      <c r="B2099" t="s">
        <v>3</v>
      </c>
      <c r="C2099" t="s">
        <v>1154</v>
      </c>
      <c r="D2099" s="2">
        <v>3.99</v>
      </c>
      <c r="E2099">
        <f t="shared" ref="E2099:E2105" si="276">MONTH(A2099)</f>
        <v>6</v>
      </c>
      <c r="F2099">
        <f t="shared" ref="F2099:F2105" si="277">YEAR(A2099)</f>
        <v>2024</v>
      </c>
      <c r="G2099">
        <f t="shared" ref="G2099:G2105" si="278">WEEKDAY(A2099, 2)</f>
        <v>3</v>
      </c>
      <c r="H2099" t="str">
        <f t="shared" ref="H2099:H2105" si="279">CHOOSE(WEEKDAY(A2099, 2), "Monday", "Tuesday","Wednesday", "Thursday", "Friday", "Saturday","Sunday")</f>
        <v>Wednesday</v>
      </c>
      <c r="I2099" t="str">
        <f t="shared" ref="I2099:I2105" si="280">TEXT(A2099, "MMM")</f>
        <v>Jun</v>
      </c>
      <c r="J2099" t="s">
        <v>81</v>
      </c>
      <c r="K2099" t="s">
        <v>729</v>
      </c>
    </row>
    <row r="2100" spans="1:11" x14ac:dyDescent="0.25">
      <c r="A2100" s="1">
        <v>45470</v>
      </c>
      <c r="B2100" t="s">
        <v>116</v>
      </c>
      <c r="C2100" t="s">
        <v>1155</v>
      </c>
      <c r="D2100" s="2">
        <v>6.99</v>
      </c>
      <c r="E2100">
        <f t="shared" si="276"/>
        <v>6</v>
      </c>
      <c r="F2100">
        <f t="shared" si="277"/>
        <v>2024</v>
      </c>
      <c r="G2100">
        <f t="shared" si="278"/>
        <v>4</v>
      </c>
      <c r="H2100" t="str">
        <f t="shared" si="279"/>
        <v>Thursday</v>
      </c>
      <c r="I2100" t="str">
        <f t="shared" si="280"/>
        <v>Jun</v>
      </c>
      <c r="J2100" t="s">
        <v>327</v>
      </c>
      <c r="K2100" t="s">
        <v>729</v>
      </c>
    </row>
    <row r="2101" spans="1:11" x14ac:dyDescent="0.25">
      <c r="A2101" s="1">
        <v>45473</v>
      </c>
      <c r="B2101" t="s">
        <v>116</v>
      </c>
      <c r="C2101" t="s">
        <v>1102</v>
      </c>
      <c r="D2101" s="2">
        <v>4.5</v>
      </c>
      <c r="E2101">
        <f t="shared" si="276"/>
        <v>6</v>
      </c>
      <c r="F2101">
        <f t="shared" si="277"/>
        <v>2024</v>
      </c>
      <c r="G2101">
        <f t="shared" si="278"/>
        <v>7</v>
      </c>
      <c r="H2101" t="str">
        <f t="shared" si="279"/>
        <v>Sunday</v>
      </c>
      <c r="I2101" t="str">
        <f t="shared" si="280"/>
        <v>Jun</v>
      </c>
      <c r="J2101" t="s">
        <v>1101</v>
      </c>
      <c r="K2101" t="s">
        <v>1100</v>
      </c>
    </row>
    <row r="2102" spans="1:11" x14ac:dyDescent="0.25">
      <c r="A2102" s="1">
        <v>45474</v>
      </c>
      <c r="B2102" t="s">
        <v>3</v>
      </c>
      <c r="C2102" t="s">
        <v>923</v>
      </c>
      <c r="D2102" s="2">
        <v>2.4</v>
      </c>
      <c r="E2102">
        <f t="shared" si="276"/>
        <v>7</v>
      </c>
      <c r="F2102">
        <f t="shared" si="277"/>
        <v>2024</v>
      </c>
      <c r="G2102">
        <f t="shared" si="278"/>
        <v>1</v>
      </c>
      <c r="H2102" t="str">
        <f t="shared" si="279"/>
        <v>Monday</v>
      </c>
      <c r="I2102" t="str">
        <f t="shared" si="280"/>
        <v>Jul</v>
      </c>
      <c r="J2102" t="s">
        <v>46</v>
      </c>
    </row>
    <row r="2103" spans="1:11" x14ac:dyDescent="0.25">
      <c r="A2103" s="1">
        <v>45474</v>
      </c>
      <c r="B2103" t="s">
        <v>3</v>
      </c>
      <c r="C2103" t="s">
        <v>86</v>
      </c>
      <c r="D2103" s="2">
        <v>0.79</v>
      </c>
      <c r="E2103">
        <f t="shared" si="276"/>
        <v>7</v>
      </c>
      <c r="F2103">
        <f t="shared" si="277"/>
        <v>2024</v>
      </c>
      <c r="G2103">
        <f t="shared" si="278"/>
        <v>1</v>
      </c>
      <c r="H2103" t="str">
        <f t="shared" si="279"/>
        <v>Monday</v>
      </c>
      <c r="I2103" t="str">
        <f t="shared" si="280"/>
        <v>Jul</v>
      </c>
      <c r="J2103" t="s">
        <v>46</v>
      </c>
    </row>
    <row r="2104" spans="1:11" x14ac:dyDescent="0.25">
      <c r="A2104" s="1">
        <v>45474</v>
      </c>
      <c r="B2104" t="s">
        <v>3</v>
      </c>
      <c r="C2104" t="s">
        <v>1156</v>
      </c>
      <c r="D2104" s="2">
        <v>2.09</v>
      </c>
      <c r="E2104">
        <f t="shared" si="276"/>
        <v>7</v>
      </c>
      <c r="F2104">
        <f t="shared" si="277"/>
        <v>2024</v>
      </c>
      <c r="G2104">
        <f t="shared" si="278"/>
        <v>1</v>
      </c>
      <c r="H2104" t="str">
        <f t="shared" si="279"/>
        <v>Monday</v>
      </c>
      <c r="I2104" t="str">
        <f t="shared" si="280"/>
        <v>Jul</v>
      </c>
      <c r="J2104" t="s">
        <v>957</v>
      </c>
      <c r="K2104" t="s">
        <v>729</v>
      </c>
    </row>
    <row r="2105" spans="1:11" x14ac:dyDescent="0.25">
      <c r="A2105" s="1">
        <v>45474</v>
      </c>
      <c r="B2105" t="s">
        <v>3</v>
      </c>
      <c r="C2105" t="s">
        <v>358</v>
      </c>
      <c r="D2105" s="2">
        <v>0.99</v>
      </c>
      <c r="E2105">
        <f t="shared" si="276"/>
        <v>7</v>
      </c>
      <c r="F2105">
        <f t="shared" si="277"/>
        <v>2024</v>
      </c>
      <c r="G2105">
        <f t="shared" si="278"/>
        <v>1</v>
      </c>
      <c r="H2105" t="str">
        <f t="shared" si="279"/>
        <v>Monday</v>
      </c>
      <c r="I2105" t="str">
        <f t="shared" si="280"/>
        <v>Jul</v>
      </c>
      <c r="J2105" t="s">
        <v>957</v>
      </c>
      <c r="K2105" t="s">
        <v>729</v>
      </c>
    </row>
    <row r="2106" spans="1:11" x14ac:dyDescent="0.25">
      <c r="A2106" s="1">
        <v>45474</v>
      </c>
      <c r="B2106" t="s">
        <v>3</v>
      </c>
      <c r="C2106" t="s">
        <v>358</v>
      </c>
      <c r="D2106" s="2">
        <v>0.99</v>
      </c>
      <c r="E2106">
        <f t="shared" ref="E2106:E2118" si="281">MONTH(A2106)</f>
        <v>7</v>
      </c>
      <c r="F2106">
        <f t="shared" ref="F2106:F2118" si="282">YEAR(A2106)</f>
        <v>2024</v>
      </c>
      <c r="G2106">
        <f t="shared" ref="G2106:G2118" si="283">WEEKDAY(A2106, 2)</f>
        <v>1</v>
      </c>
      <c r="H2106" t="str">
        <f t="shared" ref="H2106:H2118" si="284">CHOOSE(WEEKDAY(A2106, 2), "Monday", "Tuesday","Wednesday", "Thursday", "Friday", "Saturday","Sunday")</f>
        <v>Monday</v>
      </c>
      <c r="I2106" t="str">
        <f t="shared" ref="I2106:I2118" si="285">TEXT(A2106, "MMM")</f>
        <v>Jul</v>
      </c>
      <c r="J2106" t="s">
        <v>957</v>
      </c>
      <c r="K2106" t="s">
        <v>729</v>
      </c>
    </row>
    <row r="2107" spans="1:11" x14ac:dyDescent="0.25">
      <c r="A2107" s="1">
        <v>45475</v>
      </c>
      <c r="B2107" t="s">
        <v>3</v>
      </c>
      <c r="C2107" t="s">
        <v>923</v>
      </c>
      <c r="D2107" s="2">
        <v>2.4</v>
      </c>
      <c r="E2107">
        <f t="shared" si="281"/>
        <v>7</v>
      </c>
      <c r="F2107">
        <f t="shared" si="282"/>
        <v>2024</v>
      </c>
      <c r="G2107">
        <f t="shared" si="283"/>
        <v>2</v>
      </c>
      <c r="H2107" t="str">
        <f t="shared" si="284"/>
        <v>Tuesday</v>
      </c>
      <c r="I2107" t="str">
        <f t="shared" si="285"/>
        <v>Jul</v>
      </c>
      <c r="J2107" t="s">
        <v>46</v>
      </c>
    </row>
    <row r="2108" spans="1:11" x14ac:dyDescent="0.25">
      <c r="A2108" s="1">
        <v>45476</v>
      </c>
      <c r="B2108" t="s">
        <v>3</v>
      </c>
      <c r="C2108" t="s">
        <v>923</v>
      </c>
      <c r="D2108" s="2">
        <v>2.4</v>
      </c>
      <c r="E2108">
        <f t="shared" si="281"/>
        <v>7</v>
      </c>
      <c r="F2108">
        <f t="shared" si="282"/>
        <v>2024</v>
      </c>
      <c r="G2108">
        <f t="shared" si="283"/>
        <v>3</v>
      </c>
      <c r="H2108" t="str">
        <f t="shared" si="284"/>
        <v>Wednesday</v>
      </c>
      <c r="I2108" t="str">
        <f t="shared" si="285"/>
        <v>Jul</v>
      </c>
      <c r="J2108" t="s">
        <v>46</v>
      </c>
    </row>
    <row r="2109" spans="1:11" x14ac:dyDescent="0.25">
      <c r="A2109" s="1">
        <v>45476</v>
      </c>
      <c r="B2109" t="s">
        <v>3</v>
      </c>
      <c r="C2109" t="s">
        <v>86</v>
      </c>
      <c r="D2109" s="2">
        <v>0.79</v>
      </c>
      <c r="E2109">
        <f t="shared" si="281"/>
        <v>7</v>
      </c>
      <c r="F2109">
        <f t="shared" si="282"/>
        <v>2024</v>
      </c>
      <c r="G2109">
        <f t="shared" si="283"/>
        <v>3</v>
      </c>
      <c r="H2109" t="str">
        <f t="shared" si="284"/>
        <v>Wednesday</v>
      </c>
      <c r="I2109" t="str">
        <f t="shared" si="285"/>
        <v>Jul</v>
      </c>
      <c r="J2109" t="s">
        <v>46</v>
      </c>
    </row>
    <row r="2110" spans="1:11" x14ac:dyDescent="0.25">
      <c r="A2110" s="1">
        <v>45477</v>
      </c>
      <c r="B2110" t="s">
        <v>3</v>
      </c>
      <c r="C2110" t="s">
        <v>844</v>
      </c>
      <c r="D2110" s="2">
        <v>0.59</v>
      </c>
      <c r="E2110">
        <f t="shared" si="281"/>
        <v>7</v>
      </c>
      <c r="F2110">
        <f t="shared" si="282"/>
        <v>2024</v>
      </c>
      <c r="G2110">
        <f t="shared" si="283"/>
        <v>4</v>
      </c>
      <c r="H2110" t="str">
        <f t="shared" si="284"/>
        <v>Thursday</v>
      </c>
      <c r="I2110" t="str">
        <f t="shared" si="285"/>
        <v>Jul</v>
      </c>
      <c r="J2110" t="s">
        <v>49</v>
      </c>
      <c r="K2110" t="s">
        <v>743</v>
      </c>
    </row>
    <row r="2111" spans="1:11" x14ac:dyDescent="0.25">
      <c r="A2111" s="1">
        <v>45477</v>
      </c>
      <c r="B2111" t="s">
        <v>3</v>
      </c>
      <c r="C2111" t="s">
        <v>844</v>
      </c>
      <c r="D2111" s="2">
        <v>0.59</v>
      </c>
      <c r="E2111">
        <f t="shared" si="281"/>
        <v>7</v>
      </c>
      <c r="F2111">
        <f t="shared" si="282"/>
        <v>2024</v>
      </c>
      <c r="G2111">
        <f t="shared" si="283"/>
        <v>4</v>
      </c>
      <c r="H2111" t="str">
        <f t="shared" si="284"/>
        <v>Thursday</v>
      </c>
      <c r="I2111" t="str">
        <f t="shared" si="285"/>
        <v>Jul</v>
      </c>
      <c r="J2111" t="s">
        <v>49</v>
      </c>
      <c r="K2111" t="s">
        <v>743</v>
      </c>
    </row>
    <row r="2112" spans="1:11" x14ac:dyDescent="0.25">
      <c r="A2112" s="1">
        <v>45477</v>
      </c>
      <c r="B2112" t="s">
        <v>3</v>
      </c>
      <c r="C2112" t="s">
        <v>923</v>
      </c>
      <c r="D2112" s="2">
        <v>2.4</v>
      </c>
      <c r="E2112">
        <f t="shared" si="281"/>
        <v>7</v>
      </c>
      <c r="F2112">
        <f t="shared" si="282"/>
        <v>2024</v>
      </c>
      <c r="G2112">
        <f t="shared" si="283"/>
        <v>4</v>
      </c>
      <c r="H2112" t="str">
        <f t="shared" si="284"/>
        <v>Thursday</v>
      </c>
      <c r="I2112" t="str">
        <f t="shared" si="285"/>
        <v>Jul</v>
      </c>
      <c r="J2112" t="s">
        <v>46</v>
      </c>
    </row>
    <row r="2113" spans="1:11" x14ac:dyDescent="0.25">
      <c r="A2113" s="1">
        <v>45477</v>
      </c>
      <c r="B2113" t="s">
        <v>3</v>
      </c>
      <c r="C2113" t="s">
        <v>639</v>
      </c>
      <c r="D2113" s="2">
        <v>0.79</v>
      </c>
      <c r="E2113">
        <f t="shared" si="281"/>
        <v>7</v>
      </c>
      <c r="F2113">
        <f t="shared" si="282"/>
        <v>2024</v>
      </c>
      <c r="G2113">
        <f t="shared" si="283"/>
        <v>4</v>
      </c>
      <c r="H2113" t="str">
        <f t="shared" si="284"/>
        <v>Thursday</v>
      </c>
      <c r="I2113" t="str">
        <f t="shared" si="285"/>
        <v>Jul</v>
      </c>
      <c r="J2113" t="s">
        <v>46</v>
      </c>
    </row>
    <row r="2114" spans="1:11" x14ac:dyDescent="0.25">
      <c r="A2114" s="1">
        <v>45478</v>
      </c>
      <c r="B2114" t="s">
        <v>3</v>
      </c>
      <c r="C2114" t="s">
        <v>923</v>
      </c>
      <c r="D2114" s="2">
        <v>2.4</v>
      </c>
      <c r="E2114">
        <f t="shared" si="281"/>
        <v>7</v>
      </c>
      <c r="F2114">
        <f t="shared" si="282"/>
        <v>2024</v>
      </c>
      <c r="G2114">
        <f t="shared" si="283"/>
        <v>5</v>
      </c>
      <c r="H2114" t="str">
        <f t="shared" si="284"/>
        <v>Friday</v>
      </c>
      <c r="I2114" t="str">
        <f t="shared" si="285"/>
        <v>Jul</v>
      </c>
      <c r="J2114" t="s">
        <v>46</v>
      </c>
    </row>
    <row r="2115" spans="1:11" x14ac:dyDescent="0.25">
      <c r="A2115" s="1">
        <v>45478</v>
      </c>
      <c r="B2115" t="s">
        <v>3</v>
      </c>
      <c r="C2115" t="s">
        <v>1159</v>
      </c>
      <c r="D2115" s="2">
        <v>4.2</v>
      </c>
      <c r="E2115">
        <f t="shared" si="281"/>
        <v>7</v>
      </c>
      <c r="F2115">
        <f t="shared" si="282"/>
        <v>2024</v>
      </c>
      <c r="G2115">
        <f t="shared" si="283"/>
        <v>5</v>
      </c>
      <c r="H2115" t="str">
        <f t="shared" si="284"/>
        <v>Friday</v>
      </c>
      <c r="I2115" t="str">
        <f t="shared" si="285"/>
        <v>Jul</v>
      </c>
      <c r="J2115" t="s">
        <v>1157</v>
      </c>
      <c r="K2115" t="s">
        <v>1158</v>
      </c>
    </row>
    <row r="2116" spans="1:11" x14ac:dyDescent="0.25">
      <c r="A2116" s="1">
        <v>45478</v>
      </c>
      <c r="B2116" t="s">
        <v>3</v>
      </c>
      <c r="C2116" t="s">
        <v>1160</v>
      </c>
      <c r="D2116" s="2">
        <v>6.2</v>
      </c>
      <c r="E2116">
        <f t="shared" si="281"/>
        <v>7</v>
      </c>
      <c r="F2116">
        <f t="shared" si="282"/>
        <v>2024</v>
      </c>
      <c r="G2116">
        <f t="shared" si="283"/>
        <v>5</v>
      </c>
      <c r="H2116" t="str">
        <f t="shared" si="284"/>
        <v>Friday</v>
      </c>
      <c r="I2116" t="str">
        <f t="shared" si="285"/>
        <v>Jul</v>
      </c>
      <c r="J2116" t="s">
        <v>1157</v>
      </c>
      <c r="K2116" t="s">
        <v>1158</v>
      </c>
    </row>
    <row r="2117" spans="1:11" x14ac:dyDescent="0.25">
      <c r="A2117" s="1">
        <v>45478</v>
      </c>
      <c r="B2117" t="s">
        <v>3</v>
      </c>
      <c r="C2117" t="s">
        <v>1161</v>
      </c>
      <c r="D2117" s="2">
        <v>1.6</v>
      </c>
      <c r="E2117">
        <f t="shared" si="281"/>
        <v>7</v>
      </c>
      <c r="F2117">
        <f t="shared" si="282"/>
        <v>2024</v>
      </c>
      <c r="G2117">
        <f t="shared" si="283"/>
        <v>5</v>
      </c>
      <c r="H2117" t="str">
        <f t="shared" si="284"/>
        <v>Friday</v>
      </c>
      <c r="I2117" t="str">
        <f t="shared" si="285"/>
        <v>Jul</v>
      </c>
      <c r="J2117" t="s">
        <v>1157</v>
      </c>
      <c r="K2117" t="s">
        <v>1158</v>
      </c>
    </row>
    <row r="2118" spans="1:11" x14ac:dyDescent="0.25">
      <c r="A2118" s="1">
        <v>45479</v>
      </c>
      <c r="B2118" t="s">
        <v>3</v>
      </c>
      <c r="C2118" t="s">
        <v>1162</v>
      </c>
      <c r="D2118" s="2">
        <f>2-0.4</f>
        <v>1.6</v>
      </c>
      <c r="E2118">
        <f t="shared" si="281"/>
        <v>7</v>
      </c>
      <c r="F2118">
        <f t="shared" si="282"/>
        <v>2024</v>
      </c>
      <c r="G2118">
        <f t="shared" si="283"/>
        <v>6</v>
      </c>
      <c r="H2118" t="str">
        <f t="shared" si="284"/>
        <v>Saturday</v>
      </c>
      <c r="I2118" t="str">
        <f t="shared" si="285"/>
        <v>Jul</v>
      </c>
      <c r="J2118" t="s">
        <v>269</v>
      </c>
      <c r="K2118" t="s">
        <v>1178</v>
      </c>
    </row>
    <row r="2119" spans="1:11" x14ac:dyDescent="0.25">
      <c r="A2119" s="1">
        <v>45479</v>
      </c>
      <c r="B2119" t="s">
        <v>3</v>
      </c>
      <c r="C2119" t="s">
        <v>1163</v>
      </c>
      <c r="D2119" s="2">
        <f>0.99-0.2</f>
        <v>0.79</v>
      </c>
      <c r="E2119">
        <f t="shared" ref="E2119:E2132" si="286">MONTH(A2119)</f>
        <v>7</v>
      </c>
      <c r="F2119">
        <f t="shared" ref="F2119:F2132" si="287">YEAR(A2119)</f>
        <v>2024</v>
      </c>
      <c r="G2119">
        <f t="shared" ref="G2119:G2132" si="288">WEEKDAY(A2119, 2)</f>
        <v>6</v>
      </c>
      <c r="H2119" t="str">
        <f t="shared" ref="H2119:H2132" si="289">CHOOSE(WEEKDAY(A2119, 2), "Monday", "Tuesday","Wednesday", "Thursday", "Friday", "Saturday","Sunday")</f>
        <v>Saturday</v>
      </c>
      <c r="I2119" t="str">
        <f t="shared" ref="I2119:I2132" si="290">TEXT(A2119, "MMM")</f>
        <v>Jul</v>
      </c>
      <c r="J2119" t="s">
        <v>269</v>
      </c>
      <c r="K2119" t="s">
        <v>1178</v>
      </c>
    </row>
    <row r="2120" spans="1:11" x14ac:dyDescent="0.25">
      <c r="A2120" s="1">
        <v>45479</v>
      </c>
      <c r="B2120" t="s">
        <v>3</v>
      </c>
      <c r="C2120" t="s">
        <v>1163</v>
      </c>
      <c r="D2120" s="2">
        <f>0.99-0.2</f>
        <v>0.79</v>
      </c>
      <c r="E2120">
        <f t="shared" si="286"/>
        <v>7</v>
      </c>
      <c r="F2120">
        <f t="shared" si="287"/>
        <v>2024</v>
      </c>
      <c r="G2120">
        <f t="shared" si="288"/>
        <v>6</v>
      </c>
      <c r="H2120" t="str">
        <f t="shared" si="289"/>
        <v>Saturday</v>
      </c>
      <c r="I2120" t="str">
        <f t="shared" si="290"/>
        <v>Jul</v>
      </c>
      <c r="J2120" t="s">
        <v>269</v>
      </c>
      <c r="K2120" t="s">
        <v>1178</v>
      </c>
    </row>
    <row r="2121" spans="1:11" x14ac:dyDescent="0.25">
      <c r="A2121" s="1">
        <v>45479</v>
      </c>
      <c r="B2121" t="s">
        <v>3</v>
      </c>
      <c r="C2121" t="s">
        <v>1164</v>
      </c>
      <c r="D2121" s="2">
        <f>1.65-0.33</f>
        <v>1.3199999999999998</v>
      </c>
      <c r="E2121">
        <f t="shared" si="286"/>
        <v>7</v>
      </c>
      <c r="F2121">
        <f t="shared" si="287"/>
        <v>2024</v>
      </c>
      <c r="G2121">
        <f t="shared" si="288"/>
        <v>6</v>
      </c>
      <c r="H2121" t="str">
        <f t="shared" si="289"/>
        <v>Saturday</v>
      </c>
      <c r="I2121" t="str">
        <f t="shared" si="290"/>
        <v>Jul</v>
      </c>
      <c r="J2121" t="s">
        <v>269</v>
      </c>
      <c r="K2121" t="s">
        <v>1178</v>
      </c>
    </row>
    <row r="2122" spans="1:11" x14ac:dyDescent="0.25">
      <c r="A2122" s="1">
        <v>45479</v>
      </c>
      <c r="B2122" t="s">
        <v>3</v>
      </c>
      <c r="C2122" t="s">
        <v>1165</v>
      </c>
      <c r="D2122" s="2">
        <f>1.49-0.3</f>
        <v>1.19</v>
      </c>
      <c r="E2122">
        <f t="shared" si="286"/>
        <v>7</v>
      </c>
      <c r="F2122">
        <f t="shared" si="287"/>
        <v>2024</v>
      </c>
      <c r="G2122">
        <f t="shared" si="288"/>
        <v>6</v>
      </c>
      <c r="H2122" t="str">
        <f t="shared" si="289"/>
        <v>Saturday</v>
      </c>
      <c r="I2122" t="str">
        <f t="shared" si="290"/>
        <v>Jul</v>
      </c>
      <c r="J2122" t="s">
        <v>269</v>
      </c>
      <c r="K2122" t="s">
        <v>1178</v>
      </c>
    </row>
    <row r="2123" spans="1:11" x14ac:dyDescent="0.25">
      <c r="A2123" s="1">
        <v>45479</v>
      </c>
      <c r="B2123" t="s">
        <v>3</v>
      </c>
      <c r="C2123" t="s">
        <v>1166</v>
      </c>
      <c r="D2123" s="2">
        <v>1.25</v>
      </c>
      <c r="E2123">
        <f t="shared" si="286"/>
        <v>7</v>
      </c>
      <c r="F2123">
        <f t="shared" si="287"/>
        <v>2024</v>
      </c>
      <c r="G2123">
        <f t="shared" si="288"/>
        <v>6</v>
      </c>
      <c r="H2123" t="str">
        <f t="shared" si="289"/>
        <v>Saturday</v>
      </c>
      <c r="I2123" t="str">
        <f t="shared" si="290"/>
        <v>Jul</v>
      </c>
      <c r="J2123" t="s">
        <v>269</v>
      </c>
      <c r="K2123" t="s">
        <v>1178</v>
      </c>
    </row>
    <row r="2124" spans="1:11" x14ac:dyDescent="0.25">
      <c r="A2124" s="1">
        <v>45479</v>
      </c>
      <c r="B2124" t="s">
        <v>3</v>
      </c>
      <c r="C2124" t="s">
        <v>1167</v>
      </c>
      <c r="D2124" s="2">
        <v>1.45</v>
      </c>
      <c r="E2124">
        <f t="shared" si="286"/>
        <v>7</v>
      </c>
      <c r="F2124">
        <f t="shared" si="287"/>
        <v>2024</v>
      </c>
      <c r="G2124">
        <f t="shared" si="288"/>
        <v>6</v>
      </c>
      <c r="H2124" t="str">
        <f t="shared" si="289"/>
        <v>Saturday</v>
      </c>
      <c r="I2124" t="str">
        <f t="shared" si="290"/>
        <v>Jul</v>
      </c>
      <c r="J2124" t="s">
        <v>269</v>
      </c>
      <c r="K2124" t="s">
        <v>1178</v>
      </c>
    </row>
    <row r="2125" spans="1:11" x14ac:dyDescent="0.25">
      <c r="A2125" s="1">
        <v>45479</v>
      </c>
      <c r="B2125" t="s">
        <v>3</v>
      </c>
      <c r="C2125" t="s">
        <v>1167</v>
      </c>
      <c r="D2125" s="2">
        <v>1.45</v>
      </c>
      <c r="E2125">
        <f t="shared" si="286"/>
        <v>7</v>
      </c>
      <c r="F2125">
        <f t="shared" si="287"/>
        <v>2024</v>
      </c>
      <c r="G2125">
        <f t="shared" si="288"/>
        <v>6</v>
      </c>
      <c r="H2125" t="str">
        <f t="shared" si="289"/>
        <v>Saturday</v>
      </c>
      <c r="I2125" t="str">
        <f t="shared" si="290"/>
        <v>Jul</v>
      </c>
      <c r="J2125" t="s">
        <v>269</v>
      </c>
      <c r="K2125" t="s">
        <v>1178</v>
      </c>
    </row>
    <row r="2126" spans="1:11" x14ac:dyDescent="0.25">
      <c r="A2126" s="1">
        <v>45479</v>
      </c>
      <c r="B2126" t="s">
        <v>3</v>
      </c>
      <c r="C2126" t="s">
        <v>1168</v>
      </c>
      <c r="D2126" s="2">
        <v>5.99</v>
      </c>
      <c r="E2126">
        <f t="shared" si="286"/>
        <v>7</v>
      </c>
      <c r="F2126">
        <f t="shared" si="287"/>
        <v>2024</v>
      </c>
      <c r="G2126">
        <f t="shared" si="288"/>
        <v>6</v>
      </c>
      <c r="H2126" t="str">
        <f t="shared" si="289"/>
        <v>Saturday</v>
      </c>
      <c r="I2126" t="str">
        <f t="shared" si="290"/>
        <v>Jul</v>
      </c>
      <c r="J2126" t="s">
        <v>269</v>
      </c>
      <c r="K2126" t="s">
        <v>1178</v>
      </c>
    </row>
    <row r="2127" spans="1:11" x14ac:dyDescent="0.25">
      <c r="A2127" s="1">
        <v>45479</v>
      </c>
      <c r="B2127" t="s">
        <v>3</v>
      </c>
      <c r="C2127" t="s">
        <v>1090</v>
      </c>
      <c r="D2127" s="2">
        <v>0.85</v>
      </c>
      <c r="E2127">
        <f t="shared" si="286"/>
        <v>7</v>
      </c>
      <c r="F2127">
        <f t="shared" si="287"/>
        <v>2024</v>
      </c>
      <c r="G2127">
        <f t="shared" si="288"/>
        <v>6</v>
      </c>
      <c r="H2127" t="str">
        <f t="shared" si="289"/>
        <v>Saturday</v>
      </c>
      <c r="I2127" t="str">
        <f t="shared" si="290"/>
        <v>Jul</v>
      </c>
      <c r="J2127" t="s">
        <v>269</v>
      </c>
      <c r="K2127" t="s">
        <v>1178</v>
      </c>
    </row>
    <row r="2128" spans="1:11" x14ac:dyDescent="0.25">
      <c r="A2128" s="1">
        <v>45479</v>
      </c>
      <c r="B2128" t="s">
        <v>3</v>
      </c>
      <c r="C2128" t="s">
        <v>1090</v>
      </c>
      <c r="D2128" s="2">
        <v>0.85</v>
      </c>
      <c r="E2128">
        <f t="shared" si="286"/>
        <v>7</v>
      </c>
      <c r="F2128">
        <f t="shared" si="287"/>
        <v>2024</v>
      </c>
      <c r="G2128">
        <f t="shared" si="288"/>
        <v>6</v>
      </c>
      <c r="H2128" t="str">
        <f t="shared" si="289"/>
        <v>Saturday</v>
      </c>
      <c r="I2128" t="str">
        <f t="shared" si="290"/>
        <v>Jul</v>
      </c>
      <c r="J2128" t="s">
        <v>269</v>
      </c>
      <c r="K2128" t="s">
        <v>1178</v>
      </c>
    </row>
    <row r="2129" spans="1:11" x14ac:dyDescent="0.25">
      <c r="A2129" s="1">
        <v>45479</v>
      </c>
      <c r="B2129" t="s">
        <v>3</v>
      </c>
      <c r="C2129" t="s">
        <v>1169</v>
      </c>
      <c r="D2129" s="2">
        <v>5.49</v>
      </c>
      <c r="E2129">
        <f t="shared" si="286"/>
        <v>7</v>
      </c>
      <c r="F2129">
        <f t="shared" si="287"/>
        <v>2024</v>
      </c>
      <c r="G2129">
        <f t="shared" si="288"/>
        <v>6</v>
      </c>
      <c r="H2129" t="str">
        <f t="shared" si="289"/>
        <v>Saturday</v>
      </c>
      <c r="I2129" t="str">
        <f t="shared" si="290"/>
        <v>Jul</v>
      </c>
      <c r="J2129" t="s">
        <v>269</v>
      </c>
      <c r="K2129" t="s">
        <v>1178</v>
      </c>
    </row>
    <row r="2130" spans="1:11" x14ac:dyDescent="0.25">
      <c r="A2130" s="1">
        <v>45479</v>
      </c>
      <c r="B2130" t="s">
        <v>3</v>
      </c>
      <c r="C2130" t="s">
        <v>1170</v>
      </c>
      <c r="D2130" s="2">
        <v>0.75</v>
      </c>
      <c r="E2130">
        <f t="shared" si="286"/>
        <v>7</v>
      </c>
      <c r="F2130">
        <f t="shared" si="287"/>
        <v>2024</v>
      </c>
      <c r="G2130">
        <f t="shared" si="288"/>
        <v>6</v>
      </c>
      <c r="H2130" t="str">
        <f t="shared" si="289"/>
        <v>Saturday</v>
      </c>
      <c r="I2130" t="str">
        <f t="shared" si="290"/>
        <v>Jul</v>
      </c>
      <c r="J2130" t="s">
        <v>269</v>
      </c>
      <c r="K2130" t="s">
        <v>1178</v>
      </c>
    </row>
    <row r="2131" spans="1:11" x14ac:dyDescent="0.25">
      <c r="A2131" s="1">
        <v>45479</v>
      </c>
      <c r="B2131" t="s">
        <v>3</v>
      </c>
      <c r="C2131" t="s">
        <v>1171</v>
      </c>
      <c r="D2131" s="2">
        <f>2.89/2</f>
        <v>1.4450000000000001</v>
      </c>
      <c r="E2131">
        <f t="shared" si="286"/>
        <v>7</v>
      </c>
      <c r="F2131">
        <f t="shared" si="287"/>
        <v>2024</v>
      </c>
      <c r="G2131">
        <f t="shared" si="288"/>
        <v>6</v>
      </c>
      <c r="H2131" t="str">
        <f t="shared" si="289"/>
        <v>Saturday</v>
      </c>
      <c r="I2131" t="str">
        <f t="shared" si="290"/>
        <v>Jul</v>
      </c>
      <c r="J2131" t="s">
        <v>269</v>
      </c>
      <c r="K2131" t="s">
        <v>1178</v>
      </c>
    </row>
    <row r="2132" spans="1:11" x14ac:dyDescent="0.25">
      <c r="A2132" s="1">
        <v>45479</v>
      </c>
      <c r="B2132" t="s">
        <v>3</v>
      </c>
      <c r="C2132" t="s">
        <v>1172</v>
      </c>
      <c r="D2132" s="2">
        <v>3.59</v>
      </c>
      <c r="E2132">
        <f t="shared" si="286"/>
        <v>7</v>
      </c>
      <c r="F2132">
        <f t="shared" si="287"/>
        <v>2024</v>
      </c>
      <c r="G2132">
        <f t="shared" si="288"/>
        <v>6</v>
      </c>
      <c r="H2132" t="str">
        <f t="shared" si="289"/>
        <v>Saturday</v>
      </c>
      <c r="I2132" t="str">
        <f t="shared" si="290"/>
        <v>Jul</v>
      </c>
      <c r="J2132" t="s">
        <v>269</v>
      </c>
      <c r="K2132" t="s">
        <v>1178</v>
      </c>
    </row>
    <row r="2133" spans="1:11" x14ac:dyDescent="0.25">
      <c r="A2133" s="1">
        <v>45479</v>
      </c>
      <c r="B2133" t="s">
        <v>3</v>
      </c>
      <c r="C2133" t="s">
        <v>1173</v>
      </c>
      <c r="D2133" s="2">
        <v>3.19</v>
      </c>
      <c r="E2133">
        <f t="shared" ref="E2133:E2142" si="291">MONTH(A2133)</f>
        <v>7</v>
      </c>
      <c r="F2133">
        <f t="shared" ref="F2133:F2142" si="292">YEAR(A2133)</f>
        <v>2024</v>
      </c>
      <c r="G2133">
        <f t="shared" ref="G2133:G2142" si="293">WEEKDAY(A2133, 2)</f>
        <v>6</v>
      </c>
      <c r="H2133" t="str">
        <f t="shared" ref="H2133:H2142" si="294">CHOOSE(WEEKDAY(A2133, 2), "Monday", "Tuesday","Wednesday", "Thursday", "Friday", "Saturday","Sunday")</f>
        <v>Saturday</v>
      </c>
      <c r="I2133" t="str">
        <f t="shared" ref="I2133:I2142" si="295">TEXT(A2133, "MMM")</f>
        <v>Jul</v>
      </c>
      <c r="J2133" t="s">
        <v>269</v>
      </c>
      <c r="K2133" t="s">
        <v>1178</v>
      </c>
    </row>
    <row r="2134" spans="1:11" x14ac:dyDescent="0.25">
      <c r="A2134" s="1">
        <v>45479</v>
      </c>
      <c r="B2134" t="s">
        <v>3</v>
      </c>
      <c r="C2134" t="s">
        <v>1095</v>
      </c>
      <c r="D2134" s="2">
        <v>3.59</v>
      </c>
      <c r="E2134">
        <f t="shared" si="291"/>
        <v>7</v>
      </c>
      <c r="F2134">
        <f t="shared" si="292"/>
        <v>2024</v>
      </c>
      <c r="G2134">
        <f t="shared" si="293"/>
        <v>6</v>
      </c>
      <c r="H2134" t="str">
        <f t="shared" si="294"/>
        <v>Saturday</v>
      </c>
      <c r="I2134" t="str">
        <f t="shared" si="295"/>
        <v>Jul</v>
      </c>
      <c r="J2134" t="s">
        <v>269</v>
      </c>
      <c r="K2134" t="s">
        <v>1178</v>
      </c>
    </row>
    <row r="2135" spans="1:11" x14ac:dyDescent="0.25">
      <c r="A2135" s="1">
        <v>45479</v>
      </c>
      <c r="B2135" t="s">
        <v>3</v>
      </c>
      <c r="C2135" t="s">
        <v>1174</v>
      </c>
      <c r="D2135" s="2">
        <v>3.19</v>
      </c>
      <c r="E2135">
        <f t="shared" si="291"/>
        <v>7</v>
      </c>
      <c r="F2135">
        <f t="shared" si="292"/>
        <v>2024</v>
      </c>
      <c r="G2135">
        <f t="shared" si="293"/>
        <v>6</v>
      </c>
      <c r="H2135" t="str">
        <f t="shared" si="294"/>
        <v>Saturday</v>
      </c>
      <c r="I2135" t="str">
        <f t="shared" si="295"/>
        <v>Jul</v>
      </c>
      <c r="J2135" t="s">
        <v>269</v>
      </c>
      <c r="K2135" t="s">
        <v>1178</v>
      </c>
    </row>
    <row r="2136" spans="1:11" x14ac:dyDescent="0.25">
      <c r="A2136" s="1">
        <v>45479</v>
      </c>
      <c r="B2136" t="s">
        <v>3</v>
      </c>
      <c r="C2136" t="s">
        <v>1163</v>
      </c>
      <c r="D2136" s="2">
        <v>0.99</v>
      </c>
      <c r="E2136">
        <f t="shared" si="291"/>
        <v>7</v>
      </c>
      <c r="F2136">
        <f t="shared" si="292"/>
        <v>2024</v>
      </c>
      <c r="G2136">
        <f t="shared" si="293"/>
        <v>6</v>
      </c>
      <c r="H2136" t="str">
        <f t="shared" si="294"/>
        <v>Saturday</v>
      </c>
      <c r="I2136" t="str">
        <f t="shared" si="295"/>
        <v>Jul</v>
      </c>
      <c r="J2136" t="s">
        <v>269</v>
      </c>
      <c r="K2136" t="s">
        <v>1178</v>
      </c>
    </row>
    <row r="2137" spans="1:11" x14ac:dyDescent="0.25">
      <c r="A2137" s="1">
        <v>45479</v>
      </c>
      <c r="B2137" t="s">
        <v>3</v>
      </c>
      <c r="C2137" t="s">
        <v>1175</v>
      </c>
      <c r="D2137" s="2">
        <v>1.1499999999999999</v>
      </c>
      <c r="E2137">
        <f t="shared" si="291"/>
        <v>7</v>
      </c>
      <c r="F2137">
        <f t="shared" si="292"/>
        <v>2024</v>
      </c>
      <c r="G2137">
        <f t="shared" si="293"/>
        <v>6</v>
      </c>
      <c r="H2137" t="str">
        <f t="shared" si="294"/>
        <v>Saturday</v>
      </c>
      <c r="I2137" t="str">
        <f t="shared" si="295"/>
        <v>Jul</v>
      </c>
      <c r="J2137" t="s">
        <v>269</v>
      </c>
      <c r="K2137" t="s">
        <v>1178</v>
      </c>
    </row>
    <row r="2138" spans="1:11" x14ac:dyDescent="0.25">
      <c r="A2138" s="1">
        <v>45479</v>
      </c>
      <c r="B2138" t="s">
        <v>3</v>
      </c>
      <c r="C2138" t="s">
        <v>1176</v>
      </c>
      <c r="D2138" s="2">
        <v>4.99</v>
      </c>
      <c r="E2138">
        <f t="shared" si="291"/>
        <v>7</v>
      </c>
      <c r="F2138">
        <f t="shared" si="292"/>
        <v>2024</v>
      </c>
      <c r="G2138">
        <f t="shared" si="293"/>
        <v>6</v>
      </c>
      <c r="H2138" t="str">
        <f t="shared" si="294"/>
        <v>Saturday</v>
      </c>
      <c r="I2138" t="str">
        <f t="shared" si="295"/>
        <v>Jul</v>
      </c>
      <c r="J2138" t="s">
        <v>269</v>
      </c>
      <c r="K2138" t="s">
        <v>1178</v>
      </c>
    </row>
    <row r="2139" spans="1:11" x14ac:dyDescent="0.25">
      <c r="A2139" s="1">
        <v>45479</v>
      </c>
      <c r="B2139" t="s">
        <v>3</v>
      </c>
      <c r="C2139" t="s">
        <v>1177</v>
      </c>
      <c r="D2139" s="2">
        <v>2.99</v>
      </c>
      <c r="E2139">
        <f t="shared" si="291"/>
        <v>7</v>
      </c>
      <c r="F2139">
        <f t="shared" si="292"/>
        <v>2024</v>
      </c>
      <c r="G2139">
        <f t="shared" si="293"/>
        <v>6</v>
      </c>
      <c r="H2139" t="str">
        <f t="shared" si="294"/>
        <v>Saturday</v>
      </c>
      <c r="I2139" t="str">
        <f t="shared" si="295"/>
        <v>Jul</v>
      </c>
      <c r="J2139" t="s">
        <v>269</v>
      </c>
      <c r="K2139" t="s">
        <v>1178</v>
      </c>
    </row>
    <row r="2140" spans="1:11" x14ac:dyDescent="0.25">
      <c r="A2140" s="1">
        <v>45479</v>
      </c>
      <c r="B2140" t="s">
        <v>3</v>
      </c>
      <c r="C2140" t="s">
        <v>1025</v>
      </c>
      <c r="D2140" s="2">
        <v>0.45</v>
      </c>
      <c r="E2140">
        <f t="shared" si="291"/>
        <v>7</v>
      </c>
      <c r="F2140">
        <f t="shared" si="292"/>
        <v>2024</v>
      </c>
      <c r="G2140">
        <f t="shared" si="293"/>
        <v>6</v>
      </c>
      <c r="H2140" t="str">
        <f t="shared" si="294"/>
        <v>Saturday</v>
      </c>
      <c r="I2140" t="str">
        <f t="shared" si="295"/>
        <v>Jul</v>
      </c>
      <c r="J2140" t="s">
        <v>48</v>
      </c>
      <c r="K2140" t="s">
        <v>1178</v>
      </c>
    </row>
    <row r="2141" spans="1:11" x14ac:dyDescent="0.25">
      <c r="A2141" s="1">
        <v>45479</v>
      </c>
      <c r="B2141" t="s">
        <v>3</v>
      </c>
      <c r="C2141" t="s">
        <v>1179</v>
      </c>
      <c r="D2141" s="2">
        <f>3.39/2</f>
        <v>1.6950000000000001</v>
      </c>
      <c r="E2141">
        <f t="shared" si="291"/>
        <v>7</v>
      </c>
      <c r="F2141">
        <f t="shared" si="292"/>
        <v>2024</v>
      </c>
      <c r="G2141">
        <f t="shared" si="293"/>
        <v>6</v>
      </c>
      <c r="H2141" t="str">
        <f t="shared" si="294"/>
        <v>Saturday</v>
      </c>
      <c r="I2141" t="str">
        <f t="shared" si="295"/>
        <v>Jul</v>
      </c>
      <c r="J2141" t="s">
        <v>48</v>
      </c>
      <c r="K2141" t="s">
        <v>1178</v>
      </c>
    </row>
    <row r="2142" spans="1:11" x14ac:dyDescent="0.25">
      <c r="A2142" s="1">
        <v>45476</v>
      </c>
      <c r="B2142" t="s">
        <v>96</v>
      </c>
      <c r="C2142" t="s">
        <v>96</v>
      </c>
      <c r="D2142" s="2">
        <f>56.9/2</f>
        <v>28.45</v>
      </c>
      <c r="E2142">
        <f t="shared" si="291"/>
        <v>7</v>
      </c>
      <c r="F2142">
        <f t="shared" si="292"/>
        <v>2024</v>
      </c>
      <c r="G2142">
        <f t="shared" si="293"/>
        <v>3</v>
      </c>
      <c r="H2142" t="str">
        <f t="shared" si="294"/>
        <v>Wednesday</v>
      </c>
      <c r="I2142" t="str">
        <f t="shared" si="295"/>
        <v>Jul</v>
      </c>
      <c r="J2142" t="s">
        <v>1180</v>
      </c>
      <c r="K2142" t="s">
        <v>743</v>
      </c>
    </row>
    <row r="2143" spans="1:11" x14ac:dyDescent="0.25">
      <c r="A2143" s="1">
        <v>45078</v>
      </c>
      <c r="B2143" t="s">
        <v>1181</v>
      </c>
      <c r="C2143" t="s">
        <v>1182</v>
      </c>
      <c r="D2143" s="2">
        <v>29</v>
      </c>
      <c r="E2143">
        <f>MONTH(A2143)</f>
        <v>6</v>
      </c>
      <c r="F2143">
        <f>YEAR(A2143)</f>
        <v>2023</v>
      </c>
      <c r="G2143">
        <f>WEEKDAY(A2143, 2)</f>
        <v>4</v>
      </c>
      <c r="H2143" t="str">
        <f>CHOOSE(WEEKDAY(A2143, 2), "Monday", "Tuesday","Wednesday", "Thursday", "Friday", "Saturday","Sunday")</f>
        <v>Thursday</v>
      </c>
      <c r="I2143" t="str">
        <f>TEXT(A2143, "MMM")</f>
        <v>Jun</v>
      </c>
      <c r="J2143" t="s">
        <v>1183</v>
      </c>
      <c r="K2143" t="s">
        <v>729</v>
      </c>
    </row>
    <row r="2144" spans="1:11" x14ac:dyDescent="0.25">
      <c r="A2144" s="1">
        <v>45108</v>
      </c>
      <c r="B2144" t="s">
        <v>1181</v>
      </c>
      <c r="C2144" t="s">
        <v>1182</v>
      </c>
      <c r="D2144" s="2">
        <v>29</v>
      </c>
      <c r="E2144">
        <f>MONTH(A2144)</f>
        <v>7</v>
      </c>
      <c r="F2144">
        <f>YEAR(A2144)</f>
        <v>2023</v>
      </c>
      <c r="G2144">
        <f>WEEKDAY(A2144, 2)</f>
        <v>6</v>
      </c>
      <c r="H2144" t="str">
        <f>CHOOSE(WEEKDAY(A2144, 2), "Monday", "Tuesday","Wednesday", "Thursday", "Friday", "Saturday","Sunday")</f>
        <v>Saturday</v>
      </c>
      <c r="I2144" t="str">
        <f>TEXT(A2144, "MMM")</f>
        <v>Jul</v>
      </c>
      <c r="J2144" t="s">
        <v>1183</v>
      </c>
      <c r="K2144" t="s">
        <v>729</v>
      </c>
    </row>
    <row r="2145" spans="1:11" x14ac:dyDescent="0.25">
      <c r="A2145" s="1">
        <v>45139</v>
      </c>
      <c r="B2145" t="s">
        <v>1181</v>
      </c>
      <c r="C2145" t="s">
        <v>1182</v>
      </c>
      <c r="D2145" s="2">
        <v>29</v>
      </c>
      <c r="E2145">
        <f t="shared" ref="E2145:E2155" si="296">MONTH(A2145)</f>
        <v>8</v>
      </c>
      <c r="F2145">
        <f t="shared" ref="F2145:F2155" si="297">YEAR(A2145)</f>
        <v>2023</v>
      </c>
      <c r="G2145">
        <f t="shared" ref="G2145:G2155" si="298">WEEKDAY(A2145, 2)</f>
        <v>2</v>
      </c>
      <c r="H2145" t="str">
        <f t="shared" ref="H2145:H2155" si="299">CHOOSE(WEEKDAY(A2145, 2), "Monday", "Tuesday","Wednesday", "Thursday", "Friday", "Saturday","Sunday")</f>
        <v>Tuesday</v>
      </c>
      <c r="I2145" t="str">
        <f t="shared" ref="I2145:I2155" si="300">TEXT(A2145, "MMM")</f>
        <v>Aug</v>
      </c>
      <c r="J2145" t="s">
        <v>1183</v>
      </c>
      <c r="K2145" t="s">
        <v>729</v>
      </c>
    </row>
    <row r="2146" spans="1:11" x14ac:dyDescent="0.25">
      <c r="A2146" s="1">
        <v>45170</v>
      </c>
      <c r="B2146" t="s">
        <v>1181</v>
      </c>
      <c r="C2146" t="s">
        <v>1182</v>
      </c>
      <c r="D2146" s="2">
        <v>29</v>
      </c>
      <c r="E2146">
        <f t="shared" si="296"/>
        <v>9</v>
      </c>
      <c r="F2146">
        <f t="shared" si="297"/>
        <v>2023</v>
      </c>
      <c r="G2146">
        <f t="shared" si="298"/>
        <v>5</v>
      </c>
      <c r="H2146" t="str">
        <f t="shared" si="299"/>
        <v>Friday</v>
      </c>
      <c r="I2146" t="str">
        <f t="shared" si="300"/>
        <v>Sep</v>
      </c>
      <c r="J2146" t="s">
        <v>1183</v>
      </c>
      <c r="K2146" t="s">
        <v>729</v>
      </c>
    </row>
    <row r="2147" spans="1:11" x14ac:dyDescent="0.25">
      <c r="A2147" s="1">
        <v>45200</v>
      </c>
      <c r="B2147" t="s">
        <v>1181</v>
      </c>
      <c r="C2147" t="s">
        <v>1182</v>
      </c>
      <c r="D2147" s="2">
        <v>29</v>
      </c>
      <c r="E2147">
        <f t="shared" si="296"/>
        <v>10</v>
      </c>
      <c r="F2147">
        <f t="shared" si="297"/>
        <v>2023</v>
      </c>
      <c r="G2147">
        <f t="shared" si="298"/>
        <v>7</v>
      </c>
      <c r="H2147" t="str">
        <f t="shared" si="299"/>
        <v>Sunday</v>
      </c>
      <c r="I2147" t="str">
        <f t="shared" si="300"/>
        <v>Oct</v>
      </c>
      <c r="J2147" t="s">
        <v>1183</v>
      </c>
      <c r="K2147" t="s">
        <v>729</v>
      </c>
    </row>
    <row r="2148" spans="1:11" x14ac:dyDescent="0.25">
      <c r="A2148" s="1">
        <v>45231</v>
      </c>
      <c r="B2148" t="s">
        <v>1181</v>
      </c>
      <c r="C2148" t="s">
        <v>1182</v>
      </c>
      <c r="D2148" s="2">
        <v>29</v>
      </c>
      <c r="E2148">
        <f t="shared" si="296"/>
        <v>11</v>
      </c>
      <c r="F2148">
        <f t="shared" si="297"/>
        <v>2023</v>
      </c>
      <c r="G2148">
        <f t="shared" si="298"/>
        <v>3</v>
      </c>
      <c r="H2148" t="str">
        <f t="shared" si="299"/>
        <v>Wednesday</v>
      </c>
      <c r="I2148" t="str">
        <f t="shared" si="300"/>
        <v>Nov</v>
      </c>
      <c r="J2148" t="s">
        <v>1183</v>
      </c>
      <c r="K2148" t="s">
        <v>729</v>
      </c>
    </row>
    <row r="2149" spans="1:11" x14ac:dyDescent="0.25">
      <c r="A2149" s="1">
        <v>45261</v>
      </c>
      <c r="B2149" t="s">
        <v>1181</v>
      </c>
      <c r="C2149" t="s">
        <v>1182</v>
      </c>
      <c r="D2149" s="2">
        <v>29</v>
      </c>
      <c r="E2149">
        <f t="shared" si="296"/>
        <v>12</v>
      </c>
      <c r="F2149">
        <f t="shared" si="297"/>
        <v>2023</v>
      </c>
      <c r="G2149">
        <f t="shared" si="298"/>
        <v>5</v>
      </c>
      <c r="H2149" t="str">
        <f t="shared" si="299"/>
        <v>Friday</v>
      </c>
      <c r="I2149" t="str">
        <f t="shared" si="300"/>
        <v>Dec</v>
      </c>
      <c r="J2149" t="s">
        <v>1183</v>
      </c>
      <c r="K2149" t="s">
        <v>729</v>
      </c>
    </row>
    <row r="2150" spans="1:11" x14ac:dyDescent="0.25">
      <c r="A2150" s="1">
        <v>45292</v>
      </c>
      <c r="B2150" t="s">
        <v>1181</v>
      </c>
      <c r="C2150" t="s">
        <v>1182</v>
      </c>
      <c r="D2150" s="2">
        <v>29</v>
      </c>
      <c r="E2150">
        <f t="shared" si="296"/>
        <v>1</v>
      </c>
      <c r="F2150">
        <f t="shared" si="297"/>
        <v>2024</v>
      </c>
      <c r="G2150">
        <f t="shared" si="298"/>
        <v>1</v>
      </c>
      <c r="H2150" t="str">
        <f t="shared" si="299"/>
        <v>Monday</v>
      </c>
      <c r="I2150" t="str">
        <f t="shared" si="300"/>
        <v>Jan</v>
      </c>
      <c r="J2150" t="s">
        <v>1183</v>
      </c>
      <c r="K2150" t="s">
        <v>729</v>
      </c>
    </row>
    <row r="2151" spans="1:11" x14ac:dyDescent="0.25">
      <c r="A2151" s="1">
        <v>45323</v>
      </c>
      <c r="B2151" t="s">
        <v>1181</v>
      </c>
      <c r="C2151" t="s">
        <v>1182</v>
      </c>
      <c r="D2151" s="2">
        <v>29</v>
      </c>
      <c r="E2151">
        <f t="shared" si="296"/>
        <v>2</v>
      </c>
      <c r="F2151">
        <f t="shared" si="297"/>
        <v>2024</v>
      </c>
      <c r="G2151">
        <f t="shared" si="298"/>
        <v>4</v>
      </c>
      <c r="H2151" t="str">
        <f t="shared" si="299"/>
        <v>Thursday</v>
      </c>
      <c r="I2151" t="str">
        <f t="shared" si="300"/>
        <v>Feb</v>
      </c>
      <c r="J2151" t="s">
        <v>1183</v>
      </c>
      <c r="K2151" t="s">
        <v>729</v>
      </c>
    </row>
    <row r="2152" spans="1:11" x14ac:dyDescent="0.25">
      <c r="A2152" s="1">
        <v>45352</v>
      </c>
      <c r="B2152" t="s">
        <v>1181</v>
      </c>
      <c r="C2152" t="s">
        <v>1182</v>
      </c>
      <c r="D2152" s="2">
        <v>29</v>
      </c>
      <c r="E2152">
        <f t="shared" si="296"/>
        <v>3</v>
      </c>
      <c r="F2152">
        <f t="shared" si="297"/>
        <v>2024</v>
      </c>
      <c r="G2152">
        <f t="shared" si="298"/>
        <v>5</v>
      </c>
      <c r="H2152" t="str">
        <f t="shared" si="299"/>
        <v>Friday</v>
      </c>
      <c r="I2152" t="str">
        <f t="shared" si="300"/>
        <v>Mar</v>
      </c>
      <c r="J2152" t="s">
        <v>1183</v>
      </c>
      <c r="K2152" t="s">
        <v>729</v>
      </c>
    </row>
    <row r="2153" spans="1:11" x14ac:dyDescent="0.25">
      <c r="A2153" s="1">
        <v>45383</v>
      </c>
      <c r="B2153" t="s">
        <v>1181</v>
      </c>
      <c r="C2153" t="s">
        <v>1182</v>
      </c>
      <c r="D2153" s="2">
        <v>29</v>
      </c>
      <c r="E2153">
        <f t="shared" si="296"/>
        <v>4</v>
      </c>
      <c r="F2153">
        <f t="shared" si="297"/>
        <v>2024</v>
      </c>
      <c r="G2153">
        <f t="shared" si="298"/>
        <v>1</v>
      </c>
      <c r="H2153" t="str">
        <f t="shared" si="299"/>
        <v>Monday</v>
      </c>
      <c r="I2153" t="str">
        <f t="shared" si="300"/>
        <v>Apr</v>
      </c>
      <c r="J2153" t="s">
        <v>1183</v>
      </c>
      <c r="K2153" t="s">
        <v>729</v>
      </c>
    </row>
    <row r="2154" spans="1:11" x14ac:dyDescent="0.25">
      <c r="A2154" s="1">
        <v>45413</v>
      </c>
      <c r="B2154" t="s">
        <v>1181</v>
      </c>
      <c r="C2154" t="s">
        <v>1182</v>
      </c>
      <c r="D2154" s="2">
        <v>29</v>
      </c>
      <c r="E2154">
        <f t="shared" si="296"/>
        <v>5</v>
      </c>
      <c r="F2154">
        <f t="shared" si="297"/>
        <v>2024</v>
      </c>
      <c r="G2154">
        <f t="shared" si="298"/>
        <v>3</v>
      </c>
      <c r="H2154" t="str">
        <f t="shared" si="299"/>
        <v>Wednesday</v>
      </c>
      <c r="I2154" t="str">
        <f t="shared" si="300"/>
        <v>May</v>
      </c>
      <c r="J2154" t="s">
        <v>1183</v>
      </c>
      <c r="K2154" t="s">
        <v>729</v>
      </c>
    </row>
    <row r="2155" spans="1:11" x14ac:dyDescent="0.25">
      <c r="A2155" s="1">
        <v>45444</v>
      </c>
      <c r="B2155" t="s">
        <v>1181</v>
      </c>
      <c r="C2155" t="s">
        <v>1182</v>
      </c>
      <c r="D2155" s="2">
        <v>29</v>
      </c>
      <c r="E2155">
        <f t="shared" si="296"/>
        <v>6</v>
      </c>
      <c r="F2155">
        <f t="shared" si="297"/>
        <v>2024</v>
      </c>
      <c r="G2155">
        <f t="shared" si="298"/>
        <v>6</v>
      </c>
      <c r="H2155" t="str">
        <f t="shared" si="299"/>
        <v>Saturday</v>
      </c>
      <c r="I2155" t="str">
        <f t="shared" si="300"/>
        <v>Jun</v>
      </c>
      <c r="J2155" t="s">
        <v>1183</v>
      </c>
      <c r="K2155" t="s">
        <v>729</v>
      </c>
    </row>
    <row r="2156" spans="1:11" x14ac:dyDescent="0.25">
      <c r="A2156" s="1">
        <v>45078</v>
      </c>
      <c r="B2156" t="s">
        <v>1185</v>
      </c>
      <c r="C2156" t="s">
        <v>1184</v>
      </c>
      <c r="D2156" s="2">
        <v>5000</v>
      </c>
      <c r="E2156">
        <f>MONTH(A2156)</f>
        <v>6</v>
      </c>
      <c r="F2156">
        <f>YEAR(A2156)</f>
        <v>2023</v>
      </c>
      <c r="G2156">
        <f>WEEKDAY(A2156, 2)</f>
        <v>4</v>
      </c>
      <c r="H2156" t="str">
        <f>CHOOSE(WEEKDAY(A2156, 2), "Monday", "Tuesday","Wednesday", "Thursday", "Friday", "Saturday","Sunday")</f>
        <v>Thursday</v>
      </c>
      <c r="I2156" t="str">
        <f>TEXT(A2156, "MMM")</f>
        <v>Jun</v>
      </c>
    </row>
    <row r="2157" spans="1:11" x14ac:dyDescent="0.25">
      <c r="A2157" s="1">
        <v>45108</v>
      </c>
      <c r="B2157" t="s">
        <v>1185</v>
      </c>
      <c r="C2157" t="s">
        <v>1184</v>
      </c>
      <c r="D2157" s="2">
        <v>5000</v>
      </c>
      <c r="E2157">
        <f t="shared" ref="E2157:E2168" si="301">MONTH(A2157)</f>
        <v>7</v>
      </c>
      <c r="F2157">
        <f t="shared" ref="F2157:F2168" si="302">YEAR(A2157)</f>
        <v>2023</v>
      </c>
      <c r="G2157">
        <f t="shared" ref="G2157:G2168" si="303">WEEKDAY(A2157, 2)</f>
        <v>6</v>
      </c>
      <c r="H2157" t="str">
        <f t="shared" ref="H2157:H2168" si="304">CHOOSE(WEEKDAY(A2157, 2), "Monday", "Tuesday","Wednesday", "Thursday", "Friday", "Saturday","Sunday")</f>
        <v>Saturday</v>
      </c>
      <c r="I2157" t="str">
        <f t="shared" ref="I2157:I2168" si="305">TEXT(A2157, "MMM")</f>
        <v>Jul</v>
      </c>
    </row>
    <row r="2158" spans="1:11" x14ac:dyDescent="0.25">
      <c r="A2158" s="1">
        <v>45139</v>
      </c>
      <c r="B2158" t="s">
        <v>1185</v>
      </c>
      <c r="C2158" t="s">
        <v>1184</v>
      </c>
      <c r="D2158" s="2">
        <v>5000</v>
      </c>
      <c r="E2158">
        <f t="shared" si="301"/>
        <v>8</v>
      </c>
      <c r="F2158">
        <f t="shared" si="302"/>
        <v>2023</v>
      </c>
      <c r="G2158">
        <f t="shared" si="303"/>
        <v>2</v>
      </c>
      <c r="H2158" t="str">
        <f t="shared" si="304"/>
        <v>Tuesday</v>
      </c>
      <c r="I2158" t="str">
        <f t="shared" si="305"/>
        <v>Aug</v>
      </c>
    </row>
    <row r="2159" spans="1:11" x14ac:dyDescent="0.25">
      <c r="A2159" s="1">
        <v>45170</v>
      </c>
      <c r="B2159" t="s">
        <v>1185</v>
      </c>
      <c r="C2159" t="s">
        <v>1184</v>
      </c>
      <c r="D2159" s="2">
        <v>5000</v>
      </c>
      <c r="E2159">
        <f t="shared" si="301"/>
        <v>9</v>
      </c>
      <c r="F2159">
        <f t="shared" si="302"/>
        <v>2023</v>
      </c>
      <c r="G2159">
        <f t="shared" si="303"/>
        <v>5</v>
      </c>
      <c r="H2159" t="str">
        <f t="shared" si="304"/>
        <v>Friday</v>
      </c>
      <c r="I2159" t="str">
        <f t="shared" si="305"/>
        <v>Sep</v>
      </c>
    </row>
    <row r="2160" spans="1:11" x14ac:dyDescent="0.25">
      <c r="A2160" s="1">
        <v>45200</v>
      </c>
      <c r="B2160" t="s">
        <v>1185</v>
      </c>
      <c r="C2160" t="s">
        <v>1184</v>
      </c>
      <c r="D2160" s="2">
        <v>5000</v>
      </c>
      <c r="E2160">
        <f t="shared" si="301"/>
        <v>10</v>
      </c>
      <c r="F2160">
        <f t="shared" si="302"/>
        <v>2023</v>
      </c>
      <c r="G2160">
        <f t="shared" si="303"/>
        <v>7</v>
      </c>
      <c r="H2160" t="str">
        <f t="shared" si="304"/>
        <v>Sunday</v>
      </c>
      <c r="I2160" t="str">
        <f t="shared" si="305"/>
        <v>Oct</v>
      </c>
    </row>
    <row r="2161" spans="1:9" x14ac:dyDescent="0.25">
      <c r="A2161" s="1">
        <v>45231</v>
      </c>
      <c r="B2161" t="s">
        <v>1185</v>
      </c>
      <c r="C2161" t="s">
        <v>1184</v>
      </c>
      <c r="D2161" s="2">
        <v>5000</v>
      </c>
      <c r="E2161">
        <f t="shared" si="301"/>
        <v>11</v>
      </c>
      <c r="F2161">
        <f t="shared" si="302"/>
        <v>2023</v>
      </c>
      <c r="G2161">
        <f t="shared" si="303"/>
        <v>3</v>
      </c>
      <c r="H2161" t="str">
        <f t="shared" si="304"/>
        <v>Wednesday</v>
      </c>
      <c r="I2161" t="str">
        <f t="shared" si="305"/>
        <v>Nov</v>
      </c>
    </row>
    <row r="2162" spans="1:9" x14ac:dyDescent="0.25">
      <c r="A2162" s="1">
        <v>45261</v>
      </c>
      <c r="B2162" t="s">
        <v>1185</v>
      </c>
      <c r="C2162" t="s">
        <v>1184</v>
      </c>
      <c r="D2162" s="2">
        <v>5000</v>
      </c>
      <c r="E2162">
        <f t="shared" si="301"/>
        <v>12</v>
      </c>
      <c r="F2162">
        <f t="shared" si="302"/>
        <v>2023</v>
      </c>
      <c r="G2162">
        <f t="shared" si="303"/>
        <v>5</v>
      </c>
      <c r="H2162" t="str">
        <f t="shared" si="304"/>
        <v>Friday</v>
      </c>
      <c r="I2162" t="str">
        <f t="shared" si="305"/>
        <v>Dec</v>
      </c>
    </row>
    <row r="2163" spans="1:9" x14ac:dyDescent="0.25">
      <c r="A2163" s="1">
        <v>45292</v>
      </c>
      <c r="B2163" t="s">
        <v>1185</v>
      </c>
      <c r="C2163" t="s">
        <v>1184</v>
      </c>
      <c r="D2163" s="2">
        <v>5000</v>
      </c>
      <c r="E2163">
        <f t="shared" si="301"/>
        <v>1</v>
      </c>
      <c r="F2163">
        <f t="shared" si="302"/>
        <v>2024</v>
      </c>
      <c r="G2163">
        <f t="shared" si="303"/>
        <v>1</v>
      </c>
      <c r="H2163" t="str">
        <f t="shared" si="304"/>
        <v>Monday</v>
      </c>
      <c r="I2163" t="str">
        <f t="shared" si="305"/>
        <v>Jan</v>
      </c>
    </row>
    <row r="2164" spans="1:9" x14ac:dyDescent="0.25">
      <c r="A2164" s="1">
        <v>45323</v>
      </c>
      <c r="B2164" t="s">
        <v>1185</v>
      </c>
      <c r="C2164" t="s">
        <v>1184</v>
      </c>
      <c r="D2164" s="2">
        <v>5000</v>
      </c>
      <c r="E2164">
        <f t="shared" si="301"/>
        <v>2</v>
      </c>
      <c r="F2164">
        <f t="shared" si="302"/>
        <v>2024</v>
      </c>
      <c r="G2164">
        <f t="shared" si="303"/>
        <v>4</v>
      </c>
      <c r="H2164" t="str">
        <f t="shared" si="304"/>
        <v>Thursday</v>
      </c>
      <c r="I2164" t="str">
        <f t="shared" si="305"/>
        <v>Feb</v>
      </c>
    </row>
    <row r="2165" spans="1:9" x14ac:dyDescent="0.25">
      <c r="A2165" s="1">
        <v>45352</v>
      </c>
      <c r="B2165" t="s">
        <v>1185</v>
      </c>
      <c r="C2165" t="s">
        <v>1184</v>
      </c>
      <c r="D2165" s="2">
        <v>5000</v>
      </c>
      <c r="E2165">
        <f t="shared" si="301"/>
        <v>3</v>
      </c>
      <c r="F2165">
        <f t="shared" si="302"/>
        <v>2024</v>
      </c>
      <c r="G2165">
        <f t="shared" si="303"/>
        <v>5</v>
      </c>
      <c r="H2165" t="str">
        <f t="shared" si="304"/>
        <v>Friday</v>
      </c>
      <c r="I2165" t="str">
        <f t="shared" si="305"/>
        <v>Mar</v>
      </c>
    </row>
    <row r="2166" spans="1:9" x14ac:dyDescent="0.25">
      <c r="A2166" s="1">
        <v>45383</v>
      </c>
      <c r="B2166" t="s">
        <v>1185</v>
      </c>
      <c r="C2166" t="s">
        <v>1184</v>
      </c>
      <c r="D2166" s="2">
        <v>5000</v>
      </c>
      <c r="E2166">
        <f t="shared" si="301"/>
        <v>4</v>
      </c>
      <c r="F2166">
        <f t="shared" si="302"/>
        <v>2024</v>
      </c>
      <c r="G2166">
        <f t="shared" si="303"/>
        <v>1</v>
      </c>
      <c r="H2166" t="str">
        <f t="shared" si="304"/>
        <v>Monday</v>
      </c>
      <c r="I2166" t="str">
        <f t="shared" si="305"/>
        <v>Apr</v>
      </c>
    </row>
    <row r="2167" spans="1:9" x14ac:dyDescent="0.25">
      <c r="A2167" s="1">
        <v>45413</v>
      </c>
      <c r="B2167" t="s">
        <v>1185</v>
      </c>
      <c r="C2167" t="s">
        <v>1184</v>
      </c>
      <c r="D2167" s="2">
        <v>5000</v>
      </c>
      <c r="E2167">
        <f t="shared" si="301"/>
        <v>5</v>
      </c>
      <c r="F2167">
        <f t="shared" si="302"/>
        <v>2024</v>
      </c>
      <c r="G2167">
        <f t="shared" si="303"/>
        <v>3</v>
      </c>
      <c r="H2167" t="str">
        <f t="shared" si="304"/>
        <v>Wednesday</v>
      </c>
      <c r="I2167" t="str">
        <f t="shared" si="305"/>
        <v>May</v>
      </c>
    </row>
    <row r="2168" spans="1:9" x14ac:dyDescent="0.25">
      <c r="A2168" s="1">
        <v>45444</v>
      </c>
      <c r="B2168" t="s">
        <v>1185</v>
      </c>
      <c r="C2168" t="s">
        <v>1184</v>
      </c>
      <c r="D2168" s="2">
        <v>5000</v>
      </c>
      <c r="E2168">
        <f t="shared" si="301"/>
        <v>6</v>
      </c>
      <c r="F2168">
        <f t="shared" si="302"/>
        <v>2024</v>
      </c>
      <c r="G2168">
        <f t="shared" si="303"/>
        <v>6</v>
      </c>
      <c r="H2168" t="str">
        <f t="shared" si="304"/>
        <v>Saturday</v>
      </c>
      <c r="I2168" t="str">
        <f t="shared" si="305"/>
        <v>Jun</v>
      </c>
    </row>
  </sheetData>
  <sortState xmlns:xlrd2="http://schemas.microsoft.com/office/spreadsheetml/2017/richdata2" ref="A2:E984">
    <sortCondition ref="A965:A984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a.maccario1@campus.unimib.it</dc:creator>
  <cp:lastModifiedBy>a.maccario1@campus.unimib.it</cp:lastModifiedBy>
  <dcterms:created xsi:type="dcterms:W3CDTF">2023-09-11T08:16:48Z</dcterms:created>
  <dcterms:modified xsi:type="dcterms:W3CDTF">2024-07-11T21:06:26Z</dcterms:modified>
</cp:coreProperties>
</file>