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600" windowHeight="11760" activeTab="2"/>
  </bookViews>
  <sheets>
    <sheet name="Plan1" sheetId="1" r:id="rId1"/>
    <sheet name="Plan2" sheetId="2" r:id="rId2"/>
    <sheet name="Plan3" sheetId="3" r:id="rId3"/>
    <sheet name="Plan4" sheetId="4" r:id="rId4"/>
  </sheets>
  <calcPr calcId="144525"/>
</workbook>
</file>

<file path=xl/calcChain.xml><?xml version="1.0" encoding="utf-8"?>
<calcChain xmlns="http://schemas.openxmlformats.org/spreadsheetml/2006/main">
  <c r="D10" i="4" l="1"/>
  <c r="D8" i="4"/>
  <c r="B15" i="4"/>
  <c r="B14" i="4"/>
  <c r="B11" i="4"/>
  <c r="A9" i="4"/>
  <c r="A11" i="4" s="1"/>
  <c r="A13" i="4" s="1"/>
  <c r="B3" i="3"/>
  <c r="B5" i="3" l="1"/>
  <c r="C9" i="3"/>
  <c r="C10" i="3" s="1"/>
  <c r="B13" i="3" s="1"/>
  <c r="B15" i="3" s="1"/>
  <c r="B4" i="3" l="1"/>
  <c r="B6" i="3" s="1"/>
  <c r="H13" i="2"/>
  <c r="H2" i="2"/>
  <c r="H3" i="2"/>
  <c r="H4" i="2"/>
  <c r="H5" i="2"/>
  <c r="H6" i="2"/>
  <c r="H7" i="2"/>
  <c r="H8" i="2"/>
  <c r="H9" i="2"/>
  <c r="H10" i="2"/>
  <c r="H11" i="2"/>
  <c r="H12" i="2"/>
  <c r="C3" i="2"/>
  <c r="A7" i="2"/>
  <c r="G5" i="1" l="1"/>
  <c r="H2" i="1"/>
  <c r="I2" i="1" s="1"/>
  <c r="E2" i="1"/>
  <c r="E3" i="1" s="1"/>
  <c r="D2" i="1"/>
  <c r="D3" i="1" s="1"/>
  <c r="A5" i="1"/>
  <c r="A6" i="1" s="1"/>
  <c r="A3" i="1"/>
  <c r="I4" i="1" l="1"/>
  <c r="I6" i="1" s="1"/>
  <c r="G7" i="1"/>
  <c r="G8" i="1" s="1"/>
</calcChain>
</file>

<file path=xl/sharedStrings.xml><?xml version="1.0" encoding="utf-8"?>
<sst xmlns="http://schemas.openxmlformats.org/spreadsheetml/2006/main" count="27" uniqueCount="27">
  <si>
    <t>PARCELA</t>
  </si>
  <si>
    <t>OFERTA</t>
  </si>
  <si>
    <t>% PAGAR</t>
  </si>
  <si>
    <t>$ PAGAR</t>
  </si>
  <si>
    <t xml:space="preserve">030 26/09/2017 10/10/2017 </t>
  </si>
  <si>
    <t xml:space="preserve">031 26/10/2017 10/10/2017 </t>
  </si>
  <si>
    <t xml:space="preserve">032 26/11/2017 05/12/2017 </t>
  </si>
  <si>
    <t xml:space="preserve">033 26/12/2017 22/12/2017 </t>
  </si>
  <si>
    <t xml:space="preserve">034 26/01/2018 05/02/2018 </t>
  </si>
  <si>
    <t xml:space="preserve">035 26/02/2018 06/03/2018 </t>
  </si>
  <si>
    <t xml:space="preserve">036 26/03/2018 06/04/2018 </t>
  </si>
  <si>
    <t xml:space="preserve">037 26/04/2018 12/06/2018 </t>
  </si>
  <si>
    <t xml:space="preserve">038 26/05/2018 04/07/2018 </t>
  </si>
  <si>
    <t xml:space="preserve">039 26/06/2018 03/08/2018 </t>
  </si>
  <si>
    <t xml:space="preserve">040 26/07/2018 05/09/2018 </t>
  </si>
  <si>
    <t xml:space="preserve">041 26/08/2018 11/10/2018 </t>
  </si>
  <si>
    <t>Novo Saldo FGTS</t>
  </si>
  <si>
    <t>Saldo FGTS em 06/12/2018</t>
  </si>
  <si>
    <t>NEGOCIAÇÃO EM 06/12/2018</t>
  </si>
  <si>
    <t>12 PARCELAS</t>
  </si>
  <si>
    <t>Pagamento mensal</t>
  </si>
  <si>
    <t>Parcelas vencidas</t>
  </si>
  <si>
    <t>Pagamento</t>
  </si>
  <si>
    <t>Demonstrativo FGTS</t>
  </si>
  <si>
    <t>Oferta de negociação</t>
  </si>
  <si>
    <t>Saldo FGTS para negociação</t>
  </si>
  <si>
    <t>Valor de recisão futura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</si>
</sst>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9" fontId="0" fillId="0" borderId="2" xfId="0" applyNumberFormat="1" applyBorder="1"/>
    <xf numFmtId="0" fontId="0" fillId="0" borderId="2" xfId="0" applyBorder="1"/>
    <xf numFmtId="0" fontId="0" fillId="0" borderId="3" xfId="0" applyBorder="1"/>
    <xf numFmtId="44" fontId="0" fillId="0" borderId="4" xfId="1" applyNumberFormat="1" applyFont="1" applyBorder="1"/>
    <xf numFmtId="44" fontId="0" fillId="0" borderId="0" xfId="1" applyNumberFormat="1" applyFont="1" applyBorder="1"/>
    <xf numFmtId="44" fontId="0" fillId="0" borderId="5" xfId="1" applyNumberFormat="1" applyFont="1" applyBorder="1"/>
    <xf numFmtId="44" fontId="0" fillId="0" borderId="6" xfId="1" applyNumberFormat="1" applyFont="1" applyBorder="1"/>
    <xf numFmtId="44" fontId="0" fillId="0" borderId="7" xfId="1" applyNumberFormat="1" applyFont="1" applyBorder="1"/>
    <xf numFmtId="44" fontId="0" fillId="0" borderId="8" xfId="1" applyNumberFormat="1" applyFont="1" applyBorder="1"/>
    <xf numFmtId="44" fontId="3" fillId="0" borderId="0" xfId="1" applyNumberFormat="1" applyFont="1" applyBorder="1"/>
    <xf numFmtId="44" fontId="4" fillId="0" borderId="0" xfId="1" applyNumberFormat="1" applyFont="1" applyBorder="1"/>
    <xf numFmtId="44" fontId="2" fillId="2" borderId="0" xfId="1" applyNumberFormat="1" applyFont="1" applyFill="1" applyBorder="1"/>
    <xf numFmtId="2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44" fontId="0" fillId="3" borderId="5" xfId="1" applyNumberFormat="1" applyFont="1" applyFill="1" applyBorder="1"/>
    <xf numFmtId="43" fontId="0" fillId="0" borderId="0" xfId="1" applyNumberFormat="1" applyFont="1"/>
    <xf numFmtId="0" fontId="0" fillId="0" borderId="8" xfId="0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43" fontId="3" fillId="0" borderId="1" xfId="1" applyNumberFormat="1" applyFont="1" applyBorder="1"/>
    <xf numFmtId="43" fontId="3" fillId="0" borderId="2" xfId="1" applyNumberFormat="1" applyFont="1" applyBorder="1"/>
    <xf numFmtId="43" fontId="2" fillId="0" borderId="6" xfId="1" applyNumberFormat="1" applyFont="1" applyBorder="1"/>
    <xf numFmtId="43" fontId="2" fillId="0" borderId="7" xfId="1" applyNumberFormat="1" applyFont="1" applyBorder="1"/>
    <xf numFmtId="43" fontId="0" fillId="0" borderId="0" xfId="0" applyNumberFormat="1"/>
    <xf numFmtId="44" fontId="0" fillId="0" borderId="2" xfId="1" applyNumberFormat="1" applyFont="1" applyBorder="1"/>
    <xf numFmtId="44" fontId="0" fillId="0" borderId="3" xfId="1" applyNumberFormat="1" applyFont="1" applyBorder="1"/>
    <xf numFmtId="0" fontId="0" fillId="0" borderId="0" xfId="0" applyBorder="1"/>
    <xf numFmtId="0" fontId="0" fillId="0" borderId="5" xfId="0" applyBorder="1"/>
    <xf numFmtId="44" fontId="0" fillId="0" borderId="7" xfId="1" applyNumberFormat="1" applyFont="1" applyFill="1" applyBorder="1"/>
    <xf numFmtId="43" fontId="2" fillId="0" borderId="1" xfId="1" applyNumberFormat="1" applyFont="1" applyBorder="1"/>
    <xf numFmtId="43" fontId="2" fillId="0" borderId="4" xfId="1" applyNumberFormat="1" applyFont="1" applyBorder="1"/>
    <xf numFmtId="43" fontId="2" fillId="0" borderId="4" xfId="0" applyNumberFormat="1" applyFont="1" applyBorder="1"/>
    <xf numFmtId="43" fontId="2" fillId="0" borderId="6" xfId="0" applyNumberFormat="1" applyFont="1" applyBorder="1"/>
    <xf numFmtId="0" fontId="0" fillId="0" borderId="7" xfId="0" applyBorder="1"/>
    <xf numFmtId="9" fontId="2" fillId="0" borderId="3" xfId="0" applyNumberFormat="1" applyFont="1" applyBorder="1"/>
    <xf numFmtId="9" fontId="2" fillId="0" borderId="8" xfId="0" applyNumberFormat="1" applyFont="1" applyBorder="1"/>
    <xf numFmtId="0" fontId="2" fillId="0" borderId="0" xfId="0" applyFont="1"/>
    <xf numFmtId="44" fontId="0" fillId="4" borderId="9" xfId="1" applyNumberFormat="1" applyFont="1" applyFill="1" applyBorder="1"/>
    <xf numFmtId="44" fontId="0" fillId="4" borderId="10" xfId="1" applyNumberFormat="1" applyFont="1" applyFill="1" applyBorder="1"/>
    <xf numFmtId="44" fontId="0" fillId="4" borderId="11" xfId="1" applyNumberFormat="1" applyFont="1" applyFill="1" applyBorder="1"/>
    <xf numFmtId="43" fontId="0" fillId="0" borderId="1" xfId="0" applyNumberFormat="1" applyBorder="1"/>
    <xf numFmtId="43" fontId="0" fillId="0" borderId="4" xfId="0" applyNumberFormat="1" applyBorder="1"/>
    <xf numFmtId="0" fontId="2" fillId="0" borderId="6" xfId="0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12" sqref="D12"/>
    </sheetView>
  </sheetViews>
  <sheetFormatPr defaultRowHeight="15" x14ac:dyDescent="0.25"/>
  <cols>
    <col min="3" max="5" width="12.140625" bestFit="1" customWidth="1"/>
    <col min="7" max="7" width="13.28515625" bestFit="1" customWidth="1"/>
    <col min="8" max="8" width="10.5703125" bestFit="1" customWidth="1"/>
    <col min="9" max="9" width="12.140625" bestFit="1" customWidth="1"/>
  </cols>
  <sheetData>
    <row r="1" spans="1:10" x14ac:dyDescent="0.25">
      <c r="C1" s="1" t="s">
        <v>0</v>
      </c>
      <c r="D1" s="2">
        <v>0.8</v>
      </c>
      <c r="E1" s="2">
        <v>0.2</v>
      </c>
      <c r="F1" s="3"/>
      <c r="G1" s="3" t="s">
        <v>1</v>
      </c>
      <c r="H1" s="3" t="s">
        <v>2</v>
      </c>
      <c r="I1" s="4" t="s">
        <v>3</v>
      </c>
    </row>
    <row r="2" spans="1:10" x14ac:dyDescent="0.25">
      <c r="A2">
        <v>581.85</v>
      </c>
      <c r="C2" s="5">
        <v>581.85</v>
      </c>
      <c r="D2" s="6">
        <f>C2*80/100</f>
        <v>465.48</v>
      </c>
      <c r="E2" s="6">
        <f>C2*20/100</f>
        <v>116.37</v>
      </c>
      <c r="F2" s="6"/>
      <c r="G2" s="13">
        <v>3200</v>
      </c>
      <c r="H2" s="6">
        <f>G2/12</f>
        <v>266.66666666666669</v>
      </c>
      <c r="I2" s="7">
        <f>C2-H2</f>
        <v>315.18333333333334</v>
      </c>
    </row>
    <row r="3" spans="1:10" x14ac:dyDescent="0.25">
      <c r="A3">
        <f>A2*80/100</f>
        <v>465.48</v>
      </c>
      <c r="C3" s="5"/>
      <c r="D3" s="6">
        <f>D2*12</f>
        <v>5585.76</v>
      </c>
      <c r="E3" s="6">
        <f>E2*12</f>
        <v>1396.44</v>
      </c>
      <c r="F3" s="6"/>
      <c r="G3" s="6"/>
      <c r="H3" s="6"/>
      <c r="I3" s="7"/>
    </row>
    <row r="4" spans="1:10" x14ac:dyDescent="0.25">
      <c r="A4">
        <v>2400</v>
      </c>
      <c r="C4" s="5"/>
      <c r="D4" s="6"/>
      <c r="E4" s="6"/>
      <c r="F4" s="6"/>
      <c r="G4" s="12">
        <v>10697.44</v>
      </c>
      <c r="H4" s="6"/>
      <c r="I4" s="7">
        <f>I2*J4</f>
        <v>945.55</v>
      </c>
      <c r="J4" s="16">
        <v>3</v>
      </c>
    </row>
    <row r="5" spans="1:10" x14ac:dyDescent="0.25">
      <c r="A5">
        <f>A4/12</f>
        <v>200</v>
      </c>
      <c r="C5" s="5"/>
      <c r="D5" s="6"/>
      <c r="E5" s="6"/>
      <c r="F5" s="6"/>
      <c r="G5" s="11">
        <f>G4-G2</f>
        <v>7497.4400000000005</v>
      </c>
      <c r="H5" s="6"/>
      <c r="I5" s="18">
        <v>500</v>
      </c>
    </row>
    <row r="6" spans="1:10" x14ac:dyDescent="0.25">
      <c r="A6">
        <f>A2-A5</f>
        <v>381.85</v>
      </c>
      <c r="C6" s="8"/>
      <c r="D6" s="9"/>
      <c r="E6" s="9"/>
      <c r="F6" s="9"/>
      <c r="G6" s="9"/>
      <c r="H6" s="9"/>
      <c r="I6" s="10">
        <f>I4-I5</f>
        <v>445.54999999999995</v>
      </c>
    </row>
    <row r="7" spans="1:10" x14ac:dyDescent="0.25">
      <c r="G7" s="15">
        <f>G5*40/100</f>
        <v>2998.9760000000006</v>
      </c>
      <c r="I7" s="17"/>
    </row>
    <row r="8" spans="1:10" x14ac:dyDescent="0.25">
      <c r="G8" s="15">
        <f>G5+G7</f>
        <v>10496.416000000001</v>
      </c>
      <c r="I8" s="1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K14" sqref="K14"/>
    </sheetView>
  </sheetViews>
  <sheetFormatPr defaultRowHeight="15" x14ac:dyDescent="0.25"/>
  <cols>
    <col min="5" max="5" width="25.140625" bestFit="1" customWidth="1"/>
  </cols>
  <sheetData>
    <row r="1" spans="1:14" x14ac:dyDescent="0.25">
      <c r="A1">
        <v>546.17999999999995</v>
      </c>
      <c r="C1">
        <v>584.71</v>
      </c>
      <c r="E1" t="s">
        <v>4</v>
      </c>
      <c r="F1" s="14">
        <v>574.4</v>
      </c>
      <c r="G1" s="14">
        <v>0</v>
      </c>
      <c r="H1" s="14"/>
      <c r="L1" s="14"/>
      <c r="M1" s="14"/>
      <c r="N1" s="14"/>
    </row>
    <row r="2" spans="1:14" x14ac:dyDescent="0.25">
      <c r="A2">
        <v>12.67</v>
      </c>
      <c r="C2">
        <v>583.02</v>
      </c>
      <c r="E2" t="s">
        <v>5</v>
      </c>
      <c r="F2" s="14">
        <v>571.29999999999995</v>
      </c>
      <c r="G2" s="14">
        <v>599.54999999999995</v>
      </c>
      <c r="H2" s="14">
        <f t="shared" ref="H2:H12" si="0">F2-G2</f>
        <v>-28.25</v>
      </c>
      <c r="I2" s="14"/>
      <c r="L2" s="14"/>
      <c r="N2" s="14"/>
    </row>
    <row r="3" spans="1:14" x14ac:dyDescent="0.25">
      <c r="A3">
        <v>23</v>
      </c>
      <c r="C3">
        <f>C1-C2</f>
        <v>1.6900000000000546</v>
      </c>
      <c r="E3" t="s">
        <v>6</v>
      </c>
      <c r="F3" s="14">
        <v>584.09</v>
      </c>
      <c r="G3" s="14">
        <v>542.09</v>
      </c>
      <c r="H3" s="14">
        <f t="shared" si="0"/>
        <v>42</v>
      </c>
      <c r="I3" s="14"/>
      <c r="L3" s="14"/>
      <c r="M3" s="14"/>
      <c r="N3" s="14"/>
    </row>
    <row r="4" spans="1:14" x14ac:dyDescent="0.25">
      <c r="E4" t="s">
        <v>7</v>
      </c>
      <c r="F4" s="14">
        <v>569.39</v>
      </c>
      <c r="G4" s="14">
        <v>569.39</v>
      </c>
      <c r="H4" s="14">
        <f t="shared" si="0"/>
        <v>0</v>
      </c>
      <c r="I4" s="14"/>
    </row>
    <row r="5" spans="1:14" x14ac:dyDescent="0.25">
      <c r="E5" t="s">
        <v>8</v>
      </c>
      <c r="F5" s="14">
        <v>582.4</v>
      </c>
      <c r="G5" s="14">
        <v>582.16999999999996</v>
      </c>
      <c r="H5" s="14">
        <f t="shared" si="0"/>
        <v>0.23000000000001819</v>
      </c>
      <c r="I5" s="14"/>
    </row>
    <row r="6" spans="1:14" x14ac:dyDescent="0.25">
      <c r="E6" t="s">
        <v>9</v>
      </c>
      <c r="F6" s="14">
        <v>580.89</v>
      </c>
      <c r="G6" s="14">
        <v>567.47</v>
      </c>
      <c r="H6" s="14">
        <f t="shared" si="0"/>
        <v>13.419999999999959</v>
      </c>
      <c r="I6" s="14"/>
    </row>
    <row r="7" spans="1:14" x14ac:dyDescent="0.25">
      <c r="A7">
        <f>SUM(A1:A6)</f>
        <v>581.84999999999991</v>
      </c>
      <c r="E7" t="s">
        <v>10</v>
      </c>
      <c r="F7" s="14">
        <v>580.67999999999995</v>
      </c>
      <c r="G7" s="14">
        <v>580.47</v>
      </c>
      <c r="H7" s="14">
        <f t="shared" si="0"/>
        <v>0.20999999999992269</v>
      </c>
      <c r="I7" s="14"/>
    </row>
    <row r="8" spans="1:14" x14ac:dyDescent="0.25">
      <c r="E8" t="s">
        <v>11</v>
      </c>
      <c r="F8" s="14">
        <v>589.04999999999995</v>
      </c>
      <c r="G8" s="14">
        <v>578.97</v>
      </c>
      <c r="H8" s="14">
        <f t="shared" si="0"/>
        <v>10.079999999999927</v>
      </c>
      <c r="I8" s="14"/>
    </row>
    <row r="9" spans="1:14" x14ac:dyDescent="0.25">
      <c r="E9" t="s">
        <v>12</v>
      </c>
      <c r="F9" s="14">
        <v>585.9</v>
      </c>
      <c r="G9" s="14">
        <v>578.77</v>
      </c>
      <c r="H9" s="14">
        <f t="shared" si="0"/>
        <v>7.1299999999999955</v>
      </c>
      <c r="I9" s="14"/>
    </row>
    <row r="10" spans="1:14" x14ac:dyDescent="0.25">
      <c r="E10" t="s">
        <v>13</v>
      </c>
      <c r="F10" s="14">
        <v>584.73</v>
      </c>
      <c r="G10" s="14">
        <v>563.64</v>
      </c>
      <c r="H10" s="14">
        <f t="shared" si="0"/>
        <v>21.090000000000032</v>
      </c>
      <c r="I10" s="14"/>
    </row>
    <row r="11" spans="1:14" x14ac:dyDescent="0.25">
      <c r="E11" t="s">
        <v>14</v>
      </c>
      <c r="F11" s="14">
        <v>584.42999999999995</v>
      </c>
      <c r="G11" s="14">
        <v>586.16999999999996</v>
      </c>
      <c r="H11" s="14">
        <f t="shared" si="0"/>
        <v>-1.7400000000000091</v>
      </c>
      <c r="I11" s="14"/>
    </row>
    <row r="12" spans="1:14" x14ac:dyDescent="0.25">
      <c r="E12" t="s">
        <v>15</v>
      </c>
      <c r="F12" s="14">
        <v>584.71</v>
      </c>
      <c r="G12" s="14">
        <v>583.02</v>
      </c>
      <c r="H12" s="14">
        <f t="shared" si="0"/>
        <v>1.6900000000000546</v>
      </c>
      <c r="I12" s="14"/>
    </row>
    <row r="13" spans="1:14" x14ac:dyDescent="0.25">
      <c r="F13" s="14"/>
      <c r="G13" s="14"/>
      <c r="H13" s="14">
        <f>SUM(H1:H12)</f>
        <v>65.8599999999999</v>
      </c>
      <c r="I13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tabSelected="1" workbookViewId="0">
      <selection activeCell="C16" sqref="C16"/>
    </sheetView>
  </sheetViews>
  <sheetFormatPr defaultRowHeight="15" x14ac:dyDescent="0.25"/>
  <cols>
    <col min="1" max="1" width="12.140625" bestFit="1" customWidth="1"/>
    <col min="2" max="2" width="14.28515625" customWidth="1"/>
    <col min="3" max="3" width="12.28515625" bestFit="1" customWidth="1"/>
    <col min="4" max="4" width="12.140625" bestFit="1" customWidth="1"/>
    <col min="6" max="6" width="13.28515625" bestFit="1" customWidth="1"/>
    <col min="7" max="7" width="10.5703125" bestFit="1" customWidth="1"/>
    <col min="8" max="8" width="12.140625" bestFit="1" customWidth="1"/>
  </cols>
  <sheetData>
    <row r="1" spans="1:8" x14ac:dyDescent="0.25">
      <c r="A1" s="19"/>
      <c r="B1" s="42" t="s">
        <v>23</v>
      </c>
      <c r="C1" s="43"/>
      <c r="D1" s="43"/>
      <c r="E1" s="44"/>
      <c r="F1" s="6"/>
      <c r="G1" s="6"/>
      <c r="H1" s="6"/>
    </row>
    <row r="2" spans="1:8" x14ac:dyDescent="0.25">
      <c r="A2" s="19"/>
      <c r="B2" s="34">
        <v>10697.44</v>
      </c>
      <c r="C2" s="29" t="s">
        <v>17</v>
      </c>
      <c r="D2" s="29"/>
      <c r="E2" s="30"/>
      <c r="F2" s="6"/>
      <c r="G2" s="6"/>
      <c r="H2" s="6"/>
    </row>
    <row r="3" spans="1:8" x14ac:dyDescent="0.25">
      <c r="A3" s="19"/>
      <c r="B3" s="35">
        <f>B9</f>
        <v>5356</v>
      </c>
      <c r="C3" s="6" t="s">
        <v>24</v>
      </c>
      <c r="D3" s="6"/>
      <c r="E3" s="7"/>
      <c r="F3" s="6"/>
      <c r="G3" s="6"/>
      <c r="H3" s="6"/>
    </row>
    <row r="4" spans="1:8" x14ac:dyDescent="0.25">
      <c r="A4" s="19"/>
      <c r="B4" s="35">
        <f>B2-B3</f>
        <v>5341.4400000000005</v>
      </c>
      <c r="C4" s="31" t="s">
        <v>25</v>
      </c>
      <c r="D4" s="6"/>
      <c r="E4" s="7"/>
      <c r="F4" s="6"/>
      <c r="G4" s="6"/>
      <c r="H4" s="6"/>
    </row>
    <row r="5" spans="1:8" x14ac:dyDescent="0.25">
      <c r="A5" s="19"/>
      <c r="B5" s="36">
        <f>B2*40/100</f>
        <v>4278.9760000000006</v>
      </c>
      <c r="C5" s="31" t="s">
        <v>26</v>
      </c>
      <c r="D5" s="31"/>
      <c r="E5" s="32"/>
      <c r="F5" s="15"/>
      <c r="H5" s="17"/>
    </row>
    <row r="6" spans="1:8" x14ac:dyDescent="0.25">
      <c r="A6" s="19"/>
      <c r="B6" s="37">
        <f>B4+B5</f>
        <v>9620.4160000000011</v>
      </c>
      <c r="C6" s="33" t="s">
        <v>16</v>
      </c>
      <c r="D6" s="38"/>
      <c r="E6" s="20"/>
      <c r="F6" s="15"/>
      <c r="H6" s="17"/>
    </row>
    <row r="7" spans="1:8" x14ac:dyDescent="0.25">
      <c r="A7" s="19"/>
      <c r="B7" s="28"/>
      <c r="F7" s="15"/>
      <c r="H7" s="17"/>
    </row>
    <row r="8" spans="1:8" x14ac:dyDescent="0.25">
      <c r="A8" s="19"/>
      <c r="B8" s="21" t="s">
        <v>18</v>
      </c>
      <c r="C8" s="22"/>
      <c r="D8" s="23"/>
    </row>
    <row r="9" spans="1:8" x14ac:dyDescent="0.25">
      <c r="A9" s="19"/>
      <c r="B9" s="24">
        <v>5356</v>
      </c>
      <c r="C9" s="25">
        <f>B9/12</f>
        <v>446.33333333333331</v>
      </c>
      <c r="D9" s="39">
        <v>0.8</v>
      </c>
      <c r="F9" s="15"/>
    </row>
    <row r="10" spans="1:8" x14ac:dyDescent="0.25">
      <c r="A10" s="19"/>
      <c r="B10" s="26"/>
      <c r="C10" s="27">
        <f>C9*D10/D9</f>
        <v>557.91666666666663</v>
      </c>
      <c r="D10" s="40">
        <v>1</v>
      </c>
    </row>
    <row r="11" spans="1:8" x14ac:dyDescent="0.25">
      <c r="B11" s="19"/>
      <c r="C11" s="19"/>
    </row>
    <row r="12" spans="1:8" x14ac:dyDescent="0.25">
      <c r="B12" s="21" t="s">
        <v>19</v>
      </c>
      <c r="C12" s="22"/>
      <c r="D12" s="23"/>
    </row>
    <row r="13" spans="1:8" x14ac:dyDescent="0.25">
      <c r="B13" s="45">
        <f>C10-C9</f>
        <v>111.58333333333331</v>
      </c>
      <c r="C13" s="3" t="s">
        <v>20</v>
      </c>
      <c r="D13" s="4"/>
    </row>
    <row r="14" spans="1:8" x14ac:dyDescent="0.25">
      <c r="B14" s="46">
        <v>4</v>
      </c>
      <c r="C14" s="31" t="s">
        <v>21</v>
      </c>
      <c r="D14" s="32"/>
    </row>
    <row r="15" spans="1:8" x14ac:dyDescent="0.25">
      <c r="B15" s="47">
        <f>B14*B13</f>
        <v>446.33333333333326</v>
      </c>
      <c r="C15" s="38" t="s">
        <v>22</v>
      </c>
      <c r="D15" s="20"/>
    </row>
    <row r="17" spans="2:2" x14ac:dyDescent="0.25">
      <c r="B17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7" sqref="D7"/>
    </sheetView>
  </sheetViews>
  <sheetFormatPr defaultRowHeight="15" x14ac:dyDescent="0.25"/>
  <sheetData>
    <row r="1" spans="1:4" x14ac:dyDescent="0.25">
      <c r="A1">
        <v>149</v>
      </c>
    </row>
    <row r="2" spans="1:4" x14ac:dyDescent="0.25">
      <c r="A2">
        <v>149</v>
      </c>
      <c r="D2">
        <v>149</v>
      </c>
    </row>
    <row r="3" spans="1:4" x14ac:dyDescent="0.25">
      <c r="A3">
        <v>149</v>
      </c>
      <c r="D3">
        <v>149</v>
      </c>
    </row>
    <row r="4" spans="1:4" x14ac:dyDescent="0.25">
      <c r="A4">
        <v>149</v>
      </c>
      <c r="D4">
        <v>50</v>
      </c>
    </row>
    <row r="5" spans="1:4" x14ac:dyDescent="0.25">
      <c r="A5">
        <v>50</v>
      </c>
      <c r="D5">
        <v>40</v>
      </c>
    </row>
    <row r="6" spans="1:4" x14ac:dyDescent="0.25">
      <c r="A6">
        <v>20</v>
      </c>
      <c r="D6">
        <v>30</v>
      </c>
    </row>
    <row r="7" spans="1:4" x14ac:dyDescent="0.25">
      <c r="D7">
        <v>160</v>
      </c>
    </row>
    <row r="8" spans="1:4" x14ac:dyDescent="0.25">
      <c r="D8">
        <f>SUM(D2:D7)</f>
        <v>578</v>
      </c>
    </row>
    <row r="9" spans="1:4" x14ac:dyDescent="0.25">
      <c r="A9">
        <f>SUM(A1:A8)</f>
        <v>666</v>
      </c>
      <c r="B9">
        <v>440</v>
      </c>
      <c r="D9">
        <v>4</v>
      </c>
    </row>
    <row r="10" spans="1:4" x14ac:dyDescent="0.25">
      <c r="A10">
        <v>0</v>
      </c>
      <c r="B10">
        <v>655</v>
      </c>
      <c r="D10">
        <f>D8/D9</f>
        <v>144.5</v>
      </c>
    </row>
    <row r="11" spans="1:4" x14ac:dyDescent="0.25">
      <c r="A11" s="41">
        <f>A9-A10</f>
        <v>666</v>
      </c>
      <c r="B11">
        <f>SUM(B9:B10)</f>
        <v>1095</v>
      </c>
    </row>
    <row r="12" spans="1:4" x14ac:dyDescent="0.25">
      <c r="A12">
        <v>6</v>
      </c>
      <c r="B12">
        <v>779.38</v>
      </c>
    </row>
    <row r="13" spans="1:4" x14ac:dyDescent="0.25">
      <c r="A13">
        <f>A11/A12</f>
        <v>111</v>
      </c>
      <c r="B13">
        <v>1095</v>
      </c>
    </row>
    <row r="14" spans="1:4" x14ac:dyDescent="0.25">
      <c r="B14">
        <f>B13-B12</f>
        <v>315.62</v>
      </c>
    </row>
    <row r="15" spans="1:4" x14ac:dyDescent="0.25">
      <c r="B15">
        <f>B14-A10</f>
        <v>315.62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desenvol11</dc:creator>
  <cp:lastModifiedBy>Alessandro</cp:lastModifiedBy>
  <dcterms:created xsi:type="dcterms:W3CDTF">2018-11-08T18:58:28Z</dcterms:created>
  <dcterms:modified xsi:type="dcterms:W3CDTF">2018-12-10T08:18:59Z</dcterms:modified>
</cp:coreProperties>
</file>