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F3B8F68-A3D4-4878-9060-0449C3B91265}" xr6:coauthVersionLast="41" xr6:coauthVersionMax="41" xr10:uidLastSave="{00000000-0000-0000-0000-000000000000}"/>
  <bookViews>
    <workbookView xWindow="120" yWindow="2160" windowWidth="18900" windowHeight="11055" activeTab="1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7" i="2" l="1"/>
  <c r="Q10" i="2"/>
  <c r="H6" i="2"/>
  <c r="F24" i="1" l="1"/>
  <c r="F23" i="1"/>
  <c r="E24" i="1"/>
  <c r="E23" i="1"/>
  <c r="E18" i="1"/>
  <c r="F3" i="1" l="1"/>
  <c r="D3" i="1" s="1"/>
  <c r="D4" i="1"/>
  <c r="F7" i="1"/>
  <c r="B7" i="1" l="1"/>
  <c r="F8" i="1" s="1"/>
  <c r="C8" i="1"/>
  <c r="J9" i="1" l="1"/>
  <c r="J8" i="1"/>
</calcChain>
</file>

<file path=xl/sharedStrings.xml><?xml version="1.0" encoding="utf-8"?>
<sst xmlns="http://schemas.openxmlformats.org/spreadsheetml/2006/main" count="59" uniqueCount="52">
  <si>
    <t>frenquency</t>
  </si>
  <si>
    <t>Vdd</t>
  </si>
  <si>
    <t>Cl</t>
  </si>
  <si>
    <t>W/L</t>
  </si>
  <si>
    <t>u</t>
  </si>
  <si>
    <t>Cox</t>
  </si>
  <si>
    <t>Vgs-Vth</t>
  </si>
  <si>
    <t>L</t>
  </si>
  <si>
    <t>W</t>
  </si>
  <si>
    <t>W(vera) n mos</t>
  </si>
  <si>
    <t>dimensione minima</t>
  </si>
  <si>
    <t>W(vera) p mos</t>
  </si>
  <si>
    <t>NUMERO TRANSISTOR</t>
  </si>
  <si>
    <t>1 stadio</t>
  </si>
  <si>
    <t>2 stadio</t>
  </si>
  <si>
    <t>n</t>
  </si>
  <si>
    <t>p</t>
  </si>
  <si>
    <t>totale</t>
  </si>
  <si>
    <t>120nm</t>
  </si>
  <si>
    <t>W n-mos</t>
  </si>
  <si>
    <t>SECONDO STADIO (uscite carry e sum)</t>
  </si>
  <si>
    <t>PRIMO STADIO</t>
  </si>
  <si>
    <t>W P-mos</t>
  </si>
  <si>
    <t>W/L (1° stadio)</t>
  </si>
  <si>
    <t>TRANSISTOR FATTI</t>
  </si>
  <si>
    <t>1° stadio</t>
  </si>
  <si>
    <t>2° stadio</t>
  </si>
  <si>
    <t>da fare</t>
  </si>
  <si>
    <t xml:space="preserve">3 STADIO </t>
  </si>
  <si>
    <t>2 Inverter simmetrici</t>
  </si>
  <si>
    <t>SUM</t>
  </si>
  <si>
    <t>CARRY</t>
  </si>
  <si>
    <t>2 STADIO</t>
  </si>
  <si>
    <t xml:space="preserve">Wn </t>
  </si>
  <si>
    <t>Lmin</t>
  </si>
  <si>
    <t>3*Wmin</t>
  </si>
  <si>
    <t>nm</t>
  </si>
  <si>
    <t xml:space="preserve">Carico capacitivo del 3 stadio </t>
  </si>
  <si>
    <t>𝐶𝐺=(𝐶𝑜𝑥𝑊𝑁𝐿)+(𝐶𝑜𝑥𝑊𝑃𝐿)=</t>
  </si>
  <si>
    <t xml:space="preserve">Cox </t>
  </si>
  <si>
    <t>F/m^2</t>
  </si>
  <si>
    <t>Wn=Wmin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</si>
  <si>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</si>
  <si>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quindi </t>
  </si>
  <si>
    <t>Wn sarà</t>
  </si>
  <si>
    <t>per la serie n-uplichiamo Wn minimo</t>
  </si>
  <si>
    <t xml:space="preserve">1 STADIO </t>
  </si>
  <si>
    <t>paralleli da 3</t>
  </si>
  <si>
    <t>serie da 3</t>
  </si>
  <si>
    <t>paralleli da 2</t>
  </si>
  <si>
    <t>per il parallelo manteniamo Wn tali dato che  al massimo il rapporto W/L può solo aumentare</t>
  </si>
  <si>
    <t xml:space="preserve">serie da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</si>
</sst>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Border="1"/>
    <xf numFmtId="0" fontId="0" fillId="0" borderId="2" xfId="0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2" borderId="7" xfId="0" applyFill="1" applyBorder="1"/>
    <xf numFmtId="0" fontId="0" fillId="3" borderId="7" xfId="0" applyFill="1" applyBorder="1"/>
    <xf numFmtId="0" fontId="0" fillId="0" borderId="8" xfId="0" applyBorder="1"/>
    <xf numFmtId="0" fontId="1" fillId="0" borderId="0" xfId="0" applyFont="1"/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Fill="1" applyBorder="1"/>
    <xf numFmtId="0" fontId="1" fillId="2" borderId="0" xfId="0" applyFont="1" applyFill="1" applyBorder="1"/>
    <xf numFmtId="0" fontId="1" fillId="3" borderId="0" xfId="0" applyFont="1" applyFill="1" applyBorder="1"/>
    <xf numFmtId="0" fontId="0" fillId="0" borderId="7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4"/>
  <sheetViews>
    <sheetView workbookViewId="0">
      <selection activeCell="I19" sqref="I19"/>
    </sheetView>
  </sheetViews>
  <sheetFormatPr defaultRowHeight="15" x14ac:dyDescent="0.25"/>
  <cols>
    <col min="6" max="6" width="11" bestFit="1" customWidth="1"/>
    <col min="10" max="10" width="11" bestFit="1" customWidth="1"/>
  </cols>
  <sheetData>
    <row r="2" spans="1:10" x14ac:dyDescent="0.25">
      <c r="A2" t="s">
        <v>0</v>
      </c>
      <c r="B2">
        <v>2</v>
      </c>
      <c r="C2" s="1" t="s">
        <v>4</v>
      </c>
      <c r="D2">
        <v>0.06</v>
      </c>
    </row>
    <row r="3" spans="1:10" x14ac:dyDescent="0.25">
      <c r="A3" t="s">
        <v>1</v>
      </c>
      <c r="B3">
        <v>1.2</v>
      </c>
      <c r="C3" s="1" t="s">
        <v>5</v>
      </c>
      <c r="D3">
        <f>F3</f>
        <v>1.7257500000000002E-2</v>
      </c>
      <c r="F3">
        <f>(3.9*8.85*POWER(10,-12))/(2*POWER(10,-9))</f>
        <v>1.7257500000000002E-2</v>
      </c>
    </row>
    <row r="4" spans="1:10" x14ac:dyDescent="0.25">
      <c r="A4" t="s">
        <v>2</v>
      </c>
      <c r="B4">
        <v>100</v>
      </c>
      <c r="C4" s="1" t="s">
        <v>6</v>
      </c>
      <c r="D4">
        <f>B3-0.4</f>
        <v>0.79999999999999993</v>
      </c>
    </row>
    <row r="6" spans="1:10" x14ac:dyDescent="0.25">
      <c r="H6" t="s">
        <v>20</v>
      </c>
    </row>
    <row r="7" spans="1:10" x14ac:dyDescent="0.25">
      <c r="A7" t="s">
        <v>3</v>
      </c>
      <c r="B7">
        <f>(2*2*B4*POWER(10,-15)*B3*B2*POWER(10,9))/(D2*D3*D4*D4)</f>
        <v>1.4486455164421266</v>
      </c>
      <c r="E7" t="s">
        <v>7</v>
      </c>
      <c r="F7">
        <f>120*POWER(10,-9)</f>
        <v>1.2000000000000002E-7</v>
      </c>
    </row>
    <row r="8" spans="1:10" x14ac:dyDescent="0.25">
      <c r="A8" t="s">
        <v>23</v>
      </c>
      <c r="C8">
        <f>(2*2*(B4/40)*POWER(10,-15)*B3*B2*POWER(10,9))/((D2/3)*D3*D4*D4)</f>
        <v>0.10864841373315949</v>
      </c>
      <c r="E8" t="s">
        <v>8</v>
      </c>
      <c r="F8">
        <f>F7*B7</f>
        <v>1.7383746197305523E-7</v>
      </c>
      <c r="H8" t="s">
        <v>9</v>
      </c>
      <c r="J8">
        <f>ROUNDUP(B7,0)*F7</f>
        <v>2.4000000000000003E-7</v>
      </c>
    </row>
    <row r="9" spans="1:10" x14ac:dyDescent="0.25">
      <c r="H9" t="s">
        <v>11</v>
      </c>
      <c r="J9">
        <f>ROUNDUP(B7,0)*F7*3</f>
        <v>7.2000000000000009E-7</v>
      </c>
    </row>
    <row r="12" spans="1:10" x14ac:dyDescent="0.25">
      <c r="H12" t="s">
        <v>21</v>
      </c>
    </row>
    <row r="14" spans="1:10" x14ac:dyDescent="0.25">
      <c r="H14" t="s">
        <v>10</v>
      </c>
    </row>
    <row r="15" spans="1:10" x14ac:dyDescent="0.25">
      <c r="H15" t="s">
        <v>19</v>
      </c>
      <c r="J15" t="s">
        <v>18</v>
      </c>
    </row>
    <row r="16" spans="1:10" x14ac:dyDescent="0.25">
      <c r="A16" t="s">
        <v>12</v>
      </c>
      <c r="H16" t="s">
        <v>22</v>
      </c>
      <c r="J16" t="s">
        <v>18</v>
      </c>
    </row>
    <row r="17" spans="1:6" x14ac:dyDescent="0.25">
      <c r="B17" t="s">
        <v>15</v>
      </c>
      <c r="C17" t="s">
        <v>16</v>
      </c>
      <c r="E17" t="s">
        <v>17</v>
      </c>
    </row>
    <row r="18" spans="1:6" x14ac:dyDescent="0.25">
      <c r="A18" t="s">
        <v>13</v>
      </c>
      <c r="B18">
        <v>13</v>
      </c>
      <c r="C18">
        <v>6</v>
      </c>
      <c r="E18">
        <f>B18+C18+C19+B19</f>
        <v>25</v>
      </c>
    </row>
    <row r="19" spans="1:6" x14ac:dyDescent="0.25">
      <c r="A19" t="s">
        <v>14</v>
      </c>
      <c r="B19">
        <v>4</v>
      </c>
      <c r="C19">
        <v>2</v>
      </c>
    </row>
    <row r="22" spans="1:6" x14ac:dyDescent="0.25">
      <c r="A22" t="s">
        <v>24</v>
      </c>
      <c r="E22" t="s">
        <v>27</v>
      </c>
    </row>
    <row r="23" spans="1:6" x14ac:dyDescent="0.25">
      <c r="A23" t="s">
        <v>25</v>
      </c>
      <c r="B23">
        <v>13</v>
      </c>
      <c r="C23">
        <v>6</v>
      </c>
      <c r="E23">
        <f>B18-B23</f>
        <v>0</v>
      </c>
      <c r="F23">
        <f>C18-C23</f>
        <v>0</v>
      </c>
    </row>
    <row r="24" spans="1:6" x14ac:dyDescent="0.25">
      <c r="A24" t="s">
        <v>26</v>
      </c>
      <c r="B24">
        <v>4</v>
      </c>
      <c r="C24">
        <v>2</v>
      </c>
      <c r="E24">
        <f>B19-B24</f>
        <v>0</v>
      </c>
      <c r="F24">
        <f>C19-C24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C472-D775-4DFC-BA85-430FD97274B8}">
  <dimension ref="B2:R28"/>
  <sheetViews>
    <sheetView tabSelected="1" zoomScaleNormal="100" workbookViewId="0">
      <selection activeCell="F28" sqref="F28"/>
    </sheetView>
  </sheetViews>
  <sheetFormatPr defaultRowHeight="15" x14ac:dyDescent="0.25"/>
  <cols>
    <col min="2" max="2" width="9.140625" style="17"/>
    <col min="7" max="7" width="15.28515625" customWidth="1"/>
    <col min="17" max="17" width="11" bestFit="1" customWidth="1"/>
  </cols>
  <sheetData>
    <row r="2" spans="2:18" ht="15.75" thickBot="1" x14ac:dyDescent="0.3"/>
    <row r="3" spans="2:18" x14ac:dyDescent="0.25">
      <c r="B3" s="18" t="s">
        <v>28</v>
      </c>
      <c r="C3" s="10"/>
      <c r="D3" s="10"/>
      <c r="E3" s="10"/>
      <c r="F3" s="10"/>
      <c r="G3" s="10"/>
      <c r="H3" s="10" t="s">
        <v>39</v>
      </c>
      <c r="I3" s="10">
        <v>1.7000000000000001E-2</v>
      </c>
      <c r="J3" s="10" t="s">
        <v>40</v>
      </c>
      <c r="K3" s="10"/>
      <c r="L3" s="10"/>
      <c r="M3" s="10"/>
      <c r="N3" s="10"/>
      <c r="O3" s="10"/>
      <c r="P3" s="10"/>
      <c r="Q3" s="10"/>
      <c r="R3" s="11"/>
    </row>
    <row r="4" spans="2:18" x14ac:dyDescent="0.25">
      <c r="B4" s="19"/>
      <c r="C4" s="21" t="s">
        <v>29</v>
      </c>
      <c r="D4" s="4"/>
      <c r="E4" s="4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2"/>
    </row>
    <row r="5" spans="2:18" x14ac:dyDescent="0.25">
      <c r="B5" s="19"/>
      <c r="C5" s="3"/>
      <c r="D5" s="22" t="s">
        <v>15</v>
      </c>
      <c r="E5" s="23" t="s">
        <v>16</v>
      </c>
      <c r="F5" s="6"/>
      <c r="G5" s="6" t="s">
        <v>34</v>
      </c>
      <c r="H5" s="6">
        <v>120</v>
      </c>
      <c r="I5" s="6"/>
      <c r="J5" s="6"/>
      <c r="K5" s="6" t="s">
        <v>36</v>
      </c>
      <c r="L5" s="6"/>
      <c r="M5" s="6"/>
      <c r="N5" s="6"/>
      <c r="O5" s="6"/>
      <c r="P5" s="6"/>
      <c r="Q5" s="6"/>
      <c r="R5" s="12"/>
    </row>
    <row r="6" spans="2:18" x14ac:dyDescent="0.25">
      <c r="B6" s="19"/>
      <c r="C6" s="3" t="s">
        <v>30</v>
      </c>
      <c r="D6" s="4">
        <v>2</v>
      </c>
      <c r="E6" s="5">
        <v>1</v>
      </c>
      <c r="F6" s="6"/>
      <c r="G6" s="6" t="s">
        <v>33</v>
      </c>
      <c r="H6" s="6">
        <f>H5*3</f>
        <v>360</v>
      </c>
      <c r="I6" s="6" t="s">
        <v>35</v>
      </c>
      <c r="J6" s="6"/>
      <c r="K6" s="6"/>
      <c r="L6" s="6"/>
      <c r="M6" s="6"/>
      <c r="N6" s="6"/>
      <c r="O6" s="6"/>
      <c r="P6" s="6"/>
      <c r="Q6" s="6"/>
      <c r="R6" s="12"/>
    </row>
    <row r="7" spans="2:18" x14ac:dyDescent="0.25">
      <c r="B7" s="19"/>
      <c r="C7" s="3" t="s">
        <v>31</v>
      </c>
      <c r="D7" s="4">
        <v>2</v>
      </c>
      <c r="E7" s="5">
        <v>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2"/>
    </row>
    <row r="8" spans="2:18" ht="15.75" thickBot="1" x14ac:dyDescent="0.3">
      <c r="B8" s="20"/>
      <c r="C8" s="24"/>
      <c r="D8" s="14"/>
      <c r="E8" s="15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6"/>
    </row>
    <row r="9" spans="2:18" x14ac:dyDescent="0.25">
      <c r="B9" s="18" t="s">
        <v>32</v>
      </c>
      <c r="C9" s="7"/>
      <c r="D9" s="8" t="s">
        <v>15</v>
      </c>
      <c r="E9" s="9" t="s">
        <v>16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1"/>
    </row>
    <row r="10" spans="2:18" x14ac:dyDescent="0.25">
      <c r="B10" s="19"/>
      <c r="C10" s="3"/>
      <c r="D10" s="4">
        <v>8</v>
      </c>
      <c r="E10" s="5">
        <v>1</v>
      </c>
      <c r="F10" s="6"/>
      <c r="G10" s="6" t="s">
        <v>47</v>
      </c>
      <c r="H10" s="6"/>
      <c r="I10" s="6">
        <v>3</v>
      </c>
      <c r="J10" s="6"/>
      <c r="K10" s="6" t="s">
        <v>37</v>
      </c>
      <c r="L10" s="6"/>
      <c r="M10" s="6"/>
      <c r="N10" s="6" t="s">
        <v>38</v>
      </c>
      <c r="O10" s="6"/>
      <c r="P10" s="6"/>
      <c r="Q10" s="6">
        <f>I3*H6*H5*10^(-18)+I3*3*H6*H5*10^(-18)</f>
        <v>2.9376000000000002E-15</v>
      </c>
      <c r="R10" s="12"/>
    </row>
    <row r="11" spans="2:18" x14ac:dyDescent="0.25">
      <c r="B11" s="19"/>
      <c r="C11" s="6"/>
      <c r="D11" s="4"/>
      <c r="E11" s="5"/>
      <c r="F11" s="6"/>
      <c r="G11" s="6" t="s">
        <v>48</v>
      </c>
      <c r="H11" s="6"/>
      <c r="I11" s="6">
        <v>3</v>
      </c>
      <c r="J11" s="6"/>
      <c r="K11" s="6"/>
      <c r="L11" s="6"/>
      <c r="M11" s="6"/>
      <c r="N11" s="6"/>
      <c r="O11" s="6"/>
      <c r="P11" s="6"/>
      <c r="Q11" s="6"/>
      <c r="R11" s="12"/>
    </row>
    <row r="12" spans="2:18" x14ac:dyDescent="0.25">
      <c r="B12" s="19"/>
      <c r="C12" s="6"/>
      <c r="D12" s="4"/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12"/>
    </row>
    <row r="13" spans="2:18" x14ac:dyDescent="0.25">
      <c r="B13" s="19"/>
      <c r="C13" s="6"/>
      <c r="D13" s="4"/>
      <c r="E13" s="5"/>
      <c r="F13" s="6"/>
      <c r="G13" s="6" t="s">
        <v>41</v>
      </c>
      <c r="H13" s="6"/>
      <c r="I13" s="6"/>
      <c r="J13" s="6" t="s">
        <v>42</v>
      </c>
      <c r="K13" s="6"/>
      <c r="L13" s="6"/>
      <c r="M13" s="6"/>
      <c r="N13" s="6"/>
      <c r="O13" s="6"/>
      <c r="P13" s="6"/>
      <c r="Q13" s="6"/>
      <c r="R13" s="12"/>
    </row>
    <row r="14" spans="2:18" x14ac:dyDescent="0.25">
      <c r="B14" s="19"/>
      <c r="C14" s="6"/>
      <c r="D14" s="4"/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12"/>
    </row>
    <row r="15" spans="2:18" x14ac:dyDescent="0.25">
      <c r="B15" s="19"/>
      <c r="C15" s="6"/>
      <c r="D15" s="4"/>
      <c r="E15" s="5"/>
      <c r="F15" s="6"/>
      <c r="G15" s="6"/>
      <c r="H15" s="6" t="s">
        <v>50</v>
      </c>
      <c r="I15" s="6"/>
      <c r="J15" s="6"/>
      <c r="K15" s="6"/>
      <c r="L15" s="6"/>
      <c r="M15" s="6"/>
      <c r="N15" s="6"/>
      <c r="O15" s="6"/>
      <c r="P15" s="6"/>
      <c r="Q15" s="6"/>
      <c r="R15" s="12"/>
    </row>
    <row r="16" spans="2:18" x14ac:dyDescent="0.25">
      <c r="B16" s="19"/>
      <c r="C16" s="6"/>
      <c r="D16" s="4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12"/>
    </row>
    <row r="17" spans="2:18" ht="15.75" thickBot="1" x14ac:dyDescent="0.3">
      <c r="B17" s="20"/>
      <c r="C17" s="13"/>
      <c r="D17" s="14"/>
      <c r="E17" s="15"/>
      <c r="F17" s="13"/>
      <c r="G17" s="13"/>
      <c r="H17" s="13" t="s">
        <v>45</v>
      </c>
      <c r="I17" s="13"/>
      <c r="J17" s="13"/>
      <c r="K17" s="13"/>
      <c r="L17" s="13" t="s">
        <v>43</v>
      </c>
      <c r="M17" s="13" t="s">
        <v>44</v>
      </c>
      <c r="N17" s="13">
        <f>3*H5</f>
        <v>360</v>
      </c>
      <c r="O17" s="13"/>
      <c r="P17" s="13"/>
      <c r="Q17" s="13"/>
      <c r="R17" s="16"/>
    </row>
    <row r="18" spans="2:18" x14ac:dyDescent="0.25">
      <c r="B18" s="18" t="s">
        <v>46</v>
      </c>
      <c r="C18" s="10"/>
      <c r="D18" s="8" t="s">
        <v>15</v>
      </c>
      <c r="E18" s="9" t="s">
        <v>16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</row>
    <row r="19" spans="2:18" x14ac:dyDescent="0.25">
      <c r="B19" s="19"/>
      <c r="C19" s="6"/>
      <c r="D19" s="4">
        <v>5</v>
      </c>
      <c r="E19" s="5">
        <v>5</v>
      </c>
      <c r="F19" s="6"/>
      <c r="G19" s="6" t="s">
        <v>49</v>
      </c>
      <c r="H19" s="6"/>
      <c r="I19" s="6">
        <v>2</v>
      </c>
      <c r="J19" s="6"/>
      <c r="K19" s="6"/>
      <c r="L19" s="6"/>
      <c r="M19" s="6"/>
      <c r="N19" s="6"/>
      <c r="O19" s="6"/>
      <c r="P19" s="6"/>
      <c r="Q19" s="6"/>
      <c r="R19" s="12"/>
    </row>
    <row r="20" spans="2:18" x14ac:dyDescent="0.25">
      <c r="B20" s="19"/>
      <c r="C20" s="6"/>
      <c r="D20" s="4"/>
      <c r="E20" s="5"/>
      <c r="F20" s="6"/>
      <c r="G20" s="6" t="s">
        <v>51</v>
      </c>
      <c r="H20" s="6"/>
      <c r="I20" s="6">
        <v>2</v>
      </c>
      <c r="J20" s="6"/>
      <c r="K20" s="6"/>
      <c r="L20" s="6"/>
      <c r="M20" s="6"/>
      <c r="N20" s="6"/>
      <c r="O20" s="6"/>
      <c r="P20" s="6"/>
      <c r="Q20" s="6"/>
      <c r="R20" s="12"/>
    </row>
    <row r="21" spans="2:18" x14ac:dyDescent="0.25">
      <c r="B21" s="19"/>
      <c r="C21" s="6"/>
      <c r="D21" s="4"/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12"/>
    </row>
    <row r="22" spans="2:18" x14ac:dyDescent="0.25">
      <c r="B22" s="19"/>
      <c r="C22" s="6"/>
      <c r="D22" s="4"/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12"/>
    </row>
    <row r="23" spans="2:18" x14ac:dyDescent="0.25">
      <c r="B23" s="19"/>
      <c r="C23" s="6"/>
      <c r="D23" s="4"/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12"/>
    </row>
    <row r="24" spans="2:18" ht="15.75" thickBot="1" x14ac:dyDescent="0.3">
      <c r="B24" s="20"/>
      <c r="C24" s="13"/>
      <c r="D24" s="14"/>
      <c r="E24" s="15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6"/>
    </row>
    <row r="25" spans="2:18" x14ac:dyDescent="0.25">
      <c r="C25" s="2"/>
      <c r="D25" s="2"/>
      <c r="E25" s="2"/>
    </row>
    <row r="26" spans="2:18" x14ac:dyDescent="0.25">
      <c r="C26" s="2"/>
      <c r="D26" s="2"/>
      <c r="E26" s="2"/>
    </row>
    <row r="27" spans="2:18" x14ac:dyDescent="0.25">
      <c r="C27" s="2"/>
      <c r="D27" s="2"/>
      <c r="E27" s="2"/>
    </row>
    <row r="28" spans="2:18" x14ac:dyDescent="0.25">
      <c r="C28" s="2"/>
      <c r="D28" s="2"/>
      <c r="E2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2019-09-27T15:19:14Z</dcterms:modified>
</cp:coreProperties>
</file>