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F:\Github-Repo\MicroElectronics\MicroB\"/>
    </mc:Choice>
  </mc:AlternateContent>
  <xr:revisionPtr revIDLastSave="0" documentId="13_ncr:1_{29CD5233-7A6E-41F1-930A-1F050EB46ADE}" xr6:coauthVersionLast="44" xr6:coauthVersionMax="44" xr10:uidLastSave="{00000000-0000-0000-0000-000000000000}"/>
  <bookViews>
    <workbookView xWindow="-120" yWindow="-120" windowWidth="29040" windowHeight="15840" xr2:uid="{00000000-000D-0000-FFFF-FFFF00000000}"/>
  </bookViews>
  <sheets>
    <sheet name="Foglio1" sheetId="1" r:id="rId1"/>
    <sheet name="Foglio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T7" i="2" l="1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6" i="2"/>
  <c r="J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C6" i="1" l="1"/>
  <c r="G4" i="1" s="1"/>
  <c r="C18" i="1"/>
  <c r="E6" i="2" l="1"/>
  <c r="C14" i="1"/>
  <c r="C16" i="1"/>
  <c r="N8" i="1"/>
  <c r="N10" i="1"/>
  <c r="N12" i="1"/>
  <c r="N14" i="1"/>
  <c r="N16" i="1"/>
  <c r="G2" i="1" s="1"/>
  <c r="G6" i="1" s="1"/>
  <c r="N6" i="1"/>
  <c r="G12" i="1"/>
  <c r="G14" i="1" s="1"/>
  <c r="G10" i="1"/>
  <c r="D7" i="2" l="1"/>
  <c r="G16" i="1"/>
  <c r="D8" i="2" l="1"/>
  <c r="D9" i="2" l="1"/>
  <c r="D10" i="2" l="1"/>
  <c r="D11" i="2" l="1"/>
  <c r="D12" i="2" l="1"/>
  <c r="D13" i="2" l="1"/>
  <c r="D14" i="2" l="1"/>
  <c r="D15" i="2" l="1"/>
  <c r="D16" i="2" l="1"/>
  <c r="D17" i="2" l="1"/>
  <c r="D18" i="2" l="1"/>
  <c r="D19" i="2" l="1"/>
  <c r="D20" i="2" l="1"/>
  <c r="D21" i="2" l="1"/>
  <c r="D22" i="2" l="1"/>
  <c r="D23" i="2" l="1"/>
  <c r="D24" i="2" l="1"/>
  <c r="D25" i="2" l="1"/>
  <c r="D26" i="2" l="1"/>
  <c r="D27" i="2" l="1"/>
  <c r="D28" i="2" l="1"/>
  <c r="D29" i="2" l="1"/>
  <c r="D30" i="2" l="1"/>
  <c r="D31" i="2" l="1"/>
  <c r="D32" i="2" l="1"/>
  <c r="D33" i="2" l="1"/>
  <c r="D34" i="2" l="1"/>
</calcChain>
</file>

<file path=xl/sharedStrings.xml><?xml version="1.0" encoding="utf-8"?>
<sst xmlns="http://schemas.openxmlformats.org/spreadsheetml/2006/main" count="43" uniqueCount="42">
  <si>
    <t>Ib</t>
  </si>
  <si>
    <t>Vdd</t>
  </si>
  <si>
    <t>R</t>
  </si>
  <si>
    <t>Vth_p</t>
  </si>
  <si>
    <t>Vth_n</t>
  </si>
  <si>
    <t>Vgs_MB</t>
  </si>
  <si>
    <t>Id_MB</t>
  </si>
  <si>
    <t>K0_n</t>
  </si>
  <si>
    <t>K0_p</t>
  </si>
  <si>
    <t>K_MB</t>
  </si>
  <si>
    <t>I_M3</t>
  </si>
  <si>
    <t>I_M4</t>
  </si>
  <si>
    <t>Rapporti W/L Transistor</t>
  </si>
  <si>
    <t>MB</t>
  </si>
  <si>
    <t>M3</t>
  </si>
  <si>
    <t>M4</t>
  </si>
  <si>
    <t>M6</t>
  </si>
  <si>
    <t>M7</t>
  </si>
  <si>
    <t>M5</t>
  </si>
  <si>
    <t>L</t>
  </si>
  <si>
    <t>W</t>
  </si>
  <si>
    <t>I_M6</t>
  </si>
  <si>
    <t>M4 e M3 devono essere uguali</t>
  </si>
  <si>
    <t>MB e M5 devono essere uguali</t>
  </si>
  <si>
    <t>I_M7</t>
  </si>
  <si>
    <t>Vgs</t>
  </si>
  <si>
    <t>Vds1</t>
  </si>
  <si>
    <t>Vds2</t>
  </si>
  <si>
    <t>Ids1</t>
  </si>
  <si>
    <t>Ids2</t>
  </si>
  <si>
    <t>lambda</t>
  </si>
  <si>
    <t xml:space="preserve">Va </t>
  </si>
  <si>
    <t>1/lambda</t>
  </si>
  <si>
    <t>(dI/dV)/Ids_sat</t>
  </si>
  <si>
    <t>1/R0</t>
  </si>
  <si>
    <t>dI/dV</t>
  </si>
  <si>
    <t>R0</t>
  </si>
  <si>
    <t>NMOS</t>
  </si>
  <si>
    <t>Ids_sat</t>
  </si>
  <si>
    <t>Va_fornito</t>
  </si>
  <si>
    <t>R0_con_Va_fornito</t>
  </si>
  <si>
    <t>gm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</si>
</sst>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0" borderId="0" xfId="0" applyFont="1" applyBorder="1"/>
    <xf numFmtId="0" fontId="1" fillId="0" borderId="0" xfId="0" applyFont="1"/>
    <xf numFmtId="11" fontId="0" fillId="0" borderId="0" xfId="0" applyNumberFormat="1"/>
    <xf numFmtId="3" fontId="0" fillId="0" borderId="0" xfId="0" applyNumberFormat="1"/>
    <xf numFmtId="0" fontId="0" fillId="0" borderId="0" xfId="0" applyAlignment="1">
      <alignment horizontal="left"/>
    </xf>
    <xf numFmtId="0" fontId="2" fillId="0" borderId="0" xfId="0" applyFont="1"/>
    <xf numFmtId="0" fontId="3" fillId="0" borderId="0" xfId="0" applyFont="1"/>
    <xf numFmtId="0" fontId="0" fillId="2" borderId="0" xfId="0" applyFill="1"/>
    <xf numFmtId="0" fontId="1" fillId="2" borderId="0" xfId="0" applyFont="1" applyFill="1"/>
    <xf numFmtId="0" fontId="0" fillId="0" borderId="0" xfId="0" applyFill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P183"/>
  <sheetViews>
    <sheetView tabSelected="1" workbookViewId="0">
      <selection activeCell="G25" sqref="G25"/>
    </sheetView>
  </sheetViews>
  <sheetFormatPr defaultRowHeight="15" x14ac:dyDescent="0.25"/>
  <cols>
    <col min="2" max="2" width="7.85546875" customWidth="1"/>
    <col min="3" max="3" width="11.5703125" customWidth="1"/>
    <col min="5" max="5" width="8.85546875" customWidth="1"/>
    <col min="14" max="14" width="21.140625" customWidth="1"/>
    <col min="16" max="16" width="28.85546875" customWidth="1"/>
  </cols>
  <sheetData>
    <row r="2" spans="2:16" x14ac:dyDescent="0.25">
      <c r="F2" s="2" t="s">
        <v>0</v>
      </c>
      <c r="G2">
        <f>C6*(N16/N6)</f>
        <v>1.4999999999999999E-4</v>
      </c>
    </row>
    <row r="3" spans="2:16" x14ac:dyDescent="0.25">
      <c r="N3" s="2" t="s">
        <v>12</v>
      </c>
    </row>
    <row r="4" spans="2:16" x14ac:dyDescent="0.25">
      <c r="B4" s="2" t="s">
        <v>1</v>
      </c>
      <c r="C4">
        <v>3.3</v>
      </c>
      <c r="F4" s="2" t="s">
        <v>5</v>
      </c>
      <c r="G4">
        <f>-(ABS(C10)+SQRT(2*C6/C18))</f>
        <v>-2.826271987040891</v>
      </c>
      <c r="L4" s="2" t="s">
        <v>20</v>
      </c>
      <c r="M4" s="2" t="s">
        <v>19</v>
      </c>
    </row>
    <row r="6" spans="2:16" x14ac:dyDescent="0.25">
      <c r="B6" s="1" t="s">
        <v>6</v>
      </c>
      <c r="C6">
        <f>150*POWER(10,-6)</f>
        <v>1.4999999999999999E-4</v>
      </c>
      <c r="F6" s="2" t="s">
        <v>2</v>
      </c>
      <c r="G6">
        <f>(C4+G4)/G2</f>
        <v>3158.1867530607256</v>
      </c>
      <c r="K6" s="2" t="s">
        <v>13</v>
      </c>
      <c r="L6">
        <v>1</v>
      </c>
      <c r="M6">
        <v>1</v>
      </c>
      <c r="N6">
        <f>L6/M6</f>
        <v>1</v>
      </c>
      <c r="P6" t="s">
        <v>23</v>
      </c>
    </row>
    <row r="7" spans="2:16" x14ac:dyDescent="0.25">
      <c r="K7" s="2"/>
    </row>
    <row r="8" spans="2:16" x14ac:dyDescent="0.25">
      <c r="B8" s="2"/>
      <c r="K8" s="2" t="s">
        <v>14</v>
      </c>
      <c r="L8">
        <v>1</v>
      </c>
      <c r="M8">
        <v>1</v>
      </c>
      <c r="N8">
        <f t="shared" ref="N8:N16" si="0">L8/M8</f>
        <v>1</v>
      </c>
      <c r="P8" t="s">
        <v>22</v>
      </c>
    </row>
    <row r="9" spans="2:16" x14ac:dyDescent="0.25">
      <c r="K9" s="2"/>
    </row>
    <row r="10" spans="2:16" x14ac:dyDescent="0.25">
      <c r="B10" s="2" t="s">
        <v>3</v>
      </c>
      <c r="C10">
        <v>-0.69199999999999995</v>
      </c>
      <c r="F10" s="2" t="s">
        <v>10</v>
      </c>
      <c r="G10">
        <f>C6/2</f>
        <v>7.4999999999999993E-5</v>
      </c>
      <c r="K10" s="2" t="s">
        <v>15</v>
      </c>
      <c r="L10">
        <v>1</v>
      </c>
      <c r="M10">
        <v>1</v>
      </c>
      <c r="N10">
        <f t="shared" si="0"/>
        <v>1</v>
      </c>
    </row>
    <row r="11" spans="2:16" x14ac:dyDescent="0.25">
      <c r="K11" s="2"/>
    </row>
    <row r="12" spans="2:16" x14ac:dyDescent="0.25">
      <c r="B12" s="2" t="s">
        <v>4</v>
      </c>
      <c r="C12">
        <v>0.498</v>
      </c>
      <c r="F12" s="2" t="s">
        <v>11</v>
      </c>
      <c r="G12">
        <f>C6/2</f>
        <v>7.4999999999999993E-5</v>
      </c>
      <c r="K12" s="2" t="s">
        <v>16</v>
      </c>
      <c r="L12">
        <v>1</v>
      </c>
      <c r="M12">
        <v>1</v>
      </c>
      <c r="N12">
        <f t="shared" si="0"/>
        <v>1</v>
      </c>
    </row>
    <row r="13" spans="2:16" x14ac:dyDescent="0.25">
      <c r="K13" s="2"/>
    </row>
    <row r="14" spans="2:16" x14ac:dyDescent="0.25">
      <c r="B14" s="2" t="s">
        <v>8</v>
      </c>
      <c r="C14">
        <f>1.48 * POWER(10,-2)*4.45*POWER(10,-3)</f>
        <v>6.586000000000001E-5</v>
      </c>
      <c r="F14" s="2" t="s">
        <v>21</v>
      </c>
      <c r="G14">
        <f>G12*N12/N10</f>
        <v>7.4999999999999993E-5</v>
      </c>
      <c r="K14" s="2" t="s">
        <v>17</v>
      </c>
      <c r="L14">
        <v>1</v>
      </c>
      <c r="M14">
        <v>1</v>
      </c>
      <c r="N14">
        <f t="shared" si="0"/>
        <v>1</v>
      </c>
    </row>
    <row r="15" spans="2:16" x14ac:dyDescent="0.25">
      <c r="K15" s="2"/>
    </row>
    <row r="16" spans="2:16" x14ac:dyDescent="0.25">
      <c r="B16" s="2" t="s">
        <v>7</v>
      </c>
      <c r="C16">
        <f>4.76* POWER(10,-2)*4.56*POWER(10,-3)</f>
        <v>2.1705599999999998E-4</v>
      </c>
      <c r="F16" s="2" t="s">
        <v>24</v>
      </c>
      <c r="G16">
        <f>N14/N16*C6</f>
        <v>1.4999999999999999E-4</v>
      </c>
      <c r="K16" s="2" t="s">
        <v>18</v>
      </c>
      <c r="L16">
        <v>1</v>
      </c>
      <c r="M16">
        <v>1</v>
      </c>
      <c r="N16">
        <f t="shared" si="0"/>
        <v>1</v>
      </c>
    </row>
    <row r="18" spans="2:3" x14ac:dyDescent="0.25">
      <c r="B18" s="2" t="s">
        <v>9</v>
      </c>
      <c r="C18">
        <f>C14*N6</f>
        <v>6.586000000000001E-5</v>
      </c>
    </row>
    <row r="55" spans="2:5" x14ac:dyDescent="0.25">
      <c r="C55" s="3"/>
    </row>
    <row r="56" spans="2:5" x14ac:dyDescent="0.25">
      <c r="C56" s="3"/>
    </row>
    <row r="57" spans="2:5" x14ac:dyDescent="0.25">
      <c r="B57" s="5"/>
      <c r="C57" s="3"/>
      <c r="E57" s="3"/>
    </row>
    <row r="58" spans="2:5" x14ac:dyDescent="0.25">
      <c r="B58" s="5"/>
      <c r="C58" s="3"/>
      <c r="E58" s="3"/>
    </row>
    <row r="59" spans="2:5" x14ac:dyDescent="0.25">
      <c r="B59" s="5"/>
      <c r="C59" s="3"/>
      <c r="E59" s="3"/>
    </row>
    <row r="60" spans="2:5" x14ac:dyDescent="0.25">
      <c r="B60" s="5"/>
      <c r="C60" s="3"/>
      <c r="E60" s="3"/>
    </row>
    <row r="61" spans="2:5" x14ac:dyDescent="0.25">
      <c r="B61" s="5"/>
      <c r="C61" s="3"/>
      <c r="E61" s="3"/>
    </row>
    <row r="62" spans="2:5" x14ac:dyDescent="0.25">
      <c r="B62" s="5"/>
      <c r="C62" s="3"/>
      <c r="E62" s="3"/>
    </row>
    <row r="63" spans="2:5" x14ac:dyDescent="0.25">
      <c r="B63" s="5"/>
      <c r="C63" s="3"/>
      <c r="E63" s="3"/>
    </row>
    <row r="64" spans="2:5" x14ac:dyDescent="0.25">
      <c r="B64" s="5"/>
      <c r="C64" s="3"/>
    </row>
    <row r="65" spans="2:3" x14ac:dyDescent="0.25">
      <c r="B65" s="5"/>
      <c r="C65" s="3"/>
    </row>
    <row r="66" spans="2:3" x14ac:dyDescent="0.25">
      <c r="B66" s="5"/>
      <c r="C66" s="3"/>
    </row>
    <row r="67" spans="2:3" x14ac:dyDescent="0.25">
      <c r="B67" s="5"/>
      <c r="C67" s="3"/>
    </row>
    <row r="68" spans="2:3" x14ac:dyDescent="0.25">
      <c r="B68" s="5"/>
      <c r="C68" s="3"/>
    </row>
    <row r="69" spans="2:3" x14ac:dyDescent="0.25">
      <c r="C69" s="3"/>
    </row>
    <row r="70" spans="2:3" x14ac:dyDescent="0.25">
      <c r="C70" s="3"/>
    </row>
    <row r="71" spans="2:3" x14ac:dyDescent="0.25">
      <c r="C71" s="3"/>
    </row>
    <row r="72" spans="2:3" x14ac:dyDescent="0.25">
      <c r="C72" s="3"/>
    </row>
    <row r="73" spans="2:3" x14ac:dyDescent="0.25">
      <c r="C73" s="3"/>
    </row>
    <row r="74" spans="2:3" x14ac:dyDescent="0.25">
      <c r="C74" s="3"/>
    </row>
    <row r="75" spans="2:3" x14ac:dyDescent="0.25">
      <c r="C75" s="3"/>
    </row>
    <row r="76" spans="2:3" x14ac:dyDescent="0.25">
      <c r="C76" s="3"/>
    </row>
    <row r="77" spans="2:3" x14ac:dyDescent="0.25">
      <c r="C77" s="3"/>
    </row>
    <row r="78" spans="2:3" x14ac:dyDescent="0.25">
      <c r="C78" s="3"/>
    </row>
    <row r="79" spans="2:3" x14ac:dyDescent="0.25">
      <c r="C79" s="3"/>
    </row>
    <row r="80" spans="2:3" x14ac:dyDescent="0.25">
      <c r="C80" s="3"/>
    </row>
    <row r="81" spans="2:3" x14ac:dyDescent="0.25">
      <c r="C81" s="3"/>
    </row>
    <row r="82" spans="2:3" x14ac:dyDescent="0.25">
      <c r="C82" s="3"/>
    </row>
    <row r="83" spans="2:3" x14ac:dyDescent="0.25">
      <c r="C83" s="3"/>
    </row>
    <row r="84" spans="2:3" x14ac:dyDescent="0.25">
      <c r="C84" s="3"/>
    </row>
    <row r="85" spans="2:3" x14ac:dyDescent="0.25">
      <c r="C85" s="3"/>
    </row>
    <row r="86" spans="2:3" x14ac:dyDescent="0.25">
      <c r="C86" s="3"/>
    </row>
    <row r="87" spans="2:3" x14ac:dyDescent="0.25">
      <c r="C87" s="3"/>
    </row>
    <row r="88" spans="2:3" x14ac:dyDescent="0.25">
      <c r="C88" s="3"/>
    </row>
    <row r="89" spans="2:3" x14ac:dyDescent="0.25">
      <c r="C89" s="3"/>
    </row>
    <row r="90" spans="2:3" x14ac:dyDescent="0.25">
      <c r="C90" s="3"/>
    </row>
    <row r="91" spans="2:3" x14ac:dyDescent="0.25">
      <c r="C91" s="3"/>
    </row>
    <row r="92" spans="2:3" x14ac:dyDescent="0.25">
      <c r="B92" s="4"/>
      <c r="C92" s="3"/>
    </row>
    <row r="93" spans="2:3" x14ac:dyDescent="0.25">
      <c r="C93" s="3"/>
    </row>
    <row r="94" spans="2:3" x14ac:dyDescent="0.25">
      <c r="B94" s="4"/>
      <c r="C94" s="3"/>
    </row>
    <row r="95" spans="2:3" x14ac:dyDescent="0.25">
      <c r="C95" s="3"/>
    </row>
    <row r="96" spans="2:3" x14ac:dyDescent="0.25">
      <c r="B96" s="4"/>
      <c r="C96" s="3"/>
    </row>
    <row r="97" spans="2:3" x14ac:dyDescent="0.25">
      <c r="C97" s="3"/>
    </row>
    <row r="98" spans="2:3" x14ac:dyDescent="0.25">
      <c r="B98" s="4"/>
      <c r="C98" s="3"/>
    </row>
    <row r="99" spans="2:3" x14ac:dyDescent="0.25">
      <c r="C99" s="3"/>
    </row>
    <row r="100" spans="2:3" x14ac:dyDescent="0.25">
      <c r="B100" s="4"/>
      <c r="C100" s="3"/>
    </row>
    <row r="101" spans="2:3" x14ac:dyDescent="0.25">
      <c r="C101" s="3"/>
    </row>
    <row r="102" spans="2:3" x14ac:dyDescent="0.25">
      <c r="B102" s="4"/>
      <c r="C102" s="3"/>
    </row>
    <row r="103" spans="2:3" x14ac:dyDescent="0.25">
      <c r="C103" s="3"/>
    </row>
    <row r="104" spans="2:3" x14ac:dyDescent="0.25">
      <c r="B104" s="4"/>
      <c r="C104" s="3"/>
    </row>
    <row r="105" spans="2:3" x14ac:dyDescent="0.25">
      <c r="C105" s="3"/>
    </row>
    <row r="106" spans="2:3" x14ac:dyDescent="0.25">
      <c r="B106" s="4"/>
      <c r="C106" s="3"/>
    </row>
    <row r="107" spans="2:3" x14ac:dyDescent="0.25">
      <c r="C107" s="3"/>
    </row>
    <row r="108" spans="2:3" x14ac:dyDescent="0.25">
      <c r="B108" s="4"/>
      <c r="C108" s="3"/>
    </row>
    <row r="109" spans="2:3" x14ac:dyDescent="0.25">
      <c r="C109" s="3"/>
    </row>
    <row r="110" spans="2:3" x14ac:dyDescent="0.25">
      <c r="B110" s="4"/>
      <c r="C110" s="3"/>
    </row>
    <row r="111" spans="2:3" x14ac:dyDescent="0.25">
      <c r="C111" s="3"/>
    </row>
    <row r="112" spans="2:3" x14ac:dyDescent="0.25">
      <c r="B112" s="4"/>
      <c r="C112" s="3"/>
    </row>
    <row r="113" spans="2:3" x14ac:dyDescent="0.25">
      <c r="C113" s="3"/>
    </row>
    <row r="114" spans="2:3" x14ac:dyDescent="0.25">
      <c r="B114" s="4"/>
      <c r="C114" s="3"/>
    </row>
    <row r="115" spans="2:3" x14ac:dyDescent="0.25">
      <c r="C115" s="3"/>
    </row>
    <row r="116" spans="2:3" x14ac:dyDescent="0.25">
      <c r="B116" s="4"/>
    </row>
    <row r="118" spans="2:3" x14ac:dyDescent="0.25">
      <c r="B118" s="4"/>
    </row>
    <row r="120" spans="2:3" x14ac:dyDescent="0.25">
      <c r="B120" s="4"/>
    </row>
    <row r="122" spans="2:3" x14ac:dyDescent="0.25">
      <c r="B122" s="4"/>
    </row>
    <row r="124" spans="2:3" x14ac:dyDescent="0.25">
      <c r="B124" s="4"/>
    </row>
    <row r="126" spans="2:3" x14ac:dyDescent="0.25">
      <c r="B126" s="4"/>
    </row>
    <row r="128" spans="2:3" x14ac:dyDescent="0.25">
      <c r="B128" s="4"/>
    </row>
    <row r="130" spans="2:2" x14ac:dyDescent="0.25">
      <c r="B130" s="4"/>
    </row>
    <row r="132" spans="2:2" x14ac:dyDescent="0.25">
      <c r="B132" s="4"/>
    </row>
    <row r="134" spans="2:2" x14ac:dyDescent="0.25">
      <c r="B134" s="4"/>
    </row>
    <row r="136" spans="2:2" x14ac:dyDescent="0.25">
      <c r="B136" s="4"/>
    </row>
    <row r="138" spans="2:2" x14ac:dyDescent="0.25">
      <c r="B138" s="4"/>
    </row>
    <row r="140" spans="2:2" x14ac:dyDescent="0.25">
      <c r="B140" s="4"/>
    </row>
    <row r="142" spans="2:2" x14ac:dyDescent="0.25">
      <c r="B142" s="4"/>
    </row>
    <row r="144" spans="2:2" x14ac:dyDescent="0.25">
      <c r="B144" s="4"/>
    </row>
    <row r="146" spans="2:2" x14ac:dyDescent="0.25">
      <c r="B146" s="4"/>
    </row>
    <row r="148" spans="2:2" x14ac:dyDescent="0.25">
      <c r="B148" s="4"/>
    </row>
    <row r="150" spans="2:2" x14ac:dyDescent="0.25">
      <c r="B150" s="4"/>
    </row>
    <row r="152" spans="2:2" x14ac:dyDescent="0.25">
      <c r="B152" s="4"/>
    </row>
    <row r="153" spans="2:2" x14ac:dyDescent="0.25">
      <c r="B153" s="4"/>
    </row>
    <row r="154" spans="2:2" x14ac:dyDescent="0.25">
      <c r="B154" s="4"/>
    </row>
    <row r="155" spans="2:2" x14ac:dyDescent="0.25">
      <c r="B155" s="4"/>
    </row>
    <row r="156" spans="2:2" x14ac:dyDescent="0.25">
      <c r="B156" s="4"/>
    </row>
    <row r="157" spans="2:2" x14ac:dyDescent="0.25">
      <c r="B157" s="4"/>
    </row>
    <row r="158" spans="2:2" x14ac:dyDescent="0.25">
      <c r="B158" s="4"/>
    </row>
    <row r="159" spans="2:2" x14ac:dyDescent="0.25">
      <c r="B159" s="4"/>
    </row>
    <row r="160" spans="2:2" x14ac:dyDescent="0.25">
      <c r="B160" s="4"/>
    </row>
    <row r="161" spans="2:2" x14ac:dyDescent="0.25">
      <c r="B161" s="4"/>
    </row>
    <row r="162" spans="2:2" x14ac:dyDescent="0.25">
      <c r="B162" s="4"/>
    </row>
    <row r="163" spans="2:2" x14ac:dyDescent="0.25">
      <c r="B163" s="4"/>
    </row>
    <row r="164" spans="2:2" x14ac:dyDescent="0.25">
      <c r="B164" s="4"/>
    </row>
    <row r="165" spans="2:2" x14ac:dyDescent="0.25">
      <c r="B165" s="4"/>
    </row>
    <row r="166" spans="2:2" x14ac:dyDescent="0.25">
      <c r="B166" s="4"/>
    </row>
    <row r="167" spans="2:2" x14ac:dyDescent="0.25">
      <c r="B167" s="4"/>
    </row>
    <row r="168" spans="2:2" x14ac:dyDescent="0.25">
      <c r="B168" s="4"/>
    </row>
    <row r="169" spans="2:2" x14ac:dyDescent="0.25">
      <c r="B169" s="4"/>
    </row>
    <row r="170" spans="2:2" x14ac:dyDescent="0.25">
      <c r="B170" s="4"/>
    </row>
    <row r="171" spans="2:2" x14ac:dyDescent="0.25">
      <c r="B171" s="4"/>
    </row>
    <row r="172" spans="2:2" x14ac:dyDescent="0.25">
      <c r="B172" s="4"/>
    </row>
    <row r="173" spans="2:2" x14ac:dyDescent="0.25">
      <c r="B173" s="4"/>
    </row>
    <row r="174" spans="2:2" x14ac:dyDescent="0.25">
      <c r="B174" s="4"/>
    </row>
    <row r="175" spans="2:2" x14ac:dyDescent="0.25">
      <c r="B175" s="4"/>
    </row>
    <row r="176" spans="2:2" x14ac:dyDescent="0.25">
      <c r="B176" s="4"/>
    </row>
    <row r="177" spans="2:2" x14ac:dyDescent="0.25">
      <c r="B177" s="4"/>
    </row>
    <row r="178" spans="2:2" x14ac:dyDescent="0.25">
      <c r="B178" s="4"/>
    </row>
    <row r="179" spans="2:2" x14ac:dyDescent="0.25">
      <c r="B179" s="4"/>
    </row>
    <row r="180" spans="2:2" x14ac:dyDescent="0.25">
      <c r="B180" s="4"/>
    </row>
    <row r="181" spans="2:2" x14ac:dyDescent="0.25">
      <c r="B181" s="4"/>
    </row>
    <row r="182" spans="2:2" x14ac:dyDescent="0.25">
      <c r="B182" s="4"/>
    </row>
    <row r="183" spans="2:2" x14ac:dyDescent="0.25">
      <c r="B183" s="4"/>
    </row>
  </sheetData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533CDB7-452E-4AEE-B021-5A11B297142C}">
  <dimension ref="C3:Z39"/>
  <sheetViews>
    <sheetView topLeftCell="A3" workbookViewId="0">
      <selection activeCell="S3" sqref="S3"/>
    </sheetView>
  </sheetViews>
  <sheetFormatPr defaultRowHeight="15" x14ac:dyDescent="0.25"/>
  <cols>
    <col min="4" max="4" width="11.5703125" customWidth="1"/>
    <col min="5" max="5" width="11.7109375" customWidth="1"/>
    <col min="6" max="6" width="11.5703125" customWidth="1"/>
    <col min="7" max="7" width="11.28515625" customWidth="1"/>
    <col min="8" max="8" width="10.7109375" customWidth="1"/>
    <col min="10" max="10" width="12" bestFit="1" customWidth="1"/>
    <col min="12" max="12" width="12.42578125" customWidth="1"/>
    <col min="14" max="14" width="12" bestFit="1" customWidth="1"/>
    <col min="16" max="16" width="12" bestFit="1" customWidth="1"/>
    <col min="20" max="20" width="11" bestFit="1" customWidth="1"/>
  </cols>
  <sheetData>
    <row r="3" spans="3:26" x14ac:dyDescent="0.25">
      <c r="G3" s="6" t="s">
        <v>38</v>
      </c>
      <c r="J3" s="6" t="s">
        <v>33</v>
      </c>
      <c r="L3" s="6" t="s">
        <v>32</v>
      </c>
      <c r="N3" s="7" t="s">
        <v>35</v>
      </c>
    </row>
    <row r="4" spans="3:26" x14ac:dyDescent="0.25">
      <c r="D4" s="2" t="s">
        <v>25</v>
      </c>
      <c r="E4" s="2" t="s">
        <v>26</v>
      </c>
      <c r="F4" s="2" t="s">
        <v>27</v>
      </c>
      <c r="G4" s="2" t="s">
        <v>28</v>
      </c>
      <c r="H4" s="2" t="s">
        <v>29</v>
      </c>
      <c r="J4" s="2" t="s">
        <v>30</v>
      </c>
      <c r="L4" s="2" t="s">
        <v>31</v>
      </c>
      <c r="N4" s="2" t="s">
        <v>34</v>
      </c>
      <c r="O4" s="2"/>
      <c r="P4" s="2" t="s">
        <v>36</v>
      </c>
      <c r="R4" s="2" t="s">
        <v>39</v>
      </c>
      <c r="T4" s="2" t="s">
        <v>40</v>
      </c>
      <c r="W4" s="2" t="s">
        <v>25</v>
      </c>
      <c r="X4" s="2"/>
      <c r="Y4" s="2" t="s">
        <v>41</v>
      </c>
    </row>
    <row r="5" spans="3:26" x14ac:dyDescent="0.25"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spans="3:26" x14ac:dyDescent="0.25">
      <c r="C6" s="9" t="s">
        <v>37</v>
      </c>
      <c r="D6" s="10">
        <v>0.5</v>
      </c>
      <c r="E6" s="10">
        <f>D6-0.4</f>
        <v>9.9999999999999978E-2</v>
      </c>
      <c r="F6" s="10">
        <v>3.3</v>
      </c>
      <c r="G6" s="10">
        <v>9.1685244285599765E-8</v>
      </c>
      <c r="H6" s="10">
        <v>1.08744465876498E-7</v>
      </c>
      <c r="I6" s="8"/>
      <c r="J6" s="10">
        <f>((H6-G6)/(F6-E6))/G6</f>
        <v>5.8144653359373723E-2</v>
      </c>
      <c r="K6" s="8"/>
      <c r="L6" s="10">
        <f>1/J6</f>
        <v>17.19848588346234</v>
      </c>
      <c r="M6" s="8"/>
      <c r="N6" s="10">
        <f>((H6-G6)/(F6-E6))</f>
        <v>5.3310067471556985E-9</v>
      </c>
      <c r="O6" s="8"/>
      <c r="P6" s="10">
        <f>1/N6</f>
        <v>187581829.74229759</v>
      </c>
      <c r="Q6" s="8"/>
      <c r="R6" s="10">
        <v>125</v>
      </c>
      <c r="S6" s="8"/>
      <c r="T6" s="10">
        <f>$R$6/G6</f>
        <v>1363360058.3603692</v>
      </c>
      <c r="U6" s="8"/>
      <c r="V6" s="8"/>
      <c r="W6" s="10">
        <v>5.000000074505806E-2</v>
      </c>
      <c r="X6" s="8"/>
      <c r="Y6" s="10">
        <v>8.7849491592351114E-7</v>
      </c>
      <c r="Z6" s="8"/>
    </row>
    <row r="7" spans="3:26" x14ac:dyDescent="0.25">
      <c r="C7" s="8"/>
      <c r="D7" s="10">
        <f>D6+0.1</f>
        <v>0.6</v>
      </c>
      <c r="E7" s="10">
        <f t="shared" ref="E7:E34" si="0">D7-0.4</f>
        <v>0.19999999999999996</v>
      </c>
      <c r="F7" s="10">
        <v>3.3</v>
      </c>
      <c r="G7" s="10">
        <v>6.6201874915350345E-7</v>
      </c>
      <c r="H7" s="10">
        <v>7.3098397024295991E-7</v>
      </c>
      <c r="I7" s="8"/>
      <c r="J7" s="10">
        <f t="shared" ref="J7:J34" si="1">((H7-G7)/(F7-E7))/G7</f>
        <v>3.3604555069133665E-2</v>
      </c>
      <c r="K7" s="8"/>
      <c r="L7" s="10">
        <f t="shared" ref="L7:L34" si="2">1/J7</f>
        <v>29.757870560783481</v>
      </c>
      <c r="M7" s="8"/>
      <c r="N7" s="10">
        <f t="shared" ref="N7:N34" si="3">((H7-G7)/(F7-E7))</f>
        <v>2.2246845512727894E-8</v>
      </c>
      <c r="O7" s="8"/>
      <c r="P7" s="10">
        <f t="shared" ref="P7:P34" si="4">1/N7</f>
        <v>44950193.025248401</v>
      </c>
      <c r="Q7" s="8"/>
      <c r="R7" s="8"/>
      <c r="S7" s="8"/>
      <c r="T7" s="10">
        <f t="shared" ref="T7:T34" si="5">$R$6/G7</f>
        <v>188816404.61064348</v>
      </c>
      <c r="U7" s="8"/>
      <c r="V7" s="8"/>
      <c r="W7" s="10">
        <v>0.15000000596046448</v>
      </c>
      <c r="X7" s="8"/>
      <c r="Y7" s="10">
        <v>2.5825960392467096E-7</v>
      </c>
      <c r="Z7" s="8"/>
    </row>
    <row r="8" spans="3:26" x14ac:dyDescent="0.25">
      <c r="C8" s="8"/>
      <c r="D8" s="10">
        <f>D7+0.1</f>
        <v>0.7</v>
      </c>
      <c r="E8" s="10">
        <f t="shared" si="0"/>
        <v>0.29999999999999993</v>
      </c>
      <c r="F8" s="10">
        <v>3.3</v>
      </c>
      <c r="G8" s="10">
        <v>2.2830251964478521E-6</v>
      </c>
      <c r="H8" s="10">
        <v>2.4430669327557553E-6</v>
      </c>
      <c r="I8" s="8"/>
      <c r="J8" s="10">
        <f t="shared" si="1"/>
        <v>2.3366910500580745E-2</v>
      </c>
      <c r="K8" s="8"/>
      <c r="L8" s="10">
        <f t="shared" si="2"/>
        <v>42.795559129442751</v>
      </c>
      <c r="M8" s="8"/>
      <c r="N8" s="10">
        <f t="shared" si="3"/>
        <v>5.3347245435967729E-8</v>
      </c>
      <c r="O8" s="8"/>
      <c r="P8" s="10">
        <f t="shared" si="4"/>
        <v>18745110.301904753</v>
      </c>
      <c r="Q8" s="8"/>
      <c r="R8" s="8"/>
      <c r="S8" s="8"/>
      <c r="T8" s="10">
        <f t="shared" si="5"/>
        <v>54751914.343515307</v>
      </c>
      <c r="U8" s="8"/>
      <c r="V8" s="8"/>
      <c r="W8" s="10">
        <v>0.25</v>
      </c>
      <c r="X8" s="8"/>
      <c r="Y8" s="10">
        <v>1.5646232043309283E-7</v>
      </c>
      <c r="Z8" s="8"/>
    </row>
    <row r="9" spans="3:26" x14ac:dyDescent="0.25">
      <c r="C9" s="8"/>
      <c r="D9" s="10">
        <f>D8+0.1</f>
        <v>0.79999999999999993</v>
      </c>
      <c r="E9" s="10">
        <f t="shared" si="0"/>
        <v>0.39999999999999991</v>
      </c>
      <c r="F9" s="10">
        <v>3.3</v>
      </c>
      <c r="G9" s="10">
        <v>5.0172225201094989E-6</v>
      </c>
      <c r="H9" s="10">
        <v>5.2841910473944154E-6</v>
      </c>
      <c r="I9" s="8"/>
      <c r="J9" s="10">
        <f t="shared" si="1"/>
        <v>1.8348421360202819E-2</v>
      </c>
      <c r="K9" s="8"/>
      <c r="L9" s="10">
        <f t="shared" si="2"/>
        <v>54.500601461495229</v>
      </c>
      <c r="M9" s="8"/>
      <c r="N9" s="10">
        <f t="shared" si="3"/>
        <v>9.2058112856867753E-8</v>
      </c>
      <c r="O9" s="8"/>
      <c r="P9" s="10">
        <f t="shared" si="4"/>
        <v>10862703.665833376</v>
      </c>
      <c r="Q9" s="8"/>
      <c r="R9" s="8"/>
      <c r="S9" s="8"/>
      <c r="T9" s="10">
        <f t="shared" si="5"/>
        <v>24914182.996466324</v>
      </c>
      <c r="U9" s="8"/>
      <c r="V9" s="8"/>
      <c r="W9" s="10">
        <v>0.35000002384185791</v>
      </c>
      <c r="X9" s="8"/>
      <c r="Y9" s="10">
        <v>1.5886077164850576E-7</v>
      </c>
      <c r="Z9" s="8"/>
    </row>
    <row r="10" spans="3:26" x14ac:dyDescent="0.25">
      <c r="C10" s="8"/>
      <c r="D10" s="10">
        <f>D9+0.1</f>
        <v>0.89999999999999991</v>
      </c>
      <c r="E10" s="10">
        <f t="shared" si="0"/>
        <v>0.49999999999999989</v>
      </c>
      <c r="F10" s="10">
        <v>3.3</v>
      </c>
      <c r="G10" s="10">
        <v>8.7598918980802409E-6</v>
      </c>
      <c r="H10" s="10">
        <v>9.1380434241727926E-6</v>
      </c>
      <c r="I10" s="8"/>
      <c r="J10" s="10">
        <f t="shared" si="1"/>
        <v>1.5417326838385204E-2</v>
      </c>
      <c r="K10" s="8"/>
      <c r="L10" s="10">
        <f t="shared" si="2"/>
        <v>64.862087343848458</v>
      </c>
      <c r="M10" s="8"/>
      <c r="N10" s="10">
        <f t="shared" si="3"/>
        <v>1.3505411646162561E-7</v>
      </c>
      <c r="O10" s="8"/>
      <c r="P10" s="10">
        <f t="shared" si="4"/>
        <v>7404439.2440577019</v>
      </c>
      <c r="Q10" s="8"/>
      <c r="R10" s="8"/>
      <c r="S10" s="8"/>
      <c r="T10" s="10">
        <f t="shared" si="5"/>
        <v>14269582.485075433</v>
      </c>
      <c r="U10" s="8"/>
      <c r="V10" s="8"/>
      <c r="W10" s="10">
        <v>0.44999998807907104</v>
      </c>
      <c r="X10" s="8"/>
      <c r="Y10" s="10">
        <v>9.1685251391027123E-7</v>
      </c>
      <c r="Z10" s="8"/>
    </row>
    <row r="11" spans="3:26" x14ac:dyDescent="0.25">
      <c r="C11" s="8"/>
      <c r="D11" s="10">
        <f>D10+0.1</f>
        <v>0.99999999999999989</v>
      </c>
      <c r="E11" s="10">
        <f t="shared" si="0"/>
        <v>0.59999999999999987</v>
      </c>
      <c r="F11" s="10">
        <v>3.3</v>
      </c>
      <c r="G11" s="10">
        <v>1.3451834092848003E-5</v>
      </c>
      <c r="H11" s="10">
        <v>1.394151240674546E-5</v>
      </c>
      <c r="I11" s="8"/>
      <c r="J11" s="10">
        <f t="shared" si="1"/>
        <v>1.3482350230364894E-2</v>
      </c>
      <c r="K11" s="8"/>
      <c r="L11" s="10">
        <f t="shared" si="2"/>
        <v>74.171044581515474</v>
      </c>
      <c r="M11" s="8"/>
      <c r="N11" s="10">
        <f t="shared" si="3"/>
        <v>1.8136233848053962E-7</v>
      </c>
      <c r="O11" s="8"/>
      <c r="P11" s="10">
        <f t="shared" si="4"/>
        <v>5513823.9194423547</v>
      </c>
      <c r="Q11" s="8"/>
      <c r="R11" s="8"/>
      <c r="S11" s="8"/>
      <c r="T11" s="10">
        <f t="shared" si="5"/>
        <v>9292413.1488106381</v>
      </c>
      <c r="U11" s="8"/>
      <c r="V11" s="8"/>
      <c r="W11" s="10">
        <v>0.55000001192092896</v>
      </c>
      <c r="X11" s="8"/>
      <c r="Y11" s="10">
        <v>5.7033334996958729E-6</v>
      </c>
      <c r="Z11" s="8"/>
    </row>
    <row r="12" spans="3:26" x14ac:dyDescent="0.25">
      <c r="C12" s="8"/>
      <c r="D12" s="10">
        <f>D11+0.1</f>
        <v>1.0999999999999999</v>
      </c>
      <c r="E12" s="10">
        <f t="shared" si="0"/>
        <v>0.69999999999999984</v>
      </c>
      <c r="F12" s="10">
        <v>3.3</v>
      </c>
      <c r="G12" s="10">
        <v>1.9052218704018742E-5</v>
      </c>
      <c r="H12" s="10">
        <v>1.9651763068395667E-5</v>
      </c>
      <c r="I12" s="8"/>
      <c r="J12" s="10">
        <f t="shared" si="1"/>
        <v>1.2103261561351769E-2</v>
      </c>
      <c r="K12" s="8"/>
      <c r="L12" s="10">
        <f t="shared" si="2"/>
        <v>82.622357199418701</v>
      </c>
      <c r="M12" s="8"/>
      <c r="N12" s="10">
        <f t="shared" si="3"/>
        <v>2.3059398629881727E-7</v>
      </c>
      <c r="O12" s="8"/>
      <c r="P12" s="10">
        <f t="shared" si="4"/>
        <v>4336626.5358895399</v>
      </c>
      <c r="Q12" s="8"/>
      <c r="R12" s="8"/>
      <c r="S12" s="8"/>
      <c r="T12" s="10">
        <f t="shared" si="5"/>
        <v>6560915.6572212437</v>
      </c>
      <c r="U12" s="8"/>
      <c r="V12" s="8"/>
      <c r="W12" s="10">
        <v>0.64999997615814209</v>
      </c>
      <c r="X12" s="8"/>
      <c r="Y12" s="10">
        <v>1.6210071407840587E-5</v>
      </c>
      <c r="Z12" s="8"/>
    </row>
    <row r="13" spans="3:26" x14ac:dyDescent="0.25">
      <c r="C13" s="8"/>
      <c r="D13" s="10">
        <f>D12+0.1</f>
        <v>1.2</v>
      </c>
      <c r="E13" s="10">
        <f t="shared" si="0"/>
        <v>0.79999999999999993</v>
      </c>
      <c r="F13" s="10">
        <v>3.3</v>
      </c>
      <c r="G13" s="10">
        <v>2.5520826966385357E-5</v>
      </c>
      <c r="H13" s="10">
        <v>2.6227080525131896E-5</v>
      </c>
      <c r="I13" s="8"/>
      <c r="J13" s="10">
        <f t="shared" si="1"/>
        <v>1.1069446294616984E-2</v>
      </c>
      <c r="K13" s="8"/>
      <c r="L13" s="10">
        <f t="shared" si="2"/>
        <v>90.338755289530155</v>
      </c>
      <c r="M13" s="8"/>
      <c r="N13" s="10">
        <f t="shared" si="3"/>
        <v>2.825014234986156E-7</v>
      </c>
      <c r="O13" s="8"/>
      <c r="P13" s="10">
        <f t="shared" si="4"/>
        <v>3539805.1720079225</v>
      </c>
      <c r="Q13" s="8"/>
      <c r="R13" s="8"/>
      <c r="S13" s="8"/>
      <c r="T13" s="10">
        <f t="shared" si="5"/>
        <v>4897960.4056186415</v>
      </c>
      <c r="U13" s="8"/>
      <c r="V13" s="8"/>
      <c r="W13" s="10">
        <v>0.75</v>
      </c>
      <c r="X13" s="8"/>
      <c r="Y13" s="10">
        <v>2.7341966415406205E-5</v>
      </c>
      <c r="Z13" s="8"/>
    </row>
    <row r="14" spans="3:26" x14ac:dyDescent="0.25">
      <c r="C14" s="8"/>
      <c r="D14" s="10">
        <f>D13+0.1</f>
        <v>1.3</v>
      </c>
      <c r="E14" s="10">
        <f t="shared" si="0"/>
        <v>0.9</v>
      </c>
      <c r="F14" s="10">
        <v>3.3</v>
      </c>
      <c r="G14" s="10">
        <v>3.2815929444041103E-5</v>
      </c>
      <c r="H14" s="10">
        <v>3.3624524803599343E-5</v>
      </c>
      <c r="I14" s="8"/>
      <c r="J14" s="10">
        <f t="shared" si="1"/>
        <v>1.0266804532347181E-2</v>
      </c>
      <c r="K14" s="8"/>
      <c r="L14" s="10">
        <f t="shared" si="2"/>
        <v>97.401289451780528</v>
      </c>
      <c r="M14" s="8"/>
      <c r="N14" s="10">
        <f t="shared" si="3"/>
        <v>3.3691473314926651E-7</v>
      </c>
      <c r="O14" s="8"/>
      <c r="P14" s="10">
        <f t="shared" si="4"/>
        <v>2968110.0338136908</v>
      </c>
      <c r="Q14" s="8"/>
      <c r="R14" s="8"/>
      <c r="S14" s="8"/>
      <c r="T14" s="10">
        <f t="shared" si="5"/>
        <v>3809125.6934579429</v>
      </c>
      <c r="U14" s="8"/>
      <c r="V14" s="8"/>
      <c r="W14" s="10">
        <v>0.85000002384185791</v>
      </c>
      <c r="X14" s="8"/>
      <c r="Y14" s="10">
        <v>3.7426707422127947E-5</v>
      </c>
      <c r="Z14" s="8"/>
    </row>
    <row r="15" spans="3:26" x14ac:dyDescent="0.25">
      <c r="C15" s="8"/>
      <c r="D15" s="10">
        <f>D14+0.1</f>
        <v>1.4000000000000001</v>
      </c>
      <c r="E15" s="10">
        <f t="shared" si="0"/>
        <v>1</v>
      </c>
      <c r="F15" s="10">
        <v>3.3</v>
      </c>
      <c r="G15" s="10">
        <v>4.0895170968724415E-5</v>
      </c>
      <c r="H15" s="10">
        <v>4.1800743929343298E-5</v>
      </c>
      <c r="I15" s="8"/>
      <c r="J15" s="10">
        <f t="shared" si="1"/>
        <v>9.6277229035974903E-3</v>
      </c>
      <c r="K15" s="8"/>
      <c r="L15" s="10">
        <f t="shared" si="2"/>
        <v>103.86672009705852</v>
      </c>
      <c r="M15" s="8"/>
      <c r="N15" s="10">
        <f t="shared" si="3"/>
        <v>3.9372737418212322E-7</v>
      </c>
      <c r="O15" s="8"/>
      <c r="P15" s="10">
        <f t="shared" si="4"/>
        <v>2539828.4843091411</v>
      </c>
      <c r="Q15" s="8"/>
      <c r="R15" s="8"/>
      <c r="S15" s="8"/>
      <c r="T15" s="10">
        <f t="shared" si="5"/>
        <v>3056595.6086990521</v>
      </c>
      <c r="U15" s="8"/>
      <c r="V15" s="8"/>
      <c r="W15" s="10">
        <v>0.94999998807907104</v>
      </c>
      <c r="X15" s="8"/>
      <c r="Y15" s="10">
        <v>4.6919409214751795E-5</v>
      </c>
      <c r="Z15" s="8"/>
    </row>
    <row r="16" spans="3:26" x14ac:dyDescent="0.25">
      <c r="C16" s="8"/>
      <c r="D16" s="10">
        <f>D15+0.1</f>
        <v>1.5000000000000002</v>
      </c>
      <c r="E16" s="10">
        <f t="shared" si="0"/>
        <v>1.1000000000000001</v>
      </c>
      <c r="F16" s="10">
        <v>3.3</v>
      </c>
      <c r="G16" s="10">
        <v>4.9716374633135274E-5</v>
      </c>
      <c r="H16" s="10">
        <v>5.0712751544779167E-5</v>
      </c>
      <c r="I16" s="8"/>
      <c r="J16" s="10">
        <f t="shared" si="1"/>
        <v>9.1096464604222913E-3</v>
      </c>
      <c r="K16" s="8"/>
      <c r="L16" s="10">
        <f t="shared" si="2"/>
        <v>109.77374416719609</v>
      </c>
      <c r="M16" s="8"/>
      <c r="N16" s="10">
        <f t="shared" si="3"/>
        <v>4.5289859620176936E-7</v>
      </c>
      <c r="O16" s="8"/>
      <c r="P16" s="10">
        <f t="shared" si="4"/>
        <v>2207999.7782869996</v>
      </c>
      <c r="Q16" s="8"/>
      <c r="R16" s="8"/>
      <c r="S16" s="8"/>
      <c r="T16" s="10">
        <f t="shared" si="5"/>
        <v>2514262.1706106709</v>
      </c>
      <c r="U16" s="8"/>
      <c r="V16" s="8"/>
      <c r="W16" s="10">
        <v>1.0499999523162842</v>
      </c>
      <c r="X16" s="8"/>
      <c r="Y16" s="10">
        <v>5.6003831559792161E-5</v>
      </c>
      <c r="Z16" s="8"/>
    </row>
    <row r="17" spans="3:26" x14ac:dyDescent="0.25">
      <c r="C17" s="8"/>
      <c r="D17" s="10">
        <f>D16+0.1</f>
        <v>1.6000000000000003</v>
      </c>
      <c r="E17" s="10">
        <f t="shared" si="0"/>
        <v>1.2000000000000002</v>
      </c>
      <c r="F17" s="10">
        <v>3.3</v>
      </c>
      <c r="G17" s="10">
        <v>5.9238034737063572E-5</v>
      </c>
      <c r="H17" s="10">
        <v>6.0318350733723491E-5</v>
      </c>
      <c r="I17" s="8"/>
      <c r="J17" s="10">
        <f t="shared" si="1"/>
        <v>8.6842210611657554E-3</v>
      </c>
      <c r="K17" s="8"/>
      <c r="L17" s="10">
        <f t="shared" si="2"/>
        <v>115.15137546092841</v>
      </c>
      <c r="M17" s="8"/>
      <c r="N17" s="10">
        <f t="shared" si="3"/>
        <v>5.1443618888567605E-7</v>
      </c>
      <c r="O17" s="8"/>
      <c r="P17" s="10">
        <f t="shared" si="4"/>
        <v>1943875.6868293174</v>
      </c>
      <c r="Q17" s="8"/>
      <c r="R17" s="8"/>
      <c r="S17" s="8"/>
      <c r="T17" s="10">
        <f t="shared" si="5"/>
        <v>2110130.7724814005</v>
      </c>
      <c r="U17" s="8"/>
      <c r="V17" s="8"/>
      <c r="W17" s="10">
        <v>1.1500000953674316</v>
      </c>
      <c r="X17" s="8"/>
      <c r="Y17" s="10">
        <v>6.4686064433772117E-5</v>
      </c>
      <c r="Z17" s="8"/>
    </row>
    <row r="18" spans="3:26" x14ac:dyDescent="0.25">
      <c r="C18" s="8"/>
      <c r="D18" s="10">
        <f>D17+0.1</f>
        <v>1.7000000000000004</v>
      </c>
      <c r="E18" s="10">
        <f t="shared" si="0"/>
        <v>1.3000000000000003</v>
      </c>
      <c r="F18" s="10">
        <v>3.3</v>
      </c>
      <c r="G18" s="10">
        <v>6.9419598730746657E-5</v>
      </c>
      <c r="H18" s="10">
        <v>7.0576395955868065E-5</v>
      </c>
      <c r="I18" s="8"/>
      <c r="J18" s="10">
        <f t="shared" si="1"/>
        <v>8.331921001216127E-3</v>
      </c>
      <c r="K18" s="8"/>
      <c r="L18" s="10">
        <f t="shared" si="2"/>
        <v>120.02034102988254</v>
      </c>
      <c r="M18" s="8"/>
      <c r="N18" s="10">
        <f t="shared" si="3"/>
        <v>5.7839861256070446E-7</v>
      </c>
      <c r="O18" s="8"/>
      <c r="P18" s="10">
        <f t="shared" si="4"/>
        <v>1728911.4778003506</v>
      </c>
      <c r="Q18" s="8"/>
      <c r="R18" s="8"/>
      <c r="S18" s="8"/>
      <c r="T18" s="10">
        <f t="shared" si="5"/>
        <v>1800644.2313910439</v>
      </c>
      <c r="U18" s="8"/>
      <c r="V18" s="8"/>
      <c r="W18" s="10">
        <v>1.25</v>
      </c>
      <c r="X18" s="8"/>
      <c r="Y18" s="10">
        <v>7.2951093898154795E-5</v>
      </c>
      <c r="Z18" s="8"/>
    </row>
    <row r="19" spans="3:26" x14ac:dyDescent="0.25">
      <c r="C19" s="8"/>
      <c r="D19" s="10">
        <f>D18+0.1</f>
        <v>1.8000000000000005</v>
      </c>
      <c r="E19" s="10">
        <f t="shared" si="0"/>
        <v>1.4000000000000004</v>
      </c>
      <c r="F19" s="10">
        <v>3.3</v>
      </c>
      <c r="G19" s="10">
        <v>8.0221696407534182E-5</v>
      </c>
      <c r="H19" s="10">
        <v>8.1447004049550742E-5</v>
      </c>
      <c r="I19" s="8"/>
      <c r="J19" s="10">
        <f t="shared" si="1"/>
        <v>8.0389568886693012E-3</v>
      </c>
      <c r="K19" s="8"/>
      <c r="L19" s="10">
        <f t="shared" si="2"/>
        <v>124.39424838929958</v>
      </c>
      <c r="M19" s="8"/>
      <c r="N19" s="10">
        <f t="shared" si="3"/>
        <v>6.4489875895608432E-7</v>
      </c>
      <c r="O19" s="8"/>
      <c r="P19" s="10">
        <f t="shared" si="4"/>
        <v>1550630.9883720789</v>
      </c>
      <c r="Q19" s="8"/>
      <c r="R19" s="8"/>
      <c r="S19" s="8"/>
      <c r="T19" s="10">
        <f t="shared" si="5"/>
        <v>1558181.9582197263</v>
      </c>
      <c r="U19" s="8"/>
      <c r="V19" s="8"/>
      <c r="W19" s="10">
        <v>1.3499999046325684</v>
      </c>
      <c r="X19" s="8"/>
      <c r="Y19" s="10">
        <v>8.0792393418960273E-5</v>
      </c>
      <c r="Z19" s="8"/>
    </row>
    <row r="20" spans="3:26" x14ac:dyDescent="0.25">
      <c r="C20" s="8"/>
      <c r="D20" s="10">
        <f>D19+0.1</f>
        <v>1.9000000000000006</v>
      </c>
      <c r="E20" s="10">
        <f t="shared" si="0"/>
        <v>1.5000000000000004</v>
      </c>
      <c r="F20" s="10">
        <v>3.3</v>
      </c>
      <c r="G20" s="10">
        <v>9.160628542304039E-5</v>
      </c>
      <c r="H20" s="10">
        <v>9.2891641543246806E-5</v>
      </c>
      <c r="I20" s="8"/>
      <c r="J20" s="10">
        <f t="shared" si="1"/>
        <v>7.7951718067197735E-3</v>
      </c>
      <c r="K20" s="8"/>
      <c r="L20" s="10">
        <f t="shared" si="2"/>
        <v>128.28453622253161</v>
      </c>
      <c r="M20" s="8"/>
      <c r="N20" s="10">
        <f t="shared" si="3"/>
        <v>7.1408673344800898E-7</v>
      </c>
      <c r="O20" s="8"/>
      <c r="P20" s="10">
        <f t="shared" si="4"/>
        <v>1400390.1111163939</v>
      </c>
      <c r="Q20" s="8"/>
      <c r="R20" s="8"/>
      <c r="S20" s="8"/>
      <c r="T20" s="10">
        <f t="shared" si="5"/>
        <v>1364535.1890729605</v>
      </c>
      <c r="U20" s="8"/>
      <c r="V20" s="8"/>
      <c r="W20" s="10">
        <v>1.4500000476837158</v>
      </c>
      <c r="X20" s="8"/>
      <c r="Y20" s="10">
        <v>8.8212014816235751E-5</v>
      </c>
      <c r="Z20" s="8"/>
    </row>
    <row r="21" spans="3:26" x14ac:dyDescent="0.25">
      <c r="C21" s="8"/>
      <c r="D21" s="10">
        <f>D20+0.1</f>
        <v>2.0000000000000004</v>
      </c>
      <c r="E21" s="10">
        <f t="shared" si="0"/>
        <v>1.6000000000000005</v>
      </c>
      <c r="F21" s="10">
        <v>3.3</v>
      </c>
      <c r="G21" s="10">
        <v>1.0353680409025401E-4</v>
      </c>
      <c r="H21" s="10">
        <v>1.0487325926078483E-4</v>
      </c>
      <c r="I21" s="8"/>
      <c r="J21" s="10">
        <f t="shared" si="1"/>
        <v>7.5929531263777116E-3</v>
      </c>
      <c r="K21" s="8"/>
      <c r="L21" s="10">
        <f t="shared" si="2"/>
        <v>131.70106325640643</v>
      </c>
      <c r="M21" s="8"/>
      <c r="N21" s="10">
        <f t="shared" si="3"/>
        <v>7.8615010031225078E-7</v>
      </c>
      <c r="O21" s="8"/>
      <c r="P21" s="10">
        <f t="shared" si="4"/>
        <v>1272021.7164671356</v>
      </c>
      <c r="Q21" s="8"/>
      <c r="R21" s="8"/>
      <c r="S21" s="8"/>
      <c r="T21" s="10">
        <f t="shared" si="5"/>
        <v>1207300.1586086848</v>
      </c>
      <c r="U21" s="8"/>
      <c r="V21" s="8"/>
      <c r="W21" s="10">
        <v>1.5499999523162842</v>
      </c>
      <c r="X21" s="8"/>
      <c r="Y21" s="10">
        <v>9.5216579211410135E-5</v>
      </c>
      <c r="Z21" s="8"/>
    </row>
    <row r="22" spans="3:26" x14ac:dyDescent="0.25">
      <c r="C22" s="8"/>
      <c r="D22" s="10">
        <f>D21+0.1</f>
        <v>2.1000000000000005</v>
      </c>
      <c r="E22" s="10">
        <f t="shared" si="0"/>
        <v>1.7000000000000006</v>
      </c>
      <c r="F22" s="10">
        <v>3.3</v>
      </c>
      <c r="G22" s="10">
        <v>1.1597821867326275E-4</v>
      </c>
      <c r="H22" s="10">
        <v>1.1735635052900761E-4</v>
      </c>
      <c r="I22" s="8"/>
      <c r="J22" s="10">
        <f t="shared" si="1"/>
        <v>7.4266739021670468E-3</v>
      </c>
      <c r="K22" s="8"/>
      <c r="L22" s="10">
        <f t="shared" si="2"/>
        <v>134.6497790495699</v>
      </c>
      <c r="M22" s="8"/>
      <c r="N22" s="10">
        <f t="shared" si="3"/>
        <v>8.6133240984054325E-7</v>
      </c>
      <c r="O22" s="8"/>
      <c r="P22" s="10">
        <f t="shared" si="4"/>
        <v>1160991.9568510465</v>
      </c>
      <c r="Q22" s="8"/>
      <c r="R22" s="8"/>
      <c r="S22" s="8"/>
      <c r="T22" s="10">
        <f t="shared" si="5"/>
        <v>1077788.5833214398</v>
      </c>
      <c r="U22" s="8"/>
      <c r="V22" s="8"/>
      <c r="W22" s="10">
        <v>1.6500000953674316</v>
      </c>
      <c r="X22" s="8"/>
      <c r="Y22" s="10">
        <v>1.0181561810895801E-4</v>
      </c>
      <c r="Z22" s="8"/>
    </row>
    <row r="23" spans="3:26" x14ac:dyDescent="0.25">
      <c r="C23" s="8"/>
      <c r="D23" s="10">
        <f>D22+0.1</f>
        <v>2.2000000000000006</v>
      </c>
      <c r="E23" s="10">
        <f t="shared" si="0"/>
        <v>1.8000000000000007</v>
      </c>
      <c r="F23" s="10">
        <v>3.3</v>
      </c>
      <c r="G23" s="10">
        <v>1.2889709614682943E-4</v>
      </c>
      <c r="H23" s="10">
        <v>1.3030700210947543E-4</v>
      </c>
      <c r="I23" s="8"/>
      <c r="J23" s="10">
        <f t="shared" si="1"/>
        <v>7.2921527057519557E-3</v>
      </c>
      <c r="K23" s="8"/>
      <c r="L23" s="10">
        <f t="shared" si="2"/>
        <v>137.13371624969028</v>
      </c>
      <c r="M23" s="8"/>
      <c r="N23" s="10">
        <f t="shared" si="3"/>
        <v>9.3993730843067222E-7</v>
      </c>
      <c r="O23" s="8"/>
      <c r="P23" s="10">
        <f t="shared" si="4"/>
        <v>1063900.7421352484</v>
      </c>
      <c r="Q23" s="8"/>
      <c r="R23" s="8"/>
      <c r="S23" s="8"/>
      <c r="T23" s="10">
        <f t="shared" si="5"/>
        <v>969765.8344266332</v>
      </c>
      <c r="U23" s="8"/>
      <c r="V23" s="8"/>
      <c r="W23" s="10">
        <v>1.75</v>
      </c>
      <c r="X23" s="8"/>
      <c r="Y23" s="10">
        <v>1.0802107863128185E-4</v>
      </c>
      <c r="Z23" s="8"/>
    </row>
    <row r="24" spans="3:26" x14ac:dyDescent="0.25">
      <c r="C24" s="8"/>
      <c r="D24" s="10">
        <f>D23+0.1</f>
        <v>2.3000000000000007</v>
      </c>
      <c r="E24" s="10">
        <f t="shared" si="0"/>
        <v>1.9000000000000008</v>
      </c>
      <c r="F24" s="10">
        <v>3.3</v>
      </c>
      <c r="G24" s="10">
        <v>1.422617060597986E-4</v>
      </c>
      <c r="H24" s="10">
        <v>1.4369290147442371E-4</v>
      </c>
      <c r="I24" s="8"/>
      <c r="J24" s="10">
        <f t="shared" si="1"/>
        <v>7.1859284366252909E-3</v>
      </c>
      <c r="K24" s="8"/>
      <c r="L24" s="10">
        <f t="shared" si="2"/>
        <v>139.16086262468087</v>
      </c>
      <c r="M24" s="8"/>
      <c r="N24" s="10">
        <f t="shared" si="3"/>
        <v>1.0222824390179352E-6</v>
      </c>
      <c r="O24" s="8"/>
      <c r="P24" s="10">
        <f t="shared" si="4"/>
        <v>978203.24582769803</v>
      </c>
      <c r="Q24" s="8"/>
      <c r="R24" s="8"/>
      <c r="S24" s="8"/>
      <c r="T24" s="10">
        <f t="shared" si="5"/>
        <v>878662.31512405188</v>
      </c>
      <c r="U24" s="8"/>
      <c r="V24" s="8"/>
      <c r="W24" s="10">
        <v>1.8499999046325684</v>
      </c>
      <c r="X24" s="8"/>
      <c r="Y24" s="10">
        <v>1.1384586105123162E-4</v>
      </c>
      <c r="Z24" s="8"/>
    </row>
    <row r="25" spans="3:26" x14ac:dyDescent="0.25">
      <c r="C25" s="8"/>
      <c r="D25" s="10">
        <f>D24+0.1</f>
        <v>2.4000000000000008</v>
      </c>
      <c r="E25" s="10">
        <f t="shared" si="0"/>
        <v>2.0000000000000009</v>
      </c>
      <c r="F25" s="10">
        <v>3.3</v>
      </c>
      <c r="G25" s="10">
        <v>1.5604191867168993E-4</v>
      </c>
      <c r="H25" s="10">
        <v>1.5748334408272058E-4</v>
      </c>
      <c r="I25" s="8"/>
      <c r="J25" s="10">
        <f t="shared" si="1"/>
        <v>7.1057109983937213E-3</v>
      </c>
      <c r="K25" s="8"/>
      <c r="L25" s="10">
        <f t="shared" si="2"/>
        <v>140.73187049488146</v>
      </c>
      <c r="M25" s="8"/>
      <c r="N25" s="10">
        <f t="shared" si="3"/>
        <v>1.1087887777158857E-6</v>
      </c>
      <c r="O25" s="8"/>
      <c r="P25" s="10">
        <f t="shared" si="4"/>
        <v>901885.02995133889</v>
      </c>
      <c r="Q25" s="8"/>
      <c r="R25" s="8"/>
      <c r="S25" s="8"/>
      <c r="T25" s="10">
        <f t="shared" si="5"/>
        <v>801066.79707648489</v>
      </c>
      <c r="U25" s="8"/>
      <c r="V25" s="8"/>
      <c r="W25" s="10">
        <v>1.9500000476837158</v>
      </c>
      <c r="X25" s="8"/>
      <c r="Y25" s="10">
        <v>1.1930515756830573E-4</v>
      </c>
      <c r="Z25" s="8"/>
    </row>
    <row r="26" spans="3:26" x14ac:dyDescent="0.25">
      <c r="C26" s="8"/>
      <c r="D26" s="10">
        <f>D25+0.1</f>
        <v>2.5000000000000009</v>
      </c>
      <c r="E26" s="10">
        <f t="shared" si="0"/>
        <v>2.100000000000001</v>
      </c>
      <c r="F26" s="10">
        <v>3.3</v>
      </c>
      <c r="G26" s="10">
        <v>1.702093577478081E-4</v>
      </c>
      <c r="H26" s="10">
        <v>1.7164925520773977E-4</v>
      </c>
      <c r="I26" s="8"/>
      <c r="J26" s="10">
        <f t="shared" si="1"/>
        <v>7.0496391374728212E-3</v>
      </c>
      <c r="K26" s="8"/>
      <c r="L26" s="10">
        <f t="shared" si="2"/>
        <v>141.85123245308176</v>
      </c>
      <c r="M26" s="8"/>
      <c r="N26" s="10">
        <f t="shared" si="3"/>
        <v>1.1999145499430607E-6</v>
      </c>
      <c r="O26" s="8"/>
      <c r="P26" s="10">
        <f t="shared" si="4"/>
        <v>833392.67787648109</v>
      </c>
      <c r="Q26" s="8"/>
      <c r="R26" s="8"/>
      <c r="S26" s="8"/>
      <c r="T26" s="10">
        <f t="shared" si="5"/>
        <v>734389.7048551651</v>
      </c>
      <c r="U26" s="8"/>
      <c r="V26" s="8"/>
      <c r="W26" s="10">
        <v>2.0499999523162842</v>
      </c>
      <c r="X26" s="8"/>
      <c r="Y26" s="10">
        <v>1.2441426224540919E-4</v>
      </c>
      <c r="Z26" s="8"/>
    </row>
    <row r="27" spans="3:26" x14ac:dyDescent="0.25">
      <c r="C27" s="8"/>
      <c r="D27" s="10">
        <f>D26+0.1</f>
        <v>2.600000000000001</v>
      </c>
      <c r="E27" s="10">
        <f t="shared" si="0"/>
        <v>2.2000000000000011</v>
      </c>
      <c r="F27" s="10">
        <v>3.3</v>
      </c>
      <c r="G27" s="10">
        <v>1.8473727686796337E-4</v>
      </c>
      <c r="H27" s="10">
        <v>1.8616307352203876E-4</v>
      </c>
      <c r="I27" s="8"/>
      <c r="J27" s="10">
        <f t="shared" si="1"/>
        <v>7.0163358386980124E-3</v>
      </c>
      <c r="K27" s="8"/>
      <c r="L27" s="10">
        <f t="shared" si="2"/>
        <v>142.52453459889759</v>
      </c>
      <c r="M27" s="8"/>
      <c r="N27" s="10">
        <f t="shared" si="3"/>
        <v>1.2961787764321688E-6</v>
      </c>
      <c r="O27" s="8"/>
      <c r="P27" s="10">
        <f t="shared" si="4"/>
        <v>771498.51408042375</v>
      </c>
      <c r="Q27" s="8"/>
      <c r="R27" s="8"/>
      <c r="S27" s="8"/>
      <c r="T27" s="10">
        <f t="shared" si="5"/>
        <v>676636.58423059259</v>
      </c>
      <c r="U27" s="8"/>
      <c r="V27" s="8"/>
      <c r="W27" s="10">
        <v>2.1500000953674316</v>
      </c>
      <c r="X27" s="8"/>
      <c r="Y27" s="10">
        <v>1.2918858556076884E-4</v>
      </c>
      <c r="Z27" s="8"/>
    </row>
    <row r="28" spans="3:26" x14ac:dyDescent="0.25">
      <c r="C28" s="8"/>
      <c r="D28" s="10">
        <f>D27+0.1</f>
        <v>2.7000000000000011</v>
      </c>
      <c r="E28" s="10">
        <f t="shared" si="0"/>
        <v>2.3000000000000012</v>
      </c>
      <c r="F28" s="10">
        <v>3.3</v>
      </c>
      <c r="G28" s="10">
        <v>1.9960060308221728E-4</v>
      </c>
      <c r="H28" s="10">
        <v>2.0099880930501968E-4</v>
      </c>
      <c r="I28" s="8"/>
      <c r="J28" s="10">
        <f t="shared" si="1"/>
        <v>7.0050200310590683E-3</v>
      </c>
      <c r="K28" s="8"/>
      <c r="L28" s="10">
        <f t="shared" si="2"/>
        <v>142.75476666250344</v>
      </c>
      <c r="M28" s="8"/>
      <c r="N28" s="10">
        <f t="shared" si="3"/>
        <v>1.3982062228024025E-6</v>
      </c>
      <c r="O28" s="8"/>
      <c r="P28" s="10">
        <f t="shared" si="4"/>
        <v>715202.08084592549</v>
      </c>
      <c r="Q28" s="8"/>
      <c r="R28" s="8"/>
      <c r="S28" s="8"/>
      <c r="T28" s="10">
        <f t="shared" si="5"/>
        <v>626250.61282260448</v>
      </c>
      <c r="U28" s="8"/>
      <c r="V28" s="8"/>
      <c r="W28" s="10">
        <v>2.25</v>
      </c>
      <c r="X28" s="8"/>
      <c r="Y28" s="10">
        <v>1.3364623009692878E-4</v>
      </c>
      <c r="Z28" s="8"/>
    </row>
    <row r="29" spans="3:26" x14ac:dyDescent="0.25">
      <c r="C29" s="8"/>
      <c r="D29" s="10">
        <f>D28+0.1</f>
        <v>2.8000000000000012</v>
      </c>
      <c r="E29" s="10">
        <f t="shared" si="0"/>
        <v>2.4000000000000012</v>
      </c>
      <c r="F29" s="10">
        <v>3.3</v>
      </c>
      <c r="G29" s="10">
        <v>2.1477586415130645E-4</v>
      </c>
      <c r="H29" s="10">
        <v>2.1613189892377704E-4</v>
      </c>
      <c r="I29" s="8"/>
      <c r="J29" s="10">
        <f t="shared" si="1"/>
        <v>7.0152449796856801E-3</v>
      </c>
      <c r="K29" s="8"/>
      <c r="L29" s="10">
        <f t="shared" si="2"/>
        <v>142.54669692872298</v>
      </c>
      <c r="M29" s="8"/>
      <c r="N29" s="10">
        <f t="shared" si="3"/>
        <v>1.5067053027451062E-6</v>
      </c>
      <c r="O29" s="8"/>
      <c r="P29" s="10">
        <f t="shared" si="4"/>
        <v>663699.79463009362</v>
      </c>
      <c r="Q29" s="8"/>
      <c r="R29" s="8"/>
      <c r="S29" s="8"/>
      <c r="T29" s="10">
        <f t="shared" si="5"/>
        <v>582002.08153714763</v>
      </c>
      <c r="U29" s="8"/>
      <c r="V29" s="8"/>
      <c r="W29" s="10">
        <v>2.3499999046325684</v>
      </c>
      <c r="X29" s="8"/>
      <c r="Y29" s="10">
        <v>1.378019223921001E-4</v>
      </c>
      <c r="Z29" s="8"/>
    </row>
    <row r="30" spans="3:26" x14ac:dyDescent="0.25">
      <c r="C30" s="8"/>
      <c r="D30" s="10">
        <f>D29+0.1</f>
        <v>2.9000000000000012</v>
      </c>
      <c r="E30" s="10">
        <f t="shared" si="0"/>
        <v>2.5000000000000013</v>
      </c>
      <c r="F30" s="10">
        <v>3.3</v>
      </c>
      <c r="G30" s="10">
        <v>2.3024117399472743E-4</v>
      </c>
      <c r="H30" s="10">
        <v>2.3153919028118253E-4</v>
      </c>
      <c r="I30" s="8"/>
      <c r="J30" s="10">
        <f t="shared" si="1"/>
        <v>7.0470469287392855E-3</v>
      </c>
      <c r="K30" s="8"/>
      <c r="L30" s="10">
        <f t="shared" si="2"/>
        <v>141.90341147322255</v>
      </c>
      <c r="M30" s="8"/>
      <c r="N30" s="10">
        <f t="shared" si="3"/>
        <v>1.6225203580688715E-6</v>
      </c>
      <c r="O30" s="8"/>
      <c r="P30" s="10">
        <f t="shared" si="4"/>
        <v>616325.08647854684</v>
      </c>
      <c r="Q30" s="8"/>
      <c r="R30" s="8"/>
      <c r="S30" s="8"/>
      <c r="T30" s="10">
        <f t="shared" si="5"/>
        <v>542908.97597170225</v>
      </c>
      <c r="U30" s="8"/>
      <c r="V30" s="8"/>
      <c r="W30" s="10">
        <v>2.4500000476837158</v>
      </c>
      <c r="X30" s="8"/>
      <c r="Y30" s="10">
        <v>1.4167452172841877E-4</v>
      </c>
      <c r="Z30" s="8"/>
    </row>
    <row r="31" spans="3:26" x14ac:dyDescent="0.25">
      <c r="C31" s="8"/>
      <c r="D31" s="10">
        <f>D30+0.1</f>
        <v>3.0000000000000013</v>
      </c>
      <c r="E31" s="10">
        <f t="shared" si="0"/>
        <v>2.6000000000000014</v>
      </c>
      <c r="F31" s="10">
        <v>3.3</v>
      </c>
      <c r="G31" s="10">
        <v>2.4597617448307574E-4</v>
      </c>
      <c r="H31" s="10">
        <v>2.4719879729673266E-4</v>
      </c>
      <c r="I31" s="8"/>
      <c r="J31" s="10">
        <f t="shared" si="1"/>
        <v>7.1007040546932024E-3</v>
      </c>
      <c r="K31" s="8"/>
      <c r="L31" s="10">
        <f t="shared" si="2"/>
        <v>140.83110523935315</v>
      </c>
      <c r="M31" s="8"/>
      <c r="N31" s="10">
        <f t="shared" si="3"/>
        <v>1.7466040195098986E-6</v>
      </c>
      <c r="O31" s="8"/>
      <c r="P31" s="10">
        <f t="shared" si="4"/>
        <v>572539.61907210224</v>
      </c>
      <c r="Q31" s="8"/>
      <c r="R31" s="8"/>
      <c r="S31" s="8"/>
      <c r="T31" s="10">
        <f t="shared" si="5"/>
        <v>508179.29932722228</v>
      </c>
      <c r="U31" s="8"/>
      <c r="V31" s="8"/>
      <c r="W31" s="10">
        <v>2.5499999523162842</v>
      </c>
      <c r="X31" s="8"/>
      <c r="Y31" s="10">
        <v>1.4527933672070503E-4</v>
      </c>
      <c r="Z31" s="8"/>
    </row>
    <row r="32" spans="3:26" x14ac:dyDescent="0.25">
      <c r="C32" s="8"/>
      <c r="D32" s="10">
        <f>D31+0.1</f>
        <v>3.1000000000000014</v>
      </c>
      <c r="E32" s="10">
        <f t="shared" si="0"/>
        <v>2.7000000000000015</v>
      </c>
      <c r="F32" s="10">
        <v>3.3</v>
      </c>
      <c r="G32" s="10">
        <v>2.6196203543804586E-4</v>
      </c>
      <c r="H32" s="10">
        <v>2.6309004169888794E-4</v>
      </c>
      <c r="I32" s="8"/>
      <c r="J32" s="10">
        <f t="shared" si="1"/>
        <v>7.1766522641080821E-3</v>
      </c>
      <c r="K32" s="8"/>
      <c r="L32" s="10">
        <f t="shared" si="2"/>
        <v>139.34073481603758</v>
      </c>
      <c r="M32" s="8"/>
      <c r="N32" s="10">
        <f t="shared" si="3"/>
        <v>1.8800104347368134E-6</v>
      </c>
      <c r="O32" s="8"/>
      <c r="P32" s="10">
        <f t="shared" si="4"/>
        <v>531911.94129727909</v>
      </c>
      <c r="Q32" s="8"/>
      <c r="R32" s="8"/>
      <c r="S32" s="8"/>
      <c r="T32" s="10">
        <f t="shared" si="5"/>
        <v>477168.37972715538</v>
      </c>
      <c r="U32" s="8"/>
      <c r="V32" s="8"/>
      <c r="W32" s="10">
        <v>2.6500000953674316</v>
      </c>
      <c r="X32" s="8"/>
      <c r="Y32" s="10">
        <v>1.486330438638106E-4</v>
      </c>
      <c r="Z32" s="8"/>
    </row>
    <row r="33" spans="3:26" x14ac:dyDescent="0.25">
      <c r="C33" s="8"/>
      <c r="D33" s="10">
        <f>D32+0.1</f>
        <v>3.2000000000000015</v>
      </c>
      <c r="E33" s="10">
        <f t="shared" si="0"/>
        <v>2.8000000000000016</v>
      </c>
      <c r="F33" s="10">
        <v>3.3</v>
      </c>
      <c r="G33" s="10">
        <v>2.7818130911327899E-4</v>
      </c>
      <c r="H33" s="10">
        <v>2.7919336571358144E-4</v>
      </c>
      <c r="I33" s="8"/>
      <c r="J33" s="10">
        <f t="shared" si="1"/>
        <v>7.2762372391477889E-3</v>
      </c>
      <c r="K33" s="8"/>
      <c r="L33" s="10">
        <f t="shared" si="2"/>
        <v>137.43367170874743</v>
      </c>
      <c r="M33" s="8"/>
      <c r="N33" s="10">
        <f t="shared" si="3"/>
        <v>2.0241132006049228E-6</v>
      </c>
      <c r="O33" s="8"/>
      <c r="P33" s="10">
        <f t="shared" si="4"/>
        <v>494043.5148099137</v>
      </c>
      <c r="Q33" s="8"/>
      <c r="R33" s="8"/>
      <c r="S33" s="8"/>
      <c r="T33" s="10">
        <f t="shared" si="5"/>
        <v>449347.22752741957</v>
      </c>
      <c r="U33" s="8"/>
      <c r="V33" s="8"/>
      <c r="W33" s="10">
        <v>2.75</v>
      </c>
      <c r="X33" s="8"/>
      <c r="Y33" s="10">
        <v>1.5175275621004403E-4</v>
      </c>
      <c r="Z33" s="8"/>
    </row>
    <row r="34" spans="3:26" x14ac:dyDescent="0.25">
      <c r="C34" s="8"/>
      <c r="D34" s="10">
        <f>D33+0.1</f>
        <v>3.3000000000000016</v>
      </c>
      <c r="E34" s="10">
        <f t="shared" si="0"/>
        <v>2.9000000000000017</v>
      </c>
      <c r="F34" s="10">
        <v>3.3</v>
      </c>
      <c r="G34" s="10">
        <v>2.94617930194363E-4</v>
      </c>
      <c r="H34" s="10">
        <v>2.9549011378549039E-4</v>
      </c>
      <c r="I34" s="8"/>
      <c r="J34" s="10">
        <f t="shared" si="1"/>
        <v>7.4009717479856848E-3</v>
      </c>
      <c r="K34" s="8"/>
      <c r="L34" s="10">
        <f t="shared" si="2"/>
        <v>135.11739188467635</v>
      </c>
      <c r="M34" s="8"/>
      <c r="N34" s="10">
        <f t="shared" si="3"/>
        <v>2.1804589778184992E-6</v>
      </c>
      <c r="O34" s="8"/>
      <c r="P34" s="10">
        <f t="shared" si="4"/>
        <v>458619.03854778217</v>
      </c>
      <c r="Q34" s="8"/>
      <c r="R34" s="8"/>
      <c r="S34" s="8"/>
      <c r="T34" s="10">
        <f t="shared" si="5"/>
        <v>424278.31842256169</v>
      </c>
      <c r="U34" s="8"/>
      <c r="V34" s="8"/>
      <c r="W34" s="10">
        <v>2.8499999046325684</v>
      </c>
      <c r="X34" s="8"/>
      <c r="Y34" s="10">
        <v>1.546528801554814E-4</v>
      </c>
      <c r="Z34" s="8"/>
    </row>
    <row r="35" spans="3:26" x14ac:dyDescent="0.25">
      <c r="C35" s="8"/>
      <c r="D35" s="10"/>
      <c r="E35" s="10"/>
      <c r="F35" s="10"/>
      <c r="G35" s="10"/>
      <c r="H35" s="10"/>
      <c r="I35" s="8"/>
      <c r="J35" s="10"/>
      <c r="K35" s="8"/>
      <c r="L35" s="10"/>
      <c r="M35" s="8"/>
      <c r="N35" s="10"/>
      <c r="O35" s="8"/>
      <c r="P35" s="10"/>
      <c r="Q35" s="8"/>
      <c r="R35" s="8"/>
      <c r="S35" s="8"/>
      <c r="T35" s="10"/>
      <c r="U35" s="8"/>
      <c r="V35" s="8"/>
      <c r="W35" s="10">
        <v>2.9500000476837158</v>
      </c>
      <c r="X35" s="8"/>
      <c r="Y35" s="10">
        <v>1.5735015040263534E-4</v>
      </c>
      <c r="Z35" s="8"/>
    </row>
    <row r="36" spans="3:26" x14ac:dyDescent="0.25"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10">
        <v>3.0499999523162842</v>
      </c>
      <c r="X36" s="8"/>
      <c r="Y36" s="10">
        <v>1.598587550688535E-4</v>
      </c>
      <c r="Z36" s="8"/>
    </row>
    <row r="37" spans="3:26" x14ac:dyDescent="0.25"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10">
        <v>3.1500000953674316</v>
      </c>
      <c r="X37" s="8"/>
      <c r="Y37" s="10">
        <v>1.621925039216876E-4</v>
      </c>
      <c r="Z37" s="8"/>
    </row>
    <row r="38" spans="3:26" x14ac:dyDescent="0.25"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10">
        <v>3.25</v>
      </c>
      <c r="X38" s="8"/>
      <c r="Y38" s="10">
        <v>1.6436637088190764E-4</v>
      </c>
      <c r="Z38" s="8"/>
    </row>
    <row r="39" spans="3:26" x14ac:dyDescent="0.25"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Foglio1</vt:lpstr>
      <vt:lpstr>Foglio2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Alessio Capello</dc:creator>
  <cp:lastModifiedBy>Alessio Capello</cp:lastModifiedBy>
  <cp:lastPrinted>2020-04-15T10:05:19Z</cp:lastPrinted>
  <dcterms:created xsi:type="dcterms:W3CDTF">2020-04-13T15:10:11Z</dcterms:created>
  <dcterms:modified xsi:type="dcterms:W3CDTF">2020-04-15T17:42:20Z</dcterms:modified>
</cp:coreProperties>
</file>