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60" yWindow="-60" windowWidth="15360" windowHeight="4980"/>
  </bookViews>
  <sheets>
    <sheet name="límitesHídricos" sheetId="6" r:id="rId1"/>
  </sheets>
  <definedNames>
    <definedName name="_xlnm._FilterDatabase" localSheetId="0" hidden="1">límitesHídricos!$B$2:$I$2</definedName>
  </definedNames>
  <calcPr calcId="125725"/>
</workbook>
</file>

<file path=xl/calcChain.xml><?xml version="1.0" encoding="utf-8"?>
<calcChain xmlns="http://schemas.openxmlformats.org/spreadsheetml/2006/main">
  <c r="B4" i="6"/>
  <c r="C4"/>
  <c r="D4"/>
  <c r="B5"/>
  <c r="C5"/>
  <c r="D5"/>
  <c r="B6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E12" s="1"/>
  <c r="F12" s="1"/>
  <c r="D12"/>
  <c r="B13"/>
  <c r="C13"/>
  <c r="D13"/>
  <c r="D3"/>
  <c r="C3"/>
  <c r="B3"/>
  <c r="E4"/>
  <c r="F4" s="1"/>
  <c r="E10" l="1"/>
  <c r="F10" s="1"/>
  <c r="E11"/>
  <c r="I11" s="1"/>
  <c r="H11" s="1"/>
  <c r="E8"/>
  <c r="F8" s="1"/>
  <c r="E3"/>
  <c r="I3" s="1"/>
  <c r="H3" s="1"/>
  <c r="E6"/>
  <c r="F6" s="1"/>
  <c r="E9"/>
  <c r="F9" s="1"/>
  <c r="E5"/>
  <c r="F5" s="1"/>
  <c r="E7"/>
  <c r="F7" s="1"/>
  <c r="E13"/>
  <c r="F13" s="1"/>
  <c r="I4"/>
  <c r="H4" s="1"/>
  <c r="I12"/>
  <c r="H12" s="1"/>
  <c r="F11" l="1"/>
  <c r="G11" s="1"/>
  <c r="B24" s="1"/>
  <c r="I10"/>
  <c r="H10" s="1"/>
  <c r="I13"/>
  <c r="H13" s="1"/>
  <c r="I6"/>
  <c r="H6" s="1"/>
  <c r="I8"/>
  <c r="H8" s="1"/>
  <c r="I7"/>
  <c r="G7" s="1"/>
  <c r="F3"/>
  <c r="G3" s="1"/>
  <c r="B16" s="1"/>
  <c r="I9"/>
  <c r="G9" s="1"/>
  <c r="I5"/>
  <c r="G5" s="1"/>
  <c r="G4"/>
  <c r="B17" s="1"/>
  <c r="G12"/>
  <c r="B25" s="1"/>
  <c r="G10" l="1"/>
  <c r="B23" s="1"/>
  <c r="G6"/>
  <c r="B19" s="1"/>
  <c r="H7"/>
  <c r="G13"/>
  <c r="G8"/>
  <c r="B18"/>
  <c r="H5"/>
  <c r="H9"/>
  <c r="B22" s="1"/>
  <c r="B21"/>
  <c r="B20"/>
</calcChain>
</file>

<file path=xl/sharedStrings.xml><?xml version="1.0" encoding="utf-8"?>
<sst xmlns="http://schemas.openxmlformats.org/spreadsheetml/2006/main" count="41" uniqueCount="37">
  <si>
    <t>C%</t>
  </si>
  <si>
    <t>Arcilla</t>
  </si>
  <si>
    <t>Limo</t>
  </si>
  <si>
    <t>SLLL</t>
  </si>
  <si>
    <t>SDUL</t>
  </si>
  <si>
    <t>SSAT</t>
  </si>
  <si>
    <t>SBDM</t>
  </si>
  <si>
    <t>Arena</t>
  </si>
  <si>
    <t>Ingrese datos</t>
  </si>
  <si>
    <t>CC</t>
  </si>
  <si>
    <t>PMP</t>
  </si>
  <si>
    <t>Sat</t>
  </si>
  <si>
    <t>Dap</t>
  </si>
  <si>
    <t>@  SLB  SLMH  SLLL  SDUL  SSAT  SRGF  SSKS  SBDM  SLOC  SLCL  SLSI  SLCF  SLNI  SLHW  SLHB  SCEC  SADC</t>
  </si>
  <si>
    <t>@</t>
  </si>
  <si>
    <t>SLB</t>
  </si>
  <si>
    <t>SLMH</t>
  </si>
  <si>
    <t>SRGF</t>
  </si>
  <si>
    <t>SSKS</t>
  </si>
  <si>
    <t>SLOC</t>
  </si>
  <si>
    <t>SLCL</t>
  </si>
  <si>
    <t>SLSI</t>
  </si>
  <si>
    <t>SLCF</t>
  </si>
  <si>
    <t>SLNI</t>
  </si>
  <si>
    <t>SLHW</t>
  </si>
  <si>
    <t>SLHB</t>
  </si>
  <si>
    <t>SCEC</t>
  </si>
  <si>
    <t>SADC</t>
  </si>
  <si>
    <t>Ap</t>
  </si>
  <si>
    <t>B3</t>
  </si>
  <si>
    <t>C1</t>
  </si>
  <si>
    <t>C2</t>
  </si>
  <si>
    <t>C3</t>
  </si>
  <si>
    <t>A12</t>
  </si>
  <si>
    <t>A3</t>
  </si>
  <si>
    <t>B2t</t>
  </si>
  <si>
    <t>método de Ritchie (con correcciones de acuerdo a comentarios de Gijman 2003)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</si>
</sst>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0" fontId="3" fillId="4" borderId="0" xfId="0" applyFont="1" applyFill="1"/>
    <xf numFmtId="0" fontId="3" fillId="5" borderId="0" xfId="0" applyFont="1" applyFill="1"/>
    <xf numFmtId="0" fontId="4" fillId="0" borderId="0" xfId="0" applyFont="1" applyFill="1"/>
    <xf numFmtId="0" fontId="5" fillId="0" borderId="0" xfId="0" applyFont="1"/>
  </cellXfs>
  <cellStyles count="1">
    <cellStyle name="Normal" xfId="0" builtinId="0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B25"/>
  <sheetViews>
    <sheetView tabSelected="1" workbookViewId="0">
      <selection activeCell="L1" sqref="L1"/>
    </sheetView>
  </sheetViews>
  <sheetFormatPr baseColWidth="10" defaultRowHeight="15"/>
  <cols>
    <col min="1" max="1" width="3.42578125" style="2" customWidth="1"/>
    <col min="2" max="10" width="7" style="2" customWidth="1"/>
    <col min="11" max="11" width="2.85546875" style="2" bestFit="1" customWidth="1"/>
    <col min="12" max="12" width="4" style="2" bestFit="1" customWidth="1"/>
    <col min="13" max="13" width="5.85546875" style="2" bestFit="1" customWidth="1"/>
    <col min="14" max="17" width="6" style="2" bestFit="1" customWidth="1"/>
    <col min="18" max="18" width="5.140625" style="2" bestFit="1" customWidth="1"/>
    <col min="19" max="19" width="6.140625" style="2" bestFit="1" customWidth="1"/>
    <col min="20" max="20" width="5.42578125" style="2" bestFit="1" customWidth="1"/>
    <col min="21" max="24" width="5" style="2" bestFit="1" customWidth="1"/>
    <col min="25" max="25" width="6" style="2" bestFit="1" customWidth="1"/>
    <col min="26" max="27" width="5.28515625" style="2" bestFit="1" customWidth="1"/>
    <col min="28" max="28" width="5.7109375" style="2" bestFit="1" customWidth="1"/>
    <col min="29" max="16384" width="11.42578125" style="2"/>
  </cols>
  <sheetData>
    <row r="1" spans="2:28" ht="15.75" thickBot="1">
      <c r="B1" s="1" t="s">
        <v>8</v>
      </c>
      <c r="F1" s="3" t="s">
        <v>10</v>
      </c>
      <c r="G1" s="3" t="s">
        <v>9</v>
      </c>
      <c r="H1" s="3" t="s">
        <v>11</v>
      </c>
      <c r="I1" s="3" t="s">
        <v>12</v>
      </c>
      <c r="L1" s="17" t="s">
        <v>36</v>
      </c>
    </row>
    <row r="2" spans="2:28" ht="15.75" thickBot="1">
      <c r="B2" s="4" t="s">
        <v>0</v>
      </c>
      <c r="C2" s="5" t="s">
        <v>1</v>
      </c>
      <c r="D2" s="5" t="s">
        <v>2</v>
      </c>
      <c r="E2" s="5" t="s">
        <v>7</v>
      </c>
      <c r="F2" s="6" t="s">
        <v>3</v>
      </c>
      <c r="G2" s="7" t="s">
        <v>4</v>
      </c>
      <c r="H2" s="7" t="s">
        <v>5</v>
      </c>
      <c r="I2" s="8" t="s">
        <v>6</v>
      </c>
      <c r="K2" s="2" t="s">
        <v>14</v>
      </c>
      <c r="L2" s="2" t="s">
        <v>15</v>
      </c>
      <c r="M2" s="2" t="s">
        <v>16</v>
      </c>
      <c r="N2" s="14" t="s">
        <v>3</v>
      </c>
      <c r="O2" s="14" t="s">
        <v>4</v>
      </c>
      <c r="P2" s="14" t="s">
        <v>5</v>
      </c>
      <c r="Q2" s="2" t="s">
        <v>17</v>
      </c>
      <c r="R2" s="15" t="s">
        <v>18</v>
      </c>
      <c r="S2" s="14" t="s">
        <v>6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</row>
    <row r="3" spans="2:28" ht="15.75" thickBot="1">
      <c r="B3" s="9">
        <f>T3</f>
        <v>3.02</v>
      </c>
      <c r="C3" s="10">
        <f>U3</f>
        <v>18</v>
      </c>
      <c r="D3" s="10">
        <f>V3</f>
        <v>74.7</v>
      </c>
      <c r="E3" s="10">
        <f>100-(C3+D3)</f>
        <v>7.2999999999999972</v>
      </c>
      <c r="F3" s="11">
        <f>0.01*IF(E3&gt;=75,(18.8-0.168*E3),IF(D3&gt;=70,(5+0.0244*C3*C3),(3.62+0.444*C3)))</f>
        <v>0.129056</v>
      </c>
      <c r="G3" s="12">
        <f>+F3+(((0.01*IF(E3&gt;=80,(42.3-0.381*E3),(10.79+0.05004*D3)))*100-3.5*((IF(E3&gt;80,(1.709-0.01134*C3),IF(E3&lt;20,(1.453-0.00433*E3),(1.118+0.00816*E3+C3*(0.00834-0.3606/(100-E3))))))-$I3)+0.55*$B3/0.58)/100)</f>
        <v>0.29214192598584537</v>
      </c>
      <c r="H3" s="12">
        <f>+(1-I3/2.65)*0.9</f>
        <v>0.52237067432640061</v>
      </c>
      <c r="I3" s="13">
        <f>(100/(((100-B3/0.58)/(IF(E3&gt;80,(1.709-0.01134*C3),IF(E3&lt;20,(1.453-0.00433*E3),(1.118+0.00816*E3+C3*(0.00834-0.3606/(100-E3)))))))+(B3/0.58/0.224)))</f>
        <v>1.1119085700389313</v>
      </c>
      <c r="L3" s="2">
        <v>14</v>
      </c>
      <c r="M3" s="2" t="s">
        <v>28</v>
      </c>
      <c r="N3" s="14">
        <v>0.19800000000000001</v>
      </c>
      <c r="O3" s="14">
        <v>0.46300000000000002</v>
      </c>
      <c r="P3" s="14">
        <v>0.53</v>
      </c>
      <c r="Q3" s="2">
        <v>1</v>
      </c>
      <c r="R3" s="15">
        <v>0.68</v>
      </c>
      <c r="S3" s="14">
        <v>1.1200000000000001</v>
      </c>
      <c r="T3" s="2">
        <v>3.02</v>
      </c>
      <c r="U3" s="2">
        <v>18</v>
      </c>
      <c r="V3" s="2">
        <v>74.7</v>
      </c>
      <c r="W3" s="2">
        <v>0</v>
      </c>
      <c r="X3" s="2">
        <v>0.23</v>
      </c>
      <c r="Y3" s="2">
        <v>6.1</v>
      </c>
      <c r="Z3" s="2">
        <v>-99</v>
      </c>
      <c r="AA3" s="2">
        <v>25.3</v>
      </c>
      <c r="AB3" s="2">
        <v>-99</v>
      </c>
    </row>
    <row r="4" spans="2:28" ht="15.75" thickBot="1">
      <c r="B4" s="9">
        <f t="shared" ref="B4:B13" si="0">T4</f>
        <v>1.92</v>
      </c>
      <c r="C4" s="10">
        <f t="shared" ref="C4:C13" si="1">U4</f>
        <v>18</v>
      </c>
      <c r="D4" s="10">
        <f t="shared" ref="D4:D13" si="2">V4</f>
        <v>75</v>
      </c>
      <c r="E4" s="10">
        <f t="shared" ref="E4:E13" si="3">100-(C4+D4)</f>
        <v>7</v>
      </c>
      <c r="F4" s="11">
        <f t="shared" ref="F4:F13" si="4">0.01*IF(E4&gt;=75,(18.8-0.168*E4),IF(D4&gt;=70,(5+0.0244*C4*C4),(3.62+0.444*C4)))</f>
        <v>0.129056</v>
      </c>
      <c r="G4" s="12">
        <f t="shared" ref="G4:G13" si="5">+F4+(((0.01*IF(E4&gt;=80,(42.3-0.381*E4),(10.79+0.05004*D4)))*100-3.5*((IF(E4&gt;80,(1.709-0.01134*C4),IF(E4&lt;20,(1.453-0.00433*E4),(1.118+0.00816*E4+C4*(0.00834-0.3606/(100-E4))))))-$I4)+0.55*$B4/0.58)/100)</f>
        <v>0.28519947822015335</v>
      </c>
      <c r="H4" s="12">
        <f t="shared" ref="H4:H13" si="6">+(1-I4/2.65)*0.9</f>
        <v>0.48953467922818072</v>
      </c>
      <c r="I4" s="13">
        <f t="shared" ref="I4:I13" si="7">(100/(((100-B4/0.58)/(IF(E4&gt;80,(1.709-0.01134*C4),IF(E4&lt;20,(1.453-0.00433*E4),(1.118+0.00816*E4+C4*(0.00834-0.3606/(100-E4)))))))+(B4/0.58/0.224)))</f>
        <v>1.2085923333836903</v>
      </c>
      <c r="L4" s="2">
        <v>28</v>
      </c>
      <c r="M4" s="2" t="s">
        <v>33</v>
      </c>
      <c r="N4" s="14">
        <v>0.16800000000000001</v>
      </c>
      <c r="O4" s="14">
        <v>0.40699999999999997</v>
      </c>
      <c r="P4" s="14">
        <v>0.5</v>
      </c>
      <c r="Q4" s="2">
        <v>0.65700000000000003</v>
      </c>
      <c r="R4" s="15">
        <v>0.68</v>
      </c>
      <c r="S4" s="14">
        <v>1.22</v>
      </c>
      <c r="T4" s="2">
        <v>1.92</v>
      </c>
      <c r="U4" s="2">
        <v>18</v>
      </c>
      <c r="V4" s="2">
        <v>75</v>
      </c>
      <c r="W4" s="2">
        <v>0</v>
      </c>
      <c r="X4" s="2">
        <v>0.16</v>
      </c>
      <c r="Y4" s="2">
        <v>5.7</v>
      </c>
      <c r="Z4" s="2">
        <v>-99</v>
      </c>
      <c r="AA4" s="2">
        <v>26.4</v>
      </c>
      <c r="AB4" s="2">
        <v>-99</v>
      </c>
    </row>
    <row r="5" spans="2:28" ht="15.75" thickBot="1">
      <c r="B5" s="9">
        <f t="shared" si="0"/>
        <v>1.45</v>
      </c>
      <c r="C5" s="10">
        <f t="shared" si="1"/>
        <v>17</v>
      </c>
      <c r="D5" s="10">
        <f t="shared" si="2"/>
        <v>76</v>
      </c>
      <c r="E5" s="10">
        <f t="shared" si="3"/>
        <v>7</v>
      </c>
      <c r="F5" s="11">
        <f t="shared" si="4"/>
        <v>0.12051600000000001</v>
      </c>
      <c r="G5" s="12">
        <f t="shared" si="5"/>
        <v>0.2743208639157706</v>
      </c>
      <c r="H5" s="12">
        <f t="shared" si="6"/>
        <v>0.47383555229979979</v>
      </c>
      <c r="I5" s="13">
        <f t="shared" si="7"/>
        <v>1.2548175404505897</v>
      </c>
      <c r="L5" s="2">
        <v>45</v>
      </c>
      <c r="M5" s="2" t="s">
        <v>34</v>
      </c>
      <c r="N5" s="14">
        <v>0.151</v>
      </c>
      <c r="O5" s="14">
        <v>0.38</v>
      </c>
      <c r="P5" s="14">
        <v>0.48499999999999999</v>
      </c>
      <c r="Q5" s="2">
        <v>0.48199999999999998</v>
      </c>
      <c r="R5" s="15">
        <v>0.68</v>
      </c>
      <c r="S5" s="14">
        <v>1.27</v>
      </c>
      <c r="T5" s="2">
        <v>1.45</v>
      </c>
      <c r="U5" s="2">
        <v>17</v>
      </c>
      <c r="V5" s="2">
        <v>76</v>
      </c>
      <c r="W5" s="2">
        <v>0</v>
      </c>
      <c r="X5" s="2">
        <v>0.1</v>
      </c>
      <c r="Y5" s="2">
        <v>5.8</v>
      </c>
      <c r="Z5" s="2">
        <v>-99</v>
      </c>
      <c r="AA5" s="2">
        <v>35</v>
      </c>
      <c r="AB5" s="2">
        <v>-99</v>
      </c>
    </row>
    <row r="6" spans="2:28" ht="15.75" thickBot="1">
      <c r="B6" s="9">
        <f t="shared" si="0"/>
        <v>0.57999999999999996</v>
      </c>
      <c r="C6" s="10">
        <f t="shared" si="1"/>
        <v>30</v>
      </c>
      <c r="D6" s="10">
        <f t="shared" si="2"/>
        <v>65.7</v>
      </c>
      <c r="E6" s="10">
        <f t="shared" si="3"/>
        <v>4.2999999999999972</v>
      </c>
      <c r="F6" s="11">
        <f t="shared" si="4"/>
        <v>0.16940000000000002</v>
      </c>
      <c r="G6" s="12">
        <f t="shared" si="5"/>
        <v>0.31310261704976494</v>
      </c>
      <c r="H6" s="12">
        <f t="shared" si="6"/>
        <v>0.43782528469230819</v>
      </c>
      <c r="I6" s="13">
        <f t="shared" si="7"/>
        <v>1.3608477728504258</v>
      </c>
      <c r="L6" s="2">
        <v>65</v>
      </c>
      <c r="M6" s="2" t="s">
        <v>35</v>
      </c>
      <c r="N6" s="14">
        <v>0.192</v>
      </c>
      <c r="O6" s="14">
        <v>0.38700000000000001</v>
      </c>
      <c r="P6" s="14">
        <v>0.44400000000000001</v>
      </c>
      <c r="Q6" s="2">
        <v>0.33300000000000002</v>
      </c>
      <c r="R6" s="15">
        <v>0.15</v>
      </c>
      <c r="S6" s="14">
        <v>1.4</v>
      </c>
      <c r="T6" s="2">
        <v>0.57999999999999996</v>
      </c>
      <c r="U6" s="2">
        <v>30</v>
      </c>
      <c r="V6" s="2">
        <v>65.7</v>
      </c>
      <c r="W6" s="2">
        <v>0</v>
      </c>
      <c r="X6" s="2">
        <v>7.0000000000000007E-2</v>
      </c>
      <c r="Y6" s="2">
        <v>6.2</v>
      </c>
      <c r="Z6" s="2">
        <v>-99</v>
      </c>
      <c r="AA6" s="2">
        <v>34.4</v>
      </c>
      <c r="AB6" s="2">
        <v>-99</v>
      </c>
    </row>
    <row r="7" spans="2:28" ht="15.75" thickBot="1">
      <c r="B7" s="9">
        <f t="shared" si="0"/>
        <v>0.36</v>
      </c>
      <c r="C7" s="10">
        <f t="shared" si="1"/>
        <v>25</v>
      </c>
      <c r="D7" s="10">
        <f t="shared" si="2"/>
        <v>70</v>
      </c>
      <c r="E7" s="10">
        <f t="shared" si="3"/>
        <v>5</v>
      </c>
      <c r="F7" s="11">
        <f t="shared" si="4"/>
        <v>0.20250000000000001</v>
      </c>
      <c r="G7" s="12">
        <f t="shared" si="5"/>
        <v>0.34722005009156731</v>
      </c>
      <c r="H7" s="12">
        <f t="shared" si="6"/>
        <v>0.42961772194817144</v>
      </c>
      <c r="I7" s="13">
        <f t="shared" si="7"/>
        <v>1.3850144853748285</v>
      </c>
      <c r="L7" s="2">
        <v>90</v>
      </c>
      <c r="M7" s="2" t="s">
        <v>29</v>
      </c>
      <c r="N7" s="14">
        <v>0.161</v>
      </c>
      <c r="O7" s="14">
        <v>0.35599999999999998</v>
      </c>
      <c r="P7" s="14">
        <v>0.438</v>
      </c>
      <c r="Q7" s="2">
        <v>0.21199999999999999</v>
      </c>
      <c r="R7" s="15">
        <v>0.68</v>
      </c>
      <c r="S7" s="14">
        <v>1.42</v>
      </c>
      <c r="T7" s="2">
        <v>0.36</v>
      </c>
      <c r="U7" s="2">
        <v>25</v>
      </c>
      <c r="V7" s="2">
        <v>70</v>
      </c>
      <c r="W7" s="2">
        <v>0</v>
      </c>
      <c r="X7" s="2">
        <v>0.06</v>
      </c>
      <c r="Y7" s="2">
        <v>6.6</v>
      </c>
      <c r="Z7" s="2">
        <v>-99</v>
      </c>
      <c r="AA7" s="2">
        <v>28.4</v>
      </c>
      <c r="AB7" s="2">
        <v>-99</v>
      </c>
    </row>
    <row r="8" spans="2:28" ht="15.75" thickBot="1">
      <c r="B8" s="9">
        <f t="shared" si="0"/>
        <v>0.33</v>
      </c>
      <c r="C8" s="10">
        <f t="shared" si="1"/>
        <v>19</v>
      </c>
      <c r="D8" s="10">
        <f t="shared" si="2"/>
        <v>75.2</v>
      </c>
      <c r="E8" s="10">
        <f t="shared" si="3"/>
        <v>5.7999999999999972</v>
      </c>
      <c r="F8" s="11">
        <f t="shared" si="4"/>
        <v>0.13808400000000001</v>
      </c>
      <c r="G8" s="12">
        <f t="shared" si="5"/>
        <v>0.28526051862458057</v>
      </c>
      <c r="H8" s="12">
        <f t="shared" si="6"/>
        <v>0.42944663663851557</v>
      </c>
      <c r="I8" s="13">
        <f t="shared" si="7"/>
        <v>1.3855182365643708</v>
      </c>
      <c r="L8" s="2">
        <v>120</v>
      </c>
      <c r="M8" s="2" t="s">
        <v>30</v>
      </c>
      <c r="N8" s="14">
        <v>0.13</v>
      </c>
      <c r="O8" s="14">
        <v>0.33100000000000002</v>
      </c>
      <c r="P8" s="14">
        <v>0.442</v>
      </c>
      <c r="Q8" s="2">
        <v>0.105</v>
      </c>
      <c r="R8" s="15">
        <v>0.68</v>
      </c>
      <c r="S8" s="14">
        <v>1.41</v>
      </c>
      <c r="T8" s="2">
        <v>0.33</v>
      </c>
      <c r="U8" s="2">
        <v>19</v>
      </c>
      <c r="V8" s="2">
        <v>75.2</v>
      </c>
      <c r="W8" s="2">
        <v>0</v>
      </c>
      <c r="X8" s="2">
        <v>0</v>
      </c>
      <c r="Y8" s="2">
        <v>7.3</v>
      </c>
      <c r="Z8" s="2">
        <v>-99</v>
      </c>
      <c r="AA8" s="2">
        <v>24.9</v>
      </c>
      <c r="AB8" s="2">
        <v>-99</v>
      </c>
    </row>
    <row r="9" spans="2:28" ht="15.75" thickBot="1">
      <c r="B9" s="9">
        <f t="shared" si="0"/>
        <v>0.33</v>
      </c>
      <c r="C9" s="10">
        <f t="shared" si="1"/>
        <v>19</v>
      </c>
      <c r="D9" s="10">
        <f t="shared" si="2"/>
        <v>75.2</v>
      </c>
      <c r="E9" s="10">
        <f t="shared" si="3"/>
        <v>5.7999999999999972</v>
      </c>
      <c r="F9" s="11">
        <f t="shared" si="4"/>
        <v>0.13808400000000001</v>
      </c>
      <c r="G9" s="12">
        <f t="shared" si="5"/>
        <v>0.28526051862458057</v>
      </c>
      <c r="H9" s="12">
        <f t="shared" si="6"/>
        <v>0.42944663663851557</v>
      </c>
      <c r="I9" s="13">
        <f t="shared" si="7"/>
        <v>1.3855182365643708</v>
      </c>
      <c r="L9" s="2">
        <v>150</v>
      </c>
      <c r="M9" s="2" t="s">
        <v>31</v>
      </c>
      <c r="N9" s="14">
        <v>0.13</v>
      </c>
      <c r="O9" s="14">
        <v>0.33100000000000002</v>
      </c>
      <c r="P9" s="14">
        <v>0.442</v>
      </c>
      <c r="Q9" s="2">
        <v>6.7000000000000004E-2</v>
      </c>
      <c r="R9" s="15">
        <v>0.68</v>
      </c>
      <c r="S9" s="14">
        <v>1.41</v>
      </c>
      <c r="T9" s="2">
        <v>0.33</v>
      </c>
      <c r="U9" s="2">
        <v>19</v>
      </c>
      <c r="V9" s="2">
        <v>75.2</v>
      </c>
      <c r="W9" s="2">
        <v>0</v>
      </c>
      <c r="X9" s="2">
        <v>0</v>
      </c>
      <c r="Y9" s="2">
        <v>7.3</v>
      </c>
      <c r="Z9" s="2">
        <v>-99</v>
      </c>
      <c r="AA9" s="2">
        <v>24.9</v>
      </c>
      <c r="AB9" s="2">
        <v>-99</v>
      </c>
    </row>
    <row r="10" spans="2:28" ht="15.75" thickBot="1">
      <c r="B10" s="9">
        <f t="shared" si="0"/>
        <v>0.33</v>
      </c>
      <c r="C10" s="10">
        <f t="shared" si="1"/>
        <v>19</v>
      </c>
      <c r="D10" s="10">
        <f t="shared" si="2"/>
        <v>75.2</v>
      </c>
      <c r="E10" s="10">
        <f t="shared" si="3"/>
        <v>5.7999999999999972</v>
      </c>
      <c r="F10" s="11">
        <f t="shared" si="4"/>
        <v>0.13808400000000001</v>
      </c>
      <c r="G10" s="12">
        <f t="shared" si="5"/>
        <v>0.28526051862458057</v>
      </c>
      <c r="H10" s="12">
        <f t="shared" si="6"/>
        <v>0.42944663663851557</v>
      </c>
      <c r="I10" s="13">
        <f t="shared" si="7"/>
        <v>1.3855182365643708</v>
      </c>
      <c r="L10" s="2">
        <v>180</v>
      </c>
      <c r="M10" s="2" t="s">
        <v>32</v>
      </c>
      <c r="N10" s="14">
        <v>0.13</v>
      </c>
      <c r="O10" s="14">
        <v>0.33100000000000002</v>
      </c>
      <c r="P10" s="14">
        <v>0.442</v>
      </c>
      <c r="Q10" s="2">
        <v>4.4999999999999998E-2</v>
      </c>
      <c r="R10" s="15">
        <v>0.68</v>
      </c>
      <c r="S10" s="14">
        <v>1.41</v>
      </c>
      <c r="T10" s="2">
        <v>0.33</v>
      </c>
      <c r="U10" s="2">
        <v>19</v>
      </c>
      <c r="V10" s="2">
        <v>75.2</v>
      </c>
      <c r="W10" s="2">
        <v>0</v>
      </c>
      <c r="X10" s="2">
        <v>0</v>
      </c>
      <c r="Y10" s="2">
        <v>7.3</v>
      </c>
      <c r="Z10" s="2">
        <v>-99</v>
      </c>
      <c r="AA10" s="2">
        <v>24.9</v>
      </c>
      <c r="AB10" s="2">
        <v>-99</v>
      </c>
    </row>
    <row r="11" spans="2:28" ht="15.75" thickBot="1">
      <c r="B11" s="9">
        <f t="shared" si="0"/>
        <v>0</v>
      </c>
      <c r="C11" s="10">
        <f t="shared" si="1"/>
        <v>0</v>
      </c>
      <c r="D11" s="10">
        <f t="shared" si="2"/>
        <v>0</v>
      </c>
      <c r="E11" s="10">
        <f t="shared" si="3"/>
        <v>100</v>
      </c>
      <c r="F11" s="11">
        <f t="shared" si="4"/>
        <v>0.02</v>
      </c>
      <c r="G11" s="12">
        <f t="shared" si="5"/>
        <v>6.1999999999999958E-2</v>
      </c>
      <c r="H11" s="12">
        <f t="shared" si="6"/>
        <v>0.31958490566037734</v>
      </c>
      <c r="I11" s="13">
        <f t="shared" si="7"/>
        <v>1.7090000000000001</v>
      </c>
    </row>
    <row r="12" spans="2:28" ht="15.75" thickBot="1">
      <c r="B12" s="9">
        <f t="shared" si="0"/>
        <v>0</v>
      </c>
      <c r="C12" s="10">
        <f t="shared" si="1"/>
        <v>0</v>
      </c>
      <c r="D12" s="10">
        <f t="shared" si="2"/>
        <v>0</v>
      </c>
      <c r="E12" s="10">
        <f t="shared" si="3"/>
        <v>100</v>
      </c>
      <c r="F12" s="11">
        <f t="shared" si="4"/>
        <v>0.02</v>
      </c>
      <c r="G12" s="12">
        <f t="shared" si="5"/>
        <v>6.1999999999999958E-2</v>
      </c>
      <c r="H12" s="12">
        <f t="shared" si="6"/>
        <v>0.31958490566037734</v>
      </c>
      <c r="I12" s="13">
        <f t="shared" si="7"/>
        <v>1.7090000000000001</v>
      </c>
    </row>
    <row r="13" spans="2:28" ht="15.75" thickBot="1">
      <c r="B13" s="9">
        <f t="shared" si="0"/>
        <v>0</v>
      </c>
      <c r="C13" s="10">
        <f t="shared" si="1"/>
        <v>0</v>
      </c>
      <c r="D13" s="10">
        <f t="shared" si="2"/>
        <v>0</v>
      </c>
      <c r="E13" s="10">
        <f t="shared" si="3"/>
        <v>100</v>
      </c>
      <c r="F13" s="11">
        <f t="shared" si="4"/>
        <v>0.02</v>
      </c>
      <c r="G13" s="12">
        <f t="shared" si="5"/>
        <v>6.1999999999999958E-2</v>
      </c>
      <c r="H13" s="12">
        <f t="shared" si="6"/>
        <v>0.31958490566037734</v>
      </c>
      <c r="I13" s="13">
        <f t="shared" si="7"/>
        <v>1.7090000000000001</v>
      </c>
    </row>
    <row r="15" spans="2:28">
      <c r="B15" s="16" t="s">
        <v>13</v>
      </c>
    </row>
    <row r="16" spans="2:28">
      <c r="B16" s="16" t="str">
        <f>IF(LEN(TEXT(L3,"0"))=2,"    "&amp;L3,"   "&amp;L3)&amp;IF(LEN(M3)=1,"     "&amp;M3,IF(LEN(M3)=2,"    "&amp;M3,IF(LEN(M3)=3,"   "&amp;M3,"  "&amp;M3)))&amp;" "&amp;TEXT(F3,"0.000")&amp;" "&amp;TEXT(G3,"0.000")&amp;" "&amp;TEXT(H3,"0.000")&amp;" "&amp;IF(Q3=1,"    1",TEXT(Q3,"0.000"))&amp;" -99.0"&amp;"  "&amp;TEXT(I3,"0.00")&amp;"  "&amp;TEXT(T3,"0.00")&amp;"  "&amp;TEXT(U3,"00.0")&amp;"  "&amp;TEXT(V3,"00.0")&amp;"     0"&amp;IF(X3=-99,"   -99","  "&amp;TEXT(X3,"0.00"))&amp;"   "&amp;TEXT(Y3,"0.0")&amp;"   -99"&amp;"  "&amp;TEXT(AA3,"00.0")&amp;"   -99"</f>
        <v xml:space="preserve">    14    Ap 0.129 0.292 0.522     1 -99.0  1.11  3.02  18.0  74.7     0  0.23   6.1   -99  25.3   -99</v>
      </c>
    </row>
    <row r="17" spans="2:2">
      <c r="B17" s="16" t="str">
        <f t="shared" ref="B17:B25" si="8">IF(LEN(TEXT(L4,"0"))=2,"    "&amp;L4,"   "&amp;L4)&amp;IF(LEN(M4)=1,"     "&amp;M4,IF(LEN(M4)=2,"    "&amp;M4,IF(LEN(M4)=3,"   "&amp;M4,"  "&amp;M4)))&amp;" "&amp;TEXT(F4,"0.000")&amp;" "&amp;TEXT(G4,"0.000")&amp;" "&amp;TEXT(H4,"0.000")&amp;" "&amp;IF(Q4=1,"    1",TEXT(Q4,"0.000"))&amp;" -99.0"&amp;"  "&amp;TEXT(I4,"0.00")&amp;"  "&amp;TEXT(T4,"0.00")&amp;"  "&amp;TEXT(U4,"00.0")&amp;"  "&amp;TEXT(V4,"00.0")&amp;"     0"&amp;IF(X4=-99,"   -99","  "&amp;TEXT(X4,"0.00"))&amp;"   "&amp;TEXT(Y4,"0.0")&amp;"   -99"&amp;"  "&amp;TEXT(AA4,"00.0")&amp;"   -99"</f>
        <v xml:space="preserve">    28   A12 0.129 0.285 0.490 0.657 -99.0  1.21  1.92  18.0  75.0     0  0.16   5.7   -99  26.4   -99</v>
      </c>
    </row>
    <row r="18" spans="2:2">
      <c r="B18" s="16" t="str">
        <f t="shared" si="8"/>
        <v xml:space="preserve">    45    A3 0.121 0.274 0.474 0.482 -99.0  1.25  1.45  17.0  76.0     0  0.10   5.8   -99  35.0   -99</v>
      </c>
    </row>
    <row r="19" spans="2:2">
      <c r="B19" s="16" t="str">
        <f t="shared" si="8"/>
        <v xml:space="preserve">    65   B2t 0.169 0.313 0.438 0.333 -99.0  1.36  0.58  30.0  65.7     0  0.07   6.2   -99  34.4   -99</v>
      </c>
    </row>
    <row r="20" spans="2:2">
      <c r="B20" s="16" t="str">
        <f t="shared" si="8"/>
        <v xml:space="preserve">    90    B3 0.203 0.347 0.430 0.212 -99.0  1.39  0.36  25.0  70.0     0  0.06   6.6   -99  28.4   -99</v>
      </c>
    </row>
    <row r="21" spans="2:2">
      <c r="B21" s="16" t="str">
        <f t="shared" si="8"/>
        <v xml:space="preserve">   120    C1 0.138 0.285 0.429 0.105 -99.0  1.39  0.33  19.0  75.2     0  0.00   7.3   -99  24.9   -99</v>
      </c>
    </row>
    <row r="22" spans="2:2">
      <c r="B22" s="16" t="str">
        <f t="shared" si="8"/>
        <v xml:space="preserve">   150    C2 0.138 0.285 0.429 0.067 -99.0  1.39  0.33  19.0  75.2     0  0.00   7.3   -99  24.9   -99</v>
      </c>
    </row>
    <row r="23" spans="2:2">
      <c r="B23" s="16" t="str">
        <f t="shared" si="8"/>
        <v xml:space="preserve">   180    C3 0.138 0.285 0.429 0.045 -99.0  1.39  0.33  19.0  75.2     0  0.00   7.3   -99  24.9   -99</v>
      </c>
    </row>
    <row r="24" spans="2:2">
      <c r="B24" s="16" t="str">
        <f t="shared" si="8"/>
        <v xml:space="preserve">      0.020 0.062 0.320 0.000 -99.0  1.71  0.00  00.0  00.0     0  0.00   0.0   -99  00.0   -99</v>
      </c>
    </row>
    <row r="25" spans="2:2">
      <c r="B25" s="16" t="str">
        <f t="shared" si="8"/>
        <v xml:space="preserve">      0.020 0.062 0.320 0.000 -99.0  1.71  0.00  00.0  00.0     0  0.00   0.0   -99  00.0   -99</v>
      </c>
    </row>
  </sheetData>
  <phoneticPr fontId="1" type="noConversion"/>
  <conditionalFormatting sqref="H3:H13">
    <cfRule type="expression" dxfId="1" priority="1" stopIfTrue="1">
      <formula>(G3+0.05)&gt;H3</formula>
    </cfRule>
  </conditionalFormatting>
  <conditionalFormatting sqref="G3:G13">
    <cfRule type="cellIs" dxfId="0" priority="2" stopIfTrue="1" operator="notEqual">
      <formula>F3</formula>
    </cfRule>
  </conditionalFormatting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límitesHídricos</vt:lpstr>
    </vt:vector>
  </TitlesOfParts>
  <Company>abc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Mercau</dc:creator>
  <cp:lastModifiedBy>Roberto Rizzalli</cp:lastModifiedBy>
  <dcterms:created xsi:type="dcterms:W3CDTF">2003-01-08T11:02:20Z</dcterms:created>
  <dcterms:modified xsi:type="dcterms:W3CDTF">2013-03-21T12:33:26Z</dcterms:modified>
</cp:coreProperties>
</file>