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9" i="2" l="1"/>
  <c r="D40" i="2"/>
  <c r="C40" i="2"/>
  <c r="C39" i="2"/>
  <c r="B11" i="2"/>
  <c r="B3" i="2"/>
  <c r="B10" i="2" s="1"/>
  <c r="D15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C15" i="2"/>
  <c r="D16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9" i="1"/>
  <c r="D1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5" i="1"/>
  <c r="B16" i="2"/>
  <c r="B17" i="2"/>
  <c r="G15" i="1"/>
  <c r="B10" i="1"/>
  <c r="B11" i="1"/>
  <c r="B9" i="2" l="1"/>
  <c r="B9" i="1"/>
  <c r="B3" i="1"/>
  <c r="B18" i="2"/>
  <c r="B19" i="2"/>
  <c r="B20" i="2"/>
  <c r="B21" i="2"/>
  <c r="B22" i="2"/>
  <c r="B23" i="2"/>
  <c r="B24" i="2"/>
  <c r="B37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8" i="1"/>
  <c r="B37" i="1" s="1"/>
  <c r="B36" i="1" s="1"/>
  <c r="I1" i="1"/>
  <c r="K1" i="1" s="1"/>
  <c r="B35" i="1" l="1"/>
  <c r="B34" i="1" l="1"/>
</calcChain>
</file>

<file path=xl/sharedStrings.xml><?xml version="1.0" encoding="utf-8"?>
<sst xmlns="http://schemas.openxmlformats.org/spreadsheetml/2006/main" count="31" uniqueCount="19">
  <si>
    <t>Escenario 1</t>
  </si>
  <si>
    <t>Solo en la argentina con un 3% de clientes</t>
  </si>
  <si>
    <t>cantidad celulares</t>
  </si>
  <si>
    <t>Cantidad Smartpones</t>
  </si>
  <si>
    <t>Android</t>
  </si>
  <si>
    <t>Cantidad de clientes</t>
  </si>
  <si>
    <t>Precio impresión</t>
  </si>
  <si>
    <t>PrecioClick</t>
  </si>
  <si>
    <t>Cantidad ganada por impresiones</t>
  </si>
  <si>
    <t>Cantidad ganada por clicks</t>
  </si>
  <si>
    <t>Cantidad clicks promedio</t>
  </si>
  <si>
    <t>Cantidad Usuarios</t>
  </si>
  <si>
    <t>Mes</t>
  </si>
  <si>
    <t>Porcentaje nuevos</t>
  </si>
  <si>
    <t>Cantidad ganada por descargas</t>
  </si>
  <si>
    <t>Escenario 2</t>
  </si>
  <si>
    <t>Escenario similar a Foursquare (expansión global de aplicación exitosa similar)</t>
  </si>
  <si>
    <t>Ganacia sin costo descarga</t>
  </si>
  <si>
    <t>Ganacia con costo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</si>
</sst>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Sheet1!$C$14</c:f>
              <c:strCache>
                <c:ptCount val="1"/>
                <c:pt idx="0">
                  <c:v>Ganacia sin costo descarga</c:v>
                </c:pt>
              </c:strCache>
            </c:strRef>
          </c:tx>
          <c:marker>
            <c:symbol val="none"/>
          </c:marker>
          <c:val>
            <c:numRef>
              <c:f>Sheet1!$C$15:$C$38</c:f>
              <c:numCache>
                <c:formatCode>0</c:formatCode>
                <c:ptCount val="24"/>
                <c:pt idx="0">
                  <c:v>3.6399999999999997</c:v>
                </c:pt>
                <c:pt idx="1">
                  <c:v>18.2</c:v>
                </c:pt>
                <c:pt idx="2">
                  <c:v>36.4</c:v>
                </c:pt>
                <c:pt idx="3">
                  <c:v>145.6</c:v>
                </c:pt>
                <c:pt idx="4">
                  <c:v>364</c:v>
                </c:pt>
                <c:pt idx="5">
                  <c:v>618.79999999999995</c:v>
                </c:pt>
                <c:pt idx="6">
                  <c:v>1092</c:v>
                </c:pt>
                <c:pt idx="7">
                  <c:v>1820</c:v>
                </c:pt>
                <c:pt idx="8">
                  <c:v>2548</c:v>
                </c:pt>
                <c:pt idx="9">
                  <c:v>3567.2</c:v>
                </c:pt>
                <c:pt idx="10">
                  <c:v>4280.6399999999994</c:v>
                </c:pt>
                <c:pt idx="11">
                  <c:v>4708.7039999999997</c:v>
                </c:pt>
                <c:pt idx="12">
                  <c:v>4755.7910400000001</c:v>
                </c:pt>
                <c:pt idx="13">
                  <c:v>4803.3489504000008</c:v>
                </c:pt>
                <c:pt idx="14">
                  <c:v>4827.3656951520006</c:v>
                </c:pt>
                <c:pt idx="15">
                  <c:v>5020.4603229580798</c:v>
                </c:pt>
                <c:pt idx="16">
                  <c:v>5171.0741326468233</c:v>
                </c:pt>
                <c:pt idx="17">
                  <c:v>5274.4956152997593</c:v>
                </c:pt>
                <c:pt idx="18">
                  <c:v>5432.7304837587526</c:v>
                </c:pt>
                <c:pt idx="19">
                  <c:v>5337.7175422771188</c:v>
                </c:pt>
                <c:pt idx="20">
                  <c:v>5560.1224398719996</c:v>
                </c:pt>
                <c:pt idx="21">
                  <c:v>5673.5943263999989</c:v>
                </c:pt>
                <c:pt idx="22">
                  <c:v>5759.99424</c:v>
                </c:pt>
                <c:pt idx="23">
                  <c:v>5818.1759999999995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Sheet1!$D$14</c:f>
              <c:strCache>
                <c:ptCount val="1"/>
                <c:pt idx="0">
                  <c:v>Ganacia con costo descarga</c:v>
                </c:pt>
              </c:strCache>
            </c:strRef>
          </c:tx>
          <c:marker>
            <c:symbol val="none"/>
          </c:marker>
          <c:val>
            <c:numRef>
              <c:f>Sheet1!$D$15:$D$38</c:f>
              <c:numCache>
                <c:formatCode>0</c:formatCode>
                <c:ptCount val="24"/>
                <c:pt idx="0">
                  <c:v>4</c:v>
                </c:pt>
                <c:pt idx="1">
                  <c:v>61.4</c:v>
                </c:pt>
                <c:pt idx="2">
                  <c:v>92.8</c:v>
                </c:pt>
                <c:pt idx="3">
                  <c:v>471.2</c:v>
                </c:pt>
                <c:pt idx="4">
                  <c:v>928</c:v>
                </c:pt>
                <c:pt idx="5">
                  <c:v>1427.6</c:v>
                </c:pt>
                <c:pt idx="6">
                  <c:v>2584</c:v>
                </c:pt>
                <c:pt idx="7">
                  <c:v>4140</c:v>
                </c:pt>
                <c:pt idx="8">
                  <c:v>4996</c:v>
                </c:pt>
                <c:pt idx="9">
                  <c:v>6994.4</c:v>
                </c:pt>
                <c:pt idx="10">
                  <c:v>6993.28</c:v>
                </c:pt>
                <c:pt idx="11">
                  <c:v>6712.608000000002</c:v>
                </c:pt>
                <c:pt idx="12">
                  <c:v>5721.3340800000005</c:v>
                </c:pt>
                <c:pt idx="13">
                  <c:v>5778.5474208000023</c:v>
                </c:pt>
                <c:pt idx="14">
                  <c:v>5742.1133579039997</c:v>
                </c:pt>
                <c:pt idx="15">
                  <c:v>6433.6583682201599</c:v>
                </c:pt>
                <c:pt idx="16">
                  <c:v>6494.0481825867673</c:v>
                </c:pt>
                <c:pt idx="17">
                  <c:v>6486.0044120913008</c:v>
                </c:pt>
                <c:pt idx="18">
                  <c:v>6822.6470206256563</c:v>
                </c:pt>
                <c:pt idx="19">
                  <c:v>6015.1927654202582</c:v>
                </c:pt>
                <c:pt idx="20">
                  <c:v>7148.7288512640025</c:v>
                </c:pt>
                <c:pt idx="21">
                  <c:v>6982.8853247999987</c:v>
                </c:pt>
                <c:pt idx="22">
                  <c:v>7010.1028800000022</c:v>
                </c:pt>
                <c:pt idx="23">
                  <c:v>7000.9919999999993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4208"/>
        <c:axId val="100852864"/>
      </c:lineChart>
      <c:catAx>
        <c:axId val="1008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2864"/>
        <c:crosses val="autoZero"/>
        <c:auto val="1"/>
        <c:lblAlgn val="ctr"/>
        <c:lblOffset val="100"/>
        <c:noMultiLvlLbl val="0"/>
      </c:catAx>
      <c:valAx>
        <c:axId val="100852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8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Ganacia sin costo descarga</c:v>
                </c:pt>
              </c:strCache>
            </c:strRef>
          </c:tx>
          <c:marker>
            <c:symbol val="none"/>
          </c:marker>
          <c:val>
            <c:numRef>
              <c:f>Sheet2!$C$15:$C$38</c:f>
              <c:numCache>
                <c:formatCode>0</c:formatCode>
                <c:ptCount val="24"/>
                <c:pt idx="0">
                  <c:v>728</c:v>
                </c:pt>
                <c:pt idx="1">
                  <c:v>1070.5882352941176</c:v>
                </c:pt>
                <c:pt idx="2">
                  <c:v>1605.8823529411766</c:v>
                </c:pt>
                <c:pt idx="3">
                  <c:v>2141.1764705882351</c:v>
                </c:pt>
                <c:pt idx="4">
                  <c:v>3211.7647058823532</c:v>
                </c:pt>
                <c:pt idx="5">
                  <c:v>4068.2352941176464</c:v>
                </c:pt>
                <c:pt idx="6">
                  <c:v>5138.823529411764</c:v>
                </c:pt>
                <c:pt idx="7">
                  <c:v>6423.5294117647063</c:v>
                </c:pt>
                <c:pt idx="8">
                  <c:v>7494.1176470588225</c:v>
                </c:pt>
                <c:pt idx="9">
                  <c:v>8564.7058823529405</c:v>
                </c:pt>
                <c:pt idx="10">
                  <c:v>18200</c:v>
                </c:pt>
                <c:pt idx="11">
                  <c:v>27300</c:v>
                </c:pt>
                <c:pt idx="12">
                  <c:v>36400</c:v>
                </c:pt>
                <c:pt idx="13">
                  <c:v>54600</c:v>
                </c:pt>
                <c:pt idx="14">
                  <c:v>69160</c:v>
                </c:pt>
                <c:pt idx="15">
                  <c:v>87360</c:v>
                </c:pt>
                <c:pt idx="16">
                  <c:v>109200</c:v>
                </c:pt>
                <c:pt idx="17">
                  <c:v>127400</c:v>
                </c:pt>
                <c:pt idx="18">
                  <c:v>145600</c:v>
                </c:pt>
                <c:pt idx="19">
                  <c:v>163800</c:v>
                </c:pt>
                <c:pt idx="20">
                  <c:v>191100</c:v>
                </c:pt>
                <c:pt idx="21">
                  <c:v>218400</c:v>
                </c:pt>
                <c:pt idx="22">
                  <c:v>245700</c:v>
                </c:pt>
                <c:pt idx="23">
                  <c:v>273000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Ganacia con costo descarga</c:v>
                </c:pt>
              </c:strCache>
            </c:strRef>
          </c:tx>
          <c:marker>
            <c:symbol val="none"/>
          </c:marker>
          <c:val>
            <c:numRef>
              <c:f>Sheet2!$D$15:$D$38</c:f>
              <c:numCache>
                <c:formatCode>0</c:formatCode>
                <c:ptCount val="24"/>
                <c:pt idx="0">
                  <c:v>4200</c:v>
                </c:pt>
                <c:pt idx="1">
                  <c:v>2200</c:v>
                </c:pt>
                <c:pt idx="2">
                  <c:v>3358.8235294117649</c:v>
                </c:pt>
                <c:pt idx="3">
                  <c:v>3988.2352941176468</c:v>
                </c:pt>
                <c:pt idx="4">
                  <c:v>5835.2941176470595</c:v>
                </c:pt>
                <c:pt idx="5">
                  <c:v>7136.4705882352937</c:v>
                </c:pt>
                <c:pt idx="6">
                  <c:v>8983.5294117647063</c:v>
                </c:pt>
                <c:pt idx="7">
                  <c:v>11082.352941176472</c:v>
                </c:pt>
                <c:pt idx="8">
                  <c:v>11752.941176470587</c:v>
                </c:pt>
                <c:pt idx="9">
                  <c:v>13011.764705882353</c:v>
                </c:pt>
                <c:pt idx="10">
                  <c:v>47870.588235294126</c:v>
                </c:pt>
                <c:pt idx="11">
                  <c:v>57100</c:v>
                </c:pt>
                <c:pt idx="12">
                  <c:v>67800</c:v>
                </c:pt>
                <c:pt idx="13">
                  <c:v>114200</c:v>
                </c:pt>
                <c:pt idx="14">
                  <c:v>121320</c:v>
                </c:pt>
                <c:pt idx="15">
                  <c:v>152720</c:v>
                </c:pt>
                <c:pt idx="16">
                  <c:v>188400</c:v>
                </c:pt>
                <c:pt idx="17">
                  <c:v>199800</c:v>
                </c:pt>
                <c:pt idx="18">
                  <c:v>221200</c:v>
                </c:pt>
                <c:pt idx="19">
                  <c:v>242600</c:v>
                </c:pt>
                <c:pt idx="20">
                  <c:v>299700</c:v>
                </c:pt>
                <c:pt idx="21">
                  <c:v>331800</c:v>
                </c:pt>
                <c:pt idx="22">
                  <c:v>363900</c:v>
                </c:pt>
                <c:pt idx="23">
                  <c:v>396000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8272"/>
        <c:axId val="45959808"/>
      </c:lineChart>
      <c:catAx>
        <c:axId val="459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959808"/>
        <c:crosses val="autoZero"/>
        <c:auto val="1"/>
        <c:lblAlgn val="ctr"/>
        <c:lblOffset val="100"/>
        <c:noMultiLvlLbl val="0"/>
      </c:catAx>
      <c:valAx>
        <c:axId val="45959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9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15</xdr:row>
      <xdr:rowOff>42862</xdr:rowOff>
    </xdr:from>
    <xdr:to>
      <xdr:col>11</xdr:col>
      <xdr:colOff>171450</xdr:colOff>
      <xdr:row>29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52387</xdr:rowOff>
    </xdr:from>
    <xdr:to>
      <xdr:col>9</xdr:col>
      <xdr:colOff>447675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B11" sqref="A3:B11"/>
    </sheetView>
  </sheetViews>
  <sheetFormatPr defaultRowHeight="15" x14ac:dyDescent="0.25"/>
  <cols>
    <col min="1" max="1" width="8" customWidth="1"/>
    <col min="2" max="2" width="17.7109375" customWidth="1"/>
    <col min="3" max="3" width="25.42578125" customWidth="1"/>
    <col min="4" max="4" width="25.140625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11" x14ac:dyDescent="0.25">
      <c r="A1" t="s">
        <v>0</v>
      </c>
      <c r="B1" t="s">
        <v>1</v>
      </c>
      <c r="F1" t="s">
        <v>2</v>
      </c>
      <c r="G1">
        <v>37000000</v>
      </c>
      <c r="H1" t="s">
        <v>3</v>
      </c>
      <c r="I1">
        <f>G1*0.3</f>
        <v>11100000</v>
      </c>
      <c r="J1" t="s">
        <v>4</v>
      </c>
      <c r="K1">
        <f>I1*0.48</f>
        <v>5328000</v>
      </c>
    </row>
    <row r="3" spans="1:11" x14ac:dyDescent="0.25">
      <c r="A3" t="s">
        <v>5</v>
      </c>
      <c r="B3">
        <f>K1*0.03</f>
        <v>159840</v>
      </c>
    </row>
    <row r="4" spans="1:11" x14ac:dyDescent="0.25">
      <c r="A4" t="s">
        <v>6</v>
      </c>
      <c r="B4">
        <v>0.1</v>
      </c>
    </row>
    <row r="5" spans="1:11" x14ac:dyDescent="0.25">
      <c r="A5" t="s">
        <v>7</v>
      </c>
      <c r="B5">
        <v>0.15</v>
      </c>
    </row>
    <row r="6" spans="1:11" ht="15.75" customHeight="1" x14ac:dyDescent="0.25">
      <c r="A6" t="s">
        <v>10</v>
      </c>
      <c r="B6">
        <v>1.4999999999999999E-2</v>
      </c>
    </row>
    <row r="7" spans="1:11" ht="15.75" customHeight="1" x14ac:dyDescent="0.25"/>
    <row r="8" spans="1:11" ht="15.75" customHeight="1" x14ac:dyDescent="0.25">
      <c r="A8" t="s">
        <v>13</v>
      </c>
      <c r="B8">
        <v>0.1</v>
      </c>
    </row>
    <row r="9" spans="1:11" x14ac:dyDescent="0.25">
      <c r="A9" t="s">
        <v>8</v>
      </c>
      <c r="B9">
        <f>B3*B4*4</f>
        <v>63936</v>
      </c>
    </row>
    <row r="10" spans="1:11" x14ac:dyDescent="0.25">
      <c r="A10" t="s">
        <v>9</v>
      </c>
      <c r="B10">
        <f>B3*B5*B6*4*4</f>
        <v>5754.24</v>
      </c>
    </row>
    <row r="11" spans="1:11" x14ac:dyDescent="0.25">
      <c r="A11" t="s">
        <v>14</v>
      </c>
      <c r="B11">
        <f>B3*B8</f>
        <v>15984</v>
      </c>
    </row>
    <row r="14" spans="1:11" x14ac:dyDescent="0.25">
      <c r="A14" t="s">
        <v>12</v>
      </c>
      <c r="B14" t="s">
        <v>11</v>
      </c>
      <c r="C14" t="s">
        <v>17</v>
      </c>
      <c r="D14" t="s">
        <v>18</v>
      </c>
    </row>
    <row r="15" spans="1:11" x14ac:dyDescent="0.25">
      <c r="A15">
        <v>1</v>
      </c>
      <c r="B15" s="1">
        <v>100</v>
      </c>
      <c r="C15" s="1">
        <f>(B15*4/1000)*B$4+B15*B$5*B$6*16</f>
        <v>3.6399999999999997</v>
      </c>
      <c r="D15" s="1">
        <v>4</v>
      </c>
      <c r="G15">
        <f>30000/6</f>
        <v>5000</v>
      </c>
    </row>
    <row r="16" spans="1:11" x14ac:dyDescent="0.25">
      <c r="A16">
        <v>2</v>
      </c>
      <c r="B16" s="1">
        <v>500</v>
      </c>
      <c r="C16" s="1">
        <f t="shared" ref="C16:C38" si="0">(B16*4/1000)*B$4+B16*B$5*B$6*16</f>
        <v>18.2</v>
      </c>
      <c r="D16" s="1">
        <f t="shared" ref="D15:D17" si="1">(B16*4/1000)*B$4+B16*B$5*B$6*16*(0.9)+((B16-B15)+B$8*B16)*0.1</f>
        <v>61.4</v>
      </c>
    </row>
    <row r="17" spans="1:4" x14ac:dyDescent="0.25">
      <c r="A17">
        <v>3</v>
      </c>
      <c r="B17" s="1">
        <v>1000</v>
      </c>
      <c r="C17" s="1">
        <f t="shared" si="0"/>
        <v>36.4</v>
      </c>
      <c r="D17" s="1">
        <f t="shared" si="1"/>
        <v>92.8</v>
      </c>
    </row>
    <row r="18" spans="1:4" x14ac:dyDescent="0.25">
      <c r="A18">
        <v>4</v>
      </c>
      <c r="B18" s="1">
        <v>4000</v>
      </c>
      <c r="C18" s="1">
        <f t="shared" si="0"/>
        <v>145.6</v>
      </c>
      <c r="D18" s="1">
        <f>(B18*4/1000)*B$4+B18*B$5*B$6*16*(0.9)+((B18-B17)+B$8*B18)*0.1</f>
        <v>471.2</v>
      </c>
    </row>
    <row r="19" spans="1:4" x14ac:dyDescent="0.25">
      <c r="A19">
        <v>5</v>
      </c>
      <c r="B19" s="1">
        <v>10000</v>
      </c>
      <c r="C19" s="1">
        <f t="shared" si="0"/>
        <v>364</v>
      </c>
      <c r="D19" s="1">
        <f>(B19*4/1000)*B$4+B19*B$5*B$6*16*(0.9)+((B19-B18))*0.1</f>
        <v>928</v>
      </c>
    </row>
    <row r="20" spans="1:4" x14ac:dyDescent="0.25">
      <c r="A20">
        <v>6</v>
      </c>
      <c r="B20" s="1">
        <v>17000</v>
      </c>
      <c r="C20" s="1">
        <f t="shared" si="0"/>
        <v>618.79999999999995</v>
      </c>
      <c r="D20" s="1">
        <f t="shared" ref="D20:D38" si="2">(B20*4/1000)*B$4+B20*B$5*B$6*16*(0.9)+((B20-B19)+B$8*B20)*0.1</f>
        <v>1427.6</v>
      </c>
    </row>
    <row r="21" spans="1:4" x14ac:dyDescent="0.25">
      <c r="A21">
        <v>7</v>
      </c>
      <c r="B21" s="1">
        <v>30000</v>
      </c>
      <c r="C21" s="1">
        <f t="shared" si="0"/>
        <v>1092</v>
      </c>
      <c r="D21" s="1">
        <f t="shared" si="2"/>
        <v>2584</v>
      </c>
    </row>
    <row r="22" spans="1:4" x14ac:dyDescent="0.25">
      <c r="A22">
        <v>8</v>
      </c>
      <c r="B22" s="1">
        <v>50000</v>
      </c>
      <c r="C22" s="1">
        <f t="shared" si="0"/>
        <v>1820</v>
      </c>
      <c r="D22" s="1">
        <f t="shared" si="2"/>
        <v>4140</v>
      </c>
    </row>
    <row r="23" spans="1:4" x14ac:dyDescent="0.25">
      <c r="A23">
        <v>9</v>
      </c>
      <c r="B23" s="1">
        <v>70000</v>
      </c>
      <c r="C23" s="1">
        <f t="shared" si="0"/>
        <v>2548</v>
      </c>
      <c r="D23" s="1">
        <f t="shared" si="2"/>
        <v>4996</v>
      </c>
    </row>
    <row r="24" spans="1:4" x14ac:dyDescent="0.25">
      <c r="A24">
        <v>10</v>
      </c>
      <c r="B24" s="1">
        <f>B23*1.4</f>
        <v>98000</v>
      </c>
      <c r="C24" s="1">
        <f t="shared" si="0"/>
        <v>3567.2</v>
      </c>
      <c r="D24" s="1">
        <f t="shared" si="2"/>
        <v>6994.4</v>
      </c>
    </row>
    <row r="25" spans="1:4" x14ac:dyDescent="0.25">
      <c r="A25">
        <v>11</v>
      </c>
      <c r="B25" s="1">
        <f>B24*1.2</f>
        <v>117600</v>
      </c>
      <c r="C25" s="1">
        <f t="shared" si="0"/>
        <v>4280.6399999999994</v>
      </c>
      <c r="D25" s="1">
        <f t="shared" si="2"/>
        <v>6993.28</v>
      </c>
    </row>
    <row r="26" spans="1:4" x14ac:dyDescent="0.25">
      <c r="A26">
        <v>12</v>
      </c>
      <c r="B26" s="1">
        <f>B25*1.1</f>
        <v>129360.00000000001</v>
      </c>
      <c r="C26" s="1">
        <f t="shared" si="0"/>
        <v>4708.7039999999997</v>
      </c>
      <c r="D26" s="1">
        <f t="shared" si="2"/>
        <v>6712.608000000002</v>
      </c>
    </row>
    <row r="27" spans="1:4" x14ac:dyDescent="0.25">
      <c r="A27">
        <v>13</v>
      </c>
      <c r="B27" s="1">
        <f>B26*1.01</f>
        <v>130653.60000000002</v>
      </c>
      <c r="C27" s="1">
        <f t="shared" si="0"/>
        <v>4755.7910400000001</v>
      </c>
      <c r="D27" s="1">
        <f t="shared" si="2"/>
        <v>5721.3340800000005</v>
      </c>
    </row>
    <row r="28" spans="1:4" x14ac:dyDescent="0.25">
      <c r="A28">
        <v>14</v>
      </c>
      <c r="B28" s="1">
        <f>B27*1.01</f>
        <v>131960.13600000003</v>
      </c>
      <c r="C28" s="1">
        <f t="shared" si="0"/>
        <v>4803.3489504000008</v>
      </c>
      <c r="D28" s="1">
        <f t="shared" si="2"/>
        <v>5778.5474208000023</v>
      </c>
    </row>
    <row r="29" spans="1:4" x14ac:dyDescent="0.25">
      <c r="A29">
        <v>15</v>
      </c>
      <c r="B29" s="1">
        <f>B28*1.005</f>
        <v>132619.93668000001</v>
      </c>
      <c r="C29" s="1">
        <f t="shared" si="0"/>
        <v>4827.3656951520006</v>
      </c>
      <c r="D29" s="1">
        <f t="shared" si="2"/>
        <v>5742.1133579039997</v>
      </c>
    </row>
    <row r="30" spans="1:4" x14ac:dyDescent="0.25">
      <c r="A30">
        <v>16</v>
      </c>
      <c r="B30" s="1">
        <f>B29*1.04</f>
        <v>137924.73414720001</v>
      </c>
      <c r="C30" s="1">
        <f t="shared" si="0"/>
        <v>5020.4603229580798</v>
      </c>
      <c r="D30" s="1">
        <f t="shared" si="2"/>
        <v>6433.6583682201599</v>
      </c>
    </row>
    <row r="31" spans="1:4" x14ac:dyDescent="0.25">
      <c r="A31">
        <v>17</v>
      </c>
      <c r="B31" s="1">
        <f>B30*1.03</f>
        <v>142062.47617161603</v>
      </c>
      <c r="C31" s="1">
        <f t="shared" si="0"/>
        <v>5171.0741326468233</v>
      </c>
      <c r="D31" s="1">
        <f t="shared" si="2"/>
        <v>6494.0481825867673</v>
      </c>
    </row>
    <row r="32" spans="1:4" x14ac:dyDescent="0.25">
      <c r="A32">
        <v>18</v>
      </c>
      <c r="B32" s="1">
        <f>B31*1.02</f>
        <v>144903.72569504834</v>
      </c>
      <c r="C32" s="1">
        <f t="shared" si="0"/>
        <v>5274.4956152997593</v>
      </c>
      <c r="D32" s="1">
        <f t="shared" si="2"/>
        <v>6486.0044120913008</v>
      </c>
    </row>
    <row r="33" spans="1:4" x14ac:dyDescent="0.25">
      <c r="A33">
        <v>19</v>
      </c>
      <c r="B33" s="1">
        <f>B32*1.03</f>
        <v>149250.83746589979</v>
      </c>
      <c r="C33" s="1">
        <f t="shared" si="0"/>
        <v>5432.7304837587526</v>
      </c>
      <c r="D33" s="1">
        <f t="shared" si="2"/>
        <v>6822.6470206256563</v>
      </c>
    </row>
    <row r="34" spans="1:4" x14ac:dyDescent="0.25">
      <c r="A34">
        <v>20</v>
      </c>
      <c r="B34" s="1">
        <f>B35*0.96</f>
        <v>146640.59182079998</v>
      </c>
      <c r="C34" s="1">
        <f t="shared" si="0"/>
        <v>5337.7175422771188</v>
      </c>
      <c r="D34" s="1">
        <f t="shared" si="2"/>
        <v>6015.1927654202582</v>
      </c>
    </row>
    <row r="35" spans="1:4" x14ac:dyDescent="0.25">
      <c r="A35">
        <v>21</v>
      </c>
      <c r="B35" s="1">
        <f>B36*0.98</f>
        <v>152750.61648</v>
      </c>
      <c r="C35" s="1">
        <f t="shared" si="0"/>
        <v>5560.1224398719996</v>
      </c>
      <c r="D35" s="1">
        <f t="shared" si="2"/>
        <v>7148.7288512640025</v>
      </c>
    </row>
    <row r="36" spans="1:4" x14ac:dyDescent="0.25">
      <c r="A36">
        <v>22</v>
      </c>
      <c r="B36" s="1">
        <f>B37*0.985</f>
        <v>155867.976</v>
      </c>
      <c r="C36" s="1">
        <f t="shared" si="0"/>
        <v>5673.5943263999989</v>
      </c>
      <c r="D36" s="1">
        <f t="shared" si="2"/>
        <v>6982.8853247999987</v>
      </c>
    </row>
    <row r="37" spans="1:4" x14ac:dyDescent="0.25">
      <c r="A37">
        <v>23</v>
      </c>
      <c r="B37" s="1">
        <f>B38*0.99</f>
        <v>158241.60000000001</v>
      </c>
      <c r="C37" s="1">
        <f t="shared" si="0"/>
        <v>5759.99424</v>
      </c>
      <c r="D37" s="1">
        <f t="shared" si="2"/>
        <v>7010.1028800000022</v>
      </c>
    </row>
    <row r="38" spans="1:4" x14ac:dyDescent="0.25">
      <c r="A38">
        <v>24</v>
      </c>
      <c r="B38" s="1">
        <f>B3</f>
        <v>159840</v>
      </c>
      <c r="C38" s="1">
        <f t="shared" si="0"/>
        <v>5818.1759999999995</v>
      </c>
      <c r="D38" s="1">
        <f t="shared" si="2"/>
        <v>7000.9919999999993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0" workbookViewId="0">
      <selection activeCell="C48" sqref="C48"/>
    </sheetView>
  </sheetViews>
  <sheetFormatPr defaultRowHeight="15" x14ac:dyDescent="0.25"/>
  <cols>
    <col min="1" max="1" width="20.7109375" customWidth="1"/>
    <col min="2" max="2" width="22.42578125" customWidth="1"/>
    <col min="3" max="3" width="24.5703125" bestFit="1" customWidth="1"/>
    <col min="4" max="4" width="25.140625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4" x14ac:dyDescent="0.25">
      <c r="A1" t="s">
        <v>15</v>
      </c>
      <c r="B1" t="s">
        <v>16</v>
      </c>
    </row>
    <row r="3" spans="1:4" x14ac:dyDescent="0.25">
      <c r="A3" t="s">
        <v>5</v>
      </c>
      <c r="B3">
        <f>K1*0.03</f>
        <v>0</v>
      </c>
    </row>
    <row r="4" spans="1:4" x14ac:dyDescent="0.25">
      <c r="A4" t="s">
        <v>6</v>
      </c>
      <c r="B4">
        <v>0.1</v>
      </c>
    </row>
    <row r="5" spans="1:4" x14ac:dyDescent="0.25">
      <c r="A5" t="s">
        <v>7</v>
      </c>
      <c r="B5">
        <v>0.15</v>
      </c>
    </row>
    <row r="6" spans="1:4" ht="15.75" customHeight="1" x14ac:dyDescent="0.25">
      <c r="A6" t="s">
        <v>10</v>
      </c>
      <c r="B6">
        <v>1.4999999999999999E-2</v>
      </c>
    </row>
    <row r="7" spans="1:4" ht="15.75" customHeight="1" x14ac:dyDescent="0.25"/>
    <row r="8" spans="1:4" ht="15.75" customHeight="1" x14ac:dyDescent="0.25">
      <c r="A8" t="s">
        <v>13</v>
      </c>
      <c r="B8">
        <v>0.1</v>
      </c>
    </row>
    <row r="9" spans="1:4" x14ac:dyDescent="0.25">
      <c r="A9" t="s">
        <v>8</v>
      </c>
      <c r="B9">
        <f>B3*B4*4</f>
        <v>0</v>
      </c>
    </row>
    <row r="10" spans="1:4" x14ac:dyDescent="0.25">
      <c r="A10" t="s">
        <v>9</v>
      </c>
      <c r="B10">
        <f>B3*B5*B6*4*4</f>
        <v>0</v>
      </c>
    </row>
    <row r="11" spans="1:4" x14ac:dyDescent="0.25">
      <c r="A11" t="s">
        <v>14</v>
      </c>
      <c r="B11">
        <f>B3*B8</f>
        <v>0</v>
      </c>
    </row>
    <row r="14" spans="1:4" x14ac:dyDescent="0.25">
      <c r="A14" t="s">
        <v>12</v>
      </c>
      <c r="B14" t="s">
        <v>11</v>
      </c>
      <c r="C14" t="s">
        <v>17</v>
      </c>
      <c r="D14" t="s">
        <v>18</v>
      </c>
    </row>
    <row r="15" spans="1:4" x14ac:dyDescent="0.25">
      <c r="A15">
        <v>1</v>
      </c>
      <c r="B15" s="1">
        <v>20000</v>
      </c>
      <c r="C15" s="1">
        <f>(B15*4/1000)*B$4+B15*B$5*B$6*16</f>
        <v>728</v>
      </c>
      <c r="D15" s="1">
        <f>(B16*4/1000)*B$4+B16*B$5*B$6*16*(0.9)+((B16)+B$8*B16)*0.1</f>
        <v>4200</v>
      </c>
    </row>
    <row r="16" spans="1:4" x14ac:dyDescent="0.25">
      <c r="A16">
        <v>2</v>
      </c>
      <c r="B16" s="1">
        <f>1*(B25/17)</f>
        <v>29411.764705882353</v>
      </c>
      <c r="C16" s="1">
        <f t="shared" ref="C16:C40" si="0">(B16*4/1000)*B$4+B16*B$5*B$6*16</f>
        <v>1070.5882352941176</v>
      </c>
      <c r="D16" s="1">
        <f t="shared" ref="D16:D18" si="1">(B16*4/1000)*B$4+B16*B$5*B$6*16*(0.9)+((B16-B15)+B$8*B16)*0.1</f>
        <v>2200</v>
      </c>
    </row>
    <row r="17" spans="1:4" x14ac:dyDescent="0.25">
      <c r="A17">
        <v>3</v>
      </c>
      <c r="B17" s="1">
        <f t="shared" ref="B17:B24" si="2">1*(B26/17)</f>
        <v>44117.647058823532</v>
      </c>
      <c r="C17" s="1">
        <f t="shared" si="0"/>
        <v>1605.8823529411766</v>
      </c>
      <c r="D17" s="1">
        <f t="shared" si="1"/>
        <v>3358.8235294117649</v>
      </c>
    </row>
    <row r="18" spans="1:4" x14ac:dyDescent="0.25">
      <c r="A18">
        <v>4</v>
      </c>
      <c r="B18" s="1">
        <f t="shared" si="2"/>
        <v>58823.529411764706</v>
      </c>
      <c r="C18" s="1">
        <f t="shared" si="0"/>
        <v>2141.1764705882351</v>
      </c>
      <c r="D18" s="1">
        <f>(B18*4/1000)*B$4+B18*B$5*B$6*16*(0.9)+((B18-B17)+B$8*B18)*0.1</f>
        <v>3988.2352941176468</v>
      </c>
    </row>
    <row r="19" spans="1:4" x14ac:dyDescent="0.25">
      <c r="A19">
        <v>5</v>
      </c>
      <c r="B19" s="1">
        <f t="shared" si="2"/>
        <v>88235.294117647063</v>
      </c>
      <c r="C19" s="1">
        <f t="shared" si="0"/>
        <v>3211.7647058823532</v>
      </c>
      <c r="D19" s="1">
        <f>(B19*4/1000)*B$4+B19*B$5*B$6*16*(0.9)+((B19-B18))*0.1</f>
        <v>5835.2941176470595</v>
      </c>
    </row>
    <row r="20" spans="1:4" x14ac:dyDescent="0.25">
      <c r="A20">
        <v>6</v>
      </c>
      <c r="B20" s="1">
        <f t="shared" si="2"/>
        <v>111764.70588235294</v>
      </c>
      <c r="C20" s="1">
        <f t="shared" si="0"/>
        <v>4068.2352941176464</v>
      </c>
      <c r="D20" s="1">
        <f t="shared" ref="D20:D40" si="3">(B20*4/1000)*B$4+B20*B$5*B$6*16*(0.9)+((B20-B19)+B$8*B20)*0.1</f>
        <v>7136.4705882352937</v>
      </c>
    </row>
    <row r="21" spans="1:4" x14ac:dyDescent="0.25">
      <c r="A21">
        <v>7</v>
      </c>
      <c r="B21" s="1">
        <f t="shared" si="2"/>
        <v>141176.4705882353</v>
      </c>
      <c r="C21" s="1">
        <f t="shared" si="0"/>
        <v>5138.823529411764</v>
      </c>
      <c r="D21" s="1">
        <f t="shared" si="3"/>
        <v>8983.5294117647063</v>
      </c>
    </row>
    <row r="22" spans="1:4" x14ac:dyDescent="0.25">
      <c r="A22">
        <v>8</v>
      </c>
      <c r="B22" s="1">
        <f t="shared" si="2"/>
        <v>176470.58823529413</v>
      </c>
      <c r="C22" s="1">
        <f t="shared" si="0"/>
        <v>6423.5294117647063</v>
      </c>
      <c r="D22" s="1">
        <f t="shared" si="3"/>
        <v>11082.352941176472</v>
      </c>
    </row>
    <row r="23" spans="1:4" x14ac:dyDescent="0.25">
      <c r="A23">
        <v>9</v>
      </c>
      <c r="B23" s="1">
        <f t="shared" si="2"/>
        <v>205882.35294117648</v>
      </c>
      <c r="C23" s="1">
        <f t="shared" si="0"/>
        <v>7494.1176470588225</v>
      </c>
      <c r="D23" s="1">
        <f t="shared" si="3"/>
        <v>11752.941176470587</v>
      </c>
    </row>
    <row r="24" spans="1:4" x14ac:dyDescent="0.25">
      <c r="A24">
        <v>10</v>
      </c>
      <c r="B24" s="1">
        <f t="shared" si="2"/>
        <v>235294.11764705883</v>
      </c>
      <c r="C24" s="1">
        <f t="shared" si="0"/>
        <v>8564.7058823529405</v>
      </c>
      <c r="D24" s="1">
        <f t="shared" si="3"/>
        <v>13011.764705882353</v>
      </c>
    </row>
    <row r="25" spans="1:4" x14ac:dyDescent="0.25">
      <c r="A25">
        <v>11</v>
      </c>
      <c r="B25" s="1">
        <v>500000</v>
      </c>
      <c r="C25" s="1">
        <f t="shared" si="0"/>
        <v>18200</v>
      </c>
      <c r="D25" s="1">
        <f t="shared" si="3"/>
        <v>47870.588235294126</v>
      </c>
    </row>
    <row r="26" spans="1:4" x14ac:dyDescent="0.25">
      <c r="A26">
        <v>12</v>
      </c>
      <c r="B26">
        <v>750000</v>
      </c>
      <c r="C26" s="1">
        <f t="shared" si="0"/>
        <v>27300</v>
      </c>
      <c r="D26" s="1">
        <f t="shared" si="3"/>
        <v>57100</v>
      </c>
    </row>
    <row r="27" spans="1:4" x14ac:dyDescent="0.25">
      <c r="A27">
        <v>13</v>
      </c>
      <c r="B27">
        <v>1000000</v>
      </c>
      <c r="C27" s="1">
        <f t="shared" si="0"/>
        <v>36400</v>
      </c>
      <c r="D27" s="1">
        <f t="shared" si="3"/>
        <v>67800</v>
      </c>
    </row>
    <row r="28" spans="1:4" x14ac:dyDescent="0.25">
      <c r="A28">
        <v>14</v>
      </c>
      <c r="B28">
        <v>1500000</v>
      </c>
      <c r="C28" s="1">
        <f t="shared" si="0"/>
        <v>54600</v>
      </c>
      <c r="D28" s="1">
        <f t="shared" si="3"/>
        <v>114200</v>
      </c>
    </row>
    <row r="29" spans="1:4" x14ac:dyDescent="0.25">
      <c r="A29">
        <v>15</v>
      </c>
      <c r="B29">
        <v>1900000</v>
      </c>
      <c r="C29" s="1">
        <f t="shared" si="0"/>
        <v>69160</v>
      </c>
      <c r="D29" s="1">
        <f t="shared" si="3"/>
        <v>121320</v>
      </c>
    </row>
    <row r="30" spans="1:4" x14ac:dyDescent="0.25">
      <c r="A30">
        <v>16</v>
      </c>
      <c r="B30">
        <v>2400000</v>
      </c>
      <c r="C30" s="1">
        <f t="shared" si="0"/>
        <v>87360</v>
      </c>
      <c r="D30" s="1">
        <f t="shared" si="3"/>
        <v>152720</v>
      </c>
    </row>
    <row r="31" spans="1:4" x14ac:dyDescent="0.25">
      <c r="A31">
        <v>17</v>
      </c>
      <c r="B31">
        <v>3000000</v>
      </c>
      <c r="C31" s="1">
        <f t="shared" si="0"/>
        <v>109200</v>
      </c>
      <c r="D31" s="1">
        <f t="shared" si="3"/>
        <v>188400</v>
      </c>
    </row>
    <row r="32" spans="1:4" x14ac:dyDescent="0.25">
      <c r="A32">
        <v>18</v>
      </c>
      <c r="B32">
        <v>3500000</v>
      </c>
      <c r="C32" s="1">
        <f t="shared" si="0"/>
        <v>127400</v>
      </c>
      <c r="D32" s="1">
        <f t="shared" si="3"/>
        <v>199800</v>
      </c>
    </row>
    <row r="33" spans="1:4" x14ac:dyDescent="0.25">
      <c r="A33">
        <v>19</v>
      </c>
      <c r="B33">
        <v>4000000</v>
      </c>
      <c r="C33" s="1">
        <f t="shared" si="0"/>
        <v>145600</v>
      </c>
      <c r="D33" s="1">
        <f t="shared" si="3"/>
        <v>221200</v>
      </c>
    </row>
    <row r="34" spans="1:4" x14ac:dyDescent="0.25">
      <c r="A34">
        <v>20</v>
      </c>
      <c r="B34">
        <v>4500000</v>
      </c>
      <c r="C34" s="1">
        <f t="shared" si="0"/>
        <v>163800</v>
      </c>
      <c r="D34" s="1">
        <f t="shared" si="3"/>
        <v>242600</v>
      </c>
    </row>
    <row r="35" spans="1:4" x14ac:dyDescent="0.25">
      <c r="A35">
        <v>21</v>
      </c>
      <c r="B35">
        <v>5250000</v>
      </c>
      <c r="C35" s="1">
        <f t="shared" si="0"/>
        <v>191100</v>
      </c>
      <c r="D35" s="1">
        <f t="shared" si="3"/>
        <v>299700</v>
      </c>
    </row>
    <row r="36" spans="1:4" x14ac:dyDescent="0.25">
      <c r="A36">
        <v>22</v>
      </c>
      <c r="B36">
        <v>6000000</v>
      </c>
      <c r="C36" s="1">
        <f t="shared" si="0"/>
        <v>218400</v>
      </c>
      <c r="D36" s="1">
        <f t="shared" si="3"/>
        <v>331800</v>
      </c>
    </row>
    <row r="37" spans="1:4" x14ac:dyDescent="0.25">
      <c r="A37">
        <v>23</v>
      </c>
      <c r="B37">
        <f>(B38+B36)/2</f>
        <v>6750000</v>
      </c>
      <c r="C37" s="1">
        <f t="shared" si="0"/>
        <v>245700</v>
      </c>
      <c r="D37" s="1">
        <f t="shared" si="3"/>
        <v>363900</v>
      </c>
    </row>
    <row r="38" spans="1:4" x14ac:dyDescent="0.25">
      <c r="A38">
        <v>24</v>
      </c>
      <c r="B38">
        <v>7500000</v>
      </c>
      <c r="C38" s="1">
        <f t="shared" si="0"/>
        <v>273000</v>
      </c>
      <c r="D38" s="1">
        <f t="shared" si="3"/>
        <v>396000</v>
      </c>
    </row>
    <row r="39" spans="1:4" x14ac:dyDescent="0.25">
      <c r="B39">
        <v>30000000</v>
      </c>
      <c r="C39" s="1">
        <f t="shared" si="0"/>
        <v>1092000</v>
      </c>
      <c r="D39" s="1">
        <f t="shared" si="3"/>
        <v>3534000</v>
      </c>
    </row>
    <row r="40" spans="1:4" x14ac:dyDescent="0.25">
      <c r="B40">
        <v>30000000</v>
      </c>
      <c r="C40" s="1">
        <f t="shared" si="0"/>
        <v>1092000</v>
      </c>
      <c r="D40" s="1">
        <f t="shared" si="3"/>
        <v>1284000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</dc:creator>
  <cp:lastModifiedBy>Ayelen</cp:lastModifiedBy>
  <dcterms:created xsi:type="dcterms:W3CDTF">2013-07-14T19:30:44Z</dcterms:created>
  <dcterms:modified xsi:type="dcterms:W3CDTF">2013-07-27T23:04:34Z</dcterms:modified>
</cp:coreProperties>
</file>