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16" i="1"/>
  <c r="E16" i="1"/>
  <c r="D16" i="2"/>
  <c r="D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15" i="2"/>
  <c r="D17" i="1"/>
  <c r="E17" i="1" s="1"/>
  <c r="D18" i="1"/>
  <c r="D19" i="1"/>
  <c r="D20" i="1"/>
  <c r="D21" i="1"/>
  <c r="E21" i="1" s="1"/>
  <c r="D22" i="1"/>
  <c r="D23" i="1"/>
  <c r="E23" i="1" s="1"/>
  <c r="D24" i="1"/>
  <c r="D25" i="1"/>
  <c r="D26" i="1"/>
  <c r="D27" i="1"/>
  <c r="E27" i="1" s="1"/>
  <c r="D28" i="1"/>
  <c r="D29" i="1"/>
  <c r="D30" i="1"/>
  <c r="D31" i="1"/>
  <c r="D32" i="1"/>
  <c r="D33" i="1"/>
  <c r="E33" i="1" s="1"/>
  <c r="D35" i="1"/>
  <c r="D36" i="1"/>
  <c r="D37" i="1"/>
  <c r="D38" i="1"/>
  <c r="E38" i="1" s="1"/>
  <c r="E19" i="1"/>
  <c r="E25" i="1"/>
  <c r="E29" i="1"/>
  <c r="E35" i="1"/>
  <c r="E37" i="1"/>
  <c r="E31" i="1"/>
  <c r="E18" i="1"/>
  <c r="E20" i="1"/>
  <c r="E22" i="1"/>
  <c r="E24" i="1"/>
  <c r="E26" i="1"/>
  <c r="E28" i="1"/>
  <c r="E30" i="1"/>
  <c r="E32" i="1"/>
  <c r="E34" i="1"/>
  <c r="E36" i="1"/>
  <c r="E15" i="1"/>
  <c r="D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5" i="1"/>
  <c r="F16" i="2" l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15" i="2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5" i="1"/>
  <c r="B11" i="2" l="1"/>
  <c r="B3" i="2"/>
  <c r="B10" i="2" s="1"/>
  <c r="B16" i="2"/>
  <c r="B17" i="2"/>
  <c r="B10" i="1"/>
  <c r="B11" i="1"/>
  <c r="B9" i="2" l="1"/>
  <c r="B9" i="1"/>
  <c r="B3" i="1"/>
  <c r="B18" i="2"/>
  <c r="B19" i="2"/>
  <c r="B20" i="2"/>
  <c r="B21" i="2"/>
  <c r="B22" i="2"/>
  <c r="B23" i="2"/>
  <c r="B24" i="2"/>
  <c r="B37" i="2"/>
  <c r="B24" i="1"/>
  <c r="B25" i="1" s="1"/>
  <c r="B26" i="1" s="1"/>
  <c r="B27" i="1" s="1"/>
  <c r="B28" i="1" s="1"/>
  <c r="B29" i="1" s="1"/>
  <c r="B30" i="1" s="1"/>
  <c r="B31" i="1" s="1"/>
  <c r="B32" i="1" s="1"/>
  <c r="B33" i="1" s="1"/>
  <c r="B38" i="1"/>
  <c r="B37" i="1" s="1"/>
  <c r="B36" i="1" s="1"/>
  <c r="J1" i="1"/>
  <c r="L1" i="1" s="1"/>
  <c r="B35" i="1" l="1"/>
  <c r="B34" i="1" l="1"/>
</calcChain>
</file>

<file path=xl/sharedStrings.xml><?xml version="1.0" encoding="utf-8"?>
<sst xmlns="http://schemas.openxmlformats.org/spreadsheetml/2006/main" count="35" uniqueCount="24">
  <si>
    <t>Escenario 1</t>
  </si>
  <si>
    <t>Solo en la argentina con un 3% de clientes</t>
  </si>
  <si>
    <t>cantidad celulares</t>
  </si>
  <si>
    <t>Cantidad Smartpones</t>
  </si>
  <si>
    <t>Android</t>
  </si>
  <si>
    <t>Cantidad de clientes</t>
  </si>
  <si>
    <t>Precio impresión</t>
  </si>
  <si>
    <t>PrecioClick</t>
  </si>
  <si>
    <t>Cantidad ganada por impresiones</t>
  </si>
  <si>
    <t>Cantidad ganada por clicks</t>
  </si>
  <si>
    <t>Cantidad clicks promedio</t>
  </si>
  <si>
    <t>Cantidad Usuarios</t>
  </si>
  <si>
    <t>Mes</t>
  </si>
  <si>
    <t>Porcentaje nuevos</t>
  </si>
  <si>
    <t>Cantidad ganada por descargas</t>
  </si>
  <si>
    <t>Escenario 2</t>
  </si>
  <si>
    <t>Escenario similar a Foursquare (expansión global de aplicación exitosa similar)</t>
  </si>
  <si>
    <t>Cantidad Usuarios (cientos)</t>
  </si>
  <si>
    <t>Ingreso sin costo descarga (USD)</t>
  </si>
  <si>
    <t>Ingreso con costo descarga (USD)</t>
  </si>
  <si>
    <t>Ingreso sin costo descarga</t>
  </si>
  <si>
    <t>Ingreso con costo descarga</t>
  </si>
  <si>
    <t>Ingreso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</si>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</sst>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722462817147856"/>
          <c:y val="0.15313684747739867"/>
          <c:w val="0.76813648293963255"/>
          <c:h val="0.6587087863384291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Sheet1!$B$14</c:f>
              <c:strCache>
                <c:ptCount val="1"/>
                <c:pt idx="0">
                  <c:v>Cantidad Usuarios</c:v>
                </c:pt>
              </c:strCache>
            </c:strRef>
          </c:tx>
          <c:spPr>
            <a:ln w="666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</c:spPr>
          </c:marker>
          <c:dLbls>
            <c:dLbl>
              <c:idx val="23"/>
              <c:layout>
                <c:manualLayout>
                  <c:x val="-1.1111111111111112E-2"/>
                  <c:y val="-7.7046535972913027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Sheet1!$B$15:$B$38</c:f>
              <c:numCache>
                <c:formatCode>0</c:formatCode>
                <c:ptCount val="2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  <c:pt idx="4">
                  <c:v>10000</c:v>
                </c:pt>
                <c:pt idx="5">
                  <c:v>17000</c:v>
                </c:pt>
                <c:pt idx="6">
                  <c:v>30000</c:v>
                </c:pt>
                <c:pt idx="7">
                  <c:v>50000</c:v>
                </c:pt>
                <c:pt idx="8">
                  <c:v>70000</c:v>
                </c:pt>
                <c:pt idx="9">
                  <c:v>98000</c:v>
                </c:pt>
                <c:pt idx="10">
                  <c:v>117600</c:v>
                </c:pt>
                <c:pt idx="11">
                  <c:v>129360.00000000001</c:v>
                </c:pt>
                <c:pt idx="12">
                  <c:v>130653.60000000002</c:v>
                </c:pt>
                <c:pt idx="13">
                  <c:v>131960.13600000003</c:v>
                </c:pt>
                <c:pt idx="14">
                  <c:v>132619.93668000001</c:v>
                </c:pt>
                <c:pt idx="15">
                  <c:v>137924.73414720001</c:v>
                </c:pt>
                <c:pt idx="16">
                  <c:v>142062.47617161603</c:v>
                </c:pt>
                <c:pt idx="17">
                  <c:v>144903.72569504834</c:v>
                </c:pt>
                <c:pt idx="18">
                  <c:v>149250.83746589979</c:v>
                </c:pt>
                <c:pt idx="19">
                  <c:v>146640.59182079998</c:v>
                </c:pt>
                <c:pt idx="20">
                  <c:v>152750.61648</c:v>
                </c:pt>
                <c:pt idx="21">
                  <c:v>155867.976</c:v>
                </c:pt>
                <c:pt idx="22">
                  <c:v>158241.60000000001</c:v>
                </c:pt>
                <c:pt idx="23">
                  <c:v>159840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570944"/>
        <c:axId val="110104576"/>
      </c:scatterChart>
      <c:valAx>
        <c:axId val="111570944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Meses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0104576"/>
        <c:crosses val="autoZero"/>
        <c:crossBetween val="midCat"/>
        <c:majorUnit val="3"/>
      </c:valAx>
      <c:valAx>
        <c:axId val="11010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Cantidad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1570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8500218722659668E-2"/>
          <c:y val="0.8926360228618575"/>
          <c:w val="0.28299934383202102"/>
          <c:h val="7.74014353708985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Ingresos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86152249103578"/>
          <c:y val="0.13945483240158113"/>
          <c:w val="0.83113214475133612"/>
          <c:h val="0.5937938401587625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Sheet1!$C$14</c:f>
              <c:strCache>
                <c:ptCount val="1"/>
                <c:pt idx="0">
                  <c:v>Ingreso sin costo descarga</c:v>
                </c:pt>
              </c:strCache>
            </c:strRef>
          </c:tx>
          <c:spPr>
            <a:ln w="66675">
              <a:noFill/>
            </a:ln>
          </c:spPr>
          <c:marker>
            <c:symbol val="square"/>
            <c:size val="8"/>
            <c:spPr>
              <a:solidFill>
                <a:schemeClr val="accent3"/>
              </a:solidFill>
            </c:spPr>
          </c:marker>
          <c:xVal>
            <c:numRef>
              <c:f>Sheet1!$A$15:$A$38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Sheet1!$C$15:$C$38</c:f>
              <c:numCache>
                <c:formatCode>0</c:formatCode>
                <c:ptCount val="24"/>
                <c:pt idx="0">
                  <c:v>3.2759999999999998</c:v>
                </c:pt>
                <c:pt idx="1">
                  <c:v>16.38</c:v>
                </c:pt>
                <c:pt idx="2">
                  <c:v>32.76</c:v>
                </c:pt>
                <c:pt idx="3">
                  <c:v>131.04</c:v>
                </c:pt>
                <c:pt idx="4">
                  <c:v>327.60000000000002</c:v>
                </c:pt>
                <c:pt idx="5">
                  <c:v>556.91999999999996</c:v>
                </c:pt>
                <c:pt idx="6">
                  <c:v>982.80000000000007</c:v>
                </c:pt>
                <c:pt idx="7">
                  <c:v>1638</c:v>
                </c:pt>
                <c:pt idx="8">
                  <c:v>2293.2000000000003</c:v>
                </c:pt>
                <c:pt idx="9">
                  <c:v>3210.48</c:v>
                </c:pt>
                <c:pt idx="10">
                  <c:v>3852.5759999999996</c:v>
                </c:pt>
                <c:pt idx="11">
                  <c:v>4237.8335999999999</c:v>
                </c:pt>
                <c:pt idx="12">
                  <c:v>4280.2119360000006</c:v>
                </c:pt>
                <c:pt idx="13">
                  <c:v>4323.0140553600013</c:v>
                </c:pt>
                <c:pt idx="14">
                  <c:v>4344.6291256368004</c:v>
                </c:pt>
                <c:pt idx="15">
                  <c:v>4518.4142906622719</c:v>
                </c:pt>
                <c:pt idx="16">
                  <c:v>4653.9667193821415</c:v>
                </c:pt>
                <c:pt idx="17">
                  <c:v>4747.0460537697836</c:v>
                </c:pt>
                <c:pt idx="18">
                  <c:v>4889.4574353828775</c:v>
                </c:pt>
                <c:pt idx="19">
                  <c:v>4803.9457880494074</c:v>
                </c:pt>
                <c:pt idx="20">
                  <c:v>5004.1101958847994</c:v>
                </c:pt>
                <c:pt idx="21">
                  <c:v>5106.2348937599991</c:v>
                </c:pt>
                <c:pt idx="22">
                  <c:v>5183.9948160000004</c:v>
                </c:pt>
                <c:pt idx="23">
                  <c:v>5236.3584000000001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Sheet1!$D$14</c:f>
              <c:strCache>
                <c:ptCount val="1"/>
                <c:pt idx="0">
                  <c:v>Ingreso con costo descarga</c:v>
                </c:pt>
              </c:strCache>
            </c:strRef>
          </c:tx>
          <c:spPr>
            <a:ln w="66675">
              <a:noFill/>
            </a:ln>
          </c:spPr>
          <c:marker>
            <c:symbol val="triangle"/>
            <c:size val="8"/>
          </c:marker>
          <c:xVal>
            <c:numRef>
              <c:f>Sheet1!$A$15:$A$38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Sheet1!$D$15:$D$38</c:f>
              <c:numCache>
                <c:formatCode>0</c:formatCode>
                <c:ptCount val="24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300</c:v>
                </c:pt>
                <c:pt idx="4">
                  <c:v>600</c:v>
                </c:pt>
                <c:pt idx="5">
                  <c:v>700</c:v>
                </c:pt>
                <c:pt idx="6">
                  <c:v>1300</c:v>
                </c:pt>
                <c:pt idx="7">
                  <c:v>2000</c:v>
                </c:pt>
                <c:pt idx="8">
                  <c:v>2000</c:v>
                </c:pt>
                <c:pt idx="9">
                  <c:v>2800</c:v>
                </c:pt>
                <c:pt idx="10">
                  <c:v>1960</c:v>
                </c:pt>
                <c:pt idx="11">
                  <c:v>1176.0000000000016</c:v>
                </c:pt>
                <c:pt idx="12">
                  <c:v>129.36000000000058</c:v>
                </c:pt>
                <c:pt idx="13">
                  <c:v>130.65360000000075</c:v>
                </c:pt>
                <c:pt idx="14">
                  <c:v>65.980067999998582</c:v>
                </c:pt>
                <c:pt idx="15">
                  <c:v>530.47974671999987</c:v>
                </c:pt>
                <c:pt idx="16">
                  <c:v>413.77420244160169</c:v>
                </c:pt>
                <c:pt idx="17">
                  <c:v>284.12495234323143</c:v>
                </c:pt>
                <c:pt idx="18">
                  <c:v>434.71117708514504</c:v>
                </c:pt>
                <c:pt idx="19">
                  <c:v>0</c:v>
                </c:pt>
                <c:pt idx="20">
                  <c:v>611.0024659200019</c:v>
                </c:pt>
                <c:pt idx="21">
                  <c:v>311.73595199999983</c:v>
                </c:pt>
                <c:pt idx="22">
                  <c:v>237.36240000000109</c:v>
                </c:pt>
                <c:pt idx="23">
                  <c:v>159.83999999999943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Sheet1!$E$14</c:f>
              <c:strCache>
                <c:ptCount val="1"/>
                <c:pt idx="0">
                  <c:v>Ingreso Total</c:v>
                </c:pt>
              </c:strCache>
            </c:strRef>
          </c:tx>
          <c:spPr>
            <a:ln w="66675">
              <a:noFill/>
            </a:ln>
          </c:spPr>
          <c:marker>
            <c:symbol val="circle"/>
            <c:size val="10"/>
            <c:spPr>
              <a:solidFill>
                <a:schemeClr val="accent6"/>
              </a:solidFill>
            </c:spPr>
          </c:marker>
          <c:dLbls>
            <c:dLbl>
              <c:idx val="23"/>
              <c:layout>
                <c:manualLayout>
                  <c:x val="-2.9936672423719057E-2"/>
                  <c:y val="-9.4029135112611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Sheet1!$A$15:$A$38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Sheet1!$E$15:$E$38</c:f>
              <c:numCache>
                <c:formatCode>0</c:formatCode>
                <c:ptCount val="24"/>
                <c:pt idx="0">
                  <c:v>13.276</c:v>
                </c:pt>
                <c:pt idx="1">
                  <c:v>56.379999999999995</c:v>
                </c:pt>
                <c:pt idx="2">
                  <c:v>82.759999999999991</c:v>
                </c:pt>
                <c:pt idx="3">
                  <c:v>431.03999999999996</c:v>
                </c:pt>
                <c:pt idx="4">
                  <c:v>927.6</c:v>
                </c:pt>
                <c:pt idx="5">
                  <c:v>1256.92</c:v>
                </c:pt>
                <c:pt idx="6">
                  <c:v>2282.8000000000002</c:v>
                </c:pt>
                <c:pt idx="7">
                  <c:v>3638</c:v>
                </c:pt>
                <c:pt idx="8">
                  <c:v>4293.2000000000007</c:v>
                </c:pt>
                <c:pt idx="9">
                  <c:v>6010.48</c:v>
                </c:pt>
                <c:pt idx="10">
                  <c:v>5812.5759999999991</c:v>
                </c:pt>
                <c:pt idx="11">
                  <c:v>5413.8336000000018</c:v>
                </c:pt>
                <c:pt idx="12">
                  <c:v>4409.5719360000012</c:v>
                </c:pt>
                <c:pt idx="13">
                  <c:v>4453.6676553600018</c:v>
                </c:pt>
                <c:pt idx="14">
                  <c:v>4410.6091936367993</c:v>
                </c:pt>
                <c:pt idx="15">
                  <c:v>5048.8940373822716</c:v>
                </c:pt>
                <c:pt idx="16">
                  <c:v>5067.7409218237435</c:v>
                </c:pt>
                <c:pt idx="17">
                  <c:v>5031.1710061130152</c:v>
                </c:pt>
                <c:pt idx="18">
                  <c:v>5324.1686124680227</c:v>
                </c:pt>
                <c:pt idx="19">
                  <c:v>4803.9457880494074</c:v>
                </c:pt>
                <c:pt idx="20">
                  <c:v>5615.1126618048011</c:v>
                </c:pt>
                <c:pt idx="21">
                  <c:v>5417.9708457599991</c:v>
                </c:pt>
                <c:pt idx="22">
                  <c:v>5421.3572160000012</c:v>
                </c:pt>
                <c:pt idx="23">
                  <c:v>5396.1983999999993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Sheet1!$F$14</c:f>
              <c:strCache>
                <c:ptCount val="1"/>
                <c:pt idx="0">
                  <c:v>Cantidad Usuarios (cientos)</c:v>
                </c:pt>
              </c:strCache>
            </c:strRef>
          </c:tx>
          <c:spPr>
            <a:ln w="66675"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</c:spPr>
          </c:marker>
          <c:xVal>
            <c:numRef>
              <c:f>Sheet1!$A$15:$A$38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Sheet1!$F$15:$F$38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100</c:v>
                </c:pt>
                <c:pt idx="5">
                  <c:v>170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980</c:v>
                </c:pt>
                <c:pt idx="10">
                  <c:v>1176</c:v>
                </c:pt>
                <c:pt idx="11">
                  <c:v>1293.6000000000001</c:v>
                </c:pt>
                <c:pt idx="12">
                  <c:v>1306.5360000000003</c:v>
                </c:pt>
                <c:pt idx="13">
                  <c:v>1319.6013600000003</c:v>
                </c:pt>
                <c:pt idx="14">
                  <c:v>1326.1993668000002</c:v>
                </c:pt>
                <c:pt idx="15">
                  <c:v>1379.247341472</c:v>
                </c:pt>
                <c:pt idx="16">
                  <c:v>1420.6247617161603</c:v>
                </c:pt>
                <c:pt idx="17">
                  <c:v>1449.0372569504834</c:v>
                </c:pt>
                <c:pt idx="18">
                  <c:v>1492.508374658998</c:v>
                </c:pt>
                <c:pt idx="19">
                  <c:v>1466.4059182079998</c:v>
                </c:pt>
                <c:pt idx="20">
                  <c:v>1527.5061648000001</c:v>
                </c:pt>
                <c:pt idx="21">
                  <c:v>1558.67976</c:v>
                </c:pt>
                <c:pt idx="22">
                  <c:v>1582.4160000000002</c:v>
                </c:pt>
                <c:pt idx="23">
                  <c:v>1598.4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1776"/>
        <c:axId val="111312256"/>
      </c:scatterChart>
      <c:valAx>
        <c:axId val="39211776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312256"/>
        <c:crosses val="autoZero"/>
        <c:crossBetween val="midCat"/>
        <c:majorUnit val="3"/>
      </c:valAx>
      <c:valAx>
        <c:axId val="11131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Ingreso [USD]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9211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722462817147856"/>
          <c:y val="0.15313684747739867"/>
          <c:w val="0.76813648293963255"/>
          <c:h val="0.6587087863384291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Sheet2!$B$14</c:f>
              <c:strCache>
                <c:ptCount val="1"/>
                <c:pt idx="0">
                  <c:v>Cantidad Usuarios</c:v>
                </c:pt>
              </c:strCache>
            </c:strRef>
          </c:tx>
          <c:spPr>
            <a:ln w="666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</c:spPr>
          </c:marker>
          <c:dLbls>
            <c:dLbl>
              <c:idx val="23"/>
              <c:layout>
                <c:manualLayout>
                  <c:x val="-1.1111111111111112E-2"/>
                  <c:y val="-7.7046535972913027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s-A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Sheet2!$B$15:$B$38</c:f>
              <c:numCache>
                <c:formatCode>0</c:formatCode>
                <c:ptCount val="24"/>
                <c:pt idx="0">
                  <c:v>20000</c:v>
                </c:pt>
                <c:pt idx="1">
                  <c:v>29411.764705882353</c:v>
                </c:pt>
                <c:pt idx="2">
                  <c:v>44117.647058823532</c:v>
                </c:pt>
                <c:pt idx="3">
                  <c:v>58823.529411764706</c:v>
                </c:pt>
                <c:pt idx="4">
                  <c:v>88235.294117647063</c:v>
                </c:pt>
                <c:pt idx="5">
                  <c:v>111764.70588235294</c:v>
                </c:pt>
                <c:pt idx="6">
                  <c:v>141176.4705882353</c:v>
                </c:pt>
                <c:pt idx="7">
                  <c:v>176470.58823529413</c:v>
                </c:pt>
                <c:pt idx="8">
                  <c:v>205882.35294117648</c:v>
                </c:pt>
                <c:pt idx="9">
                  <c:v>235294.11764705883</c:v>
                </c:pt>
                <c:pt idx="10">
                  <c:v>500000</c:v>
                </c:pt>
                <c:pt idx="11" formatCode="General">
                  <c:v>750000</c:v>
                </c:pt>
                <c:pt idx="12" formatCode="General">
                  <c:v>1000000</c:v>
                </c:pt>
                <c:pt idx="13" formatCode="General">
                  <c:v>1500000</c:v>
                </c:pt>
                <c:pt idx="14" formatCode="General">
                  <c:v>1900000</c:v>
                </c:pt>
                <c:pt idx="15" formatCode="General">
                  <c:v>2400000</c:v>
                </c:pt>
                <c:pt idx="16" formatCode="General">
                  <c:v>3000000</c:v>
                </c:pt>
                <c:pt idx="17" formatCode="General">
                  <c:v>3500000</c:v>
                </c:pt>
                <c:pt idx="18" formatCode="General">
                  <c:v>4000000</c:v>
                </c:pt>
                <c:pt idx="19" formatCode="General">
                  <c:v>4500000</c:v>
                </c:pt>
                <c:pt idx="20" formatCode="General">
                  <c:v>5250000</c:v>
                </c:pt>
                <c:pt idx="21" formatCode="General">
                  <c:v>6000000</c:v>
                </c:pt>
                <c:pt idx="22" formatCode="General">
                  <c:v>6750000</c:v>
                </c:pt>
                <c:pt idx="23" formatCode="General">
                  <c:v>7500000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4544"/>
        <c:axId val="87431424"/>
      </c:scatterChart>
      <c:valAx>
        <c:axId val="86764544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Meses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7431424"/>
        <c:crosses val="autoZero"/>
        <c:crossBetween val="midCat"/>
        <c:majorUnit val="3"/>
      </c:valAx>
      <c:valAx>
        <c:axId val="8743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Cantidad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67645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8500218722659668E-2"/>
          <c:y val="0.8926360228618575"/>
          <c:w val="0.28299934383202102"/>
          <c:h val="7.74014353708985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Ingresos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86152249103578"/>
          <c:y val="0.13945483240158113"/>
          <c:w val="0.83113214475133612"/>
          <c:h val="0.59379384015876258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Sheet2!$C$14</c:f>
              <c:strCache>
                <c:ptCount val="1"/>
                <c:pt idx="0">
                  <c:v>Ingreso sin costo descarga (USD)</c:v>
                </c:pt>
              </c:strCache>
            </c:strRef>
          </c:tx>
          <c:spPr>
            <a:ln w="66675">
              <a:noFill/>
            </a:ln>
          </c:spPr>
          <c:marker>
            <c:symbol val="square"/>
            <c:size val="8"/>
            <c:spPr>
              <a:solidFill>
                <a:schemeClr val="accent3"/>
              </a:solidFill>
            </c:spPr>
          </c:marker>
          <c:xVal>
            <c:numRef>
              <c:f>Sheet2!$A$15:$A$38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Sheet2!$C$15:$C$38</c:f>
              <c:numCache>
                <c:formatCode>0</c:formatCode>
                <c:ptCount val="24"/>
                <c:pt idx="0">
                  <c:v>655.20000000000005</c:v>
                </c:pt>
                <c:pt idx="1">
                  <c:v>963.52941176470586</c:v>
                </c:pt>
                <c:pt idx="2">
                  <c:v>1445.294117647059</c:v>
                </c:pt>
                <c:pt idx="3">
                  <c:v>1927.0588235294117</c:v>
                </c:pt>
                <c:pt idx="4">
                  <c:v>2890.588235294118</c:v>
                </c:pt>
                <c:pt idx="5">
                  <c:v>3661.411764705882</c:v>
                </c:pt>
                <c:pt idx="6">
                  <c:v>4624.9411764705874</c:v>
                </c:pt>
                <c:pt idx="7">
                  <c:v>5781.176470588236</c:v>
                </c:pt>
                <c:pt idx="8">
                  <c:v>6744.7058823529405</c:v>
                </c:pt>
                <c:pt idx="9">
                  <c:v>7708.2352941176468</c:v>
                </c:pt>
                <c:pt idx="10">
                  <c:v>16380</c:v>
                </c:pt>
                <c:pt idx="11">
                  <c:v>24570</c:v>
                </c:pt>
                <c:pt idx="12">
                  <c:v>32760</c:v>
                </c:pt>
                <c:pt idx="13">
                  <c:v>49140</c:v>
                </c:pt>
                <c:pt idx="14">
                  <c:v>62244</c:v>
                </c:pt>
                <c:pt idx="15">
                  <c:v>78624</c:v>
                </c:pt>
                <c:pt idx="16">
                  <c:v>98280</c:v>
                </c:pt>
                <c:pt idx="17">
                  <c:v>114660</c:v>
                </c:pt>
                <c:pt idx="18">
                  <c:v>131040</c:v>
                </c:pt>
                <c:pt idx="19">
                  <c:v>147420</c:v>
                </c:pt>
                <c:pt idx="20">
                  <c:v>171990</c:v>
                </c:pt>
                <c:pt idx="21">
                  <c:v>196560</c:v>
                </c:pt>
                <c:pt idx="22">
                  <c:v>221130</c:v>
                </c:pt>
                <c:pt idx="23">
                  <c:v>245700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Sheet2!$D$14</c:f>
              <c:strCache>
                <c:ptCount val="1"/>
                <c:pt idx="0">
                  <c:v>Ingreso con costo descarga (USD)</c:v>
                </c:pt>
              </c:strCache>
            </c:strRef>
          </c:tx>
          <c:spPr>
            <a:ln w="66675">
              <a:noFill/>
            </a:ln>
          </c:spPr>
          <c:marker>
            <c:symbol val="triangle"/>
            <c:size val="9"/>
          </c:marker>
          <c:xVal>
            <c:numRef>
              <c:f>Sheet2!$A$15:$A$38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Sheet2!$D$15:$D$38</c:f>
              <c:numCache>
                <c:formatCode>0</c:formatCode>
                <c:ptCount val="24"/>
                <c:pt idx="0">
                  <c:v>2000</c:v>
                </c:pt>
                <c:pt idx="1">
                  <c:v>941.17647058823536</c:v>
                </c:pt>
                <c:pt idx="2">
                  <c:v>1470.588235294118</c:v>
                </c:pt>
                <c:pt idx="3">
                  <c:v>1470.5882352941176</c:v>
                </c:pt>
                <c:pt idx="4">
                  <c:v>2941.176470588236</c:v>
                </c:pt>
                <c:pt idx="5">
                  <c:v>2352.9411764705874</c:v>
                </c:pt>
                <c:pt idx="6">
                  <c:v>2941.1764705882365</c:v>
                </c:pt>
                <c:pt idx="7">
                  <c:v>3529.4117647058829</c:v>
                </c:pt>
                <c:pt idx="8">
                  <c:v>2941.1764705882351</c:v>
                </c:pt>
                <c:pt idx="9">
                  <c:v>2941.1764705882351</c:v>
                </c:pt>
                <c:pt idx="10">
                  <c:v>26470.588235294123</c:v>
                </c:pt>
                <c:pt idx="11">
                  <c:v>25000</c:v>
                </c:pt>
                <c:pt idx="12">
                  <c:v>25000</c:v>
                </c:pt>
                <c:pt idx="13">
                  <c:v>50000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75000</c:v>
                </c:pt>
                <c:pt idx="21">
                  <c:v>75000</c:v>
                </c:pt>
                <c:pt idx="22">
                  <c:v>75000</c:v>
                </c:pt>
                <c:pt idx="23">
                  <c:v>75000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Sheet2!$E$14</c:f>
              <c:strCache>
                <c:ptCount val="1"/>
                <c:pt idx="0">
                  <c:v>Total</c:v>
                </c:pt>
              </c:strCache>
            </c:strRef>
          </c:tx>
          <c:spPr>
            <a:ln w="66675">
              <a:noFill/>
            </a:ln>
          </c:spPr>
          <c:marker>
            <c:symbol val="circle"/>
            <c:size val="10"/>
            <c:spPr>
              <a:solidFill>
                <a:schemeClr val="accent6"/>
              </a:solidFill>
            </c:spPr>
          </c:marker>
          <c:dLbls>
            <c:dLbl>
              <c:idx val="23"/>
              <c:layout>
                <c:manualLayout>
                  <c:x val="-6.9084628670120895E-3"/>
                  <c:y val="-7.5223308090089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Sheet2!$A$15:$A$38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Sheet2!$E$15:$E$38</c:f>
              <c:numCache>
                <c:formatCode>0</c:formatCode>
                <c:ptCount val="24"/>
                <c:pt idx="0">
                  <c:v>2655.2</c:v>
                </c:pt>
                <c:pt idx="1">
                  <c:v>1904.7058823529412</c:v>
                </c:pt>
                <c:pt idx="2">
                  <c:v>2915.882352941177</c:v>
                </c:pt>
                <c:pt idx="3">
                  <c:v>3397.6470588235293</c:v>
                </c:pt>
                <c:pt idx="4">
                  <c:v>5831.7647058823541</c:v>
                </c:pt>
                <c:pt idx="5">
                  <c:v>6014.3529411764694</c:v>
                </c:pt>
                <c:pt idx="6">
                  <c:v>7566.1176470588234</c:v>
                </c:pt>
                <c:pt idx="7">
                  <c:v>9310.5882352941189</c:v>
                </c:pt>
                <c:pt idx="8">
                  <c:v>9685.8823529411748</c:v>
                </c:pt>
                <c:pt idx="9">
                  <c:v>10649.411764705881</c:v>
                </c:pt>
                <c:pt idx="10">
                  <c:v>42850.588235294126</c:v>
                </c:pt>
                <c:pt idx="11">
                  <c:v>49570</c:v>
                </c:pt>
                <c:pt idx="12">
                  <c:v>57760</c:v>
                </c:pt>
                <c:pt idx="13">
                  <c:v>99140</c:v>
                </c:pt>
                <c:pt idx="14">
                  <c:v>102244</c:v>
                </c:pt>
                <c:pt idx="15">
                  <c:v>128624</c:v>
                </c:pt>
                <c:pt idx="16">
                  <c:v>158280</c:v>
                </c:pt>
                <c:pt idx="17">
                  <c:v>164660</c:v>
                </c:pt>
                <c:pt idx="18">
                  <c:v>181040</c:v>
                </c:pt>
                <c:pt idx="19">
                  <c:v>197420</c:v>
                </c:pt>
                <c:pt idx="20">
                  <c:v>246990</c:v>
                </c:pt>
                <c:pt idx="21">
                  <c:v>271560</c:v>
                </c:pt>
                <c:pt idx="22">
                  <c:v>296130</c:v>
                </c:pt>
                <c:pt idx="23">
                  <c:v>320700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Sheet2!$F$14</c:f>
              <c:strCache>
                <c:ptCount val="1"/>
                <c:pt idx="0">
                  <c:v>Cantidad Usuarios (cientos)</c:v>
                </c:pt>
              </c:strCache>
            </c:strRef>
          </c:tx>
          <c:spPr>
            <a:ln w="66675"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</c:spPr>
          </c:marker>
          <c:xVal>
            <c:numRef>
              <c:f>Sheet2!$A$15:$A$38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Sheet2!$F$15:$F$38</c:f>
              <c:numCache>
                <c:formatCode>General</c:formatCode>
                <c:ptCount val="24"/>
                <c:pt idx="0">
                  <c:v>200</c:v>
                </c:pt>
                <c:pt idx="1">
                  <c:v>294.11764705882354</c:v>
                </c:pt>
                <c:pt idx="2">
                  <c:v>441.1764705882353</c:v>
                </c:pt>
                <c:pt idx="3">
                  <c:v>588.23529411764707</c:v>
                </c:pt>
                <c:pt idx="4">
                  <c:v>882.35294117647061</c:v>
                </c:pt>
                <c:pt idx="5">
                  <c:v>1117.6470588235293</c:v>
                </c:pt>
                <c:pt idx="6">
                  <c:v>1411.7647058823529</c:v>
                </c:pt>
                <c:pt idx="7">
                  <c:v>1764.7058823529412</c:v>
                </c:pt>
                <c:pt idx="8">
                  <c:v>2058.8235294117649</c:v>
                </c:pt>
                <c:pt idx="9">
                  <c:v>2352.9411764705883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15000</c:v>
                </c:pt>
                <c:pt idx="14">
                  <c:v>19000</c:v>
                </c:pt>
                <c:pt idx="15">
                  <c:v>24000</c:v>
                </c:pt>
                <c:pt idx="16">
                  <c:v>30000</c:v>
                </c:pt>
                <c:pt idx="17">
                  <c:v>35000</c:v>
                </c:pt>
                <c:pt idx="18">
                  <c:v>40000</c:v>
                </c:pt>
                <c:pt idx="19">
                  <c:v>45000</c:v>
                </c:pt>
                <c:pt idx="20">
                  <c:v>52500</c:v>
                </c:pt>
                <c:pt idx="21">
                  <c:v>60000</c:v>
                </c:pt>
                <c:pt idx="22">
                  <c:v>67500</c:v>
                </c:pt>
                <c:pt idx="23">
                  <c:v>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8944"/>
        <c:axId val="88129920"/>
      </c:scatterChart>
      <c:valAx>
        <c:axId val="113618944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129920"/>
        <c:crosses val="autoZero"/>
        <c:crossBetween val="midCat"/>
        <c:majorUnit val="3"/>
      </c:valAx>
      <c:valAx>
        <c:axId val="8812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Ingreso [USD]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36189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12</xdr:row>
      <xdr:rowOff>33337</xdr:rowOff>
    </xdr:from>
    <xdr:to>
      <xdr:col>14</xdr:col>
      <xdr:colOff>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66674</xdr:colOff>
      <xdr:row>28</xdr:row>
      <xdr:rowOff>100011</xdr:rowOff>
    </xdr:from>
    <xdr:to>
      <xdr:col>13</xdr:col>
      <xdr:colOff>47624</xdr:colOff>
      <xdr:row>46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13</xdr:col>
      <xdr:colOff>190500</xdr:colOff>
      <xdr:row>33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35</xdr:row>
      <xdr:rowOff>180975</xdr:rowOff>
    </xdr:from>
    <xdr:to>
      <xdr:col>14</xdr:col>
      <xdr:colOff>57150</xdr:colOff>
      <xdr:row>53</xdr:row>
      <xdr:rowOff>128588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B27" workbookViewId="0">
      <selection activeCell="D45" sqref="D45"/>
    </sheetView>
  </sheetViews>
  <sheetFormatPr defaultRowHeight="15" x14ac:dyDescent="0.25"/>
  <cols>
    <col min="1" max="1" width="17.85546875" customWidth="1"/>
    <col min="2" max="2" width="17.7109375" customWidth="1"/>
    <col min="3" max="3" width="25.42578125" customWidth="1"/>
    <col min="4" max="4" width="25.140625" bestFit="1" customWidth="1"/>
    <col min="5" max="5" width="25.140625" customWidth="1"/>
    <col min="7" max="7" width="17.28515625" bestFit="1" customWidth="1"/>
    <col min="9" max="9" width="20.140625" bestFit="1" customWidth="1"/>
    <col min="10" max="10" width="9" bestFit="1" customWidth="1"/>
  </cols>
  <sheetData>
    <row r="1" spans="1:12" x14ac:dyDescent="0.25">
      <c r="A1" t="s">
        <v>0</v>
      </c>
      <c r="B1" t="s">
        <v>1</v>
      </c>
      <c r="G1" t="s">
        <v>2</v>
      </c>
      <c r="H1">
        <v>37000000</v>
      </c>
      <c r="I1" t="s">
        <v>3</v>
      </c>
      <c r="J1">
        <f>H1*0.3</f>
        <v>11100000</v>
      </c>
      <c r="K1" t="s">
        <v>4</v>
      </c>
      <c r="L1">
        <f>J1*0.48</f>
        <v>5328000</v>
      </c>
    </row>
    <row r="3" spans="1:12" x14ac:dyDescent="0.25">
      <c r="A3" t="s">
        <v>5</v>
      </c>
      <c r="B3">
        <f>L1*0.03</f>
        <v>159840</v>
      </c>
    </row>
    <row r="4" spans="1:12" x14ac:dyDescent="0.25">
      <c r="A4" t="s">
        <v>6</v>
      </c>
      <c r="B4">
        <v>0.1</v>
      </c>
    </row>
    <row r="5" spans="1:12" x14ac:dyDescent="0.25">
      <c r="A5" t="s">
        <v>7</v>
      </c>
      <c r="B5">
        <v>0.15</v>
      </c>
    </row>
    <row r="6" spans="1:12" ht="15.75" customHeight="1" x14ac:dyDescent="0.25">
      <c r="A6" t="s">
        <v>10</v>
      </c>
      <c r="B6">
        <v>1.4999999999999999E-2</v>
      </c>
    </row>
    <row r="7" spans="1:12" ht="15.75" customHeight="1" x14ac:dyDescent="0.25"/>
    <row r="8" spans="1:12" ht="15.75" customHeight="1" x14ac:dyDescent="0.25">
      <c r="A8" t="s">
        <v>13</v>
      </c>
      <c r="B8">
        <v>0.1</v>
      </c>
    </row>
    <row r="9" spans="1:12" x14ac:dyDescent="0.25">
      <c r="A9" t="s">
        <v>8</v>
      </c>
      <c r="B9">
        <f>B3*B4*4</f>
        <v>63936</v>
      </c>
    </row>
    <row r="10" spans="1:12" x14ac:dyDescent="0.25">
      <c r="A10" t="s">
        <v>9</v>
      </c>
      <c r="B10">
        <f>B3*B5*B6*4*4</f>
        <v>5754.24</v>
      </c>
    </row>
    <row r="11" spans="1:12" x14ac:dyDescent="0.25">
      <c r="A11" t="s">
        <v>14</v>
      </c>
      <c r="B11">
        <f>B3*B8</f>
        <v>15984</v>
      </c>
    </row>
    <row r="14" spans="1:12" x14ac:dyDescent="0.25">
      <c r="A14" t="s">
        <v>12</v>
      </c>
      <c r="B14" t="s">
        <v>11</v>
      </c>
      <c r="C14" t="s">
        <v>20</v>
      </c>
      <c r="D14" t="s">
        <v>21</v>
      </c>
      <c r="E14" t="s">
        <v>22</v>
      </c>
      <c r="F14" t="s">
        <v>17</v>
      </c>
    </row>
    <row r="15" spans="1:12" x14ac:dyDescent="0.25">
      <c r="A15">
        <v>1</v>
      </c>
      <c r="B15" s="1">
        <v>100</v>
      </c>
      <c r="C15" s="1">
        <f>((B15*4/1000)*B$4+B15*B$5*B$6*16)*0.9</f>
        <v>3.2759999999999998</v>
      </c>
      <c r="D15" s="1">
        <f>B15*0.1</f>
        <v>10</v>
      </c>
      <c r="E15" s="1">
        <f>C15+D15</f>
        <v>13.276</v>
      </c>
      <c r="F15">
        <f>B15/100</f>
        <v>1</v>
      </c>
    </row>
    <row r="16" spans="1:12" x14ac:dyDescent="0.25">
      <c r="A16">
        <v>2</v>
      </c>
      <c r="B16" s="1">
        <v>500</v>
      </c>
      <c r="C16" s="1">
        <f t="shared" ref="C16:C38" si="0">((B16*4/1000)*B$4+B16*B$5*B$6*16)*0.9</f>
        <v>16.38</v>
      </c>
      <c r="D16" s="1">
        <f>(B16-B15)*0.1</f>
        <v>40</v>
      </c>
      <c r="E16" s="1">
        <f t="shared" ref="E16:E38" si="1">C16+D16</f>
        <v>56.379999999999995</v>
      </c>
      <c r="F16">
        <f t="shared" ref="F16:F38" si="2">B16/100</f>
        <v>5</v>
      </c>
    </row>
    <row r="17" spans="1:6" x14ac:dyDescent="0.25">
      <c r="A17">
        <v>3</v>
      </c>
      <c r="B17" s="1">
        <v>1000</v>
      </c>
      <c r="C17" s="1">
        <f t="shared" si="0"/>
        <v>32.76</v>
      </c>
      <c r="D17" s="1">
        <f t="shared" ref="D17:D38" si="3">(B17-B16)*0.1</f>
        <v>50</v>
      </c>
      <c r="E17" s="1">
        <f t="shared" si="1"/>
        <v>82.759999999999991</v>
      </c>
      <c r="F17">
        <f t="shared" si="2"/>
        <v>10</v>
      </c>
    </row>
    <row r="18" spans="1:6" x14ac:dyDescent="0.25">
      <c r="A18">
        <v>4</v>
      </c>
      <c r="B18" s="1">
        <v>4000</v>
      </c>
      <c r="C18" s="1">
        <f t="shared" si="0"/>
        <v>131.04</v>
      </c>
      <c r="D18" s="1">
        <f t="shared" si="3"/>
        <v>300</v>
      </c>
      <c r="E18" s="1">
        <f t="shared" si="1"/>
        <v>431.03999999999996</v>
      </c>
      <c r="F18">
        <f t="shared" si="2"/>
        <v>40</v>
      </c>
    </row>
    <row r="19" spans="1:6" x14ac:dyDescent="0.25">
      <c r="A19">
        <v>5</v>
      </c>
      <c r="B19" s="1">
        <v>10000</v>
      </c>
      <c r="C19" s="1">
        <f t="shared" si="0"/>
        <v>327.60000000000002</v>
      </c>
      <c r="D19" s="1">
        <f t="shared" si="3"/>
        <v>600</v>
      </c>
      <c r="E19" s="1">
        <f t="shared" si="1"/>
        <v>927.6</v>
      </c>
      <c r="F19">
        <f t="shared" si="2"/>
        <v>100</v>
      </c>
    </row>
    <row r="20" spans="1:6" x14ac:dyDescent="0.25">
      <c r="A20">
        <v>6</v>
      </c>
      <c r="B20" s="1">
        <v>17000</v>
      </c>
      <c r="C20" s="1">
        <f t="shared" si="0"/>
        <v>556.91999999999996</v>
      </c>
      <c r="D20" s="1">
        <f t="shared" si="3"/>
        <v>700</v>
      </c>
      <c r="E20" s="1">
        <f t="shared" si="1"/>
        <v>1256.92</v>
      </c>
      <c r="F20">
        <f t="shared" si="2"/>
        <v>170</v>
      </c>
    </row>
    <row r="21" spans="1:6" x14ac:dyDescent="0.25">
      <c r="A21">
        <v>7</v>
      </c>
      <c r="B21" s="1">
        <v>30000</v>
      </c>
      <c r="C21" s="1">
        <f t="shared" si="0"/>
        <v>982.80000000000007</v>
      </c>
      <c r="D21" s="1">
        <f t="shared" si="3"/>
        <v>1300</v>
      </c>
      <c r="E21" s="1">
        <f t="shared" si="1"/>
        <v>2282.8000000000002</v>
      </c>
      <c r="F21">
        <f t="shared" si="2"/>
        <v>300</v>
      </c>
    </row>
    <row r="22" spans="1:6" x14ac:dyDescent="0.25">
      <c r="A22">
        <v>8</v>
      </c>
      <c r="B22" s="1">
        <v>50000</v>
      </c>
      <c r="C22" s="1">
        <f t="shared" si="0"/>
        <v>1638</v>
      </c>
      <c r="D22" s="1">
        <f t="shared" si="3"/>
        <v>2000</v>
      </c>
      <c r="E22" s="1">
        <f t="shared" si="1"/>
        <v>3638</v>
      </c>
      <c r="F22">
        <f t="shared" si="2"/>
        <v>500</v>
      </c>
    </row>
    <row r="23" spans="1:6" x14ac:dyDescent="0.25">
      <c r="A23">
        <v>9</v>
      </c>
      <c r="B23" s="1">
        <v>70000</v>
      </c>
      <c r="C23" s="1">
        <f t="shared" si="0"/>
        <v>2293.2000000000003</v>
      </c>
      <c r="D23" s="1">
        <f t="shared" si="3"/>
        <v>2000</v>
      </c>
      <c r="E23" s="1">
        <f t="shared" si="1"/>
        <v>4293.2000000000007</v>
      </c>
      <c r="F23">
        <f t="shared" si="2"/>
        <v>700</v>
      </c>
    </row>
    <row r="24" spans="1:6" x14ac:dyDescent="0.25">
      <c r="A24">
        <v>10</v>
      </c>
      <c r="B24" s="1">
        <f>B23*1.4</f>
        <v>98000</v>
      </c>
      <c r="C24" s="1">
        <f t="shared" si="0"/>
        <v>3210.48</v>
      </c>
      <c r="D24" s="1">
        <f t="shared" si="3"/>
        <v>2800</v>
      </c>
      <c r="E24" s="1">
        <f t="shared" si="1"/>
        <v>6010.48</v>
      </c>
      <c r="F24">
        <f t="shared" si="2"/>
        <v>980</v>
      </c>
    </row>
    <row r="25" spans="1:6" x14ac:dyDescent="0.25">
      <c r="A25">
        <v>11</v>
      </c>
      <c r="B25" s="1">
        <f>B24*1.2</f>
        <v>117600</v>
      </c>
      <c r="C25" s="1">
        <f t="shared" si="0"/>
        <v>3852.5759999999996</v>
      </c>
      <c r="D25" s="1">
        <f t="shared" si="3"/>
        <v>1960</v>
      </c>
      <c r="E25" s="1">
        <f t="shared" si="1"/>
        <v>5812.5759999999991</v>
      </c>
      <c r="F25">
        <f t="shared" si="2"/>
        <v>1176</v>
      </c>
    </row>
    <row r="26" spans="1:6" x14ac:dyDescent="0.25">
      <c r="A26">
        <v>12</v>
      </c>
      <c r="B26" s="1">
        <f>B25*1.1</f>
        <v>129360.00000000001</v>
      </c>
      <c r="C26" s="1">
        <f t="shared" si="0"/>
        <v>4237.8335999999999</v>
      </c>
      <c r="D26" s="1">
        <f t="shared" si="3"/>
        <v>1176.0000000000016</v>
      </c>
      <c r="E26" s="1">
        <f t="shared" si="1"/>
        <v>5413.8336000000018</v>
      </c>
      <c r="F26">
        <f t="shared" si="2"/>
        <v>1293.6000000000001</v>
      </c>
    </row>
    <row r="27" spans="1:6" x14ac:dyDescent="0.25">
      <c r="A27">
        <v>13</v>
      </c>
      <c r="B27" s="1">
        <f>B26*1.01</f>
        <v>130653.60000000002</v>
      </c>
      <c r="C27" s="1">
        <f t="shared" si="0"/>
        <v>4280.2119360000006</v>
      </c>
      <c r="D27" s="1">
        <f t="shared" si="3"/>
        <v>129.36000000000058</v>
      </c>
      <c r="E27" s="1">
        <f t="shared" si="1"/>
        <v>4409.5719360000012</v>
      </c>
      <c r="F27">
        <f t="shared" si="2"/>
        <v>1306.5360000000003</v>
      </c>
    </row>
    <row r="28" spans="1:6" x14ac:dyDescent="0.25">
      <c r="A28">
        <v>14</v>
      </c>
      <c r="B28" s="1">
        <f>B27*1.01</f>
        <v>131960.13600000003</v>
      </c>
      <c r="C28" s="1">
        <f t="shared" si="0"/>
        <v>4323.0140553600013</v>
      </c>
      <c r="D28" s="1">
        <f t="shared" si="3"/>
        <v>130.65360000000075</v>
      </c>
      <c r="E28" s="1">
        <f t="shared" si="1"/>
        <v>4453.6676553600018</v>
      </c>
      <c r="F28">
        <f t="shared" si="2"/>
        <v>1319.6013600000003</v>
      </c>
    </row>
    <row r="29" spans="1:6" x14ac:dyDescent="0.25">
      <c r="A29">
        <v>15</v>
      </c>
      <c r="B29" s="1">
        <f>B28*1.005</f>
        <v>132619.93668000001</v>
      </c>
      <c r="C29" s="1">
        <f t="shared" si="0"/>
        <v>4344.6291256368004</v>
      </c>
      <c r="D29" s="1">
        <f t="shared" si="3"/>
        <v>65.980067999998582</v>
      </c>
      <c r="E29" s="1">
        <f t="shared" si="1"/>
        <v>4410.6091936367993</v>
      </c>
      <c r="F29">
        <f t="shared" si="2"/>
        <v>1326.1993668000002</v>
      </c>
    </row>
    <row r="30" spans="1:6" x14ac:dyDescent="0.25">
      <c r="A30">
        <v>16</v>
      </c>
      <c r="B30" s="1">
        <f>B29*1.04</f>
        <v>137924.73414720001</v>
      </c>
      <c r="C30" s="1">
        <f t="shared" si="0"/>
        <v>4518.4142906622719</v>
      </c>
      <c r="D30" s="1">
        <f t="shared" si="3"/>
        <v>530.47974671999987</v>
      </c>
      <c r="E30" s="1">
        <f t="shared" si="1"/>
        <v>5048.8940373822716</v>
      </c>
      <c r="F30">
        <f t="shared" si="2"/>
        <v>1379.247341472</v>
      </c>
    </row>
    <row r="31" spans="1:6" x14ac:dyDescent="0.25">
      <c r="A31">
        <v>17</v>
      </c>
      <c r="B31" s="1">
        <f>B30*1.03</f>
        <v>142062.47617161603</v>
      </c>
      <c r="C31" s="1">
        <f t="shared" si="0"/>
        <v>4653.9667193821415</v>
      </c>
      <c r="D31" s="1">
        <f t="shared" si="3"/>
        <v>413.77420244160169</v>
      </c>
      <c r="E31" s="1">
        <f t="shared" si="1"/>
        <v>5067.7409218237435</v>
      </c>
      <c r="F31">
        <f t="shared" si="2"/>
        <v>1420.6247617161603</v>
      </c>
    </row>
    <row r="32" spans="1:6" x14ac:dyDescent="0.25">
      <c r="A32">
        <v>18</v>
      </c>
      <c r="B32" s="1">
        <f>B31*1.02</f>
        <v>144903.72569504834</v>
      </c>
      <c r="C32" s="1">
        <f t="shared" si="0"/>
        <v>4747.0460537697836</v>
      </c>
      <c r="D32" s="1">
        <f t="shared" si="3"/>
        <v>284.12495234323143</v>
      </c>
      <c r="E32" s="1">
        <f t="shared" si="1"/>
        <v>5031.1710061130152</v>
      </c>
      <c r="F32">
        <f t="shared" si="2"/>
        <v>1449.0372569504834</v>
      </c>
    </row>
    <row r="33" spans="1:6" x14ac:dyDescent="0.25">
      <c r="A33">
        <v>19</v>
      </c>
      <c r="B33" s="1">
        <f>B32*1.03</f>
        <v>149250.83746589979</v>
      </c>
      <c r="C33" s="1">
        <f t="shared" si="0"/>
        <v>4889.4574353828775</v>
      </c>
      <c r="D33" s="1">
        <f t="shared" si="3"/>
        <v>434.71117708514504</v>
      </c>
      <c r="E33" s="1">
        <f t="shared" si="1"/>
        <v>5324.1686124680227</v>
      </c>
      <c r="F33">
        <f t="shared" si="2"/>
        <v>1492.508374658998</v>
      </c>
    </row>
    <row r="34" spans="1:6" x14ac:dyDescent="0.25">
      <c r="A34">
        <v>20</v>
      </c>
      <c r="B34" s="1">
        <f>B35*0.96</f>
        <v>146640.59182079998</v>
      </c>
      <c r="C34" s="1">
        <f t="shared" si="0"/>
        <v>4803.9457880494074</v>
      </c>
      <c r="D34" s="1">
        <v>0</v>
      </c>
      <c r="E34" s="1">
        <f t="shared" si="1"/>
        <v>4803.9457880494074</v>
      </c>
      <c r="F34">
        <f t="shared" si="2"/>
        <v>1466.4059182079998</v>
      </c>
    </row>
    <row r="35" spans="1:6" x14ac:dyDescent="0.25">
      <c r="A35">
        <v>21</v>
      </c>
      <c r="B35" s="1">
        <f>B36*0.98</f>
        <v>152750.61648</v>
      </c>
      <c r="C35" s="1">
        <f t="shared" si="0"/>
        <v>5004.1101958847994</v>
      </c>
      <c r="D35" s="1">
        <f t="shared" si="3"/>
        <v>611.0024659200019</v>
      </c>
      <c r="E35" s="1">
        <f t="shared" si="1"/>
        <v>5615.1126618048011</v>
      </c>
      <c r="F35">
        <f t="shared" si="2"/>
        <v>1527.5061648000001</v>
      </c>
    </row>
    <row r="36" spans="1:6" x14ac:dyDescent="0.25">
      <c r="A36">
        <v>22</v>
      </c>
      <c r="B36" s="1">
        <f>B37*0.985</f>
        <v>155867.976</v>
      </c>
      <c r="C36" s="1">
        <f t="shared" si="0"/>
        <v>5106.2348937599991</v>
      </c>
      <c r="D36" s="1">
        <f t="shared" si="3"/>
        <v>311.73595199999983</v>
      </c>
      <c r="E36" s="1">
        <f t="shared" si="1"/>
        <v>5417.9708457599991</v>
      </c>
      <c r="F36">
        <f t="shared" si="2"/>
        <v>1558.67976</v>
      </c>
    </row>
    <row r="37" spans="1:6" x14ac:dyDescent="0.25">
      <c r="A37">
        <v>23</v>
      </c>
      <c r="B37" s="1">
        <f>B38*0.99</f>
        <v>158241.60000000001</v>
      </c>
      <c r="C37" s="1">
        <f t="shared" si="0"/>
        <v>5183.9948160000004</v>
      </c>
      <c r="D37" s="1">
        <f t="shared" si="3"/>
        <v>237.36240000000109</v>
      </c>
      <c r="E37" s="1">
        <f t="shared" si="1"/>
        <v>5421.3572160000012</v>
      </c>
      <c r="F37">
        <f t="shared" si="2"/>
        <v>1582.4160000000002</v>
      </c>
    </row>
    <row r="38" spans="1:6" x14ac:dyDescent="0.25">
      <c r="A38">
        <v>24</v>
      </c>
      <c r="B38" s="1">
        <f>B3</f>
        <v>159840</v>
      </c>
      <c r="C38" s="1">
        <f t="shared" si="0"/>
        <v>5236.3584000000001</v>
      </c>
      <c r="D38" s="1">
        <f t="shared" si="3"/>
        <v>159.83999999999943</v>
      </c>
      <c r="E38" s="1">
        <f t="shared" si="1"/>
        <v>5396.1983999999993</v>
      </c>
      <c r="F38">
        <f t="shared" si="2"/>
        <v>1598.4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32" workbookViewId="0">
      <selection activeCell="D46" sqref="D46"/>
    </sheetView>
  </sheetViews>
  <sheetFormatPr defaultRowHeight="15" x14ac:dyDescent="0.25"/>
  <cols>
    <col min="1" max="1" width="20.7109375" customWidth="1"/>
    <col min="2" max="2" width="22.42578125" customWidth="1"/>
    <col min="3" max="3" width="24.5703125" bestFit="1" customWidth="1"/>
    <col min="4" max="4" width="25.140625" bestFit="1" customWidth="1"/>
    <col min="6" max="6" width="17.28515625" bestFit="1" customWidth="1"/>
    <col min="8" max="8" width="20.140625" bestFit="1" customWidth="1"/>
    <col min="9" max="9" width="9" bestFit="1" customWidth="1"/>
  </cols>
  <sheetData>
    <row r="1" spans="1:6" x14ac:dyDescent="0.25">
      <c r="A1" t="s">
        <v>15</v>
      </c>
      <c r="B1" t="s">
        <v>16</v>
      </c>
    </row>
    <row r="3" spans="1:6" x14ac:dyDescent="0.25">
      <c r="A3" t="s">
        <v>5</v>
      </c>
      <c r="B3">
        <f>K1*0.03</f>
        <v>0</v>
      </c>
    </row>
    <row r="4" spans="1:6" x14ac:dyDescent="0.25">
      <c r="A4" t="s">
        <v>6</v>
      </c>
      <c r="B4">
        <v>0.1</v>
      </c>
    </row>
    <row r="5" spans="1:6" x14ac:dyDescent="0.25">
      <c r="A5" t="s">
        <v>7</v>
      </c>
      <c r="B5">
        <v>0.15</v>
      </c>
    </row>
    <row r="6" spans="1:6" ht="15.75" customHeight="1" x14ac:dyDescent="0.25">
      <c r="A6" t="s">
        <v>10</v>
      </c>
      <c r="B6">
        <v>1.4999999999999999E-2</v>
      </c>
    </row>
    <row r="7" spans="1:6" ht="15.75" customHeight="1" x14ac:dyDescent="0.25"/>
    <row r="8" spans="1:6" ht="15.75" customHeight="1" x14ac:dyDescent="0.25">
      <c r="A8" t="s">
        <v>13</v>
      </c>
      <c r="B8">
        <v>0.1</v>
      </c>
    </row>
    <row r="9" spans="1:6" x14ac:dyDescent="0.25">
      <c r="A9" t="s">
        <v>8</v>
      </c>
      <c r="B9">
        <f>B3*B4*4</f>
        <v>0</v>
      </c>
    </row>
    <row r="10" spans="1:6" x14ac:dyDescent="0.25">
      <c r="A10" t="s">
        <v>9</v>
      </c>
      <c r="B10">
        <f>B3*B5*B6*4*4</f>
        <v>0</v>
      </c>
    </row>
    <row r="11" spans="1:6" x14ac:dyDescent="0.25">
      <c r="A11" t="s">
        <v>14</v>
      </c>
      <c r="B11">
        <f>B3*B8</f>
        <v>0</v>
      </c>
    </row>
    <row r="14" spans="1:6" x14ac:dyDescent="0.25">
      <c r="A14" t="s">
        <v>12</v>
      </c>
      <c r="B14" t="s">
        <v>11</v>
      </c>
      <c r="C14" t="s">
        <v>18</v>
      </c>
      <c r="D14" t="s">
        <v>19</v>
      </c>
      <c r="E14" t="s">
        <v>23</v>
      </c>
      <c r="F14" t="s">
        <v>17</v>
      </c>
    </row>
    <row r="15" spans="1:6" x14ac:dyDescent="0.25">
      <c r="A15">
        <v>1</v>
      </c>
      <c r="B15" s="1">
        <v>20000</v>
      </c>
      <c r="C15" s="1">
        <f>((B15*4/1000)*B$4+B15*B$5*B$6*16)*0.9</f>
        <v>655.20000000000005</v>
      </c>
      <c r="D15" s="1">
        <f>B15*0.1</f>
        <v>2000</v>
      </c>
      <c r="E15" s="1">
        <f>C15+D15</f>
        <v>2655.2</v>
      </c>
      <c r="F15">
        <f>B15/100</f>
        <v>200</v>
      </c>
    </row>
    <row r="16" spans="1:6" x14ac:dyDescent="0.25">
      <c r="A16">
        <v>2</v>
      </c>
      <c r="B16" s="1">
        <f>1*(B25/17)</f>
        <v>29411.764705882353</v>
      </c>
      <c r="C16" s="1">
        <f t="shared" ref="C16:C40" si="0">((B16*4/1000)*B$4+B16*B$5*B$6*16)*0.9</f>
        <v>963.52941176470586</v>
      </c>
      <c r="D16" s="1">
        <f>(B16-B15)*0.1</f>
        <v>941.17647058823536</v>
      </c>
      <c r="E16" s="1">
        <f t="shared" ref="E16:E40" si="1">C16+D16</f>
        <v>1904.7058823529412</v>
      </c>
      <c r="F16">
        <f>B16/100</f>
        <v>294.11764705882354</v>
      </c>
    </row>
    <row r="17" spans="1:6" x14ac:dyDescent="0.25">
      <c r="A17">
        <v>3</v>
      </c>
      <c r="B17" s="1">
        <f t="shared" ref="B17:B24" si="2">1*(B26/17)</f>
        <v>44117.647058823532</v>
      </c>
      <c r="C17" s="1">
        <f t="shared" si="0"/>
        <v>1445.294117647059</v>
      </c>
      <c r="D17" s="1">
        <f t="shared" ref="D17:D40" si="3">(B17-B16)*0.1</f>
        <v>1470.588235294118</v>
      </c>
      <c r="E17" s="1">
        <f t="shared" si="1"/>
        <v>2915.882352941177</v>
      </c>
      <c r="F17">
        <f>B17/100</f>
        <v>441.1764705882353</v>
      </c>
    </row>
    <row r="18" spans="1:6" x14ac:dyDescent="0.25">
      <c r="A18">
        <v>4</v>
      </c>
      <c r="B18" s="1">
        <f t="shared" si="2"/>
        <v>58823.529411764706</v>
      </c>
      <c r="C18" s="1">
        <f t="shared" si="0"/>
        <v>1927.0588235294117</v>
      </c>
      <c r="D18" s="1">
        <f t="shared" si="3"/>
        <v>1470.5882352941176</v>
      </c>
      <c r="E18" s="1">
        <f t="shared" si="1"/>
        <v>3397.6470588235293</v>
      </c>
      <c r="F18">
        <f>B18/100</f>
        <v>588.23529411764707</v>
      </c>
    </row>
    <row r="19" spans="1:6" x14ac:dyDescent="0.25">
      <c r="A19">
        <v>5</v>
      </c>
      <c r="B19" s="1">
        <f t="shared" si="2"/>
        <v>88235.294117647063</v>
      </c>
      <c r="C19" s="1">
        <f t="shared" si="0"/>
        <v>2890.588235294118</v>
      </c>
      <c r="D19" s="1">
        <f t="shared" si="3"/>
        <v>2941.176470588236</v>
      </c>
      <c r="E19" s="1">
        <f t="shared" si="1"/>
        <v>5831.7647058823541</v>
      </c>
      <c r="F19">
        <f>B19/100</f>
        <v>882.35294117647061</v>
      </c>
    </row>
    <row r="20" spans="1:6" x14ac:dyDescent="0.25">
      <c r="A20">
        <v>6</v>
      </c>
      <c r="B20" s="1">
        <f t="shared" si="2"/>
        <v>111764.70588235294</v>
      </c>
      <c r="C20" s="1">
        <f t="shared" si="0"/>
        <v>3661.411764705882</v>
      </c>
      <c r="D20" s="1">
        <f t="shared" si="3"/>
        <v>2352.9411764705874</v>
      </c>
      <c r="E20" s="1">
        <f t="shared" si="1"/>
        <v>6014.3529411764694</v>
      </c>
      <c r="F20">
        <f>B20/100</f>
        <v>1117.6470588235293</v>
      </c>
    </row>
    <row r="21" spans="1:6" x14ac:dyDescent="0.25">
      <c r="A21">
        <v>7</v>
      </c>
      <c r="B21" s="1">
        <f t="shared" si="2"/>
        <v>141176.4705882353</v>
      </c>
      <c r="C21" s="1">
        <f t="shared" si="0"/>
        <v>4624.9411764705874</v>
      </c>
      <c r="D21" s="1">
        <f t="shared" si="3"/>
        <v>2941.1764705882365</v>
      </c>
      <c r="E21" s="1">
        <f t="shared" si="1"/>
        <v>7566.1176470588234</v>
      </c>
      <c r="F21">
        <f>B21/100</f>
        <v>1411.7647058823529</v>
      </c>
    </row>
    <row r="22" spans="1:6" x14ac:dyDescent="0.25">
      <c r="A22">
        <v>8</v>
      </c>
      <c r="B22" s="1">
        <f t="shared" si="2"/>
        <v>176470.58823529413</v>
      </c>
      <c r="C22" s="1">
        <f t="shared" si="0"/>
        <v>5781.176470588236</v>
      </c>
      <c r="D22" s="1">
        <f t="shared" si="3"/>
        <v>3529.4117647058829</v>
      </c>
      <c r="E22" s="1">
        <f t="shared" si="1"/>
        <v>9310.5882352941189</v>
      </c>
      <c r="F22">
        <f>B22/100</f>
        <v>1764.7058823529412</v>
      </c>
    </row>
    <row r="23" spans="1:6" x14ac:dyDescent="0.25">
      <c r="A23">
        <v>9</v>
      </c>
      <c r="B23" s="1">
        <f t="shared" si="2"/>
        <v>205882.35294117648</v>
      </c>
      <c r="C23" s="1">
        <f t="shared" si="0"/>
        <v>6744.7058823529405</v>
      </c>
      <c r="D23" s="1">
        <f t="shared" si="3"/>
        <v>2941.1764705882351</v>
      </c>
      <c r="E23" s="1">
        <f t="shared" si="1"/>
        <v>9685.8823529411748</v>
      </c>
      <c r="F23">
        <f>B23/100</f>
        <v>2058.8235294117649</v>
      </c>
    </row>
    <row r="24" spans="1:6" x14ac:dyDescent="0.25">
      <c r="A24">
        <v>10</v>
      </c>
      <c r="B24" s="1">
        <f t="shared" si="2"/>
        <v>235294.11764705883</v>
      </c>
      <c r="C24" s="1">
        <f t="shared" si="0"/>
        <v>7708.2352941176468</v>
      </c>
      <c r="D24" s="1">
        <f t="shared" si="3"/>
        <v>2941.1764705882351</v>
      </c>
      <c r="E24" s="1">
        <f t="shared" si="1"/>
        <v>10649.411764705881</v>
      </c>
      <c r="F24">
        <f>B24/100</f>
        <v>2352.9411764705883</v>
      </c>
    </row>
    <row r="25" spans="1:6" x14ac:dyDescent="0.25">
      <c r="A25">
        <v>11</v>
      </c>
      <c r="B25" s="1">
        <v>500000</v>
      </c>
      <c r="C25" s="1">
        <f t="shared" si="0"/>
        <v>16380</v>
      </c>
      <c r="D25" s="1">
        <f t="shared" si="3"/>
        <v>26470.588235294123</v>
      </c>
      <c r="E25" s="1">
        <f t="shared" si="1"/>
        <v>42850.588235294126</v>
      </c>
      <c r="F25">
        <f>B25/100</f>
        <v>5000</v>
      </c>
    </row>
    <row r="26" spans="1:6" x14ac:dyDescent="0.25">
      <c r="A26">
        <v>12</v>
      </c>
      <c r="B26">
        <v>750000</v>
      </c>
      <c r="C26" s="1">
        <f t="shared" si="0"/>
        <v>24570</v>
      </c>
      <c r="D26" s="1">
        <f t="shared" si="3"/>
        <v>25000</v>
      </c>
      <c r="E26" s="1">
        <f t="shared" si="1"/>
        <v>49570</v>
      </c>
      <c r="F26">
        <f>B26/100</f>
        <v>7500</v>
      </c>
    </row>
    <row r="27" spans="1:6" x14ac:dyDescent="0.25">
      <c r="A27">
        <v>13</v>
      </c>
      <c r="B27">
        <v>1000000</v>
      </c>
      <c r="C27" s="1">
        <f t="shared" si="0"/>
        <v>32760</v>
      </c>
      <c r="D27" s="1">
        <f t="shared" si="3"/>
        <v>25000</v>
      </c>
      <c r="E27" s="1">
        <f t="shared" si="1"/>
        <v>57760</v>
      </c>
      <c r="F27">
        <f>B27/100</f>
        <v>10000</v>
      </c>
    </row>
    <row r="28" spans="1:6" x14ac:dyDescent="0.25">
      <c r="A28">
        <v>14</v>
      </c>
      <c r="B28">
        <v>1500000</v>
      </c>
      <c r="C28" s="1">
        <f t="shared" si="0"/>
        <v>49140</v>
      </c>
      <c r="D28" s="1">
        <f t="shared" si="3"/>
        <v>50000</v>
      </c>
      <c r="E28" s="1">
        <f t="shared" si="1"/>
        <v>99140</v>
      </c>
      <c r="F28">
        <f>B28/100</f>
        <v>15000</v>
      </c>
    </row>
    <row r="29" spans="1:6" x14ac:dyDescent="0.25">
      <c r="A29">
        <v>15</v>
      </c>
      <c r="B29">
        <v>1900000</v>
      </c>
      <c r="C29" s="1">
        <f t="shared" si="0"/>
        <v>62244</v>
      </c>
      <c r="D29" s="1">
        <f t="shared" si="3"/>
        <v>40000</v>
      </c>
      <c r="E29" s="1">
        <f t="shared" si="1"/>
        <v>102244</v>
      </c>
      <c r="F29">
        <f>B29/100</f>
        <v>19000</v>
      </c>
    </row>
    <row r="30" spans="1:6" x14ac:dyDescent="0.25">
      <c r="A30">
        <v>16</v>
      </c>
      <c r="B30">
        <v>2400000</v>
      </c>
      <c r="C30" s="1">
        <f t="shared" si="0"/>
        <v>78624</v>
      </c>
      <c r="D30" s="1">
        <f t="shared" si="3"/>
        <v>50000</v>
      </c>
      <c r="E30" s="1">
        <f t="shared" si="1"/>
        <v>128624</v>
      </c>
      <c r="F30">
        <f>B30/100</f>
        <v>24000</v>
      </c>
    </row>
    <row r="31" spans="1:6" x14ac:dyDescent="0.25">
      <c r="A31">
        <v>17</v>
      </c>
      <c r="B31">
        <v>3000000</v>
      </c>
      <c r="C31" s="1">
        <f t="shared" si="0"/>
        <v>98280</v>
      </c>
      <c r="D31" s="1">
        <f t="shared" si="3"/>
        <v>60000</v>
      </c>
      <c r="E31" s="1">
        <f t="shared" si="1"/>
        <v>158280</v>
      </c>
      <c r="F31">
        <f>B31/100</f>
        <v>30000</v>
      </c>
    </row>
    <row r="32" spans="1:6" x14ac:dyDescent="0.25">
      <c r="A32">
        <v>18</v>
      </c>
      <c r="B32">
        <v>3500000</v>
      </c>
      <c r="C32" s="1">
        <f t="shared" si="0"/>
        <v>114660</v>
      </c>
      <c r="D32" s="1">
        <f t="shared" si="3"/>
        <v>50000</v>
      </c>
      <c r="E32" s="1">
        <f t="shared" si="1"/>
        <v>164660</v>
      </c>
      <c r="F32">
        <f>B32/100</f>
        <v>35000</v>
      </c>
    </row>
    <row r="33" spans="1:6" x14ac:dyDescent="0.25">
      <c r="A33">
        <v>19</v>
      </c>
      <c r="B33">
        <v>4000000</v>
      </c>
      <c r="C33" s="1">
        <f t="shared" si="0"/>
        <v>131040</v>
      </c>
      <c r="D33" s="1">
        <f t="shared" si="3"/>
        <v>50000</v>
      </c>
      <c r="E33" s="1">
        <f t="shared" si="1"/>
        <v>181040</v>
      </c>
      <c r="F33">
        <f>B33/100</f>
        <v>40000</v>
      </c>
    </row>
    <row r="34" spans="1:6" x14ac:dyDescent="0.25">
      <c r="A34">
        <v>20</v>
      </c>
      <c r="B34">
        <v>4500000</v>
      </c>
      <c r="C34" s="1">
        <f t="shared" si="0"/>
        <v>147420</v>
      </c>
      <c r="D34" s="1">
        <f t="shared" si="3"/>
        <v>50000</v>
      </c>
      <c r="E34" s="1">
        <f t="shared" si="1"/>
        <v>197420</v>
      </c>
      <c r="F34">
        <f>B34/100</f>
        <v>45000</v>
      </c>
    </row>
    <row r="35" spans="1:6" x14ac:dyDescent="0.25">
      <c r="A35">
        <v>21</v>
      </c>
      <c r="B35">
        <v>5250000</v>
      </c>
      <c r="C35" s="1">
        <f t="shared" si="0"/>
        <v>171990</v>
      </c>
      <c r="D35" s="1">
        <f t="shared" si="3"/>
        <v>75000</v>
      </c>
      <c r="E35" s="1">
        <f t="shared" si="1"/>
        <v>246990</v>
      </c>
      <c r="F35">
        <f>B35/100</f>
        <v>52500</v>
      </c>
    </row>
    <row r="36" spans="1:6" x14ac:dyDescent="0.25">
      <c r="A36">
        <v>22</v>
      </c>
      <c r="B36">
        <v>6000000</v>
      </c>
      <c r="C36" s="1">
        <f t="shared" si="0"/>
        <v>196560</v>
      </c>
      <c r="D36" s="1">
        <f t="shared" si="3"/>
        <v>75000</v>
      </c>
      <c r="E36" s="1">
        <f t="shared" si="1"/>
        <v>271560</v>
      </c>
      <c r="F36">
        <f>B36/100</f>
        <v>60000</v>
      </c>
    </row>
    <row r="37" spans="1:6" x14ac:dyDescent="0.25">
      <c r="A37">
        <v>23</v>
      </c>
      <c r="B37">
        <f>(B38+B36)/2</f>
        <v>6750000</v>
      </c>
      <c r="C37" s="1">
        <f t="shared" si="0"/>
        <v>221130</v>
      </c>
      <c r="D37" s="1">
        <f t="shared" si="3"/>
        <v>75000</v>
      </c>
      <c r="E37" s="1">
        <f t="shared" si="1"/>
        <v>296130</v>
      </c>
      <c r="F37">
        <f>B37/100</f>
        <v>67500</v>
      </c>
    </row>
    <row r="38" spans="1:6" x14ac:dyDescent="0.25">
      <c r="A38">
        <v>24</v>
      </c>
      <c r="B38">
        <v>7500000</v>
      </c>
      <c r="C38" s="1">
        <f t="shared" si="0"/>
        <v>245700</v>
      </c>
      <c r="D38" s="1">
        <f t="shared" si="3"/>
        <v>75000</v>
      </c>
      <c r="E38" s="1">
        <f t="shared" si="1"/>
        <v>320700</v>
      </c>
      <c r="F38">
        <f>B38/100</f>
        <v>75000</v>
      </c>
    </row>
    <row r="39" spans="1:6" x14ac:dyDescent="0.25">
      <c r="B39">
        <v>30000000</v>
      </c>
      <c r="C39" s="1">
        <f t="shared" si="0"/>
        <v>982800</v>
      </c>
      <c r="D39" s="1">
        <f t="shared" si="3"/>
        <v>2250000</v>
      </c>
      <c r="E39" s="1">
        <f t="shared" si="1"/>
        <v>3232800</v>
      </c>
      <c r="F39">
        <f>B39/100</f>
        <v>300000</v>
      </c>
    </row>
    <row r="40" spans="1:6" x14ac:dyDescent="0.25">
      <c r="B40">
        <v>30000000</v>
      </c>
      <c r="C40" s="1">
        <f t="shared" si="0"/>
        <v>982800</v>
      </c>
      <c r="D40" s="1">
        <f t="shared" si="3"/>
        <v>0</v>
      </c>
      <c r="E40" s="1">
        <f t="shared" si="1"/>
        <v>982800</v>
      </c>
      <c r="F40">
        <f>B40/100</f>
        <v>300000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Ayelen</dc:creator>
  <cp:lastModifiedBy>Ayelen</cp:lastModifiedBy>
  <dcterms:created xsi:type="dcterms:W3CDTF">2013-07-14T19:30:44Z</dcterms:created>
  <dcterms:modified xsi:type="dcterms:W3CDTF">2013-08-07T03:02:15Z</dcterms:modified>
</cp:coreProperties>
</file>