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cenergia-my.sharepoint.com/personal/alex_matias_pecenergia_com_br/Documents/programas .py/web_py/plainlhas de entrada/Gouveia/"/>
    </mc:Choice>
  </mc:AlternateContent>
  <xr:revisionPtr revIDLastSave="450" documentId="13_ncr:1_{AE85EAE6-F033-49DF-B0D7-9386BDAC6823}" xr6:coauthVersionLast="47" xr6:coauthVersionMax="47" xr10:uidLastSave="{A4BB187B-6727-4CB5-8F16-8D5CE0EE5027}"/>
  <bookViews>
    <workbookView xWindow="-120" yWindow="-120" windowWidth="20730" windowHeight="11160" xr2:uid="{36811862-A8A6-4800-9098-11444526DF41}"/>
  </bookViews>
  <sheets>
    <sheet name="Cronograma" sheetId="1" r:id="rId1"/>
    <sheet name="Moto" sheetId="2" r:id="rId2"/>
    <sheet name="Moto-indice" sheetId="5" r:id="rId3"/>
    <sheet name="Orcamento" sheetId="3" r:id="rId4"/>
    <sheet name="REIDI" sheetId="4" r:id="rId5"/>
    <sheet name="comparativo_reidi_orcament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4" l="1"/>
  <c r="I2" i="4"/>
  <c r="H3" i="4"/>
  <c r="I3" i="4"/>
  <c r="H4" i="4"/>
  <c r="I4" i="4"/>
  <c r="D8" i="6" s="1"/>
  <c r="H5" i="4"/>
  <c r="I5" i="4"/>
  <c r="H6" i="4"/>
  <c r="I6" i="4"/>
  <c r="H7" i="4"/>
  <c r="I7" i="4"/>
  <c r="H8" i="4"/>
  <c r="I8" i="4"/>
  <c r="G7" i="4"/>
  <c r="G8" i="4"/>
  <c r="G6" i="4"/>
  <c r="G5" i="4"/>
  <c r="G3" i="4"/>
  <c r="G2" i="4"/>
  <c r="C6" i="6"/>
  <c r="D6" i="6"/>
  <c r="C8" i="6"/>
  <c r="C1" i="2" l="1"/>
  <c r="D1" i="2"/>
  <c r="E1" i="2"/>
  <c r="F1" i="2"/>
  <c r="G1" i="2"/>
  <c r="H1" i="2"/>
  <c r="N2" i="3" l="1"/>
  <c r="D1" i="6"/>
  <c r="C1" i="6"/>
  <c r="B1" i="6"/>
  <c r="O2" i="3"/>
  <c r="P2" i="3"/>
  <c r="O3" i="3"/>
  <c r="P3" i="3"/>
  <c r="O4" i="3"/>
  <c r="P4" i="3"/>
  <c r="O5" i="3"/>
  <c r="P5" i="3"/>
  <c r="O6" i="3"/>
  <c r="P6" i="3"/>
  <c r="O7" i="3"/>
  <c r="P7" i="3"/>
  <c r="O8" i="3"/>
  <c r="P8" i="3"/>
  <c r="O9" i="3"/>
  <c r="P9" i="3"/>
  <c r="O10" i="3"/>
  <c r="P10" i="3"/>
  <c r="O11" i="3"/>
  <c r="P11" i="3"/>
  <c r="O12" i="3"/>
  <c r="P12" i="3"/>
  <c r="O13" i="3"/>
  <c r="P13" i="3"/>
  <c r="O14" i="3"/>
  <c r="P14" i="3"/>
  <c r="O15" i="3"/>
  <c r="P15" i="3"/>
  <c r="O16" i="3"/>
  <c r="P16" i="3"/>
  <c r="O17" i="3"/>
  <c r="P17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I1" i="2"/>
  <c r="B1" i="2"/>
  <c r="G4" i="4" l="1"/>
  <c r="B8" i="6" s="1"/>
  <c r="P18" i="3"/>
  <c r="O18" i="3"/>
  <c r="N18" i="3"/>
  <c r="B6" i="6" s="1"/>
  <c r="B10" i="6" l="1"/>
  <c r="C10" i="6"/>
  <c r="D10" i="6"/>
</calcChain>
</file>

<file path=xl/sharedStrings.xml><?xml version="1.0" encoding="utf-8"?>
<sst xmlns="http://schemas.openxmlformats.org/spreadsheetml/2006/main" count="102" uniqueCount="74">
  <si>
    <t>A5</t>
  </si>
  <si>
    <t>A6</t>
  </si>
  <si>
    <t>CD - Aquisição do Terreno</t>
  </si>
  <si>
    <t>CD - Ações Socioambientais</t>
  </si>
  <si>
    <t>CD - Obras Civis</t>
  </si>
  <si>
    <t>CD - Equipamentos</t>
  </si>
  <si>
    <t>CD - Sistemas Auxiliares</t>
  </si>
  <si>
    <t>Transporte e Seguro</t>
  </si>
  <si>
    <t>Montagem e Testes</t>
  </si>
  <si>
    <t>Custos Indiretos</t>
  </si>
  <si>
    <t>TC - Aquisição do Terreno</t>
  </si>
  <si>
    <t>TC - Ações Socioambientais</t>
  </si>
  <si>
    <t>TC - Obras Civis</t>
  </si>
  <si>
    <t>TC - Linhas de Trasmissão</t>
  </si>
  <si>
    <t>TC - Conexão</t>
  </si>
  <si>
    <t>TC - Transporte e Seguro</t>
  </si>
  <si>
    <t>TC - Montagem e Testes</t>
  </si>
  <si>
    <t>TC - Custos Indiretos de Trans e Conexão</t>
  </si>
  <si>
    <t>TC - Subestação</t>
  </si>
  <si>
    <t>Valores dos Bens Com Incidência de PIS/PASEP e COFINS (R$xmil)</t>
  </si>
  <si>
    <t>Valores dos Serviços Com Incidência de PIS/PASEP e COFINS (R$xmil)</t>
  </si>
  <si>
    <t>Outros Valores Com Incidência de PIS/PASEP e COFINS (R$xmil)</t>
  </si>
  <si>
    <t>Estimativa de Geração de Empregos Diretos Durante a Fase de Contrução</t>
  </si>
  <si>
    <t>Valores dos Bens Sem Incidência de PIS/PASEP e COFINS (R$xmil)</t>
  </si>
  <si>
    <t>Valores dos Serviços Sem Incidência de PIS/PASEP e COFINS (R$xmil)</t>
  </si>
  <si>
    <t>Outros Valores Sem Incidência de PIS/PASEP e COFINS (R$xmil)</t>
  </si>
  <si>
    <t>Início da obra (dd/mm/aaaa)</t>
  </si>
  <si>
    <t>Comprovação do Aporte de Capital ou Financiamento (dd/mm/aaaa)</t>
  </si>
  <si>
    <t>Obtenção da Licença Ambiental de Instalação - LI (dd/mm/aaaa)</t>
  </si>
  <si>
    <t>Obtenção da Licença Ambiental de Operação - LO (dd/mm/aaaa)</t>
  </si>
  <si>
    <t>Início da Implantação do Canteiro de Obras (dd/mm/aaaa)</t>
  </si>
  <si>
    <t>Conclusão da Implantação do Canteiro de Obras (dd/mm/aaaa)</t>
  </si>
  <si>
    <t>Prazo Total (meses)</t>
  </si>
  <si>
    <t>Comprovação de Contrato de Forncecimento de Aerog./EPC (dd/mm/aaaa)</t>
  </si>
  <si>
    <t>Início das Obras Civis das Estruturas (dd/mm/aaaa)</t>
  </si>
  <si>
    <t>Conclusão das Obras Civis das Estruturas (dd/mm/aaaa)</t>
  </si>
  <si>
    <t>Início da Concretagem das Bases das Unidades Geradoras (dd/mm/aaaa)</t>
  </si>
  <si>
    <t>Conclusão da Concretagem das Bases das Unidades Geradoras (dd/mm/aaaa)</t>
  </si>
  <si>
    <t>Início da Montagem das Torres da Unidade Geradoras (dd/mm/aaaa)</t>
  </si>
  <si>
    <t>Conclusão da Montagem das Torres da Unidade Geradoras (dd/mm/aaaa)</t>
  </si>
  <si>
    <t>Início das Obras da Subestação e/ou da Linha de Transmissão de Interesse Restrito (dd/mm/aaaa)</t>
  </si>
  <si>
    <t>Conclusão das Obras da Subestação e/ou da Linha de Transmissão de Interesse Restrito (dd/mm/aaaa)</t>
  </si>
  <si>
    <t>N° da Unidade Geradora</t>
  </si>
  <si>
    <t>Potência da Unidade Geradora (MW)</t>
  </si>
  <si>
    <t>Data de Início da Operação em Teste (dd/mm/aaaa)</t>
  </si>
  <si>
    <t>Data de Início da Operação Comercial (dd/mm/aaaa)</t>
  </si>
  <si>
    <t>18</t>
  </si>
  <si>
    <t>01/06/2026</t>
  </si>
  <si>
    <t>01/06/2025</t>
  </si>
  <si>
    <t>01/04/2025</t>
  </si>
  <si>
    <t>01/10/2026</t>
  </si>
  <si>
    <t>01/07/2025</t>
  </si>
  <si>
    <t>01/12/2025</t>
  </si>
  <si>
    <t>01/05/2026</t>
  </si>
  <si>
    <t>01/07/2026</t>
  </si>
  <si>
    <t>31/10/2026</t>
  </si>
  <si>
    <t>01/04/2026</t>
  </si>
  <si>
    <t>01/09/2026</t>
  </si>
  <si>
    <t>01/09/2025</t>
  </si>
  <si>
    <t>01/10/2027</t>
  </si>
  <si>
    <t>01/12/2026</t>
  </si>
  <si>
    <t>01/06/2027</t>
  </si>
  <si>
    <t>01/04/2027</t>
  </si>
  <si>
    <t>01/05/2027</t>
  </si>
  <si>
    <t>31/10/2027</t>
  </si>
  <si>
    <t>01/12/2027</t>
  </si>
  <si>
    <t>01/01/2028</t>
  </si>
  <si>
    <t>Entrada</t>
  </si>
  <si>
    <t>Saida arredondado</t>
  </si>
  <si>
    <t>AS SOMAS TEM QUE BATER</t>
  </si>
  <si>
    <t>SOMA_TOTAL_ORCAMENTO</t>
  </si>
  <si>
    <t>Soma duas casas decimais REIDI</t>
  </si>
  <si>
    <t>Soma duas casas decimais ORÇAMENTO</t>
  </si>
  <si>
    <t>01/01/2027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</si>
</sst>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49" fontId="0" fillId="0" borderId="0" xfId="0" applyNumberFormat="1"/>
    <xf numFmtId="165" fontId="0" fillId="0" borderId="0" xfId="0" applyNumberFormat="1"/>
    <xf numFmtId="2" fontId="0" fillId="0" borderId="0" xfId="0" applyNumberFormat="1"/>
    <xf numFmtId="164" fontId="0" fillId="3" borderId="0" xfId="0" applyNumberFormat="1" applyFill="1"/>
    <xf numFmtId="0" fontId="0" fillId="3" borderId="0" xfId="0" applyFill="1"/>
    <xf numFmtId="0" fontId="0" fillId="4" borderId="0" xfId="0" applyFill="1"/>
    <xf numFmtId="164" fontId="0" fillId="4" borderId="0" xfId="0" applyNumberFormat="1" applyFill="1"/>
    <xf numFmtId="164" fontId="0" fillId="5" borderId="0" xfId="0" applyNumberFormat="1" applyFill="1"/>
    <xf numFmtId="165" fontId="0" fillId="5" borderId="0" xfId="0" applyNumberFormat="1" applyFill="1"/>
    <xf numFmtId="0" fontId="0" fillId="5" borderId="0" xfId="0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683FA-B015-46DF-BBD6-3436EDDC363F}">
  <dimension ref="A1:F17"/>
  <sheetViews>
    <sheetView tabSelected="1" topLeftCell="A10" workbookViewId="0">
      <selection activeCell="E8" sqref="E8"/>
    </sheetView>
  </sheetViews>
  <sheetFormatPr defaultRowHeight="15" x14ac:dyDescent="0.25"/>
  <cols>
    <col min="1" max="1" width="44.5703125" customWidth="1"/>
    <col min="2" max="2" width="10.7109375" customWidth="1"/>
    <col min="3" max="3" width="10.7109375" bestFit="1" customWidth="1"/>
  </cols>
  <sheetData>
    <row r="1" spans="1:6" x14ac:dyDescent="0.25">
      <c r="B1" t="s">
        <v>1</v>
      </c>
      <c r="C1" t="s">
        <v>0</v>
      </c>
    </row>
    <row r="2" spans="1:6" x14ac:dyDescent="0.25">
      <c r="A2" s="3" t="s">
        <v>26</v>
      </c>
      <c r="B2" s="5" t="s">
        <v>47</v>
      </c>
      <c r="C2" s="5" t="s">
        <v>48</v>
      </c>
    </row>
    <row r="3" spans="1:6" ht="30" x14ac:dyDescent="0.25">
      <c r="A3" s="3" t="s">
        <v>27</v>
      </c>
      <c r="B3" s="5" t="s">
        <v>61</v>
      </c>
      <c r="C3" s="5" t="s">
        <v>47</v>
      </c>
      <c r="F3" s="5"/>
    </row>
    <row r="4" spans="1:6" ht="30" x14ac:dyDescent="0.25">
      <c r="A4" s="3" t="s">
        <v>28</v>
      </c>
      <c r="B4" s="5" t="s">
        <v>56</v>
      </c>
      <c r="C4" s="5" t="s">
        <v>49</v>
      </c>
      <c r="F4" s="5"/>
    </row>
    <row r="5" spans="1:6" ht="30" x14ac:dyDescent="0.25">
      <c r="A5" s="3" t="s">
        <v>29</v>
      </c>
      <c r="B5" s="5" t="s">
        <v>59</v>
      </c>
      <c r="C5" s="5" t="s">
        <v>50</v>
      </c>
      <c r="F5" s="5"/>
    </row>
    <row r="6" spans="1:6" ht="30" x14ac:dyDescent="0.25">
      <c r="A6" s="3" t="s">
        <v>30</v>
      </c>
      <c r="B6" s="5" t="s">
        <v>47</v>
      </c>
      <c r="C6" s="5" t="s">
        <v>48</v>
      </c>
      <c r="F6" s="5"/>
    </row>
    <row r="7" spans="1:6" ht="30" x14ac:dyDescent="0.25">
      <c r="A7" s="3" t="s">
        <v>31</v>
      </c>
      <c r="B7" s="5" t="s">
        <v>54</v>
      </c>
      <c r="C7" s="5" t="s">
        <v>51</v>
      </c>
      <c r="F7" s="5"/>
    </row>
    <row r="8" spans="1:6" x14ac:dyDescent="0.25">
      <c r="A8" s="4" t="s">
        <v>32</v>
      </c>
      <c r="B8" s="5" t="s">
        <v>46</v>
      </c>
      <c r="C8" s="5" t="s">
        <v>46</v>
      </c>
      <c r="F8" s="5"/>
    </row>
    <row r="9" spans="1:6" ht="30" x14ac:dyDescent="0.25">
      <c r="A9" s="4" t="s">
        <v>33</v>
      </c>
      <c r="B9" s="5" t="s">
        <v>60</v>
      </c>
      <c r="C9" s="5" t="s">
        <v>52</v>
      </c>
    </row>
    <row r="10" spans="1:6" ht="30" x14ac:dyDescent="0.25">
      <c r="A10" s="4" t="s">
        <v>34</v>
      </c>
      <c r="B10" s="5" t="s">
        <v>47</v>
      </c>
      <c r="C10" s="5" t="s">
        <v>48</v>
      </c>
    </row>
    <row r="11" spans="1:6" ht="30" x14ac:dyDescent="0.25">
      <c r="A11" s="4" t="s">
        <v>35</v>
      </c>
      <c r="B11" s="5" t="s">
        <v>60</v>
      </c>
      <c r="C11" s="5" t="s">
        <v>52</v>
      </c>
    </row>
    <row r="12" spans="1:6" ht="30" x14ac:dyDescent="0.25">
      <c r="A12" s="4" t="s">
        <v>36</v>
      </c>
      <c r="B12" s="5" t="s">
        <v>57</v>
      </c>
      <c r="C12" s="5" t="s">
        <v>58</v>
      </c>
    </row>
    <row r="13" spans="1:6" ht="30" x14ac:dyDescent="0.25">
      <c r="A13" s="4" t="s">
        <v>37</v>
      </c>
      <c r="B13" s="5" t="s">
        <v>62</v>
      </c>
      <c r="C13" s="5" t="s">
        <v>56</v>
      </c>
    </row>
    <row r="14" spans="1:6" ht="30" x14ac:dyDescent="0.25">
      <c r="A14" s="4" t="s">
        <v>38</v>
      </c>
      <c r="B14" s="5" t="s">
        <v>63</v>
      </c>
      <c r="C14" s="5" t="s">
        <v>53</v>
      </c>
    </row>
    <row r="15" spans="1:6" ht="30" x14ac:dyDescent="0.25">
      <c r="A15" s="4" t="s">
        <v>39</v>
      </c>
      <c r="B15" s="5" t="s">
        <v>64</v>
      </c>
      <c r="C15" s="5" t="s">
        <v>55</v>
      </c>
    </row>
    <row r="16" spans="1:6" ht="45" x14ac:dyDescent="0.25">
      <c r="A16" s="4" t="s">
        <v>40</v>
      </c>
      <c r="B16" s="5" t="s">
        <v>54</v>
      </c>
      <c r="C16" s="5" t="s">
        <v>54</v>
      </c>
    </row>
    <row r="17" spans="1:3" ht="45" x14ac:dyDescent="0.25">
      <c r="A17" s="4" t="s">
        <v>41</v>
      </c>
      <c r="B17" s="5" t="s">
        <v>63</v>
      </c>
      <c r="C17" s="5" t="s">
        <v>53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42FCA-EDB7-4636-8C4E-B94EF338ACD1}">
  <dimension ref="A1:I5"/>
  <sheetViews>
    <sheetView workbookViewId="0">
      <selection activeCell="G4" sqref="G4:G5"/>
    </sheetView>
  </sheetViews>
  <sheetFormatPr defaultRowHeight="15" x14ac:dyDescent="0.25"/>
  <cols>
    <col min="1" max="1" width="32.140625" customWidth="1"/>
  </cols>
  <sheetData>
    <row r="1" spans="1:9" x14ac:dyDescent="0.25">
      <c r="B1" s="10" t="str">
        <f>'Moto-indice'!B1&amp;" "&amp;'Moto-indice'!B2</f>
        <v>A5 1</v>
      </c>
      <c r="C1" s="10" t="str">
        <f>'Moto-indice'!C1&amp;" "&amp;'Moto-indice'!C2</f>
        <v>A5 2</v>
      </c>
      <c r="D1" s="10" t="str">
        <f>'Moto-indice'!D1&amp;" "&amp;'Moto-indice'!D2</f>
        <v>A5 3</v>
      </c>
      <c r="E1" s="10" t="str">
        <f>'Moto-indice'!E1&amp;" "&amp;'Moto-indice'!E2</f>
        <v>A6 1</v>
      </c>
      <c r="F1" s="10" t="str">
        <f>'Moto-indice'!F1&amp;" "&amp;'Moto-indice'!F2</f>
        <v>A6 2</v>
      </c>
      <c r="G1" s="10" t="str">
        <f>'Moto-indice'!G1&amp;" "&amp;'Moto-indice'!G2</f>
        <v>A6 3</v>
      </c>
      <c r="H1" s="10" t="str">
        <f>'Moto-indice'!H1&amp;" "&amp;'Moto-indice'!H2</f>
        <v xml:space="preserve"> </v>
      </c>
      <c r="I1" s="10" t="str">
        <f>'Moto-indice'!J1&amp;" "&amp;'Moto-indice'!J2</f>
        <v xml:space="preserve"> </v>
      </c>
    </row>
    <row r="2" spans="1:9" x14ac:dyDescent="0.25">
      <c r="A2" s="3" t="s">
        <v>42</v>
      </c>
      <c r="B2">
        <v>7</v>
      </c>
      <c r="C2">
        <v>6</v>
      </c>
      <c r="D2">
        <v>6</v>
      </c>
      <c r="E2">
        <v>7</v>
      </c>
      <c r="F2">
        <v>6</v>
      </c>
      <c r="G2">
        <v>6</v>
      </c>
    </row>
    <row r="3" spans="1:9" ht="30" x14ac:dyDescent="0.25">
      <c r="A3" s="3" t="s">
        <v>43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9" ht="30" x14ac:dyDescent="0.25">
      <c r="A4" s="3" t="s">
        <v>44</v>
      </c>
      <c r="B4" s="5" t="s">
        <v>60</v>
      </c>
      <c r="C4" s="5" t="s">
        <v>60</v>
      </c>
      <c r="D4" s="5" t="s">
        <v>60</v>
      </c>
      <c r="E4" s="5" t="s">
        <v>65</v>
      </c>
      <c r="F4" s="5" t="s">
        <v>65</v>
      </c>
      <c r="G4" s="5" t="s">
        <v>65</v>
      </c>
      <c r="H4" s="5"/>
      <c r="I4" s="5"/>
    </row>
    <row r="5" spans="1:9" ht="30" x14ac:dyDescent="0.25">
      <c r="A5" s="3" t="s">
        <v>45</v>
      </c>
      <c r="B5" s="5" t="s">
        <v>73</v>
      </c>
      <c r="C5" s="5" t="s">
        <v>73</v>
      </c>
      <c r="D5" s="5" t="s">
        <v>73</v>
      </c>
      <c r="E5" s="5" t="s">
        <v>66</v>
      </c>
      <c r="F5" s="5" t="s">
        <v>66</v>
      </c>
      <c r="G5" s="5" t="s">
        <v>66</v>
      </c>
      <c r="H5" s="5"/>
      <c r="I5" s="5"/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125E-32E2-45DC-8181-D3E1717CB320}">
  <dimension ref="B1:J2"/>
  <sheetViews>
    <sheetView workbookViewId="0">
      <selection activeCell="H2" sqref="H2"/>
    </sheetView>
  </sheetViews>
  <sheetFormatPr defaultRowHeight="15" x14ac:dyDescent="0.25"/>
  <sheetData>
    <row r="1" spans="2:10" x14ac:dyDescent="0.25">
      <c r="B1" s="9" t="s">
        <v>0</v>
      </c>
      <c r="C1" s="9" t="s">
        <v>0</v>
      </c>
      <c r="D1" s="9" t="s">
        <v>0</v>
      </c>
      <c r="E1" s="9" t="s">
        <v>1</v>
      </c>
      <c r="F1" s="9" t="s">
        <v>1</v>
      </c>
      <c r="G1" s="9" t="s">
        <v>1</v>
      </c>
      <c r="H1" s="9"/>
      <c r="I1" s="9"/>
      <c r="J1" s="9"/>
    </row>
    <row r="2" spans="2:10" x14ac:dyDescent="0.25">
      <c r="B2" s="9">
        <v>1</v>
      </c>
      <c r="C2" s="9">
        <v>2</v>
      </c>
      <c r="D2" s="9">
        <v>3</v>
      </c>
      <c r="E2" s="9">
        <v>1</v>
      </c>
      <c r="F2" s="9">
        <v>2</v>
      </c>
      <c r="G2" s="9">
        <v>3</v>
      </c>
      <c r="H2" s="9"/>
      <c r="I2" s="9"/>
      <c r="J2" s="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1ACA-DA17-4FDE-9225-2350AEDD15E3}">
  <dimension ref="A1:Z18"/>
  <sheetViews>
    <sheetView workbookViewId="0">
      <selection activeCell="Q10" sqref="Q10"/>
    </sheetView>
  </sheetViews>
  <sheetFormatPr defaultRowHeight="15" x14ac:dyDescent="0.25"/>
  <cols>
    <col min="1" max="1" width="37.42578125" bestFit="1" customWidth="1"/>
    <col min="2" max="12" width="12" bestFit="1" customWidth="1"/>
    <col min="14" max="15" width="11.5703125" bestFit="1" customWidth="1"/>
    <col min="16" max="16" width="10.5703125" bestFit="1" customWidth="1"/>
    <col min="17" max="18" width="11.5703125" bestFit="1" customWidth="1"/>
    <col min="19" max="20" width="10.5703125" bestFit="1" customWidth="1"/>
    <col min="21" max="21" width="11.5703125" bestFit="1" customWidth="1"/>
    <col min="22" max="22" width="10.5703125" bestFit="1" customWidth="1"/>
    <col min="23" max="24" width="11.5703125" bestFit="1" customWidth="1"/>
  </cols>
  <sheetData>
    <row r="1" spans="1:26" x14ac:dyDescent="0.25">
      <c r="E1" s="9"/>
      <c r="F1" s="9"/>
      <c r="G1" s="9"/>
      <c r="H1" s="9"/>
      <c r="I1" s="9"/>
      <c r="J1" s="9"/>
      <c r="N1" s="9">
        <v>1</v>
      </c>
      <c r="O1" s="9">
        <v>2</v>
      </c>
      <c r="P1" s="9">
        <v>3</v>
      </c>
      <c r="Q1" s="9"/>
      <c r="R1" s="9"/>
      <c r="S1" s="9"/>
      <c r="T1" s="9"/>
      <c r="U1" s="9"/>
      <c r="V1" s="9"/>
    </row>
    <row r="2" spans="1:26" x14ac:dyDescent="0.25">
      <c r="A2" s="1" t="s">
        <v>2</v>
      </c>
      <c r="B2" s="9">
        <v>5325.6999793226587</v>
      </c>
      <c r="C2" s="9">
        <v>4565.739130434783</v>
      </c>
      <c r="D2" s="9">
        <v>4565.739130434783</v>
      </c>
      <c r="E2" s="9"/>
      <c r="F2" s="9"/>
      <c r="G2" s="9"/>
      <c r="H2" s="9"/>
      <c r="I2" s="9"/>
      <c r="J2" s="9"/>
      <c r="K2" s="9"/>
      <c r="L2" s="9"/>
      <c r="N2" s="15">
        <f t="shared" ref="N2:N17" si="0">ROUND(B2,2)</f>
        <v>5325.7</v>
      </c>
      <c r="O2" s="15">
        <f t="shared" ref="O2:S17" si="1">ROUND(C2,2)</f>
        <v>4565.74</v>
      </c>
      <c r="P2" s="15">
        <f t="shared" si="1"/>
        <v>4565.74</v>
      </c>
      <c r="Q2" s="15"/>
      <c r="R2" s="15"/>
      <c r="S2" s="15"/>
      <c r="T2" s="15"/>
      <c r="U2" s="15"/>
      <c r="V2" s="15"/>
      <c r="W2" s="15"/>
      <c r="X2" s="15"/>
    </row>
    <row r="3" spans="1:26" x14ac:dyDescent="0.25">
      <c r="A3" s="1" t="s">
        <v>3</v>
      </c>
      <c r="B3" s="9">
        <v>1216.8759616095726</v>
      </c>
      <c r="C3" s="9">
        <v>1044</v>
      </c>
      <c r="D3" s="9">
        <v>1044</v>
      </c>
      <c r="E3" s="9"/>
      <c r="F3" s="9"/>
      <c r="G3" s="9"/>
      <c r="H3" s="9"/>
      <c r="I3" s="9"/>
      <c r="J3" s="9"/>
      <c r="K3" s="9"/>
      <c r="L3" s="9"/>
      <c r="N3" s="15">
        <f t="shared" si="0"/>
        <v>1216.8800000000001</v>
      </c>
      <c r="O3" s="15">
        <f t="shared" si="1"/>
        <v>1044</v>
      </c>
      <c r="P3" s="15">
        <f t="shared" si="1"/>
        <v>1044</v>
      </c>
      <c r="Q3" s="15"/>
      <c r="R3" s="15"/>
      <c r="S3" s="15"/>
      <c r="T3" s="15"/>
      <c r="U3" s="15"/>
      <c r="V3" s="15"/>
      <c r="W3" s="15"/>
      <c r="X3" s="15"/>
      <c r="Y3" s="7"/>
      <c r="Z3" s="7"/>
    </row>
    <row r="4" spans="1:26" x14ac:dyDescent="0.25">
      <c r="A4" s="1" t="s">
        <v>4</v>
      </c>
      <c r="B4" s="9">
        <v>20087.584086597311</v>
      </c>
      <c r="C4" s="9">
        <v>17217.391304347828</v>
      </c>
      <c r="D4" s="9">
        <v>17217.391304347828</v>
      </c>
      <c r="E4" s="9"/>
      <c r="F4" s="9"/>
      <c r="G4" s="9"/>
      <c r="H4" s="9"/>
      <c r="I4" s="9"/>
      <c r="J4" s="9"/>
      <c r="K4" s="9"/>
      <c r="L4" s="9"/>
      <c r="N4" s="15">
        <f t="shared" si="0"/>
        <v>20087.580000000002</v>
      </c>
      <c r="O4" s="15">
        <f t="shared" si="1"/>
        <v>17217.39</v>
      </c>
      <c r="P4" s="15">
        <f t="shared" si="1"/>
        <v>17217.39</v>
      </c>
      <c r="Q4" s="15"/>
      <c r="R4" s="15"/>
      <c r="S4" s="15"/>
      <c r="T4" s="15"/>
      <c r="U4" s="15"/>
      <c r="V4" s="15"/>
      <c r="W4" s="15"/>
      <c r="X4" s="15"/>
      <c r="Y4" s="7"/>
      <c r="Z4" s="7"/>
    </row>
    <row r="5" spans="1:26" x14ac:dyDescent="0.25">
      <c r="A5" s="1" t="s">
        <v>5</v>
      </c>
      <c r="B5" s="9">
        <v>131482.36856681877</v>
      </c>
      <c r="C5" s="9">
        <v>112695.65217391304</v>
      </c>
      <c r="D5" s="9">
        <v>112695.65217391304</v>
      </c>
      <c r="E5" s="9"/>
      <c r="F5" s="9"/>
      <c r="G5" s="9"/>
      <c r="H5" s="9"/>
      <c r="I5" s="9"/>
      <c r="J5" s="9"/>
      <c r="K5" s="9"/>
      <c r="L5" s="9"/>
      <c r="N5" s="15">
        <f t="shared" si="0"/>
        <v>131482.37</v>
      </c>
      <c r="O5" s="15">
        <f t="shared" si="1"/>
        <v>112695.65</v>
      </c>
      <c r="P5" s="15">
        <f t="shared" si="1"/>
        <v>112695.65</v>
      </c>
      <c r="Q5" s="15"/>
      <c r="R5" s="15"/>
      <c r="S5" s="15"/>
      <c r="T5" s="15"/>
      <c r="U5" s="15"/>
      <c r="V5" s="15"/>
      <c r="W5" s="15"/>
      <c r="X5" s="15"/>
      <c r="Y5" s="7"/>
      <c r="Z5" s="7"/>
    </row>
    <row r="6" spans="1:26" x14ac:dyDescent="0.25">
      <c r="A6" s="1" t="s">
        <v>6</v>
      </c>
      <c r="B6" s="9">
        <v>5478.4320236174481</v>
      </c>
      <c r="C6" s="9">
        <v>4695.652173913044</v>
      </c>
      <c r="D6" s="9">
        <v>4695.652173913044</v>
      </c>
      <c r="E6" s="9"/>
      <c r="F6" s="9"/>
      <c r="G6" s="9"/>
      <c r="H6" s="9"/>
      <c r="I6" s="9"/>
      <c r="J6" s="9"/>
      <c r="K6" s="9"/>
      <c r="L6" s="9"/>
      <c r="N6" s="15">
        <f t="shared" si="0"/>
        <v>5478.43</v>
      </c>
      <c r="O6" s="15">
        <f t="shared" si="1"/>
        <v>4695.6499999999996</v>
      </c>
      <c r="P6" s="15">
        <f t="shared" si="1"/>
        <v>4695.6499999999996</v>
      </c>
      <c r="Q6" s="15"/>
      <c r="R6" s="15"/>
      <c r="S6" s="15"/>
      <c r="T6" s="15"/>
      <c r="U6" s="15"/>
      <c r="V6" s="15"/>
      <c r="W6" s="15"/>
      <c r="X6" s="15"/>
      <c r="Y6" s="7"/>
      <c r="Z6" s="7"/>
    </row>
    <row r="7" spans="1:26" x14ac:dyDescent="0.25">
      <c r="A7" s="1" t="s">
        <v>7</v>
      </c>
      <c r="B7" s="9">
        <v>2994.8761729108719</v>
      </c>
      <c r="C7" s="9">
        <v>2566.9565217391305</v>
      </c>
      <c r="D7" s="9">
        <v>2566.9565217391305</v>
      </c>
      <c r="E7" s="9"/>
      <c r="F7" s="9"/>
      <c r="G7" s="9"/>
      <c r="H7" s="9"/>
      <c r="I7" s="9"/>
      <c r="J7" s="9"/>
      <c r="K7" s="9"/>
      <c r="L7" s="9"/>
      <c r="N7" s="15">
        <f t="shared" si="0"/>
        <v>2994.88</v>
      </c>
      <c r="O7" s="15">
        <f t="shared" si="1"/>
        <v>2566.96</v>
      </c>
      <c r="P7" s="15">
        <f t="shared" si="1"/>
        <v>2566.96</v>
      </c>
      <c r="Q7" s="15"/>
      <c r="R7" s="15"/>
      <c r="S7" s="15"/>
      <c r="T7" s="15"/>
      <c r="U7" s="15"/>
      <c r="V7" s="15"/>
      <c r="W7" s="15"/>
      <c r="X7" s="15"/>
      <c r="Y7" s="7"/>
      <c r="Z7" s="7"/>
    </row>
    <row r="8" spans="1:26" x14ac:dyDescent="0.25">
      <c r="A8" s="1" t="s">
        <v>8</v>
      </c>
      <c r="B8" s="9">
        <v>18261.440078724827</v>
      </c>
      <c r="C8" s="9">
        <v>15652.17391304348</v>
      </c>
      <c r="D8" s="9">
        <v>15652.17391304348</v>
      </c>
      <c r="E8" s="9"/>
      <c r="F8" s="9"/>
      <c r="G8" s="9"/>
      <c r="H8" s="9"/>
      <c r="I8" s="9"/>
      <c r="J8" s="9"/>
      <c r="K8" s="9"/>
      <c r="L8" s="9"/>
      <c r="N8" s="15">
        <f t="shared" si="0"/>
        <v>18261.439999999999</v>
      </c>
      <c r="O8" s="15">
        <f t="shared" si="1"/>
        <v>15652.17</v>
      </c>
      <c r="P8" s="15">
        <f t="shared" si="1"/>
        <v>15652.17</v>
      </c>
      <c r="Q8" s="15"/>
      <c r="R8" s="15"/>
      <c r="S8" s="15"/>
      <c r="T8" s="15"/>
      <c r="U8" s="15"/>
      <c r="V8" s="15"/>
      <c r="W8" s="15"/>
      <c r="X8" s="15"/>
      <c r="Y8" s="7"/>
      <c r="Z8" s="7"/>
    </row>
    <row r="9" spans="1:26" x14ac:dyDescent="0.25">
      <c r="A9" s="1" t="s">
        <v>9</v>
      </c>
      <c r="B9" s="9">
        <v>5546.4973911836041</v>
      </c>
      <c r="C9" s="9">
        <v>4753.5652173913049</v>
      </c>
      <c r="D9" s="9">
        <v>4753.5652173913049</v>
      </c>
      <c r="E9" s="9"/>
      <c r="F9" s="9"/>
      <c r="G9" s="9"/>
      <c r="H9" s="9"/>
      <c r="I9" s="9"/>
      <c r="J9" s="9"/>
      <c r="K9" s="9"/>
      <c r="L9" s="9"/>
      <c r="N9" s="15">
        <f t="shared" si="0"/>
        <v>5546.5</v>
      </c>
      <c r="O9" s="15">
        <f t="shared" si="1"/>
        <v>4753.57</v>
      </c>
      <c r="P9" s="15">
        <f t="shared" si="1"/>
        <v>4753.57</v>
      </c>
      <c r="Q9" s="15"/>
      <c r="R9" s="15"/>
      <c r="S9" s="15"/>
      <c r="T9" s="15"/>
      <c r="U9" s="15"/>
      <c r="V9" s="15"/>
      <c r="W9" s="15"/>
      <c r="X9" s="15"/>
      <c r="Y9" s="7"/>
      <c r="Z9" s="7"/>
    </row>
    <row r="10" spans="1:26" x14ac:dyDescent="0.25">
      <c r="A10" s="2" t="s">
        <v>10</v>
      </c>
      <c r="B10" s="9">
        <v>23.241832827467963</v>
      </c>
      <c r="C10" s="9">
        <v>20.347826086956523</v>
      </c>
      <c r="D10" s="9">
        <v>20.347826086956523</v>
      </c>
      <c r="E10" s="9"/>
      <c r="F10" s="9"/>
      <c r="G10" s="9"/>
      <c r="H10" s="9"/>
      <c r="I10" s="9"/>
      <c r="J10" s="9"/>
      <c r="K10" s="9"/>
      <c r="L10" s="9"/>
      <c r="N10" s="15">
        <f t="shared" si="0"/>
        <v>23.24</v>
      </c>
      <c r="O10" s="15">
        <f t="shared" si="1"/>
        <v>20.350000000000001</v>
      </c>
      <c r="P10" s="15">
        <f t="shared" si="1"/>
        <v>20.350000000000001</v>
      </c>
      <c r="Q10" s="15"/>
      <c r="R10" s="15"/>
      <c r="S10" s="15"/>
      <c r="T10" s="15"/>
      <c r="U10" s="15"/>
      <c r="V10" s="15"/>
      <c r="W10" s="15"/>
      <c r="X10" s="15"/>
      <c r="Y10" s="7"/>
      <c r="Z10" s="7"/>
    </row>
    <row r="11" spans="1:26" x14ac:dyDescent="0.25">
      <c r="A11" s="2" t="s">
        <v>11</v>
      </c>
      <c r="B11" s="9">
        <v>152.73204429478946</v>
      </c>
      <c r="C11" s="9">
        <v>131.47826086956522</v>
      </c>
      <c r="D11" s="9">
        <v>131.47826086956522</v>
      </c>
      <c r="E11" s="9"/>
      <c r="F11" s="9"/>
      <c r="G11" s="9"/>
      <c r="H11" s="9"/>
      <c r="I11" s="9"/>
      <c r="J11" s="9"/>
      <c r="K11" s="9"/>
      <c r="L11" s="9"/>
      <c r="N11" s="15">
        <f t="shared" si="0"/>
        <v>152.72999999999999</v>
      </c>
      <c r="O11" s="15">
        <f t="shared" si="1"/>
        <v>131.47999999999999</v>
      </c>
      <c r="P11" s="15">
        <f t="shared" si="1"/>
        <v>131.47999999999999</v>
      </c>
      <c r="Q11" s="15"/>
      <c r="R11" s="15"/>
      <c r="S11" s="15"/>
      <c r="T11" s="15"/>
      <c r="U11" s="15"/>
      <c r="V11" s="15"/>
      <c r="W11" s="15"/>
      <c r="X11" s="15"/>
      <c r="Y11" s="7"/>
      <c r="Z11" s="7"/>
    </row>
    <row r="12" spans="1:26" x14ac:dyDescent="0.25">
      <c r="A12" s="2" t="s">
        <v>12</v>
      </c>
      <c r="B12" s="9">
        <v>152.73204429478946</v>
      </c>
      <c r="C12" s="9">
        <v>131.47826086956522</v>
      </c>
      <c r="D12" s="9">
        <v>131.47826086956522</v>
      </c>
      <c r="E12" s="9"/>
      <c r="F12" s="9"/>
      <c r="G12" s="9"/>
      <c r="H12" s="9"/>
      <c r="I12" s="9"/>
      <c r="J12" s="9"/>
      <c r="K12" s="9"/>
      <c r="L12" s="9"/>
      <c r="N12" s="15">
        <f t="shared" si="0"/>
        <v>152.72999999999999</v>
      </c>
      <c r="O12" s="15">
        <f t="shared" si="1"/>
        <v>131.47999999999999</v>
      </c>
      <c r="P12" s="15">
        <f t="shared" si="1"/>
        <v>131.47999999999999</v>
      </c>
      <c r="Q12" s="15"/>
      <c r="R12" s="15"/>
      <c r="S12" s="15"/>
      <c r="T12" s="15"/>
      <c r="U12" s="15"/>
      <c r="V12" s="15"/>
      <c r="W12" s="15"/>
      <c r="X12" s="15"/>
      <c r="Y12" s="7"/>
      <c r="Z12" s="7"/>
    </row>
    <row r="13" spans="1:26" x14ac:dyDescent="0.25">
      <c r="A13" s="2" t="s">
        <v>13</v>
      </c>
      <c r="B13" s="9">
        <v>152.73204429478946</v>
      </c>
      <c r="C13" s="9">
        <v>131.47826086956522</v>
      </c>
      <c r="D13" s="9">
        <v>131.47826086956522</v>
      </c>
      <c r="E13" s="9"/>
      <c r="F13" s="9"/>
      <c r="G13" s="9"/>
      <c r="H13" s="9"/>
      <c r="I13" s="9"/>
      <c r="J13" s="9"/>
      <c r="K13" s="9"/>
      <c r="L13" s="9"/>
      <c r="N13" s="15">
        <f t="shared" si="0"/>
        <v>152.72999999999999</v>
      </c>
      <c r="O13" s="15">
        <f t="shared" si="1"/>
        <v>131.47999999999999</v>
      </c>
      <c r="P13" s="15">
        <f t="shared" si="1"/>
        <v>131.47999999999999</v>
      </c>
      <c r="Q13" s="15"/>
      <c r="R13" s="15"/>
      <c r="S13" s="15"/>
      <c r="T13" s="15"/>
      <c r="U13" s="15"/>
      <c r="V13" s="15"/>
      <c r="W13" s="15"/>
      <c r="X13" s="15"/>
      <c r="Y13" s="7"/>
      <c r="Z13" s="7"/>
    </row>
    <row r="14" spans="1:26" x14ac:dyDescent="0.25">
      <c r="A14" s="2" t="s">
        <v>14</v>
      </c>
      <c r="B14" s="9">
        <v>152.73204429478946</v>
      </c>
      <c r="C14" s="9">
        <v>131.47826086956522</v>
      </c>
      <c r="D14" s="9">
        <v>131.47826086956522</v>
      </c>
      <c r="E14" s="9"/>
      <c r="F14" s="9"/>
      <c r="G14" s="9"/>
      <c r="H14" s="9"/>
      <c r="I14" s="9"/>
      <c r="J14" s="9"/>
      <c r="K14" s="9"/>
      <c r="L14" s="9"/>
      <c r="N14" s="15">
        <f t="shared" si="0"/>
        <v>152.72999999999999</v>
      </c>
      <c r="O14" s="15">
        <f t="shared" si="1"/>
        <v>131.47999999999999</v>
      </c>
      <c r="P14" s="15">
        <f t="shared" si="1"/>
        <v>131.47999999999999</v>
      </c>
      <c r="Q14" s="15"/>
      <c r="R14" s="15"/>
      <c r="S14" s="15"/>
      <c r="T14" s="15"/>
      <c r="U14" s="15"/>
      <c r="V14" s="15"/>
      <c r="W14" s="15"/>
      <c r="X14" s="15"/>
      <c r="Y14" s="7"/>
      <c r="Z14" s="7"/>
    </row>
    <row r="15" spans="1:26" x14ac:dyDescent="0.25">
      <c r="A15" s="2" t="s">
        <v>15</v>
      </c>
      <c r="B15" s="9">
        <v>9.9607854974862704</v>
      </c>
      <c r="C15" s="9">
        <v>7.8260869565217401</v>
      </c>
      <c r="D15" s="9">
        <v>7.8260869565217401</v>
      </c>
      <c r="E15" s="9"/>
      <c r="F15" s="9"/>
      <c r="G15" s="9"/>
      <c r="H15" s="9"/>
      <c r="I15" s="9"/>
      <c r="J15" s="9"/>
      <c r="K15" s="9"/>
      <c r="L15" s="9"/>
      <c r="N15" s="15">
        <f t="shared" si="0"/>
        <v>9.9600000000000009</v>
      </c>
      <c r="O15" s="15">
        <f t="shared" si="1"/>
        <v>7.83</v>
      </c>
      <c r="P15" s="15">
        <f t="shared" si="1"/>
        <v>7.83</v>
      </c>
      <c r="Q15" s="15"/>
      <c r="R15" s="15"/>
      <c r="S15" s="15"/>
      <c r="T15" s="15"/>
      <c r="U15" s="15"/>
      <c r="V15" s="15"/>
      <c r="W15" s="15"/>
      <c r="X15" s="15"/>
      <c r="Y15" s="7"/>
      <c r="Z15" s="7"/>
    </row>
    <row r="16" spans="1:26" x14ac:dyDescent="0.25">
      <c r="A16" s="2" t="s">
        <v>16</v>
      </c>
      <c r="B16" s="9">
        <v>76.36602214739473</v>
      </c>
      <c r="C16" s="9">
        <v>65.739130434782609</v>
      </c>
      <c r="D16" s="9">
        <v>65.739130434782609</v>
      </c>
      <c r="E16" s="9"/>
      <c r="F16" s="9"/>
      <c r="G16" s="9"/>
      <c r="H16" s="9"/>
      <c r="I16" s="9"/>
      <c r="J16" s="9"/>
      <c r="K16" s="9"/>
      <c r="L16" s="9"/>
      <c r="N16" s="15">
        <f t="shared" si="0"/>
        <v>76.37</v>
      </c>
      <c r="O16" s="15">
        <f t="shared" si="1"/>
        <v>65.739999999999995</v>
      </c>
      <c r="P16" s="15">
        <f t="shared" si="1"/>
        <v>65.739999999999995</v>
      </c>
      <c r="Q16" s="15"/>
      <c r="R16" s="15"/>
      <c r="S16" s="15"/>
      <c r="T16" s="15"/>
      <c r="U16" s="15"/>
      <c r="V16" s="15"/>
      <c r="W16" s="15"/>
      <c r="X16" s="15"/>
      <c r="Y16" s="7"/>
      <c r="Z16" s="7"/>
    </row>
    <row r="17" spans="1:26" x14ac:dyDescent="0.25">
      <c r="A17" s="2" t="s">
        <v>17</v>
      </c>
      <c r="B17" s="9">
        <v>26.562094659963385</v>
      </c>
      <c r="C17" s="9">
        <v>23.478260869565219</v>
      </c>
      <c r="D17" s="9">
        <v>23.478260869565219</v>
      </c>
      <c r="E17" s="9"/>
      <c r="F17" s="9"/>
      <c r="G17" s="9"/>
      <c r="H17" s="9"/>
      <c r="I17" s="9"/>
      <c r="J17" s="9"/>
      <c r="K17" s="9"/>
      <c r="L17" s="9"/>
      <c r="N17" s="15">
        <f t="shared" si="0"/>
        <v>26.56</v>
      </c>
      <c r="O17" s="15">
        <f t="shared" si="1"/>
        <v>23.48</v>
      </c>
      <c r="P17" s="15">
        <f t="shared" si="1"/>
        <v>23.48</v>
      </c>
      <c r="Q17" s="15"/>
      <c r="R17" s="15"/>
      <c r="S17" s="15"/>
      <c r="T17" s="15"/>
      <c r="U17" s="15"/>
      <c r="V17" s="15"/>
      <c r="W17" s="15"/>
      <c r="X17" s="15"/>
      <c r="Y17" s="7"/>
      <c r="Z17" s="7"/>
    </row>
    <row r="18" spans="1:26" x14ac:dyDescent="0.25">
      <c r="A18" s="2" t="s">
        <v>18</v>
      </c>
      <c r="B18" s="9">
        <v>152.73204429478946</v>
      </c>
      <c r="C18" s="9">
        <v>131.47826086956522</v>
      </c>
      <c r="D18" s="9">
        <v>131.47826086956522</v>
      </c>
      <c r="E18" s="9"/>
      <c r="F18" s="9"/>
      <c r="G18" s="9"/>
      <c r="H18" s="9"/>
      <c r="I18" s="9"/>
      <c r="J18" s="9"/>
      <c r="K18" s="9"/>
      <c r="L18" s="9"/>
      <c r="N18" s="15">
        <f>ROUND(comparativo_reidi_orcamento!B1-SUM(N2:N17),2)</f>
        <v>152.74</v>
      </c>
      <c r="O18" s="15">
        <f>ROUND(comparativo_reidi_orcamento!C1-SUM(O2:O17),2)</f>
        <v>131.46</v>
      </c>
      <c r="P18" s="15">
        <f>ROUND(comparativo_reidi_orcamento!D1-SUM(P2:P17),2)</f>
        <v>131.46</v>
      </c>
      <c r="Q18" s="15"/>
      <c r="R18" s="15"/>
      <c r="S18" s="15"/>
      <c r="T18" s="15"/>
      <c r="U18" s="15"/>
      <c r="V18" s="15"/>
      <c r="W18" s="15"/>
      <c r="X18" s="15"/>
      <c r="Y18" s="7"/>
      <c r="Z18" s="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D296B-1FD3-4FDF-AF2A-80F95AB66698}">
  <dimension ref="A1:Q8"/>
  <sheetViews>
    <sheetView workbookViewId="0">
      <selection activeCell="G2" sqref="G2:I8"/>
    </sheetView>
  </sheetViews>
  <sheetFormatPr defaultRowHeight="15" x14ac:dyDescent="0.25"/>
  <cols>
    <col min="1" max="1" width="66.7109375" bestFit="1" customWidth="1"/>
    <col min="7" max="7" width="8.5703125" bestFit="1" customWidth="1"/>
  </cols>
  <sheetData>
    <row r="1" spans="1:17" x14ac:dyDescent="0.25">
      <c r="G1" s="9">
        <v>1</v>
      </c>
      <c r="H1" s="9">
        <v>2</v>
      </c>
      <c r="I1" s="9">
        <v>3</v>
      </c>
      <c r="J1" s="9"/>
      <c r="K1" s="9"/>
      <c r="L1" s="9"/>
      <c r="M1" s="9"/>
      <c r="N1" s="9"/>
      <c r="O1" s="9"/>
    </row>
    <row r="2" spans="1:17" x14ac:dyDescent="0.25">
      <c r="A2" s="1" t="s">
        <v>19</v>
      </c>
      <c r="B2" s="8">
        <v>161105.74463634292</v>
      </c>
      <c r="C2" s="9">
        <v>138089.73913043478</v>
      </c>
      <c r="D2" s="9">
        <v>138089.73913043478</v>
      </c>
      <c r="E2" s="8"/>
      <c r="G2" s="11">
        <f>ROUND(B2,2)</f>
        <v>161105.74</v>
      </c>
      <c r="H2" s="11">
        <f t="shared" ref="H2:I3" si="0">ROUND(C2,2)</f>
        <v>138089.74</v>
      </c>
      <c r="I2" s="11">
        <f t="shared" si="0"/>
        <v>138089.74</v>
      </c>
      <c r="J2" s="11"/>
      <c r="K2" s="11"/>
      <c r="L2" s="11"/>
      <c r="M2" s="11"/>
      <c r="N2" s="11"/>
      <c r="O2" s="11"/>
      <c r="P2" s="11"/>
      <c r="Q2" s="11"/>
    </row>
    <row r="3" spans="1:17" x14ac:dyDescent="0.25">
      <c r="A3" s="1" t="s">
        <v>20</v>
      </c>
      <c r="B3" s="8">
        <v>24614.761095204824</v>
      </c>
      <c r="C3" s="9">
        <v>21099.130434782608</v>
      </c>
      <c r="D3" s="9">
        <v>21099.130434782608</v>
      </c>
      <c r="E3" s="8"/>
      <c r="G3" s="11">
        <f>ROUND(B3,2)</f>
        <v>24614.76</v>
      </c>
      <c r="H3" s="11">
        <f t="shared" si="0"/>
        <v>21099.13</v>
      </c>
      <c r="I3" s="11">
        <f t="shared" si="0"/>
        <v>21099.13</v>
      </c>
      <c r="J3" s="11"/>
      <c r="K3" s="11"/>
      <c r="L3" s="11"/>
      <c r="M3" s="11"/>
      <c r="N3" s="11"/>
      <c r="O3" s="11"/>
      <c r="P3" s="11"/>
      <c r="Q3" s="11"/>
    </row>
    <row r="4" spans="1:17" x14ac:dyDescent="0.25">
      <c r="A4" s="1" t="s">
        <v>21</v>
      </c>
      <c r="B4" s="8">
        <v>5573.0594858435679</v>
      </c>
      <c r="C4" s="9">
        <v>4777.04347826087</v>
      </c>
      <c r="D4" s="9">
        <v>4777.04347826087</v>
      </c>
      <c r="E4" s="8"/>
      <c r="G4" s="11">
        <f>comparativo_reidi_orcamento!B1-REIDI!G2-REIDI!G3</f>
        <v>5573.0700000000179</v>
      </c>
      <c r="H4" s="11">
        <f>comparativo_reidi_orcamento!C1-REIDI!H2-REIDI!H3</f>
        <v>4777.0400000000118</v>
      </c>
      <c r="I4" s="11">
        <f>comparativo_reidi_orcamento!D1-REIDI!I2-REIDI!I3</f>
        <v>4777.0400000000118</v>
      </c>
      <c r="J4" s="11"/>
      <c r="K4" s="11"/>
      <c r="L4" s="11"/>
      <c r="M4" s="11"/>
      <c r="N4" s="11"/>
      <c r="O4" s="11"/>
      <c r="P4" s="11"/>
      <c r="Q4" s="11"/>
    </row>
    <row r="5" spans="1:17" x14ac:dyDescent="0.25">
      <c r="A5" s="1" t="s">
        <v>22</v>
      </c>
      <c r="B5" s="8">
        <v>85</v>
      </c>
      <c r="C5" s="9">
        <v>85</v>
      </c>
      <c r="D5" s="9">
        <v>85</v>
      </c>
      <c r="E5" s="8"/>
      <c r="G5" s="11">
        <f>B5</f>
        <v>85</v>
      </c>
      <c r="H5" s="11">
        <f t="shared" ref="H5:I5" si="1">C5</f>
        <v>85</v>
      </c>
      <c r="I5" s="11">
        <f t="shared" si="1"/>
        <v>85</v>
      </c>
      <c r="J5" s="11"/>
      <c r="K5" s="11"/>
      <c r="L5" s="11"/>
      <c r="M5" s="11"/>
      <c r="N5" s="11"/>
      <c r="O5" s="11"/>
      <c r="P5" s="11"/>
      <c r="Q5" s="11"/>
    </row>
    <row r="6" spans="1:17" x14ac:dyDescent="0.25">
      <c r="A6" s="1" t="s">
        <v>23</v>
      </c>
      <c r="B6" s="8">
        <v>146698.24037510509</v>
      </c>
      <c r="C6" s="9">
        <v>125740.65130434783</v>
      </c>
      <c r="D6" s="9">
        <v>125740.65130434783</v>
      </c>
      <c r="E6" s="8"/>
      <c r="G6" s="11">
        <f>ROUND(B6,2)</f>
        <v>146698.23999999999</v>
      </c>
      <c r="H6" s="11">
        <f t="shared" ref="H6:I8" si="2">ROUND(C6,2)</f>
        <v>125740.65</v>
      </c>
      <c r="I6" s="11">
        <f t="shared" si="2"/>
        <v>125740.65</v>
      </c>
      <c r="J6" s="11"/>
      <c r="K6" s="11"/>
      <c r="L6" s="11"/>
      <c r="M6" s="11"/>
      <c r="N6" s="11"/>
      <c r="O6" s="11"/>
      <c r="P6" s="11"/>
      <c r="Q6" s="11"/>
    </row>
    <row r="7" spans="1:17" x14ac:dyDescent="0.25">
      <c r="A7" s="1" t="s">
        <v>24</v>
      </c>
      <c r="B7" s="8">
        <v>23825.998864211753</v>
      </c>
      <c r="C7" s="9">
        <v>20422.991739130433</v>
      </c>
      <c r="D7" s="9">
        <v>20422.991739130433</v>
      </c>
      <c r="E7" s="8"/>
      <c r="G7" s="11">
        <f t="shared" ref="G7:G8" si="3">ROUND(B7,2)</f>
        <v>23826</v>
      </c>
      <c r="H7" s="11">
        <f t="shared" si="2"/>
        <v>20422.990000000002</v>
      </c>
      <c r="I7" s="11">
        <f t="shared" si="2"/>
        <v>20422.990000000002</v>
      </c>
      <c r="J7" s="11"/>
      <c r="K7" s="11"/>
      <c r="L7" s="11"/>
      <c r="M7" s="11"/>
      <c r="N7" s="11"/>
      <c r="O7" s="11"/>
      <c r="P7" s="11"/>
      <c r="Q7" s="11"/>
    </row>
    <row r="8" spans="1:17" x14ac:dyDescent="0.25">
      <c r="A8" s="1" t="s">
        <v>25</v>
      </c>
      <c r="B8" s="8">
        <v>5573.0594858435679</v>
      </c>
      <c r="C8" s="9">
        <v>4777.04347826087</v>
      </c>
      <c r="D8" s="9">
        <v>4777.04347826087</v>
      </c>
      <c r="E8" s="8"/>
      <c r="G8" s="11">
        <f t="shared" si="3"/>
        <v>5573.06</v>
      </c>
      <c r="H8" s="11">
        <f t="shared" si="2"/>
        <v>4777.04</v>
      </c>
      <c r="I8" s="11">
        <f t="shared" si="2"/>
        <v>4777.04</v>
      </c>
      <c r="J8" s="11"/>
      <c r="K8" s="11"/>
      <c r="L8" s="11"/>
      <c r="M8" s="11"/>
      <c r="N8" s="11"/>
      <c r="O8" s="11"/>
      <c r="P8" s="11"/>
      <c r="Q8" s="1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F1CCD-D52B-48A4-BAFF-C350E8FFA8F1}">
  <dimension ref="A1:L12"/>
  <sheetViews>
    <sheetView workbookViewId="0">
      <selection activeCell="F14" sqref="F14"/>
    </sheetView>
  </sheetViews>
  <sheetFormatPr defaultRowHeight="15" x14ac:dyDescent="0.25"/>
  <cols>
    <col min="1" max="1" width="36.5703125" bestFit="1" customWidth="1"/>
    <col min="2" max="2" width="24.85546875" bestFit="1" customWidth="1"/>
    <col min="3" max="11" width="11.5703125" bestFit="1" customWidth="1"/>
    <col min="12" max="12" width="12.7109375" customWidth="1"/>
  </cols>
  <sheetData>
    <row r="1" spans="1:12" x14ac:dyDescent="0.25">
      <c r="A1" t="s">
        <v>70</v>
      </c>
      <c r="B1" s="6">
        <f>ROUND(SUM(Orcamento!B2:B18),2)</f>
        <v>191293.57</v>
      </c>
      <c r="C1" s="6">
        <f>ROUND(SUM(Orcamento!C2:C18),2)</f>
        <v>163965.91</v>
      </c>
      <c r="D1" s="6">
        <f>ROUND(SUM(Orcamento!D2:D18),2)</f>
        <v>163965.91</v>
      </c>
      <c r="E1" s="6"/>
      <c r="F1" s="6"/>
      <c r="G1" s="6"/>
      <c r="H1" s="6"/>
      <c r="I1" s="6"/>
      <c r="J1" s="6"/>
      <c r="K1" s="6"/>
      <c r="L1" s="6"/>
    </row>
    <row r="4" spans="1:12" x14ac:dyDescent="0.25">
      <c r="A4" s="9" t="s">
        <v>67</v>
      </c>
    </row>
    <row r="5" spans="1:12" x14ac:dyDescent="0.25">
      <c r="A5" s="10" t="s">
        <v>68</v>
      </c>
    </row>
    <row r="6" spans="1:12" x14ac:dyDescent="0.25">
      <c r="A6" s="14" t="s">
        <v>72</v>
      </c>
      <c r="B6" s="13">
        <f>SUM(Orcamento!N2:N18)</f>
        <v>191293.57</v>
      </c>
      <c r="C6" s="13">
        <f>SUM(Orcamento!O2:O18)</f>
        <v>163965.91000000003</v>
      </c>
      <c r="D6" s="13">
        <f>SUM(Orcamento!P2:P18)</f>
        <v>163965.91000000003</v>
      </c>
      <c r="E6" s="13"/>
      <c r="F6" s="13"/>
      <c r="G6" s="13"/>
      <c r="H6" s="13"/>
      <c r="I6" s="13"/>
      <c r="J6" s="13"/>
      <c r="K6" s="13"/>
      <c r="L6" s="13"/>
    </row>
    <row r="8" spans="1:12" x14ac:dyDescent="0.25">
      <c r="A8" s="14" t="s">
        <v>71</v>
      </c>
      <c r="B8" s="12">
        <f>SUM(REIDI!G2:G4)</f>
        <v>191293.57</v>
      </c>
      <c r="C8" s="12">
        <f>SUM(REIDI!H2:H4)</f>
        <v>163965.91</v>
      </c>
      <c r="D8" s="12">
        <f>SUM(REIDI!I2:I4)</f>
        <v>163965.91</v>
      </c>
      <c r="E8" s="12"/>
      <c r="F8" s="12"/>
      <c r="G8" s="12"/>
      <c r="H8" s="12"/>
      <c r="I8" s="12"/>
      <c r="J8" s="12"/>
      <c r="K8" s="12"/>
      <c r="L8" s="12"/>
    </row>
    <row r="10" spans="1:12" x14ac:dyDescent="0.25">
      <c r="B10" t="str">
        <f>IF(B8=comparativo_reidi_orcamento!B6,"IGUAL","diferente")</f>
        <v>IGUAL</v>
      </c>
      <c r="C10" t="str">
        <f>IF(C8=comparativo_reidi_orcamento!C6,"IGUAL","diferente")</f>
        <v>IGUAL</v>
      </c>
      <c r="D10" t="str">
        <f>IF(D8=comparativo_reidi_orcamento!D6,"IGUAL","diferente")</f>
        <v>IGUAL</v>
      </c>
    </row>
    <row r="12" spans="1:12" x14ac:dyDescent="0.25">
      <c r="B12" t="s">
        <v>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Cronograma</vt:lpstr>
      <vt:lpstr>Moto</vt:lpstr>
      <vt:lpstr>Moto-indice</vt:lpstr>
      <vt:lpstr>Orcamento</vt:lpstr>
      <vt:lpstr>REIDI</vt:lpstr>
      <vt:lpstr>comparativo_reidi_orcamento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Matias</dc:creator>
  <cp:lastModifiedBy>Alex de Sousa Matias</cp:lastModifiedBy>
  <dcterms:created xsi:type="dcterms:W3CDTF">2022-04-28T16:43:43Z</dcterms:created>
  <dcterms:modified xsi:type="dcterms:W3CDTF">2022-05-04T22:52:11Z</dcterms:modified>
</cp:coreProperties>
</file>