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bu.edu\bumcfiles\BUMC Projects\ColoradoAPCD\Alex\Hoagland_Output\3.EnrollmentPaper\"/>
    </mc:Choice>
  </mc:AlternateContent>
  <xr:revisionPtr revIDLastSave="0" documentId="13_ncr:1_{96779805-18CC-4264-BC67-7838E58E1655}" xr6:coauthVersionLast="36" xr6:coauthVersionMax="36" xr10:uidLastSave="{00000000-0000-0000-0000-000000000000}"/>
  <bookViews>
    <workbookView xWindow="0" yWindow="0" windowWidth="41040" windowHeight="18870" xr2:uid="{00000000-000D-0000-FFFF-FFFF00000000}"/>
  </bookViews>
  <sheets>
    <sheet name="Tab3a_FRAG" sheetId="1" r:id="rId1"/>
  </sheets>
  <calcPr calcId="191029"/>
</workbook>
</file>

<file path=xl/calcChain.xml><?xml version="1.0" encoding="utf-8"?>
<calcChain xmlns="http://schemas.openxmlformats.org/spreadsheetml/2006/main">
  <c r="N16" i="1" l="1"/>
  <c r="N15" i="1"/>
  <c r="N14" i="1"/>
  <c r="N13" i="1"/>
  <c r="N12" i="1"/>
  <c r="N11" i="1"/>
  <c r="N10" i="1"/>
  <c r="N9" i="1"/>
  <c r="N6" i="1"/>
  <c r="N5" i="1"/>
  <c r="N4" i="1"/>
  <c r="M16" i="1"/>
  <c r="M15" i="1"/>
  <c r="M14" i="1"/>
  <c r="M13" i="1"/>
  <c r="M12" i="1"/>
  <c r="M11" i="1"/>
  <c r="M10" i="1"/>
  <c r="M9" i="1"/>
  <c r="M6" i="1"/>
  <c r="M5" i="1"/>
  <c r="M4" i="1"/>
  <c r="L4" i="1"/>
  <c r="L16" i="1"/>
  <c r="L15" i="1"/>
  <c r="L14" i="1"/>
  <c r="L13" i="1"/>
  <c r="L12" i="1"/>
  <c r="L11" i="1"/>
  <c r="L10" i="1"/>
  <c r="L9" i="1"/>
  <c r="L6" i="1"/>
  <c r="L5" i="1"/>
  <c r="K16" i="1"/>
  <c r="K15" i="1"/>
  <c r="K14" i="1"/>
  <c r="K13" i="1"/>
  <c r="K12" i="1"/>
  <c r="K11" i="1"/>
  <c r="K10" i="1"/>
  <c r="K9" i="1"/>
  <c r="K6" i="1"/>
  <c r="K5" i="1"/>
  <c r="K4" i="1"/>
  <c r="F4" i="1"/>
  <c r="H4" i="1"/>
  <c r="H16" i="1"/>
  <c r="H15" i="1"/>
  <c r="H14" i="1"/>
  <c r="H13" i="1"/>
  <c r="H12" i="1"/>
  <c r="H11" i="1"/>
  <c r="H10" i="1"/>
  <c r="H9" i="1"/>
  <c r="H6" i="1"/>
  <c r="H5" i="1"/>
  <c r="F16" i="1"/>
  <c r="F15" i="1"/>
  <c r="F14" i="1"/>
  <c r="F13" i="1"/>
  <c r="F12" i="1"/>
  <c r="F11" i="1"/>
  <c r="F10" i="1"/>
  <c r="F9" i="1"/>
  <c r="F6" i="1"/>
  <c r="F5" i="1"/>
  <c r="D16" i="1"/>
  <c r="D15" i="1"/>
  <c r="D14" i="1"/>
  <c r="D13" i="1"/>
  <c r="D12" i="1"/>
  <c r="D11" i="1"/>
  <c r="D10" i="1"/>
  <c r="D9" i="1"/>
  <c r="D6" i="1"/>
  <c r="D5" i="1"/>
  <c r="D4" i="1"/>
  <c r="H3" i="1"/>
  <c r="F3" i="1"/>
  <c r="D3" i="1"/>
  <c r="B16" i="1"/>
  <c r="B15" i="1"/>
  <c r="B14" i="1"/>
  <c r="B13" i="1"/>
  <c r="B12" i="1"/>
  <c r="B11" i="1"/>
  <c r="B10" i="1"/>
  <c r="B9" i="1"/>
  <c r="B6" i="1"/>
  <c r="B5" i="1"/>
  <c r="B4" i="1"/>
  <c r="A15" i="1" l="1"/>
  <c r="A14" i="1"/>
  <c r="A13" i="1"/>
  <c r="A12" i="1"/>
  <c r="A11" i="1"/>
  <c r="A10" i="1"/>
  <c r="A9" i="1"/>
  <c r="A6" i="1"/>
  <c r="A5" i="1"/>
  <c r="A4" i="1"/>
  <c r="B3" i="1"/>
  <c r="A3" i="1"/>
  <c r="I2" i="1"/>
  <c r="H2" i="1"/>
  <c r="E2" i="1"/>
  <c r="D2" i="1"/>
  <c r="C2" i="1"/>
  <c r="B2" i="1"/>
  <c r="A2" i="1"/>
  <c r="A1" i="1"/>
</calcChain>
</file>

<file path=xl/sharedStrings.xml><?xml version="1.0" encoding="utf-8"?>
<sst xmlns="http://schemas.openxmlformats.org/spreadsheetml/2006/main" count="101" uniqueCount="51">
  <si>
    <t>comb1</t>
  </si>
  <si>
    <t>comb2</t>
  </si>
  <si>
    <t>comb3</t>
  </si>
  <si>
    <t>comb4</t>
  </si>
  <si>
    <t>[0.00</t>
  </si>
  <si>
    <t>[-0.01</t>
  </si>
  <si>
    <t>[0.01</t>
  </si>
  <si>
    <t>[0.02</t>
  </si>
  <si>
    <t>[0.05</t>
  </si>
  <si>
    <t>0.07]</t>
  </si>
  <si>
    <t>0.03]</t>
  </si>
  <si>
    <t>-0.03]</t>
  </si>
  <si>
    <t>0.06]</t>
  </si>
  <si>
    <t>0.09]</t>
  </si>
  <si>
    <t>0.05]</t>
  </si>
  <si>
    <t>0.02]</t>
  </si>
  <si>
    <t>out_11anygap</t>
  </si>
  <si>
    <t>[0.04</t>
  </si>
  <si>
    <t>[0.14</t>
  </si>
  <si>
    <t>0.12]</t>
  </si>
  <si>
    <t>[-0.05</t>
  </si>
  <si>
    <t>0.04]</t>
  </si>
  <si>
    <t>[-0.00</t>
  </si>
  <si>
    <t>Local linear</t>
  </si>
  <si>
    <t>CI</t>
  </si>
  <si>
    <t>Linear interaction</t>
  </si>
  <si>
    <t>Quadratic Interaction</t>
  </si>
  <si>
    <t>Cubic Interaction</t>
  </si>
  <si>
    <t>[-1.53</t>
  </si>
  <si>
    <t>-0.01]</t>
  </si>
  <si>
    <t>-0.91]</t>
  </si>
  <si>
    <t>0.08]</t>
  </si>
  <si>
    <t>0.11]</t>
  </si>
  <si>
    <t>[-0.10</t>
  </si>
  <si>
    <t>[-1.44</t>
  </si>
  <si>
    <t>[0.08</t>
  </si>
  <si>
    <t>[0.13</t>
  </si>
  <si>
    <t>[0.03</t>
  </si>
  <si>
    <t>[0.09</t>
  </si>
  <si>
    <t>-0.08]</t>
  </si>
  <si>
    <t>-1.25]</t>
  </si>
  <si>
    <t>0.10]</t>
  </si>
  <si>
    <t>0.16]</t>
  </si>
  <si>
    <t>0.19]</t>
  </si>
  <si>
    <t>[-0.06</t>
  </si>
  <si>
    <t>[-1.48</t>
  </si>
  <si>
    <t>[0.07</t>
  </si>
  <si>
    <t>-1.20]</t>
  </si>
  <si>
    <t>0.13]</t>
  </si>
  <si>
    <t>[-1.96</t>
  </si>
  <si>
    <t>-1.59]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</si>
</sst>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tabSelected="1" topLeftCell="A7" workbookViewId="0">
      <selection activeCell="L4" sqref="L4:N16"/>
    </sheetView>
  </sheetViews>
  <sheetFormatPr defaultRowHeight="15" x14ac:dyDescent="0.25"/>
  <sheetData>
    <row r="1" spans="1:14" x14ac:dyDescent="0.25">
      <c r="A1" t="str">
        <f>""</f>
        <v/>
      </c>
      <c r="B1" t="s">
        <v>23</v>
      </c>
      <c r="D1" t="s">
        <v>25</v>
      </c>
      <c r="F1" t="s">
        <v>26</v>
      </c>
      <c r="H1" t="s">
        <v>27</v>
      </c>
    </row>
    <row r="2" spans="1:14" x14ac:dyDescent="0.25">
      <c r="A2" t="str">
        <f>""</f>
        <v/>
      </c>
      <c r="B2" t="str">
        <f>""</f>
        <v/>
      </c>
      <c r="C2" t="str">
        <f>""</f>
        <v/>
      </c>
      <c r="D2" t="str">
        <f>""</f>
        <v/>
      </c>
      <c r="E2" t="str">
        <f>""</f>
        <v/>
      </c>
      <c r="H2" t="str">
        <f>""</f>
        <v/>
      </c>
      <c r="I2" t="str">
        <f>""</f>
        <v/>
      </c>
    </row>
    <row r="3" spans="1:14" x14ac:dyDescent="0.25">
      <c r="A3" t="str">
        <f>""</f>
        <v/>
      </c>
      <c r="B3" t="str">
        <f>"b"</f>
        <v>b</v>
      </c>
      <c r="C3" t="s">
        <v>24</v>
      </c>
      <c r="D3" t="str">
        <f>"b"</f>
        <v>b</v>
      </c>
      <c r="E3" t="s">
        <v>24</v>
      </c>
      <c r="F3" t="str">
        <f>"b"</f>
        <v>b</v>
      </c>
      <c r="G3" t="s">
        <v>24</v>
      </c>
      <c r="H3" t="str">
        <f>"b"</f>
        <v>b</v>
      </c>
      <c r="I3" t="s">
        <v>24</v>
      </c>
      <c r="K3" s="1" t="s">
        <v>0</v>
      </c>
      <c r="L3" s="1" t="s">
        <v>1</v>
      </c>
      <c r="M3" s="1" t="s">
        <v>2</v>
      </c>
      <c r="N3" s="1" t="s">
        <v>3</v>
      </c>
    </row>
    <row r="4" spans="1:14" ht="60" x14ac:dyDescent="0.25">
      <c r="A4" t="str">
        <f>"out_1anycomm"</f>
        <v>out_1anycomm</v>
      </c>
      <c r="B4" t="str">
        <f>"0.01"</f>
        <v>0.01</v>
      </c>
      <c r="C4" t="s">
        <v>5</v>
      </c>
      <c r="D4" t="str">
        <f>"0.04***"</f>
        <v>0.04***</v>
      </c>
      <c r="E4" t="s">
        <v>17</v>
      </c>
      <c r="F4" t="str">
        <f>"0.02***"</f>
        <v>0.02***</v>
      </c>
      <c r="G4" t="s">
        <v>6</v>
      </c>
      <c r="H4" t="str">
        <f>"0.02**"</f>
        <v>0.02**</v>
      </c>
      <c r="I4" t="s">
        <v>6</v>
      </c>
      <c r="K4" s="1" t="str">
        <f>_xlfn.CONCAT(B4,CHAR(10),C4,",",C5)</f>
        <v>0.01
[-0.01,0.03]</v>
      </c>
      <c r="L4" s="1" t="str">
        <f>_xlfn.CONCAT(D4,CHAR(10),E4,",",E5)</f>
        <v>0.04***
[0.04,0.05]</v>
      </c>
      <c r="M4" s="1" t="str">
        <f>_xlfn.CONCAT(F4,CHAR(10),G4,",",G5)</f>
        <v>0.02***
[0.01,0.03]</v>
      </c>
      <c r="N4" s="1" t="str">
        <f>_xlfn.CONCAT(H4,CHAR(10),I4,",",I5)</f>
        <v>0.02**
[0.01,0.03]</v>
      </c>
    </row>
    <row r="5" spans="1:14" ht="45" x14ac:dyDescent="0.25">
      <c r="A5" t="str">
        <f>"out_2anymarket"</f>
        <v>out_2anymarket</v>
      </c>
      <c r="B5" t="str">
        <f>"0.02***"</f>
        <v>0.02***</v>
      </c>
      <c r="C5" t="s">
        <v>10</v>
      </c>
      <c r="D5" t="str">
        <f>"0.05***"</f>
        <v>0.05***</v>
      </c>
      <c r="E5" t="s">
        <v>14</v>
      </c>
      <c r="F5" t="str">
        <f>"0.03***"</f>
        <v>0.03***</v>
      </c>
      <c r="G5" t="s">
        <v>10</v>
      </c>
      <c r="H5" t="str">
        <f>"0.02***"</f>
        <v>0.02***</v>
      </c>
      <c r="I5" t="s">
        <v>10</v>
      </c>
      <c r="K5" s="1" t="str">
        <f>_xlfn.CONCAT(B5,CHAR(10),C6,",",C9)</f>
        <v>0.02***
[0.01,0.04]</v>
      </c>
      <c r="L5" s="1" t="str">
        <f>_xlfn.CONCAT(D5,CHAR(10),E6,",",E9)</f>
        <v>0.05***
[0.04,0.05]</v>
      </c>
      <c r="M5" s="1" t="str">
        <f>_xlfn.CONCAT(F5,CHAR(10),G6,",",G9)</f>
        <v>0.03***
[0.02,0.04]</v>
      </c>
      <c r="N5" s="1" t="str">
        <f>_xlfn.CONCAT(H5,CHAR(10),I6,",",I9)</f>
        <v>0.02***
[0.01,0.03]</v>
      </c>
    </row>
    <row r="6" spans="1:14" ht="45" x14ac:dyDescent="0.25">
      <c r="A6" t="str">
        <f>"out_3onlymed"</f>
        <v>out_3onlymed</v>
      </c>
      <c r="B6" t="str">
        <f>"-0.03**"</f>
        <v>-0.03**</v>
      </c>
      <c r="C6" t="s">
        <v>6</v>
      </c>
      <c r="D6" t="str">
        <f>"-0.09***"</f>
        <v>-0.09***</v>
      </c>
      <c r="E6" t="s">
        <v>17</v>
      </c>
      <c r="F6" t="str">
        <f>"-0.05***"</f>
        <v>-0.05***</v>
      </c>
      <c r="G6" t="s">
        <v>7</v>
      </c>
      <c r="H6" t="str">
        <f>"-0.04***"</f>
        <v>-0.04***</v>
      </c>
      <c r="I6" t="s">
        <v>6</v>
      </c>
      <c r="K6" s="1" t="str">
        <f>_xlfn.CONCAT(B6,CHAR(10),C10,",",C11)</f>
        <v>-0.03**
[-0.05,-0.01]</v>
      </c>
      <c r="L6" s="1" t="str">
        <f>_xlfn.CONCAT(D6,CHAR(10),E10,",",E11)</f>
        <v>-0.09***
[-0.10,-0.08]</v>
      </c>
      <c r="M6" s="1" t="str">
        <f>_xlfn.CONCAT(F6,CHAR(10),G10,",",G11)</f>
        <v>-0.05***
[-0.06,-0.03]</v>
      </c>
      <c r="N6" s="1" t="str">
        <f>_xlfn.CONCAT(H6,CHAR(10),I10,",",I11)</f>
        <v>-0.04***
[-0.06,-0.03]</v>
      </c>
    </row>
    <row r="7" spans="1:14" x14ac:dyDescent="0.25">
      <c r="K7" s="1"/>
      <c r="L7" s="1"/>
      <c r="M7" s="1"/>
      <c r="N7" s="1"/>
    </row>
    <row r="8" spans="1:14" x14ac:dyDescent="0.25">
      <c r="K8" s="1"/>
      <c r="L8" s="1"/>
      <c r="M8" s="1"/>
      <c r="N8" s="1"/>
    </row>
    <row r="9" spans="1:14" ht="45" x14ac:dyDescent="0.25">
      <c r="A9" t="str">
        <f>"out_4enroldur"</f>
        <v>out_4enroldur</v>
      </c>
      <c r="B9" t="str">
        <f>"-1.22***"</f>
        <v>-1.22***</v>
      </c>
      <c r="C9" t="s">
        <v>21</v>
      </c>
      <c r="D9" t="str">
        <f>"-1.35***"</f>
        <v>-1.35***</v>
      </c>
      <c r="E9" t="s">
        <v>14</v>
      </c>
      <c r="F9" t="str">
        <f>"-1.34***"</f>
        <v>-1.34***</v>
      </c>
      <c r="G9" t="s">
        <v>21</v>
      </c>
      <c r="H9" t="str">
        <f>"-1.78***"</f>
        <v>-1.78***</v>
      </c>
      <c r="I9" t="s">
        <v>10</v>
      </c>
      <c r="K9" s="1" t="str">
        <f>_xlfn.CONCAT(B9,CHAR(10),C12,",",C13)</f>
        <v>-1.22***
[-1.53,-0.91]</v>
      </c>
      <c r="L9" s="1" t="str">
        <f>_xlfn.CONCAT(D9,CHAR(10),E12,",",E13)</f>
        <v>-1.35***
[-1.44,-1.25]</v>
      </c>
      <c r="M9" s="1" t="str">
        <f>_xlfn.CONCAT(F9,CHAR(10),G12,",",G13)</f>
        <v>-1.34***
[-1.48,-1.20]</v>
      </c>
      <c r="N9" s="1" t="str">
        <f>_xlfn.CONCAT(H9,CHAR(10),I12,",",I13)</f>
        <v>-1.78***
[-1.96,-1.59]</v>
      </c>
    </row>
    <row r="10" spans="1:14" ht="45" x14ac:dyDescent="0.25">
      <c r="A10" t="str">
        <f>"out_5disrupt"</f>
        <v>out_5disrupt</v>
      </c>
      <c r="B10" t="str">
        <f>"0.03**"</f>
        <v>0.03**</v>
      </c>
      <c r="C10" t="s">
        <v>20</v>
      </c>
      <c r="D10" t="str">
        <f>"0.09***"</f>
        <v>0.09***</v>
      </c>
      <c r="E10" t="s">
        <v>33</v>
      </c>
      <c r="F10" t="str">
        <f>"0.04***"</f>
        <v>0.04***</v>
      </c>
      <c r="G10" t="s">
        <v>44</v>
      </c>
      <c r="H10" t="str">
        <f>"0.04***"</f>
        <v>0.04***</v>
      </c>
      <c r="I10" t="s">
        <v>44</v>
      </c>
      <c r="K10" s="1" t="str">
        <f>_xlfn.CONCAT(B10,CHAR(10),C14,",",C15)</f>
        <v>0.03**
[0.01,0.05]</v>
      </c>
      <c r="L10" s="1" t="str">
        <f>_xlfn.CONCAT(D10,CHAR(10),E14,",",E15)</f>
        <v>0.09***
[0.08,0.10]</v>
      </c>
      <c r="M10" s="1" t="str">
        <f>_xlfn.CONCAT(F10,CHAR(10),G14,",",G15)</f>
        <v>0.04***
[0.03,0.05]</v>
      </c>
      <c r="N10" s="1" t="str">
        <f>_xlfn.CONCAT(H10,CHAR(10),I14,",",I15)</f>
        <v>0.04***
[0.02,0.05]</v>
      </c>
    </row>
    <row r="11" spans="1:14" ht="45" x14ac:dyDescent="0.25">
      <c r="A11" t="str">
        <f>"out_6countdisrupt"</f>
        <v>out_6countdisrupt</v>
      </c>
      <c r="B11" t="str">
        <f>"0.04*"</f>
        <v>0.04*</v>
      </c>
      <c r="C11" t="s">
        <v>29</v>
      </c>
      <c r="D11" t="str">
        <f>"0.14***"</f>
        <v>0.14***</v>
      </c>
      <c r="E11" t="s">
        <v>39</v>
      </c>
      <c r="F11" t="str">
        <f>"0.07***"</f>
        <v>0.07***</v>
      </c>
      <c r="G11" t="s">
        <v>11</v>
      </c>
      <c r="H11" t="str">
        <f>"0.05***"</f>
        <v>0.05***</v>
      </c>
      <c r="I11" t="s">
        <v>11</v>
      </c>
      <c r="K11" s="1" t="str">
        <f>_xlfn.CONCAT(B11,CHAR(10),C16,",",C17)</f>
        <v>0.04*
[0.01,0.08]</v>
      </c>
      <c r="L11" s="1" t="str">
        <f>_xlfn.CONCAT(D11,CHAR(10),E16,",",E17)</f>
        <v>0.14***
[0.13,0.16]</v>
      </c>
      <c r="M11" s="1" t="str">
        <f>_xlfn.CONCAT(F11,CHAR(10),G16,",",G17)</f>
        <v>0.07***
[0.05,0.09]</v>
      </c>
      <c r="N11" s="1" t="str">
        <f>_xlfn.CONCAT(H11,CHAR(10),I16,",",I17)</f>
        <v>0.05***
[0.03,0.08]</v>
      </c>
    </row>
    <row r="12" spans="1:14" ht="60" x14ac:dyDescent="0.25">
      <c r="A12" t="str">
        <f>"out_7countgaps"</f>
        <v>out_7countgaps</v>
      </c>
      <c r="B12" t="str">
        <f>"0.01"</f>
        <v>0.01</v>
      </c>
      <c r="C12" t="s">
        <v>28</v>
      </c>
      <c r="D12" t="str">
        <f>"0.04***"</f>
        <v>0.04***</v>
      </c>
      <c r="E12" t="s">
        <v>34</v>
      </c>
      <c r="F12" t="str">
        <f>"0.02***"</f>
        <v>0.02***</v>
      </c>
      <c r="G12" t="s">
        <v>45</v>
      </c>
      <c r="H12" t="str">
        <f>"0.01**"</f>
        <v>0.01**</v>
      </c>
      <c r="I12" t="s">
        <v>49</v>
      </c>
      <c r="K12" s="1" t="str">
        <f>_xlfn.CONCAT(B12,CHAR(10),C18,",",C19)</f>
        <v>0.01
[-0.00,0.02]</v>
      </c>
      <c r="L12" s="1" t="str">
        <f>_xlfn.CONCAT(D12,CHAR(10),E18,",",E19)</f>
        <v>0.04***
[0.03,0.04]</v>
      </c>
      <c r="M12" s="1" t="str">
        <f>_xlfn.CONCAT(F12,CHAR(10),G18,",",G19)</f>
        <v>0.02***
[0.01,0.03]</v>
      </c>
      <c r="N12" s="1" t="str">
        <f>_xlfn.CONCAT(H12,CHAR(10),I18,",",I19)</f>
        <v>0.01**
[0.00,0.02]</v>
      </c>
    </row>
    <row r="13" spans="1:14" ht="45" x14ac:dyDescent="0.25">
      <c r="A13" t="str">
        <f>"out_8gapdur"</f>
        <v>out_8gapdur</v>
      </c>
      <c r="B13" t="str">
        <f>"0.06*"</f>
        <v>0.06*</v>
      </c>
      <c r="C13" t="s">
        <v>30</v>
      </c>
      <c r="D13" t="str">
        <f>"0.17***"</f>
        <v>0.17***</v>
      </c>
      <c r="E13" t="s">
        <v>40</v>
      </c>
      <c r="F13" t="str">
        <f>"0.10***"</f>
        <v>0.10***</v>
      </c>
      <c r="G13" t="s">
        <v>47</v>
      </c>
      <c r="H13" t="str">
        <f>"0.06**"</f>
        <v>0.06**</v>
      </c>
      <c r="I13" t="s">
        <v>50</v>
      </c>
      <c r="K13" s="1" t="str">
        <f>_xlfn.CONCAT(B13,CHAR(10),C20,",",C21)</f>
        <v>0.06*
[0.01,0.11]</v>
      </c>
      <c r="L13" s="1" t="str">
        <f>_xlfn.CONCAT(D13,CHAR(10),E20,",",E21)</f>
        <v>0.17***
[0.14,0.19]</v>
      </c>
      <c r="M13" s="1" t="str">
        <f>_xlfn.CONCAT(F13,CHAR(10),G20,",",G21)</f>
        <v>0.10***
[0.07,0.13]</v>
      </c>
      <c r="N13" s="1" t="str">
        <f>_xlfn.CONCAT(H13,CHAR(10),I20,",",I21)</f>
        <v>0.06**
[0.02,0.10]</v>
      </c>
    </row>
    <row r="14" spans="1:14" ht="45" x14ac:dyDescent="0.25">
      <c r="A14" t="str">
        <f>"out_9countswitch"</f>
        <v>out_9countswitch</v>
      </c>
      <c r="B14" t="str">
        <f>"0.03*"</f>
        <v>0.03*</v>
      </c>
      <c r="C14" t="s">
        <v>6</v>
      </c>
      <c r="D14" t="str">
        <f>"0.11***"</f>
        <v>0.11***</v>
      </c>
      <c r="E14" t="s">
        <v>35</v>
      </c>
      <c r="F14" t="str">
        <f>"0.05***"</f>
        <v>0.05***</v>
      </c>
      <c r="G14" t="s">
        <v>37</v>
      </c>
      <c r="H14" t="str">
        <f>"0.04***"</f>
        <v>0.04***</v>
      </c>
      <c r="I14" t="s">
        <v>7</v>
      </c>
      <c r="K14" s="1" t="str">
        <f>_xlfn.CONCAT(B14,CHAR(10),C22,",",C23)</f>
        <v>0.03*
[0.00,0.06]</v>
      </c>
      <c r="L14" s="1" t="str">
        <f>_xlfn.CONCAT(D14,CHAR(10),E22,",",E23)</f>
        <v>0.11***
[0.09,0.12]</v>
      </c>
      <c r="M14" s="1" t="str">
        <f>_xlfn.CONCAT(F14,CHAR(10),G22,",",G23)</f>
        <v>0.05***
[0.03,0.06]</v>
      </c>
      <c r="N14" s="1" t="str">
        <f>_xlfn.CONCAT(H14,CHAR(10),I22,",",I23)</f>
        <v>0.04***
[0.02,0.07]</v>
      </c>
    </row>
    <row r="15" spans="1:14" ht="45" x14ac:dyDescent="0.25">
      <c r="A15" t="str">
        <f>"out_10anyswitch"</f>
        <v>out_10anyswitch</v>
      </c>
      <c r="B15" t="str">
        <f>"0.03**"</f>
        <v>0.03**</v>
      </c>
      <c r="C15" t="s">
        <v>14</v>
      </c>
      <c r="D15" t="str">
        <f>"0.09***"</f>
        <v>0.09***</v>
      </c>
      <c r="E15" t="s">
        <v>41</v>
      </c>
      <c r="F15" t="str">
        <f>"0.05***"</f>
        <v>0.05***</v>
      </c>
      <c r="G15" t="s">
        <v>14</v>
      </c>
      <c r="H15" t="str">
        <f>"0.04***"</f>
        <v>0.04***</v>
      </c>
      <c r="I15" t="s">
        <v>14</v>
      </c>
      <c r="K15" s="1" t="str">
        <f>_xlfn.CONCAT(B15,CHAR(10),C24,",",C25)</f>
        <v>0.03**
[0.01,0.05]</v>
      </c>
      <c r="L15" s="1" t="str">
        <f>_xlfn.CONCAT(D15,CHAR(10),E24,",",E25)</f>
        <v>0.09***
[0.08,0.10]</v>
      </c>
      <c r="M15" s="1" t="str">
        <f>_xlfn.CONCAT(F15,CHAR(10),G24,",",G25)</f>
        <v>0.05***
[0.03,0.06]</v>
      </c>
      <c r="N15" s="1" t="str">
        <f>_xlfn.CONCAT(H15,CHAR(10),I24,",",I25)</f>
        <v>0.04***
[0.03,0.06]</v>
      </c>
    </row>
    <row r="16" spans="1:14" ht="45" x14ac:dyDescent="0.25">
      <c r="A16" t="s">
        <v>16</v>
      </c>
      <c r="B16" t="str">
        <f>"0.01**"</f>
        <v>0.01**</v>
      </c>
      <c r="C16" t="s">
        <v>6</v>
      </c>
      <c r="D16" t="str">
        <f>"0.04***"</f>
        <v>0.04***</v>
      </c>
      <c r="E16" t="s">
        <v>36</v>
      </c>
      <c r="F16" t="str">
        <f>"0.02***"</f>
        <v>0.02***</v>
      </c>
      <c r="G16" t="s">
        <v>8</v>
      </c>
      <c r="H16" t="str">
        <f>"0.01**"</f>
        <v>0.01**</v>
      </c>
      <c r="I16" t="s">
        <v>37</v>
      </c>
      <c r="K16" s="1" t="str">
        <f>_xlfn.CONCAT(B16,CHAR(10),C26,",",C27)</f>
        <v>0.01**
[0.00,0.02]</v>
      </c>
      <c r="L16" s="1" t="str">
        <f>_xlfn.CONCAT(D16,CHAR(10),E26,",",E27)</f>
        <v>0.04***
[0.03,0.04]</v>
      </c>
      <c r="M16" s="1" t="str">
        <f>_xlfn.CONCAT(F16,CHAR(10),G26,",",G27)</f>
        <v>0.02***
[0.01,0.03]</v>
      </c>
      <c r="N16" s="1" t="str">
        <f>_xlfn.CONCAT(H16,CHAR(10),I26,",",I27)</f>
        <v>0.01**
[0.00,0.02]</v>
      </c>
    </row>
    <row r="17" spans="3:14" x14ac:dyDescent="0.25">
      <c r="C17" t="s">
        <v>31</v>
      </c>
      <c r="E17" t="s">
        <v>42</v>
      </c>
      <c r="G17" t="s">
        <v>13</v>
      </c>
      <c r="I17" t="s">
        <v>31</v>
      </c>
      <c r="K17" s="1"/>
      <c r="L17" s="1"/>
      <c r="M17" s="1"/>
      <c r="N17" s="1"/>
    </row>
    <row r="18" spans="3:14" x14ac:dyDescent="0.25">
      <c r="C18" t="s">
        <v>22</v>
      </c>
      <c r="E18" t="s">
        <v>37</v>
      </c>
      <c r="G18" t="s">
        <v>6</v>
      </c>
      <c r="I18" t="s">
        <v>4</v>
      </c>
    </row>
    <row r="19" spans="3:14" x14ac:dyDescent="0.25">
      <c r="C19" t="s">
        <v>15</v>
      </c>
      <c r="E19" t="s">
        <v>21</v>
      </c>
      <c r="G19" t="s">
        <v>10</v>
      </c>
      <c r="I19" t="s">
        <v>15</v>
      </c>
    </row>
    <row r="20" spans="3:14" x14ac:dyDescent="0.25">
      <c r="C20" t="s">
        <v>6</v>
      </c>
      <c r="E20" t="s">
        <v>18</v>
      </c>
      <c r="G20" t="s">
        <v>46</v>
      </c>
      <c r="I20" t="s">
        <v>7</v>
      </c>
    </row>
    <row r="21" spans="3:14" x14ac:dyDescent="0.25">
      <c r="C21" t="s">
        <v>32</v>
      </c>
      <c r="E21" t="s">
        <v>43</v>
      </c>
      <c r="G21" t="s">
        <v>48</v>
      </c>
      <c r="I21" t="s">
        <v>41</v>
      </c>
    </row>
    <row r="22" spans="3:14" x14ac:dyDescent="0.25">
      <c r="C22" t="s">
        <v>4</v>
      </c>
      <c r="E22" t="s">
        <v>38</v>
      </c>
      <c r="G22" t="s">
        <v>37</v>
      </c>
      <c r="I22" t="s">
        <v>7</v>
      </c>
    </row>
    <row r="23" spans="3:14" x14ac:dyDescent="0.25">
      <c r="C23" t="s">
        <v>12</v>
      </c>
      <c r="E23" t="s">
        <v>19</v>
      </c>
      <c r="G23" t="s">
        <v>12</v>
      </c>
      <c r="I23" t="s">
        <v>9</v>
      </c>
    </row>
    <row r="24" spans="3:14" x14ac:dyDescent="0.25">
      <c r="C24" t="s">
        <v>6</v>
      </c>
      <c r="E24" t="s">
        <v>35</v>
      </c>
      <c r="G24" t="s">
        <v>37</v>
      </c>
      <c r="I24" t="s">
        <v>37</v>
      </c>
    </row>
    <row r="25" spans="3:14" x14ac:dyDescent="0.25">
      <c r="C25" t="s">
        <v>14</v>
      </c>
      <c r="E25" t="s">
        <v>41</v>
      </c>
      <c r="G25" t="s">
        <v>12</v>
      </c>
      <c r="I25" t="s">
        <v>12</v>
      </c>
    </row>
    <row r="26" spans="3:14" x14ac:dyDescent="0.25">
      <c r="C26" t="s">
        <v>4</v>
      </c>
      <c r="E26" t="s">
        <v>37</v>
      </c>
      <c r="G26" t="s">
        <v>6</v>
      </c>
      <c r="I26" t="s">
        <v>4</v>
      </c>
    </row>
    <row r="27" spans="3:14" x14ac:dyDescent="0.25">
      <c r="C27" t="s">
        <v>15</v>
      </c>
      <c r="E27" t="s">
        <v>21</v>
      </c>
      <c r="G27" t="s">
        <v>10</v>
      </c>
      <c r="I27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Tab3a_FRAG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Hoagland, Alexander</dc:creator>
  <cp:lastModifiedBy>Hoagland, Alexander</cp:lastModifiedBy>
  <dcterms:created xsi:type="dcterms:W3CDTF">2021-03-22T19:37:07Z</dcterms:created>
  <dcterms:modified xsi:type="dcterms:W3CDTF">2021-03-30T23:55:49Z</dcterms:modified>
</cp:coreProperties>
</file>