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3.EnrollmentPaper\"/>
    </mc:Choice>
  </mc:AlternateContent>
  <xr:revisionPtr revIDLastSave="0" documentId="13_ncr:1_{90AA0FB3-EC32-48C4-98CD-D2D2F38AEFB4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2a_FRAG" sheetId="1" r:id="rId1"/>
  </sheets>
  <calcPr calcId="191029"/>
</workbook>
</file>

<file path=xl/calcChain.xml><?xml version="1.0" encoding="utf-8"?>
<calcChain xmlns="http://schemas.openxmlformats.org/spreadsheetml/2006/main">
  <c r="Q16" i="1" l="1"/>
  <c r="K16" i="1"/>
  <c r="L16" i="1"/>
  <c r="N16" i="1" s="1"/>
  <c r="O16" i="1"/>
  <c r="P16" i="1"/>
  <c r="S16" i="1"/>
  <c r="H16" i="1"/>
  <c r="H15" i="1"/>
  <c r="H14" i="1"/>
  <c r="H13" i="1"/>
  <c r="H12" i="1"/>
  <c r="H11" i="1"/>
  <c r="H10" i="1"/>
  <c r="H9" i="1"/>
  <c r="H6" i="1"/>
  <c r="H5" i="1"/>
  <c r="H4" i="1"/>
  <c r="F16" i="1"/>
  <c r="F15" i="1"/>
  <c r="F14" i="1"/>
  <c r="F13" i="1"/>
  <c r="F12" i="1"/>
  <c r="F11" i="1"/>
  <c r="F10" i="1"/>
  <c r="F9" i="1"/>
  <c r="F6" i="1"/>
  <c r="F5" i="1"/>
  <c r="F4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6" i="1"/>
  <c r="D6" i="1"/>
  <c r="C6" i="1"/>
  <c r="B6" i="1"/>
  <c r="E5" i="1"/>
  <c r="D5" i="1"/>
  <c r="C5" i="1"/>
  <c r="B5" i="1"/>
  <c r="E4" i="1"/>
  <c r="D4" i="1"/>
  <c r="C4" i="1"/>
  <c r="B4" i="1"/>
  <c r="Q15" i="1" l="1"/>
  <c r="Q14" i="1"/>
  <c r="Q13" i="1"/>
  <c r="Q12" i="1"/>
  <c r="Q11" i="1"/>
  <c r="Q10" i="1"/>
  <c r="S5" i="1"/>
  <c r="S6" i="1"/>
  <c r="S9" i="1"/>
  <c r="S10" i="1"/>
  <c r="S11" i="1"/>
  <c r="S12" i="1"/>
  <c r="S13" i="1"/>
  <c r="S14" i="1"/>
  <c r="S15" i="1"/>
  <c r="E3" i="1"/>
  <c r="D3" i="1"/>
  <c r="C3" i="1"/>
  <c r="B3" i="1"/>
  <c r="P7" i="1" l="1"/>
  <c r="P8" i="1"/>
  <c r="P10" i="1"/>
  <c r="S4" i="1"/>
  <c r="P15" i="1"/>
  <c r="A15" i="1"/>
  <c r="P14" i="1"/>
  <c r="K14" i="1"/>
  <c r="A14" i="1"/>
  <c r="L13" i="1"/>
  <c r="P13" i="1"/>
  <c r="K13" i="1"/>
  <c r="A13" i="1"/>
  <c r="L12" i="1"/>
  <c r="P12" i="1"/>
  <c r="K12" i="1"/>
  <c r="A12" i="1"/>
  <c r="L11" i="1"/>
  <c r="P11" i="1"/>
  <c r="K11" i="1"/>
  <c r="A11" i="1"/>
  <c r="L10" i="1"/>
  <c r="O10" i="1" s="1"/>
  <c r="K10" i="1"/>
  <c r="A10" i="1"/>
  <c r="L9" i="1"/>
  <c r="P9" i="1"/>
  <c r="A9" i="1"/>
  <c r="A6" i="1"/>
  <c r="P5" i="1"/>
  <c r="A5" i="1"/>
  <c r="L4" i="1"/>
  <c r="N4" i="1" s="1"/>
  <c r="K4" i="1"/>
  <c r="A4" i="1"/>
  <c r="I3" i="1"/>
  <c r="Q9" i="1"/>
  <c r="Q6" i="1"/>
  <c r="Q5" i="1"/>
  <c r="Q4" i="1"/>
  <c r="K5" i="1"/>
  <c r="L5" i="1"/>
  <c r="K6" i="1"/>
  <c r="L6" i="1"/>
  <c r="O6" i="1" s="1"/>
  <c r="K9" i="1"/>
  <c r="L14" i="1"/>
  <c r="O14" i="1" s="1"/>
  <c r="K15" i="1"/>
  <c r="L15" i="1"/>
  <c r="N15" i="1" s="1"/>
  <c r="A1" i="1"/>
  <c r="B1" i="1"/>
  <c r="C1" i="1"/>
  <c r="D1" i="1"/>
  <c r="E1" i="1"/>
  <c r="A2" i="1"/>
  <c r="B2" i="1"/>
  <c r="C2" i="1"/>
  <c r="D2" i="1"/>
  <c r="E2" i="1"/>
  <c r="A3" i="1"/>
  <c r="O4" i="1" l="1"/>
  <c r="N14" i="1"/>
  <c r="O15" i="1"/>
  <c r="N5" i="1"/>
  <c r="N10" i="1"/>
  <c r="P6" i="1"/>
  <c r="P4" i="1"/>
  <c r="O9" i="1"/>
  <c r="N9" i="1"/>
  <c r="O5" i="1"/>
  <c r="N6" i="1"/>
  <c r="O11" i="1"/>
  <c r="N11" i="1"/>
  <c r="N13" i="1"/>
  <c r="O13" i="1"/>
  <c r="O12" i="1"/>
  <c r="N12" i="1"/>
</calcChain>
</file>

<file path=xl/sharedStrings.xml><?xml version="1.0" encoding="utf-8"?>
<sst xmlns="http://schemas.openxmlformats.org/spreadsheetml/2006/main" count="33" uniqueCount="25">
  <si>
    <t>sd1</t>
  </si>
  <si>
    <t>sd2</t>
  </si>
  <si>
    <t>RD</t>
  </si>
  <si>
    <t>p</t>
  </si>
  <si>
    <t>CI</t>
  </si>
  <si>
    <t>comb1</t>
  </si>
  <si>
    <t>comb2</t>
  </si>
  <si>
    <t>comb3</t>
  </si>
  <si>
    <t>comb4</t>
  </si>
  <si>
    <t>N</t>
  </si>
  <si>
    <t>[0.00</t>
  </si>
  <si>
    <t>[0.01</t>
  </si>
  <si>
    <t>0.03]</t>
  </si>
  <si>
    <t>[-0.06</t>
  </si>
  <si>
    <t>-0.03]</t>
  </si>
  <si>
    <t>[-1.58</t>
  </si>
  <si>
    <t>-0.96]</t>
  </si>
  <si>
    <t>[0.02</t>
  </si>
  <si>
    <t>0.05]</t>
  </si>
  <si>
    <t>0.06]</t>
  </si>
  <si>
    <t>0.12]</t>
  </si>
  <si>
    <t>[0.03</t>
  </si>
  <si>
    <t>0.08]</t>
  </si>
  <si>
    <t>out_11anygap</t>
  </si>
  <si>
    <t>0.02]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</si>
</sst>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S16" sqref="N4:S16"/>
    </sheetView>
  </sheetViews>
  <sheetFormatPr defaultRowHeight="15" x14ac:dyDescent="0.25"/>
  <cols>
    <col min="1" max="1" width="17.5703125" bestFit="1" customWidth="1"/>
  </cols>
  <sheetData>
    <row r="1" spans="1:19" x14ac:dyDescent="0.25">
      <c r="A1" t="str">
        <f>""</f>
        <v/>
      </c>
      <c r="B1" t="str">
        <f>"(1)"</f>
        <v>(1)</v>
      </c>
      <c r="C1" t="str">
        <f>""</f>
        <v/>
      </c>
      <c r="D1" t="str">
        <f>"(2)"</f>
        <v>(2)</v>
      </c>
      <c r="E1" t="str">
        <f>""</f>
        <v/>
      </c>
    </row>
    <row r="2" spans="1:19" x14ac:dyDescent="0.25">
      <c r="A2" t="str">
        <f>""</f>
        <v/>
      </c>
      <c r="B2" t="str">
        <f>""</f>
        <v/>
      </c>
      <c r="C2" t="str">
        <f>""</f>
        <v/>
      </c>
      <c r="D2" t="str">
        <f>""</f>
        <v/>
      </c>
      <c r="E2" t="str">
        <f>""</f>
        <v/>
      </c>
      <c r="F2" t="s">
        <v>2</v>
      </c>
      <c r="G2" t="s">
        <v>4</v>
      </c>
      <c r="H2" t="s">
        <v>3</v>
      </c>
      <c r="I2" t="s">
        <v>9</v>
      </c>
    </row>
    <row r="3" spans="1:19" x14ac:dyDescent="0.25">
      <c r="A3" t="str">
        <f>""</f>
        <v/>
      </c>
      <c r="B3" t="str">
        <f>"b"</f>
        <v>b</v>
      </c>
      <c r="C3" t="str">
        <f>"se"</f>
        <v>se</v>
      </c>
      <c r="D3" t="str">
        <f>"b"</f>
        <v>b</v>
      </c>
      <c r="E3" t="str">
        <f>"se"</f>
        <v>se</v>
      </c>
      <c r="G3" t="s">
        <v>10</v>
      </c>
      <c r="I3" t="str">
        <f t="shared" ref="I3" si="0">"129363"</f>
        <v>129363</v>
      </c>
      <c r="K3" t="s">
        <v>0</v>
      </c>
      <c r="L3" t="s">
        <v>1</v>
      </c>
      <c r="N3" s="1" t="s">
        <v>5</v>
      </c>
      <c r="O3" s="1" t="s">
        <v>6</v>
      </c>
      <c r="P3" s="1"/>
      <c r="Q3" s="1" t="s">
        <v>7</v>
      </c>
      <c r="R3" s="1"/>
      <c r="S3" s="1" t="s">
        <v>8</v>
      </c>
    </row>
    <row r="4" spans="1:19" ht="45" x14ac:dyDescent="0.25">
      <c r="A4" t="str">
        <f>"out_1anycomm"</f>
        <v>out_1anycomm</v>
      </c>
      <c r="B4" t="str">
        <f>"0.06"</f>
        <v>0.06</v>
      </c>
      <c r="C4" t="str">
        <f>"0.00"</f>
        <v>0.00</v>
      </c>
      <c r="D4" t="str">
        <f>"0.12"</f>
        <v>0.12</v>
      </c>
      <c r="E4" t="str">
        <f>"0.00"</f>
        <v>0.00</v>
      </c>
      <c r="F4" t="str">
        <f>"0.02*"</f>
        <v>0.02*</v>
      </c>
      <c r="G4" t="s">
        <v>12</v>
      </c>
      <c r="H4" t="str">
        <f>"(0.035)"</f>
        <v>(0.035)</v>
      </c>
      <c r="K4" t="str">
        <f>_xlfn.CONCAT("(",C4,")")</f>
        <v>(0.00)</v>
      </c>
      <c r="L4" t="str">
        <f>_xlfn.CONCAT("(",E4,")")</f>
        <v>(0.00)</v>
      </c>
      <c r="N4" s="1" t="str">
        <f>_xlfn.CONCAT(B4,CHAR(10),L4)</f>
        <v>0.06
(0.00)</v>
      </c>
      <c r="O4" s="1" t="str">
        <f>_xlfn.CONCAT(D4,CHAR(10),L4)</f>
        <v>0.12
(0.00)</v>
      </c>
      <c r="P4" s="1">
        <f>D4-B4</f>
        <v>0.06</v>
      </c>
      <c r="Q4" s="1" t="str">
        <f>_xlfn.CONCAT(F4,CHAR(10),G3,",",G4)</f>
        <v>0.02*
[0.00,0.03]</v>
      </c>
      <c r="R4" s="1"/>
      <c r="S4" s="1" t="str">
        <f>H4</f>
        <v>(0.035)</v>
      </c>
    </row>
    <row r="5" spans="1:19" ht="45" x14ac:dyDescent="0.25">
      <c r="A5" t="str">
        <f>"out_2anymarket"</f>
        <v>out_2anymarket</v>
      </c>
      <c r="B5" t="str">
        <f>"0.01"</f>
        <v>0.01</v>
      </c>
      <c r="C5" t="str">
        <f>"0.00"</f>
        <v>0.00</v>
      </c>
      <c r="D5" t="str">
        <f>"0.08"</f>
        <v>0.08</v>
      </c>
      <c r="E5" t="str">
        <f>"0.00"</f>
        <v>0.00</v>
      </c>
      <c r="F5" t="str">
        <f>"0.02***"</f>
        <v>0.02***</v>
      </c>
      <c r="G5" t="s">
        <v>11</v>
      </c>
      <c r="H5" t="str">
        <f>"(0.000)"</f>
        <v>(0.000)</v>
      </c>
      <c r="K5" t="str">
        <f t="shared" ref="K5:K15" si="1">_xlfn.CONCAT("(",C5,")")</f>
        <v>(0.00)</v>
      </c>
      <c r="L5" t="str">
        <f t="shared" ref="L5:L15" si="2">_xlfn.CONCAT("(",E5,")")</f>
        <v>(0.00)</v>
      </c>
      <c r="N5" s="1" t="str">
        <f t="shared" ref="N5:N15" si="3">_xlfn.CONCAT(B5,CHAR(10),L5)</f>
        <v>0.01
(0.00)</v>
      </c>
      <c r="O5" s="1" t="str">
        <f t="shared" ref="O5:O15" si="4">_xlfn.CONCAT(D5,CHAR(10),L5)</f>
        <v>0.08
(0.00)</v>
      </c>
      <c r="P5" s="1">
        <f t="shared" ref="P5:P15" si="5">D5-B5</f>
        <v>7.0000000000000007E-2</v>
      </c>
      <c r="Q5" s="1" t="str">
        <f>_xlfn.CONCAT(F5,CHAR(10),G5,",",G6)</f>
        <v>0.02***
[0.01,0.03]</v>
      </c>
      <c r="R5" s="1"/>
      <c r="S5" s="1" t="str">
        <f t="shared" ref="S5:S15" si="6">H5</f>
        <v>(0.000)</v>
      </c>
    </row>
    <row r="6" spans="1:19" ht="45" x14ac:dyDescent="0.25">
      <c r="A6" t="str">
        <f>"out_3onlymed"</f>
        <v>out_3onlymed</v>
      </c>
      <c r="B6" t="str">
        <f>"0.93"</f>
        <v>0.93</v>
      </c>
      <c r="C6" t="str">
        <f>"0.00"</f>
        <v>0.00</v>
      </c>
      <c r="D6" t="str">
        <f>"0.80"</f>
        <v>0.80</v>
      </c>
      <c r="E6" t="str">
        <f>"0.00"</f>
        <v>0.00</v>
      </c>
      <c r="F6" t="str">
        <f>"-0.04***"</f>
        <v>-0.04***</v>
      </c>
      <c r="G6" t="s">
        <v>12</v>
      </c>
      <c r="H6" t="str">
        <f>"(0.000)"</f>
        <v>(0.000)</v>
      </c>
      <c r="K6" t="str">
        <f t="shared" si="1"/>
        <v>(0.00)</v>
      </c>
      <c r="L6" t="str">
        <f t="shared" si="2"/>
        <v>(0.00)</v>
      </c>
      <c r="N6" s="1" t="str">
        <f t="shared" si="3"/>
        <v>0.93
(0.00)</v>
      </c>
      <c r="O6" s="1" t="str">
        <f t="shared" si="4"/>
        <v>0.80
(0.00)</v>
      </c>
      <c r="P6" s="1">
        <f t="shared" si="5"/>
        <v>-0.13</v>
      </c>
      <c r="Q6" s="1" t="str">
        <f>_xlfn.CONCAT(F6,CHAR(10),G9,",",G10)</f>
        <v>-0.04***
[-0.06,-0.03]</v>
      </c>
      <c r="R6" s="1"/>
      <c r="S6" s="1" t="str">
        <f t="shared" si="6"/>
        <v>(0.000)</v>
      </c>
    </row>
    <row r="7" spans="1:19" x14ac:dyDescent="0.25">
      <c r="N7" s="1"/>
      <c r="O7" s="1"/>
      <c r="P7" s="1">
        <f t="shared" si="5"/>
        <v>0</v>
      </c>
      <c r="Q7" s="1"/>
      <c r="R7" s="1"/>
      <c r="S7" s="1"/>
    </row>
    <row r="8" spans="1:19" x14ac:dyDescent="0.25">
      <c r="N8" s="1"/>
      <c r="O8" s="1"/>
      <c r="P8" s="1">
        <f t="shared" si="5"/>
        <v>0</v>
      </c>
      <c r="Q8" s="1"/>
      <c r="R8" s="1"/>
      <c r="S8" s="1"/>
    </row>
    <row r="9" spans="1:19" ht="45" x14ac:dyDescent="0.25">
      <c r="A9" t="str">
        <f>"out_4enroldur"</f>
        <v>out_4enroldur</v>
      </c>
      <c r="B9" t="str">
        <f>"10.66"</f>
        <v>10.66</v>
      </c>
      <c r="C9" t="str">
        <f>"0.01"</f>
        <v>0.01</v>
      </c>
      <c r="D9" t="str">
        <f>"8.96"</f>
        <v>8.96</v>
      </c>
      <c r="E9" t="str">
        <f>"0.03"</f>
        <v>0.03</v>
      </c>
      <c r="F9" t="str">
        <f>"-1.27***"</f>
        <v>-1.27***</v>
      </c>
      <c r="G9" t="s">
        <v>13</v>
      </c>
      <c r="H9" t="str">
        <f>"(0.000)"</f>
        <v>(0.000)</v>
      </c>
      <c r="K9" t="str">
        <f t="shared" si="1"/>
        <v>(0.01)</v>
      </c>
      <c r="L9" t="str">
        <f t="shared" si="2"/>
        <v>(0.03)</v>
      </c>
      <c r="N9" s="1" t="str">
        <f t="shared" si="3"/>
        <v>10.66
(0.03)</v>
      </c>
      <c r="O9" s="1" t="str">
        <f t="shared" si="4"/>
        <v>8.96
(0.03)</v>
      </c>
      <c r="P9" s="1">
        <f t="shared" si="5"/>
        <v>-1.6999999999999993</v>
      </c>
      <c r="Q9" s="1" t="str">
        <f>_xlfn.CONCAT(F9,CHAR(10),G11,",",G12)</f>
        <v>-1.27***
[-1.58,-0.96]</v>
      </c>
      <c r="R9" s="1"/>
      <c r="S9" s="1" t="str">
        <f t="shared" si="6"/>
        <v>(0.000)</v>
      </c>
    </row>
    <row r="10" spans="1:19" ht="45" x14ac:dyDescent="0.25">
      <c r="A10" t="str">
        <f>"out_5disrupt"</f>
        <v>out_5disrupt</v>
      </c>
      <c r="B10" t="str">
        <f>"0.08"</f>
        <v>0.08</v>
      </c>
      <c r="C10" t="str">
        <f t="shared" ref="C10:C16" si="7">"0.00"</f>
        <v>0.00</v>
      </c>
      <c r="D10" t="str">
        <f>"0.21"</f>
        <v>0.21</v>
      </c>
      <c r="E10" t="str">
        <f>"0.00"</f>
        <v>0.00</v>
      </c>
      <c r="F10" t="str">
        <f>"0.04***"</f>
        <v>0.04***</v>
      </c>
      <c r="G10" t="s">
        <v>14</v>
      </c>
      <c r="H10" t="str">
        <f>"(0.000)"</f>
        <v>(0.000)</v>
      </c>
      <c r="K10" t="str">
        <f t="shared" si="1"/>
        <v>(0.00)</v>
      </c>
      <c r="L10" t="str">
        <f t="shared" si="2"/>
        <v>(0.00)</v>
      </c>
      <c r="N10" s="1" t="str">
        <f t="shared" si="3"/>
        <v>0.08
(0.00)</v>
      </c>
      <c r="O10" s="1" t="str">
        <f t="shared" si="4"/>
        <v>0.21
(0.00)</v>
      </c>
      <c r="P10" s="1">
        <f t="shared" si="5"/>
        <v>0.13</v>
      </c>
      <c r="Q10" s="1" t="str">
        <f>_xlfn.CONCAT(F10,CHAR(10),G13,",",G14)</f>
        <v>0.04***
[0.02,0.05]</v>
      </c>
      <c r="R10" s="1"/>
      <c r="S10" s="1" t="str">
        <f t="shared" si="6"/>
        <v>(0.000)</v>
      </c>
    </row>
    <row r="11" spans="1:19" ht="45" x14ac:dyDescent="0.25">
      <c r="A11" t="str">
        <f>"out_6countdisrupt"</f>
        <v>out_6countdisrupt</v>
      </c>
      <c r="B11" t="str">
        <f>"0.11"</f>
        <v>0.11</v>
      </c>
      <c r="C11" t="str">
        <f t="shared" si="7"/>
        <v>0.00</v>
      </c>
      <c r="D11" t="str">
        <f>"0.32"</f>
        <v>0.32</v>
      </c>
      <c r="E11" t="str">
        <f>"0.00"</f>
        <v>0.00</v>
      </c>
      <c r="F11" t="str">
        <f>"0.05**"</f>
        <v>0.05**</v>
      </c>
      <c r="G11" t="s">
        <v>15</v>
      </c>
      <c r="H11" t="str">
        <f>"(0.003)"</f>
        <v>(0.003)</v>
      </c>
      <c r="K11" t="str">
        <f t="shared" si="1"/>
        <v>(0.00)</v>
      </c>
      <c r="L11" t="str">
        <f t="shared" si="2"/>
        <v>(0.00)</v>
      </c>
      <c r="N11" s="1" t="str">
        <f t="shared" si="3"/>
        <v>0.11
(0.00)</v>
      </c>
      <c r="O11" s="1" t="str">
        <f t="shared" si="4"/>
        <v>0.32
(0.00)</v>
      </c>
      <c r="P11" s="1">
        <f t="shared" si="5"/>
        <v>0.21000000000000002</v>
      </c>
      <c r="Q11" s="1" t="str">
        <f>_xlfn.CONCAT(F11,CHAR(10),G15,",",G16)</f>
        <v>0.05**
[0.02,0.08]</v>
      </c>
      <c r="R11" s="1"/>
      <c r="S11" s="1" t="str">
        <f t="shared" si="6"/>
        <v>(0.003)</v>
      </c>
    </row>
    <row r="12" spans="1:19" ht="45" x14ac:dyDescent="0.25">
      <c r="A12" t="str">
        <f>"out_7countgaps"</f>
        <v>out_7countgaps</v>
      </c>
      <c r="B12" t="str">
        <f>"0.02"</f>
        <v>0.02</v>
      </c>
      <c r="C12" t="str">
        <f t="shared" si="7"/>
        <v>0.00</v>
      </c>
      <c r="D12" t="str">
        <f>"0.07"</f>
        <v>0.07</v>
      </c>
      <c r="E12" t="str">
        <f>"0.00"</f>
        <v>0.00</v>
      </c>
      <c r="F12" t="str">
        <f>"0.02***"</f>
        <v>0.02***</v>
      </c>
      <c r="G12" t="s">
        <v>16</v>
      </c>
      <c r="H12" t="str">
        <f>"(0.001)"</f>
        <v>(0.001)</v>
      </c>
      <c r="K12" t="str">
        <f t="shared" si="1"/>
        <v>(0.00)</v>
      </c>
      <c r="L12" t="str">
        <f t="shared" si="2"/>
        <v>(0.00)</v>
      </c>
      <c r="N12" s="1" t="str">
        <f t="shared" si="3"/>
        <v>0.02
(0.00)</v>
      </c>
      <c r="O12" s="1" t="str">
        <f t="shared" si="4"/>
        <v>0.07
(0.00)</v>
      </c>
      <c r="P12" s="1">
        <f t="shared" si="5"/>
        <v>0.05</v>
      </c>
      <c r="Q12" s="1" t="str">
        <f>_xlfn.CONCAT(F12,CHAR(10),G17,",",G18)</f>
        <v>0.02***
[0.01,0.03]</v>
      </c>
      <c r="R12" s="1"/>
      <c r="S12" s="1" t="str">
        <f t="shared" si="6"/>
        <v>(0.001)</v>
      </c>
    </row>
    <row r="13" spans="1:19" ht="45" x14ac:dyDescent="0.25">
      <c r="A13" t="str">
        <f>"out_8gapdur"</f>
        <v>out_8gapdur</v>
      </c>
      <c r="B13" t="str">
        <f>"0.06"</f>
        <v>0.06</v>
      </c>
      <c r="C13" t="str">
        <f t="shared" si="7"/>
        <v>0.00</v>
      </c>
      <c r="D13" t="str">
        <f>"0.27"</f>
        <v>0.27</v>
      </c>
      <c r="E13" t="str">
        <f>"0.01"</f>
        <v>0.01</v>
      </c>
      <c r="F13" t="str">
        <f>"0.07**"</f>
        <v>0.07**</v>
      </c>
      <c r="G13" t="s">
        <v>17</v>
      </c>
      <c r="H13" t="str">
        <f>"(0.003)"</f>
        <v>(0.003)</v>
      </c>
      <c r="K13" t="str">
        <f t="shared" si="1"/>
        <v>(0.00)</v>
      </c>
      <c r="L13" t="str">
        <f t="shared" si="2"/>
        <v>(0.01)</v>
      </c>
      <c r="N13" s="1" t="str">
        <f t="shared" si="3"/>
        <v>0.06
(0.01)</v>
      </c>
      <c r="O13" s="1" t="str">
        <f t="shared" si="4"/>
        <v>0.27
(0.01)</v>
      </c>
      <c r="P13" s="1">
        <f t="shared" si="5"/>
        <v>0.21000000000000002</v>
      </c>
      <c r="Q13" s="1" t="str">
        <f>_xlfn.CONCAT(F13,CHAR(10),G19,",",G20)</f>
        <v>0.07**
[0.02,0.12]</v>
      </c>
      <c r="R13" s="1"/>
      <c r="S13" s="1" t="str">
        <f t="shared" si="6"/>
        <v>(0.003)</v>
      </c>
    </row>
    <row r="14" spans="1:19" ht="45" x14ac:dyDescent="0.25">
      <c r="A14" t="str">
        <f>"out_9countswitch"</f>
        <v>out_9countswitch</v>
      </c>
      <c r="B14" t="str">
        <f>"0.09"</f>
        <v>0.09</v>
      </c>
      <c r="C14" t="str">
        <f t="shared" si="7"/>
        <v>0.00</v>
      </c>
      <c r="D14" t="str">
        <f>"0.26"</f>
        <v>0.26</v>
      </c>
      <c r="E14" t="str">
        <f>"0.00"</f>
        <v>0.00</v>
      </c>
      <c r="F14" t="str">
        <f>"0.04**"</f>
        <v>0.04**</v>
      </c>
      <c r="G14" t="s">
        <v>18</v>
      </c>
      <c r="H14" t="str">
        <f>"(0.008)"</f>
        <v>(0.008)</v>
      </c>
      <c r="K14" t="str">
        <f t="shared" si="1"/>
        <v>(0.00)</v>
      </c>
      <c r="L14" t="str">
        <f t="shared" si="2"/>
        <v>(0.00)</v>
      </c>
      <c r="N14" s="1" t="str">
        <f t="shared" si="3"/>
        <v>0.09
(0.00)</v>
      </c>
      <c r="O14" s="1" t="str">
        <f t="shared" si="4"/>
        <v>0.26
(0.00)</v>
      </c>
      <c r="P14" s="1">
        <f t="shared" si="5"/>
        <v>0.17</v>
      </c>
      <c r="Q14" s="1" t="str">
        <f>_xlfn.CONCAT(F14,CHAR(10),G21,",",G22)</f>
        <v>0.04**
[0.01,0.06]</v>
      </c>
      <c r="R14" s="1"/>
      <c r="S14" s="1" t="str">
        <f t="shared" si="6"/>
        <v>(0.008)</v>
      </c>
    </row>
    <row r="15" spans="1:19" ht="45" x14ac:dyDescent="0.25">
      <c r="A15" t="str">
        <f>"out_10anyswitch"</f>
        <v>out_10anyswitch</v>
      </c>
      <c r="B15" t="str">
        <f>"0.07"</f>
        <v>0.07</v>
      </c>
      <c r="C15" t="str">
        <f t="shared" si="7"/>
        <v>0.00</v>
      </c>
      <c r="D15" t="str">
        <f>"0.20"</f>
        <v>0.20</v>
      </c>
      <c r="E15" t="str">
        <f>"0.00"</f>
        <v>0.00</v>
      </c>
      <c r="F15" t="str">
        <f>"0.04***"</f>
        <v>0.04***</v>
      </c>
      <c r="G15" t="s">
        <v>17</v>
      </c>
      <c r="H15" t="str">
        <f>"(0.000)"</f>
        <v>(0.000)</v>
      </c>
      <c r="K15" t="str">
        <f t="shared" si="1"/>
        <v>(0.00)</v>
      </c>
      <c r="L15" t="str">
        <f t="shared" si="2"/>
        <v>(0.00)</v>
      </c>
      <c r="N15" s="1" t="str">
        <f t="shared" si="3"/>
        <v>0.07
(0.00)</v>
      </c>
      <c r="O15" s="1" t="str">
        <f t="shared" si="4"/>
        <v>0.20
(0.00)</v>
      </c>
      <c r="P15" s="1">
        <f t="shared" si="5"/>
        <v>0.13</v>
      </c>
      <c r="Q15" s="1" t="str">
        <f>_xlfn.CONCAT(F15,CHAR(10),G23,",",G24)</f>
        <v>0.04***
[0.03,0.06]</v>
      </c>
      <c r="R15" s="1"/>
      <c r="S15" s="1" t="str">
        <f t="shared" si="6"/>
        <v>(0.000)</v>
      </c>
    </row>
    <row r="16" spans="1:19" ht="45" x14ac:dyDescent="0.25">
      <c r="A16" t="s">
        <v>23</v>
      </c>
      <c r="B16" t="str">
        <f>"0.02"</f>
        <v>0.02</v>
      </c>
      <c r="C16" t="str">
        <f t="shared" si="7"/>
        <v>0.00</v>
      </c>
      <c r="D16" t="str">
        <f>"0.06"</f>
        <v>0.06</v>
      </c>
      <c r="E16" t="str">
        <f>"0.00"</f>
        <v>0.00</v>
      </c>
      <c r="F16" t="str">
        <f>"0.01**"</f>
        <v>0.01**</v>
      </c>
      <c r="G16" t="s">
        <v>22</v>
      </c>
      <c r="H16" t="str">
        <f>"(0.004)"</f>
        <v>(0.004)</v>
      </c>
      <c r="K16" t="str">
        <f t="shared" ref="K16" si="8">_xlfn.CONCAT("(",C16,")")</f>
        <v>(0.00)</v>
      </c>
      <c r="L16" t="str">
        <f t="shared" ref="L16" si="9">_xlfn.CONCAT("(",E16,")")</f>
        <v>(0.00)</v>
      </c>
      <c r="N16" s="1" t="str">
        <f t="shared" ref="N16" si="10">_xlfn.CONCAT(B16,CHAR(10),L16)</f>
        <v>0.02
(0.00)</v>
      </c>
      <c r="O16" s="1" t="str">
        <f t="shared" ref="O16" si="11">_xlfn.CONCAT(D16,CHAR(10),L16)</f>
        <v>0.06
(0.00)</v>
      </c>
      <c r="P16" s="1">
        <f t="shared" ref="P16" si="12">D16-B16</f>
        <v>3.9999999999999994E-2</v>
      </c>
      <c r="Q16" s="1" t="str">
        <f>_xlfn.CONCAT(F16,CHAR(10),G25,",",G26)</f>
        <v>0.01**
[0.00,0.02]</v>
      </c>
      <c r="R16" s="1"/>
      <c r="S16" s="1" t="str">
        <f t="shared" ref="S16" si="13">H16</f>
        <v>(0.004)</v>
      </c>
    </row>
    <row r="17" spans="7:19" x14ac:dyDescent="0.25">
      <c r="G17" t="s">
        <v>11</v>
      </c>
      <c r="N17" s="1"/>
      <c r="O17" s="1"/>
      <c r="P17" s="1"/>
      <c r="Q17" s="1"/>
      <c r="R17" s="1"/>
      <c r="S17" s="1"/>
    </row>
    <row r="18" spans="7:19" x14ac:dyDescent="0.25">
      <c r="G18" t="s">
        <v>12</v>
      </c>
    </row>
    <row r="19" spans="7:19" x14ac:dyDescent="0.25">
      <c r="G19" t="s">
        <v>17</v>
      </c>
    </row>
    <row r="20" spans="7:19" x14ac:dyDescent="0.25">
      <c r="G20" t="s">
        <v>20</v>
      </c>
    </row>
    <row r="21" spans="7:19" x14ac:dyDescent="0.25">
      <c r="G21" t="s">
        <v>11</v>
      </c>
    </row>
    <row r="22" spans="7:19" x14ac:dyDescent="0.25">
      <c r="G22" t="s">
        <v>19</v>
      </c>
    </row>
    <row r="23" spans="7:19" x14ac:dyDescent="0.25">
      <c r="G23" t="s">
        <v>21</v>
      </c>
    </row>
    <row r="24" spans="7:19" x14ac:dyDescent="0.25">
      <c r="G24" t="s">
        <v>19</v>
      </c>
    </row>
    <row r="25" spans="7:19" x14ac:dyDescent="0.25">
      <c r="G25" t="s">
        <v>10</v>
      </c>
    </row>
    <row r="26" spans="7:19" x14ac:dyDescent="0.25">
      <c r="G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Tab2a_FRAG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2021-03-22T18:06:36Z</dcterms:created>
  <dcterms:modified xsi:type="dcterms:W3CDTF">2021-03-25T14:47:23Z</dcterms:modified>
</cp:coreProperties>
</file>