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TNC-Demand-Model\Data Exploration\Downtown Zone Breakdown\"/>
    </mc:Choice>
  </mc:AlternateContent>
  <bookViews>
    <workbookView xWindow="0" yWindow="0" windowWidth="19200" windowHeight="11490"/>
  </bookViews>
  <sheets>
    <sheet name="Timeline" sheetId="6" r:id="rId1"/>
    <sheet name="Pre 2020 Tax Tables" sheetId="7" r:id="rId2"/>
    <sheet name="Post 2020 Tax Tables" sheetId="8" r:id="rId3"/>
    <sheet name="Trips Within Downtown Zone" sheetId="2" r:id="rId4"/>
    <sheet name="Outside of Downtown Zone" sheetId="5" r:id="rId5"/>
    <sheet name="Only Origin in Downtown Zone" sheetId="1" r:id="rId6"/>
    <sheet name="Only Dest in Downtown Zone" sheetId="4" r:id="rId7"/>
  </sheets>
  <calcPr calcId="162913"/>
  <pivotCaches>
    <pivotCache cacheId="0" r:id="rId8"/>
    <pivotCache cacheId="1" r:id="rId9"/>
    <pivotCache cacheId="2" r:id="rId10"/>
    <pivotCache cacheId="3" r:id="rId11"/>
  </pivotCaches>
</workbook>
</file>

<file path=xl/calcChain.xml><?xml version="1.0" encoding="utf-8"?>
<calcChain xmlns="http://schemas.openxmlformats.org/spreadsheetml/2006/main">
  <c r="J32" i="8" l="1"/>
  <c r="I31" i="8"/>
  <c r="J30" i="8"/>
  <c r="I29" i="8"/>
  <c r="J28" i="8"/>
  <c r="I27" i="8"/>
  <c r="I32" i="8"/>
  <c r="J31" i="8"/>
  <c r="I30" i="8"/>
  <c r="J29" i="8"/>
  <c r="I28" i="8"/>
  <c r="J27" i="8"/>
  <c r="J31" i="7"/>
  <c r="J29" i="7"/>
  <c r="J27" i="7"/>
  <c r="I30" i="7"/>
  <c r="I28" i="7"/>
  <c r="H31" i="7"/>
  <c r="H29" i="7"/>
  <c r="H27" i="7"/>
  <c r="G30" i="7"/>
  <c r="G28" i="7"/>
  <c r="J32" i="7"/>
  <c r="H32" i="7"/>
  <c r="H32" i="8"/>
  <c r="G31" i="8"/>
  <c r="H30" i="8"/>
  <c r="G29" i="8"/>
  <c r="H28" i="8"/>
  <c r="G27" i="8"/>
  <c r="G32" i="8"/>
  <c r="H31" i="8"/>
  <c r="G30" i="8"/>
  <c r="H29" i="8"/>
  <c r="G28" i="8"/>
  <c r="H27" i="8"/>
  <c r="J30" i="7"/>
  <c r="J28" i="7"/>
  <c r="I31" i="7"/>
  <c r="I29" i="7"/>
  <c r="I27" i="7"/>
  <c r="H30" i="7"/>
  <c r="H28" i="7"/>
  <c r="G31" i="7"/>
  <c r="G29" i="7"/>
  <c r="G27" i="7"/>
  <c r="I32" i="7"/>
  <c r="G32" i="7"/>
  <c r="K32" i="7" l="1"/>
  <c r="G18" i="7"/>
  <c r="I18" i="7"/>
  <c r="K27" i="7"/>
  <c r="G42" i="7"/>
  <c r="G44" i="7"/>
  <c r="K29" i="7"/>
  <c r="K31" i="7"/>
  <c r="G46" i="7"/>
  <c r="H43" i="7"/>
  <c r="H45" i="7"/>
  <c r="I42" i="7"/>
  <c r="I44" i="7"/>
  <c r="I15" i="7"/>
  <c r="I46" i="7"/>
  <c r="J43" i="7"/>
  <c r="J45" i="7"/>
  <c r="H42" i="8"/>
  <c r="G43" i="8"/>
  <c r="K28" i="8"/>
  <c r="H44" i="8"/>
  <c r="K30" i="8"/>
  <c r="G45" i="8"/>
  <c r="G16" i="8"/>
  <c r="M24" i="8" s="1"/>
  <c r="H46" i="8"/>
  <c r="K32" i="8"/>
  <c r="G18" i="8" s="1"/>
  <c r="K27" i="8"/>
  <c r="G42" i="8"/>
  <c r="G13" i="8"/>
  <c r="M21" i="8" s="1"/>
  <c r="H43" i="8"/>
  <c r="G44" i="8"/>
  <c r="K29" i="8"/>
  <c r="G15" i="8"/>
  <c r="M23" i="8" s="1"/>
  <c r="H45" i="8"/>
  <c r="H16" i="8"/>
  <c r="N24" i="8" s="1"/>
  <c r="K31" i="8"/>
  <c r="G46" i="8"/>
  <c r="G17" i="8"/>
  <c r="M25" i="8" s="1"/>
  <c r="H18" i="8"/>
  <c r="H18" i="7"/>
  <c r="J18" i="7"/>
  <c r="K28" i="7"/>
  <c r="K43" i="7" s="1"/>
  <c r="G43" i="7"/>
  <c r="G14" i="7"/>
  <c r="K30" i="7"/>
  <c r="G45" i="7"/>
  <c r="H42" i="7"/>
  <c r="H44" i="7"/>
  <c r="H15" i="7"/>
  <c r="H46" i="7"/>
  <c r="I43" i="7"/>
  <c r="I14" i="7"/>
  <c r="I45" i="7"/>
  <c r="J42" i="7"/>
  <c r="J44" i="7"/>
  <c r="J15" i="7"/>
  <c r="J46" i="7"/>
  <c r="J42" i="8"/>
  <c r="J13" i="8"/>
  <c r="P21" i="8" s="1"/>
  <c r="I43" i="8"/>
  <c r="J44" i="8"/>
  <c r="J15" i="8"/>
  <c r="P23" i="8" s="1"/>
  <c r="I45" i="8"/>
  <c r="I16" i="8"/>
  <c r="O24" i="8" s="1"/>
  <c r="J46" i="8"/>
  <c r="J17" i="8"/>
  <c r="P25" i="8" s="1"/>
  <c r="I42" i="8"/>
  <c r="I13" i="8"/>
  <c r="O21" i="8" s="1"/>
  <c r="J43" i="8"/>
  <c r="I44" i="8"/>
  <c r="I15" i="8"/>
  <c r="O23" i="8" s="1"/>
  <c r="J45" i="8"/>
  <c r="I46" i="8"/>
  <c r="I17" i="8"/>
  <c r="O25" i="8" s="1"/>
  <c r="J18" i="8"/>
  <c r="G16" i="7" l="1"/>
  <c r="K45" i="7"/>
  <c r="K45" i="8"/>
  <c r="I14" i="8"/>
  <c r="O22" i="8" s="1"/>
  <c r="K43" i="8"/>
  <c r="G17" i="7"/>
  <c r="K46" i="7"/>
  <c r="G13" i="7"/>
  <c r="K42" i="7"/>
  <c r="J16" i="8"/>
  <c r="P24" i="8" s="1"/>
  <c r="J14" i="8"/>
  <c r="P22" i="8" s="1"/>
  <c r="I18" i="8"/>
  <c r="J17" i="7"/>
  <c r="J13" i="7"/>
  <c r="I16" i="7"/>
  <c r="H17" i="7"/>
  <c r="H13" i="7"/>
  <c r="H17" i="8"/>
  <c r="N25" i="8" s="1"/>
  <c r="K46" i="8"/>
  <c r="K44" i="8"/>
  <c r="H14" i="8"/>
  <c r="N22" i="8" s="1"/>
  <c r="H13" i="8"/>
  <c r="N21" i="8" s="1"/>
  <c r="K42" i="8"/>
  <c r="H15" i="8"/>
  <c r="N23" i="8" s="1"/>
  <c r="G14" i="8"/>
  <c r="M22" i="8" s="1"/>
  <c r="J16" i="7"/>
  <c r="J14" i="7"/>
  <c r="I17" i="7"/>
  <c r="I13" i="7"/>
  <c r="H16" i="7"/>
  <c r="H14" i="7"/>
  <c r="G15" i="7"/>
  <c r="K44" i="7"/>
</calcChain>
</file>

<file path=xl/sharedStrings.xml><?xml version="1.0" encoding="utf-8"?>
<sst xmlns="http://schemas.openxmlformats.org/spreadsheetml/2006/main" count="208" uniqueCount="42">
  <si>
    <t>YEAR</t>
  </si>
  <si>
    <t>MONTH</t>
  </si>
  <si>
    <t>TOD</t>
  </si>
  <si>
    <t>SHARED_TRIPS</t>
  </si>
  <si>
    <t>PRIVATE_TRIPS</t>
  </si>
  <si>
    <t>ALL_TRIPS</t>
  </si>
  <si>
    <t>Row Labels</t>
  </si>
  <si>
    <t>(blank)</t>
  </si>
  <si>
    <t>Grand Total</t>
  </si>
  <si>
    <t>Sum of ALL_TRIPS</t>
  </si>
  <si>
    <t>for all trips timeline</t>
  </si>
  <si>
    <t>Sum of PRIVATE_TRIPS</t>
  </si>
  <si>
    <t>Sum of SHARED_TRIPS</t>
  </si>
  <si>
    <t>shared trips</t>
  </si>
  <si>
    <t>privated trips</t>
  </si>
  <si>
    <t>private trips</t>
  </si>
  <si>
    <t>Trips Within Downtown Zone</t>
  </si>
  <si>
    <t>Trips Outside of Downtown Zone</t>
  </si>
  <si>
    <t>Trips With Only Origin in Downtown Zone</t>
  </si>
  <si>
    <t>Trips With Only Destination in Downtown Zone</t>
  </si>
  <si>
    <t>TODs</t>
  </si>
  <si>
    <t>Start Hour</t>
  </si>
  <si>
    <t>End Hour</t>
  </si>
  <si>
    <t>10pm</t>
  </si>
  <si>
    <t>6am</t>
  </si>
  <si>
    <t>9am</t>
  </si>
  <si>
    <t>4pm</t>
  </si>
  <si>
    <t>7pm</t>
  </si>
  <si>
    <t>Within</t>
  </si>
  <si>
    <t>Outisde</t>
  </si>
  <si>
    <t>Only Origin</t>
  </si>
  <si>
    <t>Only Dest</t>
  </si>
  <si>
    <t>Total</t>
  </si>
  <si>
    <t>Total Trips Breakdown By TOD and Trip Type</t>
  </si>
  <si>
    <t>Percent of Trips By Trip Type</t>
  </si>
  <si>
    <t>All TODs</t>
  </si>
  <si>
    <t>All Trip Types</t>
  </si>
  <si>
    <t>Percent of Trips By TOD</t>
  </si>
  <si>
    <t>Total Hours</t>
  </si>
  <si>
    <t>(Multiple Items)</t>
  </si>
  <si>
    <t>2020 Pecent of Trips By Trip Type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</si>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</sst>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center"/>
    </xf>
    <xf numFmtId="164" fontId="0" fillId="0" borderId="0" xfId="1" applyNumberFormat="1" applyFont="1"/>
    <xf numFmtId="9" fontId="0" fillId="0" borderId="0" xfId="2" applyFont="1"/>
    <xf numFmtId="0" fontId="18" fillId="0" borderId="0" xfId="0" applyFont="1" applyAlignment="1"/>
    <xf numFmtId="9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Trip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Trips Within Downtown Zone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'Only Dest in Downtown Zone'!$N$7:$N$22</c:f>
              <c:numCache>
                <c:formatCode>m/d/yyyy</c:formatCode>
                <c:ptCount val="16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  <c:pt idx="12">
                  <c:v>43770</c:v>
                </c:pt>
                <c:pt idx="13">
                  <c:v>43800</c:v>
                </c:pt>
                <c:pt idx="14">
                  <c:v>43831</c:v>
                </c:pt>
                <c:pt idx="15">
                  <c:v>43862</c:v>
                </c:pt>
              </c:numCache>
            </c:numRef>
          </c:cat>
          <c:val>
            <c:numRef>
              <c:f>'Trips Within Downtown Zone'!$T$6:$T$21</c:f>
              <c:numCache>
                <c:formatCode>General</c:formatCode>
                <c:ptCount val="16"/>
                <c:pt idx="0">
                  <c:v>48661.596913911002</c:v>
                </c:pt>
                <c:pt idx="1">
                  <c:v>47761.239242075171</c:v>
                </c:pt>
                <c:pt idx="2">
                  <c:v>48121.04947865037</c:v>
                </c:pt>
                <c:pt idx="3">
                  <c:v>54007.606703153171</c:v>
                </c:pt>
                <c:pt idx="4">
                  <c:v>53197.468511690065</c:v>
                </c:pt>
                <c:pt idx="5">
                  <c:v>49788.380785646645</c:v>
                </c:pt>
                <c:pt idx="6">
                  <c:v>52173.736800055893</c:v>
                </c:pt>
                <c:pt idx="7">
                  <c:v>52547.64854961657</c:v>
                </c:pt>
                <c:pt idx="8">
                  <c:v>48312.298945968476</c:v>
                </c:pt>
                <c:pt idx="9">
                  <c:v>49463.089361474493</c:v>
                </c:pt>
                <c:pt idx="10">
                  <c:v>45783.40469783856</c:v>
                </c:pt>
                <c:pt idx="11">
                  <c:v>49789.259454444895</c:v>
                </c:pt>
                <c:pt idx="12">
                  <c:v>50147.429445807109</c:v>
                </c:pt>
                <c:pt idx="13">
                  <c:v>51152.187729671612</c:v>
                </c:pt>
                <c:pt idx="14">
                  <c:v>45007.176425149715</c:v>
                </c:pt>
                <c:pt idx="15">
                  <c:v>51477.277773950816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B-4B11-B729-0043AB710DB9}"/>
            </c:ext>
          </c:extLst>
        </c:ser>
        <c:ser>
          <c:idx val="1"/>
          <c:order val="1"/>
          <c:tx>
            <c:v>Trips Outside of Downtown Zone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'Only Dest in Downtown Zone'!$N$7:$N$22</c:f>
              <c:numCache>
                <c:formatCode>m/d/yyyy</c:formatCode>
                <c:ptCount val="16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  <c:pt idx="12">
                  <c:v>43770</c:v>
                </c:pt>
                <c:pt idx="13">
                  <c:v>43800</c:v>
                </c:pt>
                <c:pt idx="14">
                  <c:v>43831</c:v>
                </c:pt>
                <c:pt idx="15">
                  <c:v>43862</c:v>
                </c:pt>
              </c:numCache>
            </c:numRef>
          </c:cat>
          <c:val>
            <c:numRef>
              <c:f>'Outside of Downtown Zone'!$S$4:$S$19</c:f>
              <c:numCache>
                <c:formatCode>General</c:formatCode>
                <c:ptCount val="16"/>
                <c:pt idx="0">
                  <c:v>87858.667940556596</c:v>
                </c:pt>
                <c:pt idx="1">
                  <c:v>84615.0222865205</c:v>
                </c:pt>
                <c:pt idx="2">
                  <c:v>85763.183967511315</c:v>
                </c:pt>
                <c:pt idx="3">
                  <c:v>89695.782700688709</c:v>
                </c:pt>
                <c:pt idx="4">
                  <c:v>94429.320359339094</c:v>
                </c:pt>
                <c:pt idx="5">
                  <c:v>91422.044673896395</c:v>
                </c:pt>
                <c:pt idx="6">
                  <c:v>92655.40072545009</c:v>
                </c:pt>
                <c:pt idx="7">
                  <c:v>88872.765672415204</c:v>
                </c:pt>
                <c:pt idx="8">
                  <c:v>89251.294601876711</c:v>
                </c:pt>
                <c:pt idx="9">
                  <c:v>90356.732194502794</c:v>
                </c:pt>
                <c:pt idx="10">
                  <c:v>87105.941280487808</c:v>
                </c:pt>
                <c:pt idx="11">
                  <c:v>89234.487998383789</c:v>
                </c:pt>
                <c:pt idx="12">
                  <c:v>89709.828827570411</c:v>
                </c:pt>
                <c:pt idx="13">
                  <c:v>91650.869360062905</c:v>
                </c:pt>
                <c:pt idx="14">
                  <c:v>84998.031099088301</c:v>
                </c:pt>
                <c:pt idx="15">
                  <c:v>87269.208678209601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B-4B11-B729-0043AB710DB9}"/>
            </c:ext>
          </c:extLst>
        </c:ser>
        <c:ser>
          <c:idx val="2"/>
          <c:order val="2"/>
          <c:tx>
            <c:v>Trips With Only Origin in Downtown Zone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'Only Dest in Downtown Zone'!$N$7:$N$22</c:f>
              <c:numCache>
                <c:formatCode>m/d/yyyy</c:formatCode>
                <c:ptCount val="16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  <c:pt idx="12">
                  <c:v>43770</c:v>
                </c:pt>
                <c:pt idx="13">
                  <c:v>43800</c:v>
                </c:pt>
                <c:pt idx="14">
                  <c:v>43831</c:v>
                </c:pt>
                <c:pt idx="15">
                  <c:v>43862</c:v>
                </c:pt>
              </c:numCache>
            </c:numRef>
          </c:cat>
          <c:val>
            <c:numRef>
              <c:f>'Only Origin in Downtown Zone'!$P$9:$P$24</c:f>
              <c:numCache>
                <c:formatCode>General</c:formatCode>
                <c:ptCount val="16"/>
                <c:pt idx="0">
                  <c:v>132302.28461647732</c:v>
                </c:pt>
                <c:pt idx="1">
                  <c:v>128211.4874773168</c:v>
                </c:pt>
                <c:pt idx="2">
                  <c:v>130237.34749272119</c:v>
                </c:pt>
                <c:pt idx="3">
                  <c:v>139034.10883011002</c:v>
                </c:pt>
                <c:pt idx="4">
                  <c:v>142826.53564422409</c:v>
                </c:pt>
                <c:pt idx="5">
                  <c:v>136412.0824177076</c:v>
                </c:pt>
                <c:pt idx="6">
                  <c:v>140408.9631783386</c:v>
                </c:pt>
                <c:pt idx="7">
                  <c:v>136194.73826298321</c:v>
                </c:pt>
                <c:pt idx="8">
                  <c:v>131893.3448894207</c:v>
                </c:pt>
                <c:pt idx="9">
                  <c:v>135046.7786868363</c:v>
                </c:pt>
                <c:pt idx="10">
                  <c:v>129142.6430302661</c:v>
                </c:pt>
                <c:pt idx="11">
                  <c:v>135180.134900529</c:v>
                </c:pt>
                <c:pt idx="12">
                  <c:v>135498.1222015341</c:v>
                </c:pt>
                <c:pt idx="13">
                  <c:v>136902.50596347041</c:v>
                </c:pt>
                <c:pt idx="14">
                  <c:v>126674.83315733362</c:v>
                </c:pt>
                <c:pt idx="15">
                  <c:v>134630.7617015318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AB-4B11-B729-0043AB710DB9}"/>
            </c:ext>
          </c:extLst>
        </c:ser>
        <c:ser>
          <c:idx val="3"/>
          <c:order val="3"/>
          <c:tx>
            <c:v>Trips With Only Dest in Downtown Zone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'Only Dest in Downtown Zone'!$N$7:$N$22</c:f>
              <c:numCache>
                <c:formatCode>m/d/yyyy</c:formatCode>
                <c:ptCount val="16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  <c:pt idx="12">
                  <c:v>43770</c:v>
                </c:pt>
                <c:pt idx="13">
                  <c:v>43800</c:v>
                </c:pt>
                <c:pt idx="14">
                  <c:v>43831</c:v>
                </c:pt>
                <c:pt idx="15">
                  <c:v>43862</c:v>
                </c:pt>
              </c:numCache>
            </c:numRef>
          </c:cat>
          <c:val>
            <c:numRef>
              <c:f>'Only Dest in Downtown Zone'!$O$7:$O$22</c:f>
              <c:numCache>
                <c:formatCode>General</c:formatCode>
                <c:ptCount val="16"/>
                <c:pt idx="0">
                  <c:v>136520.2648544675</c:v>
                </c:pt>
                <c:pt idx="1">
                  <c:v>132376.2615285955</c:v>
                </c:pt>
                <c:pt idx="2">
                  <c:v>133884.2334461617</c:v>
                </c:pt>
                <c:pt idx="3">
                  <c:v>143703.38940384181</c:v>
                </c:pt>
                <c:pt idx="4">
                  <c:v>147626.78887102939</c:v>
                </c:pt>
                <c:pt idx="5">
                  <c:v>141210.4254595431</c:v>
                </c:pt>
                <c:pt idx="6">
                  <c:v>144829.1375255064</c:v>
                </c:pt>
                <c:pt idx="7">
                  <c:v>141420.41422203279</c:v>
                </c:pt>
                <c:pt idx="8">
                  <c:v>137563.59354784479</c:v>
                </c:pt>
                <c:pt idx="9">
                  <c:v>139819.82155597711</c:v>
                </c:pt>
                <c:pt idx="10">
                  <c:v>132889.3459783266</c:v>
                </c:pt>
                <c:pt idx="11">
                  <c:v>139023.74745282851</c:v>
                </c:pt>
                <c:pt idx="12">
                  <c:v>139857.25827337781</c:v>
                </c:pt>
                <c:pt idx="13">
                  <c:v>142803.05708973479</c:v>
                </c:pt>
                <c:pt idx="14">
                  <c:v>130005.20752423821</c:v>
                </c:pt>
                <c:pt idx="15">
                  <c:v>138746.48645216049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AB-4B11-B729-0043AB710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152703"/>
        <c:axId val="952165183"/>
      </c:areaChart>
      <c:dateAx>
        <c:axId val="95215270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65183"/>
        <c:crosses val="autoZero"/>
        <c:auto val="1"/>
        <c:lblOffset val="100"/>
        <c:baseTimeUnit val="months"/>
      </c:dateAx>
      <c:valAx>
        <c:axId val="9521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Trips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5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7.407407407407407E-2"/>
          <c:w val="0.86486351706036746"/>
          <c:h val="0.7293237824438612"/>
        </c:manualLayout>
      </c:layout>
      <c:lineChart>
        <c:grouping val="standard"/>
        <c:varyColors val="0"/>
        <c:ser>
          <c:idx val="0"/>
          <c:order val="0"/>
          <c:tx>
            <c:v>Private Trips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'Trips Within Downtown Zone'!$S$6:$S$21</c:f>
              <c:numCache>
                <c:formatCode>m/d/yyyy</c:formatCode>
                <c:ptCount val="16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  <c:pt idx="12">
                  <c:v>43770</c:v>
                </c:pt>
                <c:pt idx="13">
                  <c:v>43800</c:v>
                </c:pt>
                <c:pt idx="14">
                  <c:v>43831</c:v>
                </c:pt>
                <c:pt idx="15">
                  <c:v>43862</c:v>
                </c:pt>
              </c:numCache>
            </c:numRef>
          </c:cat>
          <c:val>
            <c:numRef>
              <c:f>'Trips Within Downtown Zone'!$X$6:$X$21</c:f>
              <c:numCache>
                <c:formatCode>General</c:formatCode>
                <c:ptCount val="16"/>
                <c:pt idx="0">
                  <c:v>40478.968244252603</c:v>
                </c:pt>
                <c:pt idx="1">
                  <c:v>40064.046928638898</c:v>
                </c:pt>
                <c:pt idx="2">
                  <c:v>40058.729955566741</c:v>
                </c:pt>
                <c:pt idx="3">
                  <c:v>45358.006709260379</c:v>
                </c:pt>
                <c:pt idx="4">
                  <c:v>45461.805871659351</c:v>
                </c:pt>
                <c:pt idx="5">
                  <c:v>43164.679876395909</c:v>
                </c:pt>
                <c:pt idx="6">
                  <c:v>46419.098381483549</c:v>
                </c:pt>
                <c:pt idx="7">
                  <c:v>47638.366397040198</c:v>
                </c:pt>
                <c:pt idx="8">
                  <c:v>44302.995165100598</c:v>
                </c:pt>
                <c:pt idx="9">
                  <c:v>45485.776222581881</c:v>
                </c:pt>
                <c:pt idx="10">
                  <c:v>42316.840450975767</c:v>
                </c:pt>
                <c:pt idx="11">
                  <c:v>46327.612186932769</c:v>
                </c:pt>
                <c:pt idx="12">
                  <c:v>46643.155598460951</c:v>
                </c:pt>
                <c:pt idx="13">
                  <c:v>47796.048014379812</c:v>
                </c:pt>
                <c:pt idx="14">
                  <c:v>40398.540039059517</c:v>
                </c:pt>
                <c:pt idx="15">
                  <c:v>46321.714374371586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1-45F4-8C55-02CFC4C6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650095"/>
        <c:axId val="1170652591"/>
      </c:lineChart>
      <c:dateAx>
        <c:axId val="11706500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2591"/>
        <c:crosses val="autoZero"/>
        <c:auto val="1"/>
        <c:lblOffset val="100"/>
        <c:baseTimeUnit val="months"/>
      </c:dateAx>
      <c:valAx>
        <c:axId val="11706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7.407407407407407E-2"/>
          <c:w val="0.86486351706036746"/>
          <c:h val="0.7293237824438612"/>
        </c:manualLayout>
      </c:layout>
      <c:lineChart>
        <c:grouping val="standard"/>
        <c:varyColors val="0"/>
        <c:ser>
          <c:idx val="1"/>
          <c:order val="0"/>
          <c:tx>
            <c:v>Shared Trips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'Trips Within Downtown Zone'!$S$6:$S$21</c:f>
              <c:numCache>
                <c:formatCode>m/d/yyyy</c:formatCode>
                <c:ptCount val="16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  <c:pt idx="12">
                  <c:v>43770</c:v>
                </c:pt>
                <c:pt idx="13">
                  <c:v>43800</c:v>
                </c:pt>
                <c:pt idx="14">
                  <c:v>43831</c:v>
                </c:pt>
                <c:pt idx="15">
                  <c:v>43862</c:v>
                </c:pt>
              </c:numCache>
            </c:numRef>
          </c:cat>
          <c:val>
            <c:numRef>
              <c:f>'Trips Within Downtown Zone'!$V$6:$V$21</c:f>
              <c:numCache>
                <c:formatCode>General</c:formatCode>
                <c:ptCount val="16"/>
                <c:pt idx="0">
                  <c:v>8182.628669658422</c:v>
                </c:pt>
                <c:pt idx="1">
                  <c:v>7697.1923134363715</c:v>
                </c:pt>
                <c:pt idx="2">
                  <c:v>8062.3195230837064</c:v>
                </c:pt>
                <c:pt idx="3">
                  <c:v>8649.5999938927653</c:v>
                </c:pt>
                <c:pt idx="4">
                  <c:v>7735.662640030755</c:v>
                </c:pt>
                <c:pt idx="5">
                  <c:v>6623.7009092506778</c:v>
                </c:pt>
                <c:pt idx="6">
                  <c:v>5754.6384185723318</c:v>
                </c:pt>
                <c:pt idx="7">
                  <c:v>4909.2821525766785</c:v>
                </c:pt>
                <c:pt idx="8">
                  <c:v>4009.3037808678728</c:v>
                </c:pt>
                <c:pt idx="9">
                  <c:v>3977.3131388926818</c:v>
                </c:pt>
                <c:pt idx="10">
                  <c:v>3466.5642468627743</c:v>
                </c:pt>
                <c:pt idx="11">
                  <c:v>3461.6472675121067</c:v>
                </c:pt>
                <c:pt idx="12">
                  <c:v>3504.2738473461454</c:v>
                </c:pt>
                <c:pt idx="13">
                  <c:v>3356.1397152917061</c:v>
                </c:pt>
                <c:pt idx="14">
                  <c:v>4608.6363860900965</c:v>
                </c:pt>
                <c:pt idx="15">
                  <c:v>5155.5633995792587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F-43A1-805D-B05C2B92C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650095"/>
        <c:axId val="1170652591"/>
      </c:lineChart>
      <c:dateAx>
        <c:axId val="11706500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2591"/>
        <c:crosses val="autoZero"/>
        <c:auto val="1"/>
        <c:lblOffset val="100"/>
        <c:baseTimeUnit val="months"/>
      </c:dateAx>
      <c:valAx>
        <c:axId val="11706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7.407407407407407E-2"/>
          <c:w val="0.86486351706036746"/>
          <c:h val="0.7293237824438612"/>
        </c:manualLayout>
      </c:layout>
      <c:lineChart>
        <c:grouping val="standard"/>
        <c:varyColors val="0"/>
        <c:ser>
          <c:idx val="0"/>
          <c:order val="0"/>
          <c:tx>
            <c:v>Private Trips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'Outside of Downtown Zone'!$R$4:$R$19</c:f>
              <c:numCache>
                <c:formatCode>m/d/yyyy</c:formatCode>
                <c:ptCount val="16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  <c:pt idx="12">
                  <c:v>43770</c:v>
                </c:pt>
                <c:pt idx="13">
                  <c:v>43800</c:v>
                </c:pt>
                <c:pt idx="14">
                  <c:v>43831</c:v>
                </c:pt>
                <c:pt idx="15">
                  <c:v>43862</c:v>
                </c:pt>
              </c:numCache>
            </c:numRef>
          </c:cat>
          <c:val>
            <c:numRef>
              <c:f>'Outside of Downtown Zone'!$U$4:$U$19</c:f>
              <c:numCache>
                <c:formatCode>General</c:formatCode>
                <c:ptCount val="16"/>
                <c:pt idx="0">
                  <c:v>62379.461316049317</c:v>
                </c:pt>
                <c:pt idx="1">
                  <c:v>60595.685318552481</c:v>
                </c:pt>
                <c:pt idx="2">
                  <c:v>59527.899423044015</c:v>
                </c:pt>
                <c:pt idx="3">
                  <c:v>64112.190586709905</c:v>
                </c:pt>
                <c:pt idx="4">
                  <c:v>68882.400995192409</c:v>
                </c:pt>
                <c:pt idx="5">
                  <c:v>67919.356016614009</c:v>
                </c:pt>
                <c:pt idx="6">
                  <c:v>70805.8006753347</c:v>
                </c:pt>
                <c:pt idx="7">
                  <c:v>70562.525275302702</c:v>
                </c:pt>
                <c:pt idx="8">
                  <c:v>72879.682632387892</c:v>
                </c:pt>
                <c:pt idx="9">
                  <c:v>75041.5374228336</c:v>
                </c:pt>
                <c:pt idx="10">
                  <c:v>73400.085316325203</c:v>
                </c:pt>
                <c:pt idx="11">
                  <c:v>76724.301497837398</c:v>
                </c:pt>
                <c:pt idx="12">
                  <c:v>77349.627275966603</c:v>
                </c:pt>
                <c:pt idx="13">
                  <c:v>78792.189423885691</c:v>
                </c:pt>
                <c:pt idx="14">
                  <c:v>69808.605120682303</c:v>
                </c:pt>
                <c:pt idx="15">
                  <c:v>72875.364386032903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2-4189-BA08-78855E613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650095"/>
        <c:axId val="1170652591"/>
      </c:lineChart>
      <c:dateAx>
        <c:axId val="11706500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2591"/>
        <c:crosses val="autoZero"/>
        <c:auto val="1"/>
        <c:lblOffset val="100"/>
        <c:baseTimeUnit val="months"/>
      </c:dateAx>
      <c:valAx>
        <c:axId val="1170652591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7.407407407407407E-2"/>
          <c:w val="0.86486351706036746"/>
          <c:h val="0.7293237824438612"/>
        </c:manualLayout>
      </c:layout>
      <c:lineChart>
        <c:grouping val="standard"/>
        <c:varyColors val="0"/>
        <c:ser>
          <c:idx val="1"/>
          <c:order val="0"/>
          <c:tx>
            <c:v>Shared Trips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'Trips Within Downtown Zone'!$S$6:$S$21</c:f>
              <c:numCache>
                <c:formatCode>m/d/yyyy</c:formatCode>
                <c:ptCount val="16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  <c:pt idx="12">
                  <c:v>43770</c:v>
                </c:pt>
                <c:pt idx="13">
                  <c:v>43800</c:v>
                </c:pt>
                <c:pt idx="14">
                  <c:v>43831</c:v>
                </c:pt>
                <c:pt idx="15">
                  <c:v>43862</c:v>
                </c:pt>
              </c:numCache>
            </c:numRef>
          </c:cat>
          <c:val>
            <c:numRef>
              <c:f>'Outside of Downtown Zone'!$W$4:$W$19</c:f>
              <c:numCache>
                <c:formatCode>General</c:formatCode>
                <c:ptCount val="16"/>
                <c:pt idx="0">
                  <c:v>25479.2066245073</c:v>
                </c:pt>
                <c:pt idx="1">
                  <c:v>24019.336967967589</c:v>
                </c:pt>
                <c:pt idx="2">
                  <c:v>26235.284544467329</c:v>
                </c:pt>
                <c:pt idx="3">
                  <c:v>25583.592113978648</c:v>
                </c:pt>
                <c:pt idx="4">
                  <c:v>25546.91936414711</c:v>
                </c:pt>
                <c:pt idx="5">
                  <c:v>23502.688657282539</c:v>
                </c:pt>
                <c:pt idx="6">
                  <c:v>21849.600050115703</c:v>
                </c:pt>
                <c:pt idx="7">
                  <c:v>18310.240397112721</c:v>
                </c:pt>
                <c:pt idx="8">
                  <c:v>16371.611969488638</c:v>
                </c:pt>
                <c:pt idx="9">
                  <c:v>15315.19477166909</c:v>
                </c:pt>
                <c:pt idx="10">
                  <c:v>13705.855964162431</c:v>
                </c:pt>
                <c:pt idx="11">
                  <c:v>12510.186500546151</c:v>
                </c:pt>
                <c:pt idx="12">
                  <c:v>12360.20155160377</c:v>
                </c:pt>
                <c:pt idx="13">
                  <c:v>12858.679936177068</c:v>
                </c:pt>
                <c:pt idx="14">
                  <c:v>15189.42597840596</c:v>
                </c:pt>
                <c:pt idx="15">
                  <c:v>14393.844292177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2-4AE6-8DA4-39FA74DE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650095"/>
        <c:axId val="1170652591"/>
      </c:lineChart>
      <c:dateAx>
        <c:axId val="11706500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2591"/>
        <c:crosses val="autoZero"/>
        <c:auto val="1"/>
        <c:lblOffset val="100"/>
        <c:baseTimeUnit val="months"/>
      </c:dateAx>
      <c:valAx>
        <c:axId val="11706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7.407407407407407E-2"/>
          <c:w val="0.86486351706036746"/>
          <c:h val="0.7293237824438612"/>
        </c:manualLayout>
      </c:layout>
      <c:lineChart>
        <c:grouping val="standard"/>
        <c:varyColors val="0"/>
        <c:ser>
          <c:idx val="0"/>
          <c:order val="0"/>
          <c:tx>
            <c:v>Private Trips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'Trips Within Downtown Zone'!$S$6:$S$21</c:f>
              <c:numCache>
                <c:formatCode>m/d/yyyy</c:formatCode>
                <c:ptCount val="16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  <c:pt idx="12">
                  <c:v>43770</c:v>
                </c:pt>
                <c:pt idx="13">
                  <c:v>43800</c:v>
                </c:pt>
                <c:pt idx="14">
                  <c:v>43831</c:v>
                </c:pt>
                <c:pt idx="15">
                  <c:v>43862</c:v>
                </c:pt>
              </c:numCache>
            </c:numRef>
          </c:cat>
          <c:val>
            <c:numRef>
              <c:f>'Only Origin in Downtown Zone'!$R$9:$R$24</c:f>
              <c:numCache>
                <c:formatCode>General</c:formatCode>
                <c:ptCount val="16"/>
                <c:pt idx="0">
                  <c:v>97486.99828572289</c:v>
                </c:pt>
                <c:pt idx="1">
                  <c:v>95598.949461834301</c:v>
                </c:pt>
                <c:pt idx="2">
                  <c:v>94741.600674770103</c:v>
                </c:pt>
                <c:pt idx="3">
                  <c:v>102765.20745248201</c:v>
                </c:pt>
                <c:pt idx="4">
                  <c:v>107688.95353242318</c:v>
                </c:pt>
                <c:pt idx="5">
                  <c:v>105249.97163258759</c:v>
                </c:pt>
                <c:pt idx="6">
                  <c:v>111898.86752270479</c:v>
                </c:pt>
                <c:pt idx="7">
                  <c:v>113255.52602224911</c:v>
                </c:pt>
                <c:pt idx="8">
                  <c:v>112690.8851025499</c:v>
                </c:pt>
                <c:pt idx="9">
                  <c:v>116455.3595318958</c:v>
                </c:pt>
                <c:pt idx="10">
                  <c:v>112152.4080899829</c:v>
                </c:pt>
                <c:pt idx="11">
                  <c:v>119062.61390251928</c:v>
                </c:pt>
                <c:pt idx="12">
                  <c:v>119472.51725269051</c:v>
                </c:pt>
                <c:pt idx="13">
                  <c:v>120808.9070804748</c:v>
                </c:pt>
                <c:pt idx="14">
                  <c:v>106709.32466234101</c:v>
                </c:pt>
                <c:pt idx="15">
                  <c:v>115327.7503583928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9-4C10-81C7-3EEF2FAA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650095"/>
        <c:axId val="1170652591"/>
      </c:lineChart>
      <c:dateAx>
        <c:axId val="11706500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2591"/>
        <c:crosses val="autoZero"/>
        <c:auto val="1"/>
        <c:lblOffset val="100"/>
        <c:baseTimeUnit val="months"/>
      </c:dateAx>
      <c:valAx>
        <c:axId val="1170652591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7.407407407407407E-2"/>
          <c:w val="0.86486351706036746"/>
          <c:h val="0.7293237824438612"/>
        </c:manualLayout>
      </c:layout>
      <c:lineChart>
        <c:grouping val="standard"/>
        <c:varyColors val="0"/>
        <c:ser>
          <c:idx val="1"/>
          <c:order val="0"/>
          <c:tx>
            <c:v>Shared Trips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'Trips Within Downtown Zone'!$S$6:$S$21</c:f>
              <c:numCache>
                <c:formatCode>m/d/yyyy</c:formatCode>
                <c:ptCount val="16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  <c:pt idx="12">
                  <c:v>43770</c:v>
                </c:pt>
                <c:pt idx="13">
                  <c:v>43800</c:v>
                </c:pt>
                <c:pt idx="14">
                  <c:v>43831</c:v>
                </c:pt>
                <c:pt idx="15">
                  <c:v>43862</c:v>
                </c:pt>
              </c:numCache>
            </c:numRef>
          </c:cat>
          <c:val>
            <c:numRef>
              <c:f>'Only Origin in Downtown Zone'!$T$9:$T$24</c:f>
              <c:numCache>
                <c:formatCode>General</c:formatCode>
                <c:ptCount val="16"/>
                <c:pt idx="0">
                  <c:v>34815.28633075465</c:v>
                </c:pt>
                <c:pt idx="1">
                  <c:v>32612.53801548246</c:v>
                </c:pt>
                <c:pt idx="2">
                  <c:v>35495.746817951032</c:v>
                </c:pt>
                <c:pt idx="3">
                  <c:v>36268.901377627997</c:v>
                </c:pt>
                <c:pt idx="4">
                  <c:v>35137.58211180065</c:v>
                </c:pt>
                <c:pt idx="5">
                  <c:v>31162.110785119832</c:v>
                </c:pt>
                <c:pt idx="6">
                  <c:v>28510.09565563353</c:v>
                </c:pt>
                <c:pt idx="7">
                  <c:v>22939.212240733719</c:v>
                </c:pt>
                <c:pt idx="8">
                  <c:v>19202.459786870691</c:v>
                </c:pt>
                <c:pt idx="9">
                  <c:v>18591.419154940708</c:v>
                </c:pt>
                <c:pt idx="10">
                  <c:v>16990.234940282931</c:v>
                </c:pt>
                <c:pt idx="11">
                  <c:v>16117.520998009541</c:v>
                </c:pt>
                <c:pt idx="12">
                  <c:v>16025.60494884324</c:v>
                </c:pt>
                <c:pt idx="13">
                  <c:v>16093.598882995571</c:v>
                </c:pt>
                <c:pt idx="14">
                  <c:v>19965.50849499262</c:v>
                </c:pt>
                <c:pt idx="15">
                  <c:v>19303.011343139118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8-4446-9E8E-22A3073D2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650095"/>
        <c:axId val="1170652591"/>
      </c:lineChart>
      <c:dateAx>
        <c:axId val="11706500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2591"/>
        <c:crosses val="autoZero"/>
        <c:auto val="1"/>
        <c:lblOffset val="100"/>
        <c:baseTimeUnit val="months"/>
      </c:dateAx>
      <c:valAx>
        <c:axId val="11706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7.407407407407407E-2"/>
          <c:w val="0.86486351706036746"/>
          <c:h val="0.7293237824438612"/>
        </c:manualLayout>
      </c:layout>
      <c:lineChart>
        <c:grouping val="standard"/>
        <c:varyColors val="0"/>
        <c:ser>
          <c:idx val="0"/>
          <c:order val="0"/>
          <c:tx>
            <c:v>Private Trips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'Trips Within Downtown Zone'!$S$6:$S$21</c:f>
              <c:numCache>
                <c:formatCode>m/d/yyyy</c:formatCode>
                <c:ptCount val="16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  <c:pt idx="12">
                  <c:v>43770</c:v>
                </c:pt>
                <c:pt idx="13">
                  <c:v>43800</c:v>
                </c:pt>
                <c:pt idx="14">
                  <c:v>43831</c:v>
                </c:pt>
                <c:pt idx="15">
                  <c:v>43862</c:v>
                </c:pt>
              </c:numCache>
            </c:numRef>
          </c:cat>
          <c:val>
            <c:numRef>
              <c:f>'Only Dest in Downtown Zone'!$Q$7:$Q$22</c:f>
              <c:numCache>
                <c:formatCode>General</c:formatCode>
                <c:ptCount val="16"/>
                <c:pt idx="0">
                  <c:v>102858.42956030191</c:v>
                </c:pt>
                <c:pt idx="1">
                  <c:v>100659.73224719139</c:v>
                </c:pt>
                <c:pt idx="2">
                  <c:v>99586.629378610713</c:v>
                </c:pt>
                <c:pt idx="3">
                  <c:v>109470.1972959702</c:v>
                </c:pt>
                <c:pt idx="4">
                  <c:v>114344.20686685189</c:v>
                </c:pt>
                <c:pt idx="5">
                  <c:v>111084.0358930099</c:v>
                </c:pt>
                <c:pt idx="6">
                  <c:v>117224.89905681831</c:v>
                </c:pt>
                <c:pt idx="7">
                  <c:v>118200.8916723432</c:v>
                </c:pt>
                <c:pt idx="8">
                  <c:v>117182.677797489</c:v>
                </c:pt>
                <c:pt idx="9">
                  <c:v>120527.31364541539</c:v>
                </c:pt>
                <c:pt idx="10">
                  <c:v>115716.92576730112</c:v>
                </c:pt>
                <c:pt idx="11">
                  <c:v>123051.9136847703</c:v>
                </c:pt>
                <c:pt idx="12">
                  <c:v>123992.7828744275</c:v>
                </c:pt>
                <c:pt idx="13">
                  <c:v>126588.2374382656</c:v>
                </c:pt>
                <c:pt idx="14">
                  <c:v>110207.1451597422</c:v>
                </c:pt>
                <c:pt idx="15">
                  <c:v>119197.07876040431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1-403A-956C-9F167448E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650095"/>
        <c:axId val="1170652591"/>
      </c:lineChart>
      <c:dateAx>
        <c:axId val="11706500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2591"/>
        <c:crosses val="autoZero"/>
        <c:auto val="1"/>
        <c:lblOffset val="100"/>
        <c:baseTimeUnit val="months"/>
      </c:dateAx>
      <c:valAx>
        <c:axId val="1170652591"/>
        <c:scaling>
          <c:orientation val="minMax"/>
          <c:min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7.407407407407407E-2"/>
          <c:w val="0.86486351706036746"/>
          <c:h val="0.7293237824438612"/>
        </c:manualLayout>
      </c:layout>
      <c:lineChart>
        <c:grouping val="standard"/>
        <c:varyColors val="0"/>
        <c:ser>
          <c:idx val="1"/>
          <c:order val="0"/>
          <c:tx>
            <c:v>Shared Trips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'Trips Within Downtown Zone'!$S$6:$S$21</c:f>
              <c:numCache>
                <c:formatCode>m/d/yyyy</c:formatCode>
                <c:ptCount val="16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  <c:pt idx="12">
                  <c:v>43770</c:v>
                </c:pt>
                <c:pt idx="13">
                  <c:v>43800</c:v>
                </c:pt>
                <c:pt idx="14">
                  <c:v>43831</c:v>
                </c:pt>
                <c:pt idx="15">
                  <c:v>43862</c:v>
                </c:pt>
              </c:numCache>
            </c:numRef>
          </c:cat>
          <c:val>
            <c:numRef>
              <c:f>'Only Dest in Downtown Zone'!$S$7:$S$22</c:f>
              <c:numCache>
                <c:formatCode>General</c:formatCode>
                <c:ptCount val="16"/>
                <c:pt idx="0">
                  <c:v>33661.835294165729</c:v>
                </c:pt>
                <c:pt idx="1">
                  <c:v>31716.529281403924</c:v>
                </c:pt>
                <c:pt idx="2">
                  <c:v>34297.604067551074</c:v>
                </c:pt>
                <c:pt idx="3">
                  <c:v>34233.192107871277</c:v>
                </c:pt>
                <c:pt idx="4">
                  <c:v>33282.582004177777</c:v>
                </c:pt>
                <c:pt idx="5">
                  <c:v>30126.389566533209</c:v>
                </c:pt>
                <c:pt idx="6">
                  <c:v>27604.238468688029</c:v>
                </c:pt>
                <c:pt idx="7">
                  <c:v>23219.522549689402</c:v>
                </c:pt>
                <c:pt idx="8">
                  <c:v>20380.9157503565</c:v>
                </c:pt>
                <c:pt idx="9">
                  <c:v>19292.507910561781</c:v>
                </c:pt>
                <c:pt idx="10">
                  <c:v>17172.42021102527</c:v>
                </c:pt>
                <c:pt idx="11">
                  <c:v>15971.83376805827</c:v>
                </c:pt>
                <c:pt idx="12">
                  <c:v>15864.475398949919</c:v>
                </c:pt>
                <c:pt idx="13">
                  <c:v>16214.819651468772</c:v>
                </c:pt>
                <c:pt idx="14">
                  <c:v>19798.062364496051</c:v>
                </c:pt>
                <c:pt idx="15">
                  <c:v>19549.407691756278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E-49EC-8A5A-FA163F8AA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650095"/>
        <c:axId val="1170652591"/>
      </c:lineChart>
      <c:dateAx>
        <c:axId val="11706500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2591"/>
        <c:crosses val="autoZero"/>
        <c:auto val="1"/>
        <c:lblOffset val="100"/>
        <c:baseTimeUnit val="months"/>
      </c:dateAx>
      <c:valAx>
        <c:axId val="11706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104775</xdr:rowOff>
    </xdr:from>
    <xdr:to>
      <xdr:col>12</xdr:col>
      <xdr:colOff>266700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30</xdr:row>
      <xdr:rowOff>76200</xdr:rowOff>
    </xdr:from>
    <xdr:to>
      <xdr:col>8</xdr:col>
      <xdr:colOff>247650</xdr:colOff>
      <xdr:row>44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466725</xdr:colOff>
      <xdr:row>30</xdr:row>
      <xdr:rowOff>85725</xdr:rowOff>
    </xdr:from>
    <xdr:to>
      <xdr:col>17</xdr:col>
      <xdr:colOff>161925</xdr:colOff>
      <xdr:row>44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581025</xdr:colOff>
      <xdr:row>49</xdr:row>
      <xdr:rowOff>66675</xdr:rowOff>
    </xdr:from>
    <xdr:to>
      <xdr:col>8</xdr:col>
      <xdr:colOff>276225</xdr:colOff>
      <xdr:row>63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495300</xdr:colOff>
      <xdr:row>49</xdr:row>
      <xdr:rowOff>76200</xdr:rowOff>
    </xdr:from>
    <xdr:to>
      <xdr:col>17</xdr:col>
      <xdr:colOff>190500</xdr:colOff>
      <xdr:row>63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590550</xdr:colOff>
      <xdr:row>70</xdr:row>
      <xdr:rowOff>38100</xdr:rowOff>
    </xdr:from>
    <xdr:to>
      <xdr:col>8</xdr:col>
      <xdr:colOff>285750</xdr:colOff>
      <xdr:row>84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504825</xdr:colOff>
      <xdr:row>70</xdr:row>
      <xdr:rowOff>47625</xdr:rowOff>
    </xdr:from>
    <xdr:to>
      <xdr:col>17</xdr:col>
      <xdr:colOff>200025</xdr:colOff>
      <xdr:row>84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600075</xdr:colOff>
      <xdr:row>90</xdr:row>
      <xdr:rowOff>38100</xdr:rowOff>
    </xdr:from>
    <xdr:to>
      <xdr:col>8</xdr:col>
      <xdr:colOff>295275</xdr:colOff>
      <xdr:row>104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514350</xdr:colOff>
      <xdr:row>90</xdr:row>
      <xdr:rowOff>47625</xdr:rowOff>
    </xdr:from>
    <xdr:to>
      <xdr:col>17</xdr:col>
      <xdr:colOff>209550</xdr:colOff>
      <xdr:row>104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nsportlab" refreshedDate="44222.456884606479" createdVersion="6" refreshedVersion="6" minRefreshableVersion="3" recordCount="81">
  <cacheSource type="worksheet">
    <worksheetSource ref="A1:F1048576" sheet="Trips Within Downtown Zone"/>
  </cacheSource>
  <cacheFields count="6">
    <cacheField name="YEAR" numFmtId="0">
      <sharedItems containsString="0" containsBlank="1" containsNumber="1" containsInteger="1" minValue="2018" maxValue="2020" count="4">
        <n v="2018"/>
        <n v="2019"/>
        <n v="2020"/>
        <m/>
      </sharedItems>
    </cacheField>
    <cacheField name="MONTH" numFmtId="0">
      <sharedItems containsString="0" containsBlank="1" containsNumber="1" containsInteger="1" minValue="1" maxValue="12" count="13">
        <n v="11"/>
        <n v="12"/>
        <n v="1"/>
        <n v="2"/>
        <n v="3"/>
        <n v="4"/>
        <n v="5"/>
        <n v="6"/>
        <n v="7"/>
        <n v="8"/>
        <n v="9"/>
        <n v="10"/>
        <m/>
      </sharedItems>
    </cacheField>
    <cacheField name="TOD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SHARED_TRIPS" numFmtId="0">
      <sharedItems containsString="0" containsBlank="1" containsNumber="1" minValue="308.448257058622" maxValue="2756.76814904207"/>
    </cacheField>
    <cacheField name="PRIVATE_TRIPS" numFmtId="0">
      <sharedItems containsString="0" containsBlank="1" containsNumber="1" minValue="4228.5235988726099" maxValue="16551.164813334701"/>
    </cacheField>
    <cacheField name="ALL_TRIPS" numFmtId="0">
      <sharedItems containsString="0" containsBlank="1" containsNumber="1" minValue="4855.7654855126402" maxValue="18686.281491106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ransportlab" refreshedDate="44222.462149999999" createdVersion="6" refreshedVersion="6" minRefreshableVersion="3" recordCount="81">
  <cacheSource type="worksheet">
    <worksheetSource ref="A1:F1048576" sheet="Outside of Downtown Zone"/>
  </cacheSource>
  <cacheFields count="6">
    <cacheField name="YEAR" numFmtId="0">
      <sharedItems containsString="0" containsBlank="1" containsNumber="1" containsInteger="1" minValue="2018" maxValue="2020" count="4">
        <n v="2018"/>
        <n v="2019"/>
        <n v="2020"/>
        <m/>
      </sharedItems>
    </cacheField>
    <cacheField name="MONTH" numFmtId="0">
      <sharedItems containsString="0" containsBlank="1" containsNumber="1" containsInteger="1" minValue="1" maxValue="12" count="13">
        <n v="11"/>
        <n v="12"/>
        <n v="1"/>
        <n v="2"/>
        <n v="3"/>
        <n v="4"/>
        <n v="5"/>
        <n v="6"/>
        <n v="7"/>
        <n v="8"/>
        <n v="9"/>
        <n v="10"/>
        <m/>
      </sharedItems>
    </cacheField>
    <cacheField name="TOD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SHARED_TRIPS" numFmtId="0">
      <sharedItems containsString="0" containsBlank="1" containsNumber="1" minValue="1527.7571481975699" maxValue="8197.7595180983808"/>
    </cacheField>
    <cacheField name="PRIVATE_TRIPS" numFmtId="0">
      <sharedItems containsString="0" containsBlank="1" containsNumber="1" minValue="8711.7017086318992" maxValue="23218.525433967501"/>
    </cacheField>
    <cacheField name="ALL_TRIPS" numFmtId="0">
      <sharedItems containsString="0" containsBlank="1" containsNumber="1" minValue="11486.0523697019" maxValue="28345.83896191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ransportlab" refreshedDate="44222.464055555552" createdVersion="6" refreshedVersion="6" minRefreshableVersion="3" recordCount="81">
  <cacheSource type="worksheet">
    <worksheetSource ref="A1:F1048576" sheet="Only Origin in Downtown Zone"/>
  </cacheSource>
  <cacheFields count="6">
    <cacheField name="YEAR" numFmtId="0">
      <sharedItems containsString="0" containsBlank="1" containsNumber="1" containsInteger="1" minValue="2018" maxValue="2020" count="4">
        <n v="2018"/>
        <n v="2019"/>
        <n v="2020"/>
        <m/>
      </sharedItems>
    </cacheField>
    <cacheField name="MONTH" numFmtId="0">
      <sharedItems containsString="0" containsBlank="1" containsNumber="1" containsInteger="1" minValue="1" maxValue="12" count="13">
        <n v="11"/>
        <n v="12"/>
        <n v="1"/>
        <n v="2"/>
        <n v="3"/>
        <n v="4"/>
        <n v="5"/>
        <n v="6"/>
        <n v="7"/>
        <n v="8"/>
        <n v="9"/>
        <n v="10"/>
        <m/>
      </sharedItems>
    </cacheField>
    <cacheField name="TOD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SHARED_TRIPS" numFmtId="0">
      <sharedItems containsString="0" containsBlank="1" containsNumber="1" minValue="1287.6673816859" maxValue="10345.3349744479"/>
    </cacheField>
    <cacheField name="PRIVATE_TRIPS" numFmtId="0">
      <sharedItems containsString="0" containsBlank="1" containsNumber="1" minValue="10658.0100164673" maxValue="33940.912473864199"/>
    </cacheField>
    <cacheField name="ALL_TRIPS" numFmtId="0">
      <sharedItems containsString="0" containsBlank="1" containsNumber="1" minValue="13635.808286214" maxValue="40716.563529783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ransportlab" refreshedDate="44222.465490393515" createdVersion="6" refreshedVersion="6" minRefreshableVersion="3" recordCount="81">
  <cacheSource type="worksheet">
    <worksheetSource ref="A1:F1048576" sheet="Only Dest in Downtown Zone"/>
  </cacheSource>
  <cacheFields count="6">
    <cacheField name="YEAR" numFmtId="0">
      <sharedItems containsString="0" containsBlank="1" containsNumber="1" containsInteger="1" minValue="2018" maxValue="2020" count="4">
        <n v="2018"/>
        <n v="2019"/>
        <n v="2020"/>
        <m/>
      </sharedItems>
    </cacheField>
    <cacheField name="MONTH" numFmtId="0">
      <sharedItems containsString="0" containsBlank="1" containsNumber="1" containsInteger="1" minValue="1" maxValue="12" count="13">
        <n v="11"/>
        <n v="12"/>
        <n v="1"/>
        <n v="2"/>
        <n v="3"/>
        <n v="4"/>
        <n v="5"/>
        <n v="6"/>
        <n v="7"/>
        <n v="8"/>
        <n v="9"/>
        <n v="10"/>
        <m/>
      </sharedItems>
    </cacheField>
    <cacheField name="TOD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SHARED_TRIPS" numFmtId="0">
      <sharedItems containsString="0" containsBlank="1" containsNumber="1" minValue="1839.47534411891" maxValue="10806.493243766899"/>
    </cacheField>
    <cacheField name="PRIVATE_TRIPS" numFmtId="0">
      <sharedItems containsString="0" containsBlank="1" containsNumber="1" minValue="13192.734244142201" maxValue="39093.582462028702"/>
    </cacheField>
    <cacheField name="ALL_TRIPS" numFmtId="0">
      <sharedItems containsString="0" containsBlank="1" containsNumber="1" minValue="16643.506022714799" maxValue="45786.009496166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x v="0"/>
    <x v="0"/>
    <x v="0"/>
    <n v="699.35654169346196"/>
    <n v="4822.2292106513596"/>
    <n v="5521.5857523448403"/>
  </r>
  <r>
    <x v="0"/>
    <x v="0"/>
    <x v="1"/>
    <n v="1584.0719904027801"/>
    <n v="6316.54562684964"/>
    <n v="7900.6176172524201"/>
  </r>
  <r>
    <x v="0"/>
    <x v="0"/>
    <x v="2"/>
    <n v="2441.2280074089299"/>
    <n v="12855.3146682978"/>
    <n v="15296.5426757067"/>
  </r>
  <r>
    <x v="0"/>
    <x v="0"/>
    <x v="3"/>
    <n v="2100.2998597559699"/>
    <n v="8524.21493794245"/>
    <n v="10624.514797698401"/>
  </r>
  <r>
    <x v="0"/>
    <x v="0"/>
    <x v="4"/>
    <n v="1357.67227039728"/>
    <n v="7960.66380051135"/>
    <n v="9318.3360709086392"/>
  </r>
  <r>
    <x v="0"/>
    <x v="1"/>
    <x v="0"/>
    <n v="675.074013675321"/>
    <n v="4528.8740971584702"/>
    <n v="5203.9481108337995"/>
  </r>
  <r>
    <x v="0"/>
    <x v="1"/>
    <x v="1"/>
    <n v="1385.0903697787501"/>
    <n v="5816.5653472955"/>
    <n v="7201.6557170742499"/>
  </r>
  <r>
    <x v="0"/>
    <x v="1"/>
    <x v="2"/>
    <n v="2452.42569841866"/>
    <n v="13572.003759565199"/>
    <n v="16024.429457983801"/>
  </r>
  <r>
    <x v="0"/>
    <x v="1"/>
    <x v="3"/>
    <n v="1870.51574262437"/>
    <n v="8439.7755913753099"/>
    <n v="10310.291333999599"/>
  </r>
  <r>
    <x v="0"/>
    <x v="1"/>
    <x v="4"/>
    <n v="1314.0864889392701"/>
    <n v="7706.8281332444203"/>
    <n v="9020.91462218372"/>
  </r>
  <r>
    <x v="1"/>
    <x v="2"/>
    <x v="0"/>
    <n v="627.24188664002702"/>
    <n v="4228.5235988726099"/>
    <n v="4855.7654855126402"/>
  </r>
  <r>
    <x v="1"/>
    <x v="2"/>
    <x v="1"/>
    <n v="1550.9947556218999"/>
    <n v="6894.5584849739998"/>
    <n v="8445.5532405959093"/>
  </r>
  <r>
    <x v="1"/>
    <x v="2"/>
    <x v="2"/>
    <n v="2608.73372566853"/>
    <n v="14037.5821438723"/>
    <n v="16646.315869540798"/>
  </r>
  <r>
    <x v="1"/>
    <x v="2"/>
    <x v="3"/>
    <n v="2087.5663051895199"/>
    <n v="8082.9821057711297"/>
    <n v="10170.5484109606"/>
  </r>
  <r>
    <x v="1"/>
    <x v="2"/>
    <x v="4"/>
    <n v="1187.7828499637301"/>
    <n v="6815.0836220766996"/>
    <n v="8002.8664720404204"/>
  </r>
  <r>
    <x v="1"/>
    <x v="3"/>
    <x v="0"/>
    <n v="648.47043299475604"/>
    <n v="4481.0325355102595"/>
    <n v="5129.5029685050104"/>
  </r>
  <r>
    <x v="1"/>
    <x v="3"/>
    <x v="1"/>
    <n v="1660.58431149484"/>
    <n v="7730.07008087738"/>
    <n v="9390.6543923722293"/>
  </r>
  <r>
    <x v="1"/>
    <x v="3"/>
    <x v="2"/>
    <n v="2756.76814904207"/>
    <n v="15929.513342063899"/>
    <n v="18686.281491106001"/>
  </r>
  <r>
    <x v="1"/>
    <x v="3"/>
    <x v="3"/>
    <n v="2176.5786662933301"/>
    <n v="8912.6430245351803"/>
    <n v="11089.221690828501"/>
  </r>
  <r>
    <x v="1"/>
    <x v="3"/>
    <x v="4"/>
    <n v="1407.19843406777"/>
    <n v="8304.7477262736593"/>
    <n v="9711.9461603414202"/>
  </r>
  <r>
    <x v="1"/>
    <x v="4"/>
    <x v="0"/>
    <n v="663.657085948705"/>
    <n v="4924.8074019314699"/>
    <n v="5588.46448788016"/>
  </r>
  <r>
    <x v="1"/>
    <x v="4"/>
    <x v="1"/>
    <n v="1543.4147376281901"/>
    <n v="7876.5756435728699"/>
    <n v="9419.9903812010707"/>
  </r>
  <r>
    <x v="1"/>
    <x v="4"/>
    <x v="2"/>
    <n v="2332.7352501985001"/>
    <n v="14988.836811917001"/>
    <n v="17321.572062115501"/>
  </r>
  <r>
    <x v="1"/>
    <x v="4"/>
    <x v="3"/>
    <n v="1941.04286168215"/>
    <n v="9175.3474059737691"/>
    <n v="11116.390267655899"/>
  </r>
  <r>
    <x v="1"/>
    <x v="4"/>
    <x v="4"/>
    <n v="1254.8127045732101"/>
    <n v="8496.2386082642406"/>
    <n v="9751.0513128374405"/>
  </r>
  <r>
    <x v="1"/>
    <x v="5"/>
    <x v="0"/>
    <n v="564.03794326566799"/>
    <n v="4656.9824320347698"/>
    <n v="5221.0203753004298"/>
  </r>
  <r>
    <x v="1"/>
    <x v="5"/>
    <x v="1"/>
    <n v="1323.6383224683"/>
    <n v="7330.6965985929401"/>
    <n v="8654.3349210612596"/>
  </r>
  <r>
    <x v="1"/>
    <x v="5"/>
    <x v="2"/>
    <n v="2026.42968856944"/>
    <n v="14267.981259977299"/>
    <n v="16294.4109485468"/>
  </r>
  <r>
    <x v="1"/>
    <x v="5"/>
    <x v="3"/>
    <n v="1627.8811354091799"/>
    <n v="8454.1817969952408"/>
    <n v="10082.0629324044"/>
  </r>
  <r>
    <x v="1"/>
    <x v="5"/>
    <x v="4"/>
    <n v="1081.7138195380901"/>
    <n v="8454.8377887956594"/>
    <n v="9536.5516083337607"/>
  </r>
  <r>
    <x v="1"/>
    <x v="6"/>
    <x v="0"/>
    <n v="511.63634772912098"/>
    <n v="5351.4377351421799"/>
    <n v="5863.0740828713097"/>
  </r>
  <r>
    <x v="1"/>
    <x v="6"/>
    <x v="1"/>
    <n v="1079.8432275601399"/>
    <n v="6982.41270714247"/>
    <n v="8062.2559347026199"/>
  </r>
  <r>
    <x v="1"/>
    <x v="6"/>
    <x v="2"/>
    <n v="1849.2234429777"/>
    <n v="16011.0218964175"/>
    <n v="17860.245339395198"/>
  </r>
  <r>
    <x v="1"/>
    <x v="6"/>
    <x v="3"/>
    <n v="1441.71497049859"/>
    <n v="9370.9340052255193"/>
    <n v="10812.6489757241"/>
  </r>
  <r>
    <x v="1"/>
    <x v="6"/>
    <x v="4"/>
    <n v="872.220429806781"/>
    <n v="8703.2920375558806"/>
    <n v="9575.5124673626597"/>
  </r>
  <r>
    <x v="1"/>
    <x v="7"/>
    <x v="0"/>
    <n v="442.60124378017701"/>
    <n v="5611.4077146284299"/>
    <n v="6054.0089584085999"/>
  </r>
  <r>
    <x v="1"/>
    <x v="7"/>
    <x v="1"/>
    <n v="937.32515185076204"/>
    <n v="7199.4674510212299"/>
    <n v="8136.7926028719803"/>
  </r>
  <r>
    <x v="1"/>
    <x v="7"/>
    <x v="2"/>
    <n v="1544.8427385575001"/>
    <n v="16012.835033737199"/>
    <n v="17557.677772294599"/>
  </r>
  <r>
    <x v="1"/>
    <x v="7"/>
    <x v="3"/>
    <n v="1198.63958903814"/>
    <n v="9524.3686457853491"/>
    <n v="10723.008234823399"/>
  </r>
  <r>
    <x v="1"/>
    <x v="7"/>
    <x v="4"/>
    <n v="785.87342935009895"/>
    <n v="9290.2875518679903"/>
    <n v="10076.160981218"/>
  </r>
  <r>
    <x v="1"/>
    <x v="8"/>
    <x v="0"/>
    <n v="379.45056437195501"/>
    <n v="5380.9295064049302"/>
    <n v="5760.3800707768796"/>
  </r>
  <r>
    <x v="1"/>
    <x v="8"/>
    <x v="1"/>
    <n v="824.25322408877605"/>
    <n v="6832.6085223431401"/>
    <n v="7656.8617464319004"/>
  </r>
  <r>
    <x v="1"/>
    <x v="8"/>
    <x v="2"/>
    <n v="1265.84452204429"/>
    <n v="14795.6037285333"/>
    <n v="16061.4482505776"/>
  </r>
  <r>
    <x v="1"/>
    <x v="8"/>
    <x v="3"/>
    <n v="916.02298484210201"/>
    <n v="9048.9913930931998"/>
    <n v="9965.0143779353202"/>
  </r>
  <r>
    <x v="1"/>
    <x v="8"/>
    <x v="4"/>
    <n v="623.73248552074995"/>
    <n v="8244.8620147260299"/>
    <n v="8868.5945002467797"/>
  </r>
  <r>
    <x v="1"/>
    <x v="9"/>
    <x v="0"/>
    <n v="357.20696509651901"/>
    <n v="5411.69833803849"/>
    <n v="5768.9053031350104"/>
  </r>
  <r>
    <x v="1"/>
    <x v="9"/>
    <x v="1"/>
    <n v="793.46821561245497"/>
    <n v="6912.7990733075803"/>
    <n v="7706.2672889200403"/>
  </r>
  <r>
    <x v="1"/>
    <x v="9"/>
    <x v="2"/>
    <n v="1226.91839704365"/>
    <n v="14799.687587345599"/>
    <n v="16026.6059843892"/>
  </r>
  <r>
    <x v="1"/>
    <x v="9"/>
    <x v="3"/>
    <n v="967.33302301966603"/>
    <n v="9593.9452004034592"/>
    <n v="10561.2782234231"/>
  </r>
  <r>
    <x v="1"/>
    <x v="9"/>
    <x v="4"/>
    <n v="632.38653812039195"/>
    <n v="8767.64602348675"/>
    <n v="9400.0325616071405"/>
  </r>
  <r>
    <x v="1"/>
    <x v="10"/>
    <x v="0"/>
    <n v="308.448257058622"/>
    <n v="5086.92545207285"/>
    <n v="5395.3737091314797"/>
  </r>
  <r>
    <x v="1"/>
    <x v="10"/>
    <x v="1"/>
    <n v="729.70229648208999"/>
    <n v="6820.6046590729502"/>
    <n v="7550.3069555550201"/>
  </r>
  <r>
    <x v="1"/>
    <x v="10"/>
    <x v="2"/>
    <n v="1073.5547768519"/>
    <n v="14009.384320725199"/>
    <n v="15082.9390975771"/>
  </r>
  <r>
    <x v="1"/>
    <x v="10"/>
    <x v="3"/>
    <n v="818.77434083149103"/>
    <n v="8413.8188586860906"/>
    <n v="9232.5931995175906"/>
  </r>
  <r>
    <x v="1"/>
    <x v="10"/>
    <x v="4"/>
    <n v="536.08457563867103"/>
    <n v="7986.10716041868"/>
    <n v="8522.1917360573607"/>
  </r>
  <r>
    <x v="1"/>
    <x v="11"/>
    <x v="0"/>
    <n v="309.30319342156503"/>
    <n v="4984.6056135877998"/>
    <n v="5293.9088070093603"/>
  </r>
  <r>
    <x v="1"/>
    <x v="11"/>
    <x v="1"/>
    <n v="643.12561202338895"/>
    <n v="7691.3840579256803"/>
    <n v="8334.5096699490605"/>
  </r>
  <r>
    <x v="1"/>
    <x v="11"/>
    <x v="2"/>
    <n v="1115.2565666314999"/>
    <n v="15186.128440446601"/>
    <n v="16301.385007078101"/>
  </r>
  <r>
    <x v="1"/>
    <x v="11"/>
    <x v="3"/>
    <n v="816.75073946317104"/>
    <n v="9679.3464023503202"/>
    <n v="10496.0971418135"/>
  </r>
  <r>
    <x v="1"/>
    <x v="11"/>
    <x v="4"/>
    <n v="577.21115597248195"/>
    <n v="8786.14767262237"/>
    <n v="9363.3588285948699"/>
  </r>
  <r>
    <x v="1"/>
    <x v="0"/>
    <x v="0"/>
    <n v="311.71819592134"/>
    <n v="5240.6506882518797"/>
    <n v="5552.3688841732001"/>
  </r>
  <r>
    <x v="1"/>
    <x v="0"/>
    <x v="1"/>
    <n v="610.58938832430897"/>
    <n v="7394.5763580788798"/>
    <n v="8005.1657464031796"/>
  </r>
  <r>
    <x v="1"/>
    <x v="0"/>
    <x v="2"/>
    <n v="1147.7986645826099"/>
    <n v="15141.5713077297"/>
    <n v="16289.369972312301"/>
  </r>
  <r>
    <x v="1"/>
    <x v="0"/>
    <x v="3"/>
    <n v="851.90685463173998"/>
    <n v="10002.175769809301"/>
    <n v="10854.0826244411"/>
  </r>
  <r>
    <x v="1"/>
    <x v="0"/>
    <x v="4"/>
    <n v="582.260743886147"/>
    <n v="8864.1814745911906"/>
    <n v="9446.4422184773302"/>
  </r>
  <r>
    <x v="1"/>
    <x v="1"/>
    <x v="0"/>
    <n v="309.79981184662302"/>
    <n v="5425.1406252716997"/>
    <n v="5734.94043711833"/>
  </r>
  <r>
    <x v="1"/>
    <x v="1"/>
    <x v="1"/>
    <n v="554.03510321246301"/>
    <n v="6682.9575724202296"/>
    <n v="7236.9926756327004"/>
  </r>
  <r>
    <x v="1"/>
    <x v="1"/>
    <x v="2"/>
    <n v="1167.9906980344899"/>
    <n v="16551.164813334701"/>
    <n v="17719.155511369201"/>
  </r>
  <r>
    <x v="1"/>
    <x v="1"/>
    <x v="3"/>
    <n v="784.08587209013604"/>
    <n v="10204.5865224156"/>
    <n v="10988.6723945058"/>
  </r>
  <r>
    <x v="1"/>
    <x v="1"/>
    <x v="4"/>
    <n v="540.22823010799402"/>
    <n v="8932.1984809375808"/>
    <n v="9472.4267110455803"/>
  </r>
  <r>
    <x v="2"/>
    <x v="2"/>
    <x v="0"/>
    <n v="379.08210033455998"/>
    <n v="4803.1510850669501"/>
    <n v="5182.2331854015101"/>
  </r>
  <r>
    <x v="2"/>
    <x v="2"/>
    <x v="1"/>
    <n v="845.438308750857"/>
    <n v="6780.1737911651599"/>
    <n v="7625.6120999160303"/>
  </r>
  <r>
    <x v="2"/>
    <x v="2"/>
    <x v="2"/>
    <n v="1502.87586937641"/>
    <n v="12985.9708067838"/>
    <n v="14488.846676160299"/>
  </r>
  <r>
    <x v="2"/>
    <x v="2"/>
    <x v="3"/>
    <n v="1114.7642677434401"/>
    <n v="8454.8716780533196"/>
    <n v="9569.6359457967592"/>
  </r>
  <r>
    <x v="2"/>
    <x v="2"/>
    <x v="4"/>
    <n v="766.47583988482904"/>
    <n v="7374.37267799029"/>
    <n v="8140.8485178751198"/>
  </r>
  <r>
    <x v="2"/>
    <x v="3"/>
    <x v="0"/>
    <n v="354.04990444955303"/>
    <n v="5044.6498523037499"/>
    <n v="5398.6997567532999"/>
  </r>
  <r>
    <x v="2"/>
    <x v="3"/>
    <x v="1"/>
    <n v="918.17934596005705"/>
    <n v="7464.3564594014397"/>
    <n v="8382.5358053615091"/>
  </r>
  <r>
    <x v="2"/>
    <x v="3"/>
    <x v="2"/>
    <n v="1825.42326911493"/>
    <n v="15951.183665119999"/>
    <n v="17776.6069342349"/>
  </r>
  <r>
    <x v="2"/>
    <x v="3"/>
    <x v="3"/>
    <n v="1190.9086870410099"/>
    <n v="9253.9514569890107"/>
    <n v="10444.860144030001"/>
  </r>
  <r>
    <x v="2"/>
    <x v="3"/>
    <x v="4"/>
    <n v="867.00219301370805"/>
    <n v="8607.5729405573893"/>
    <n v="9474.5751335711102"/>
  </r>
  <r>
    <x v="3"/>
    <x v="12"/>
    <x v="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1">
  <r>
    <x v="0"/>
    <x v="0"/>
    <x v="0"/>
    <n v="2931.6196407755601"/>
    <n v="9361.69566595982"/>
    <n v="12293.3153067354"/>
  </r>
  <r>
    <x v="0"/>
    <x v="0"/>
    <x v="1"/>
    <n v="6553.3911662857099"/>
    <n v="11822.1509616271"/>
    <n v="18375.542127912799"/>
  </r>
  <r>
    <x v="0"/>
    <x v="0"/>
    <x v="2"/>
    <n v="7784.2007952249696"/>
    <n v="18093.429071094"/>
    <n v="25877.629866318901"/>
  </r>
  <r>
    <x v="0"/>
    <x v="0"/>
    <x v="3"/>
    <n v="4716.5867853549598"/>
    <n v="11834.841412667"/>
    <n v="16551.428198022"/>
  </r>
  <r>
    <x v="0"/>
    <x v="0"/>
    <x v="4"/>
    <n v="3493.4082368661002"/>
    <n v="11267.3442047014"/>
    <n v="14760.7524415675"/>
  </r>
  <r>
    <x v="0"/>
    <x v="1"/>
    <x v="0"/>
    <n v="2698.1742043119202"/>
    <n v="8787.8781653900805"/>
    <n v="11486.0523697019"/>
  </r>
  <r>
    <x v="0"/>
    <x v="1"/>
    <x v="1"/>
    <n v="6243.6155484091196"/>
    <n v="11800.824901509301"/>
    <n v="18044.440449918598"/>
  </r>
  <r>
    <x v="0"/>
    <x v="1"/>
    <x v="2"/>
    <n v="7301.9699683774597"/>
    <n v="17493.933035480699"/>
    <n v="24795.903003858399"/>
  </r>
  <r>
    <x v="0"/>
    <x v="1"/>
    <x v="3"/>
    <n v="4479.9352313634599"/>
    <n v="11616.139384291901"/>
    <n v="16096.0746156554"/>
  </r>
  <r>
    <x v="0"/>
    <x v="1"/>
    <x v="4"/>
    <n v="3295.6420155056298"/>
    <n v="10896.909831880501"/>
    <n v="14192.551847386199"/>
  </r>
  <r>
    <x v="1"/>
    <x v="2"/>
    <x v="0"/>
    <n v="2863.0024450849801"/>
    <n v="9081.1052552136698"/>
    <n v="11944.1077002986"/>
  </r>
  <r>
    <x v="1"/>
    <x v="2"/>
    <x v="1"/>
    <n v="6996.4738875519197"/>
    <n v="12551.0312492348"/>
    <n v="19547.505136786898"/>
  </r>
  <r>
    <x v="1"/>
    <x v="2"/>
    <x v="2"/>
    <n v="8197.7595180983808"/>
    <n v="17583.241225630602"/>
    <n v="25781.000743728899"/>
  </r>
  <r>
    <x v="1"/>
    <x v="2"/>
    <x v="3"/>
    <n v="4799.3120809131897"/>
    <n v="10548.536437009199"/>
    <n v="15347.848517922301"/>
  </r>
  <r>
    <x v="1"/>
    <x v="2"/>
    <x v="4"/>
    <n v="3378.7366128188601"/>
    <n v="9763.9852559557494"/>
    <n v="13142.721868774601"/>
  </r>
  <r>
    <x v="1"/>
    <x v="3"/>
    <x v="0"/>
    <n v="2802.3013455779301"/>
    <n v="8711.7017086318992"/>
    <n v="11514.003054209899"/>
  </r>
  <r>
    <x v="1"/>
    <x v="3"/>
    <x v="1"/>
    <n v="6713.1463263531696"/>
    <n v="13240.053855498199"/>
    <n v="19953.200181851302"/>
  </r>
  <r>
    <x v="1"/>
    <x v="3"/>
    <x v="2"/>
    <n v="7995.4932366765197"/>
    <n v="19104.234768384398"/>
    <n v="27099.728005060901"/>
  </r>
  <r>
    <x v="1"/>
    <x v="3"/>
    <x v="3"/>
    <n v="4619.8360213858004"/>
    <n v="11703.3695076283"/>
    <n v="16323.2055290142"/>
  </r>
  <r>
    <x v="1"/>
    <x v="3"/>
    <x v="4"/>
    <n v="3452.8151839852299"/>
    <n v="11352.830746567101"/>
    <n v="14805.6459305524"/>
  </r>
  <r>
    <x v="1"/>
    <x v="4"/>
    <x v="0"/>
    <n v="3014.95845799873"/>
    <n v="9554.5385864809996"/>
    <n v="12569.4970444797"/>
  </r>
  <r>
    <x v="1"/>
    <x v="4"/>
    <x v="1"/>
    <n v="6539.0728481061897"/>
    <n v="14137.4494352651"/>
    <n v="20676.5222833712"/>
  </r>
  <r>
    <x v="1"/>
    <x v="4"/>
    <x v="2"/>
    <n v="7887.0377930761997"/>
    <n v="20458.8011688429"/>
    <n v="28345.8389619191"/>
  </r>
  <r>
    <x v="1"/>
    <x v="4"/>
    <x v="3"/>
    <n v="4590.6653080756196"/>
    <n v="12752.144724094"/>
    <n v="17342.810032169498"/>
  </r>
  <r>
    <x v="1"/>
    <x v="4"/>
    <x v="4"/>
    <n v="3515.1849568903699"/>
    <n v="11979.467080509399"/>
    <n v="15494.652037399601"/>
  </r>
  <r>
    <x v="1"/>
    <x v="5"/>
    <x v="0"/>
    <n v="2713.3362219002802"/>
    <n v="9415.2496568997103"/>
    <n v="12128.5858787999"/>
  </r>
  <r>
    <x v="1"/>
    <x v="5"/>
    <x v="1"/>
    <n v="6038.3815646630101"/>
    <n v="13575.594313911801"/>
    <n v="19613.975878574802"/>
  </r>
  <r>
    <x v="1"/>
    <x v="5"/>
    <x v="2"/>
    <n v="7391.5027374897199"/>
    <n v="20627.139913835701"/>
    <n v="28018.642651325499"/>
  </r>
  <r>
    <x v="1"/>
    <x v="5"/>
    <x v="3"/>
    <n v="4214.2311435845404"/>
    <n v="12629.2484025474"/>
    <n v="16843.479546131901"/>
  </r>
  <r>
    <x v="1"/>
    <x v="5"/>
    <x v="4"/>
    <n v="3145.23698964499"/>
    <n v="11672.1237294194"/>
    <n v="14817.3607190643"/>
  </r>
  <r>
    <x v="1"/>
    <x v="6"/>
    <x v="0"/>
    <n v="2654.7045605042199"/>
    <n v="10240.255878424599"/>
    <n v="12894.9604389289"/>
  </r>
  <r>
    <x v="1"/>
    <x v="6"/>
    <x v="1"/>
    <n v="5565.2442935215304"/>
    <n v="13392.1929044034"/>
    <n v="18957.437197924901"/>
  </r>
  <r>
    <x v="1"/>
    <x v="6"/>
    <x v="2"/>
    <n v="6857.7392661732902"/>
    <n v="21030.888681916502"/>
    <n v="27888.627948089401"/>
  </r>
  <r>
    <x v="1"/>
    <x v="6"/>
    <x v="3"/>
    <n v="3917.23742130344"/>
    <n v="13622.2723314095"/>
    <n v="17539.5097527129"/>
  </r>
  <r>
    <x v="1"/>
    <x v="6"/>
    <x v="4"/>
    <n v="2854.67450861322"/>
    <n v="12520.1908791807"/>
    <n v="15374.865387794"/>
  </r>
  <r>
    <x v="1"/>
    <x v="7"/>
    <x v="0"/>
    <n v="2190.3410341183298"/>
    <n v="10718.6446161982"/>
    <n v="12908.985650316599"/>
  </r>
  <r>
    <x v="1"/>
    <x v="7"/>
    <x v="1"/>
    <n v="4689.5600841762398"/>
    <n v="13129.812903603"/>
    <n v="17819.372987779101"/>
  </r>
  <r>
    <x v="1"/>
    <x v="7"/>
    <x v="2"/>
    <n v="5836.9521432724896"/>
    <n v="21307.410053996799"/>
    <n v="27144.362197269202"/>
  </r>
  <r>
    <x v="1"/>
    <x v="7"/>
    <x v="3"/>
    <n v="3243.0266932262198"/>
    <n v="13182.9363300722"/>
    <n v="16425.963023298398"/>
  </r>
  <r>
    <x v="1"/>
    <x v="7"/>
    <x v="4"/>
    <n v="2350.3604423194402"/>
    <n v="12223.721371432501"/>
    <n v="14574.0818137519"/>
  </r>
  <r>
    <x v="1"/>
    <x v="8"/>
    <x v="0"/>
    <n v="1986.1814842254901"/>
    <n v="11146.940199848499"/>
    <n v="13133.121684074"/>
  </r>
  <r>
    <x v="1"/>
    <x v="8"/>
    <x v="1"/>
    <n v="4136.6250810519696"/>
    <n v="13442.180114746499"/>
    <n v="17578.805195798501"/>
  </r>
  <r>
    <x v="1"/>
    <x v="8"/>
    <x v="2"/>
    <n v="5248.1483292010398"/>
    <n v="21709.606085819501"/>
    <n v="26957.754415020601"/>
  </r>
  <r>
    <x v="1"/>
    <x v="8"/>
    <x v="3"/>
    <n v="2823.2659149906299"/>
    <n v="13673.368108254401"/>
    <n v="16496.6340232451"/>
  </r>
  <r>
    <x v="1"/>
    <x v="8"/>
    <x v="4"/>
    <n v="2177.3911600195102"/>
    <n v="12907.588123719001"/>
    <n v="15084.979283738499"/>
  </r>
  <r>
    <x v="1"/>
    <x v="9"/>
    <x v="0"/>
    <n v="1879.8377696171101"/>
    <n v="11198.2615637116"/>
    <n v="13078.099333328701"/>
  </r>
  <r>
    <x v="1"/>
    <x v="9"/>
    <x v="1"/>
    <n v="3830.3847473267001"/>
    <n v="14243.3818425142"/>
    <n v="18073.7665898409"/>
  </r>
  <r>
    <x v="1"/>
    <x v="9"/>
    <x v="2"/>
    <n v="4969.5422304712502"/>
    <n v="22689.140905080199"/>
    <n v="27658.683135551601"/>
  </r>
  <r>
    <x v="1"/>
    <x v="9"/>
    <x v="3"/>
    <n v="2613.1813324058198"/>
    <n v="13879.8373341967"/>
    <n v="16493.0186666025"/>
  </r>
  <r>
    <x v="1"/>
    <x v="9"/>
    <x v="4"/>
    <n v="2022.24869184821"/>
    <n v="13030.9157773309"/>
    <n v="15053.164469179101"/>
  </r>
  <r>
    <x v="1"/>
    <x v="10"/>
    <x v="0"/>
    <n v="1654.17924947035"/>
    <n v="11038.9763103602"/>
    <n v="12693.1555598306"/>
  </r>
  <r>
    <x v="1"/>
    <x v="10"/>
    <x v="1"/>
    <n v="3565.4587685843899"/>
    <n v="14105.5796665261"/>
    <n v="17671.038435110499"/>
  </r>
  <r>
    <x v="1"/>
    <x v="10"/>
    <x v="2"/>
    <n v="4354.3833041326898"/>
    <n v="21704.6908361653"/>
    <n v="26059.074140297998"/>
  </r>
  <r>
    <x v="1"/>
    <x v="10"/>
    <x v="3"/>
    <n v="2330.4750274476201"/>
    <n v="13570.049018315"/>
    <n v="15900.524045762701"/>
  </r>
  <r>
    <x v="1"/>
    <x v="10"/>
    <x v="4"/>
    <n v="1801.35961452738"/>
    <n v="12980.789484958599"/>
    <n v="14782.149099486"/>
  </r>
  <r>
    <x v="1"/>
    <x v="11"/>
    <x v="0"/>
    <n v="1540.4631656904601"/>
    <n v="10589.8003653571"/>
    <n v="12130.2635310476"/>
  </r>
  <r>
    <x v="1"/>
    <x v="11"/>
    <x v="1"/>
    <n v="3043.3829458269402"/>
    <n v="15464.9149960787"/>
    <n v="18508.297941905701"/>
  </r>
  <r>
    <x v="1"/>
    <x v="11"/>
    <x v="2"/>
    <n v="4097.3499074417296"/>
    <n v="23218.525433967501"/>
    <n v="27315.875341409199"/>
  </r>
  <r>
    <x v="1"/>
    <x v="11"/>
    <x v="3"/>
    <n v="2146.1646485737501"/>
    <n v="14263.680626076701"/>
    <n v="16409.845274650499"/>
  </r>
  <r>
    <x v="1"/>
    <x v="11"/>
    <x v="4"/>
    <n v="1682.8258330132701"/>
    <n v="13187.3800763574"/>
    <n v="14870.205909370799"/>
  </r>
  <r>
    <x v="1"/>
    <x v="0"/>
    <x v="0"/>
    <n v="1527.7571481975699"/>
    <n v="10968.2472694138"/>
    <n v="12496.004417611301"/>
  </r>
  <r>
    <x v="1"/>
    <x v="0"/>
    <x v="1"/>
    <n v="2882.1279713700901"/>
    <n v="15553.1207908865"/>
    <n v="18435.2487622566"/>
  </r>
  <r>
    <x v="1"/>
    <x v="0"/>
    <x v="2"/>
    <n v="4033.4289772710899"/>
    <n v="22708.408934419102"/>
    <n v="26741.8379116902"/>
  </r>
  <r>
    <x v="1"/>
    <x v="0"/>
    <x v="3"/>
    <n v="2175.1140155169701"/>
    <n v="14825.6503076546"/>
    <n v="17000.764323171599"/>
  </r>
  <r>
    <x v="1"/>
    <x v="0"/>
    <x v="4"/>
    <n v="1741.77343924805"/>
    <n v="13294.1999735926"/>
    <n v="15035.9734128407"/>
  </r>
  <r>
    <x v="1"/>
    <x v="1"/>
    <x v="0"/>
    <n v="1653.5173840785401"/>
    <n v="11394.407469689901"/>
    <n v="13047.9248537685"/>
  </r>
  <r>
    <x v="1"/>
    <x v="1"/>
    <x v="1"/>
    <n v="2853.4837114218999"/>
    <n v="15075.084051764199"/>
    <n v="17928.567763186002"/>
  </r>
  <r>
    <x v="1"/>
    <x v="1"/>
    <x v="2"/>
    <n v="4184.6908160395396"/>
    <n v="22542.417648694201"/>
    <n v="26727.108464733799"/>
  </r>
  <r>
    <x v="1"/>
    <x v="1"/>
    <x v="3"/>
    <n v="2336.1193947491602"/>
    <n v="15160.1492591232"/>
    <n v="17496.268653872401"/>
  </r>
  <r>
    <x v="1"/>
    <x v="1"/>
    <x v="4"/>
    <n v="1830.86862988793"/>
    <n v="14620.130994614199"/>
    <n v="16450.999624502201"/>
  </r>
  <r>
    <x v="2"/>
    <x v="2"/>
    <x v="0"/>
    <n v="1820.9973978021101"/>
    <n v="10437.1920323345"/>
    <n v="12258.189430136499"/>
  </r>
  <r>
    <x v="2"/>
    <x v="2"/>
    <x v="1"/>
    <n v="3636.9096788322399"/>
    <n v="14495.2853837898"/>
    <n v="18132.195062622101"/>
  </r>
  <r>
    <x v="2"/>
    <x v="2"/>
    <x v="2"/>
    <n v="4988.1233541756301"/>
    <n v="20528.733773305699"/>
    <n v="25516.857127481398"/>
  </r>
  <r>
    <x v="2"/>
    <x v="2"/>
    <x v="3"/>
    <n v="2661.5072097830498"/>
    <n v="12682.8431419399"/>
    <n v="15344.3503517229"/>
  </r>
  <r>
    <x v="2"/>
    <x v="2"/>
    <x v="4"/>
    <n v="2081.8883378129299"/>
    <n v="11664.5507893124"/>
    <n v="13746.439127125401"/>
  </r>
  <r>
    <x v="2"/>
    <x v="3"/>
    <x v="0"/>
    <n v="1531.5763374272201"/>
    <n v="10218.8684496682"/>
    <n v="11750.444787095401"/>
  </r>
  <r>
    <x v="2"/>
    <x v="3"/>
    <x v="1"/>
    <n v="3515.5918096363798"/>
    <n v="14884.964200332301"/>
    <n v="18400.556009968601"/>
  </r>
  <r>
    <x v="2"/>
    <x v="3"/>
    <x v="2"/>
    <n v="4748.4297574044203"/>
    <n v="21555.314789495202"/>
    <n v="26303.744546899401"/>
  </r>
  <r>
    <x v="2"/>
    <x v="3"/>
    <x v="3"/>
    <n v="2593.7889097828102"/>
    <n v="13442.2876884322"/>
    <n v="16036.076598215001"/>
  </r>
  <r>
    <x v="2"/>
    <x v="3"/>
    <x v="4"/>
    <n v="2004.45747792617"/>
    <n v="12773.929258104999"/>
    <n v="14778.3867360312"/>
  </r>
  <r>
    <x v="3"/>
    <x v="12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1">
  <r>
    <x v="0"/>
    <x v="0"/>
    <x v="0"/>
    <n v="5510.2711628582301"/>
    <n v="16477.594582482499"/>
    <n v="21987.8657453409"/>
  </r>
  <r>
    <x v="0"/>
    <x v="0"/>
    <x v="1"/>
    <n v="3364.1757056210199"/>
    <n v="11638.0016592999"/>
    <n v="15002.177364920901"/>
  </r>
  <r>
    <x v="0"/>
    <x v="0"/>
    <x v="2"/>
    <n v="8116.2882006877699"/>
    <n v="27112.281225688101"/>
    <n v="35228.569426375601"/>
  </r>
  <r>
    <x v="0"/>
    <x v="0"/>
    <x v="3"/>
    <n v="10047.2740624338"/>
    <n v="20601.121755550099"/>
    <n v="30648.395817983801"/>
  </r>
  <r>
    <x v="0"/>
    <x v="0"/>
    <x v="4"/>
    <n v="7777.2771991538302"/>
    <n v="21657.9990627023"/>
    <n v="29435.276261856099"/>
  </r>
  <r>
    <x v="0"/>
    <x v="1"/>
    <x v="0"/>
    <n v="5323.8781373606698"/>
    <n v="16167.045513593201"/>
    <n v="21490.923650953901"/>
  </r>
  <r>
    <x v="0"/>
    <x v="1"/>
    <x v="1"/>
    <n v="2977.7982697467901"/>
    <n v="10658.0100164673"/>
    <n v="13635.808286214"/>
  </r>
  <r>
    <x v="0"/>
    <x v="1"/>
    <x v="2"/>
    <n v="7681.9967934993201"/>
    <n v="26812.345274035299"/>
    <n v="34494.342067534701"/>
  </r>
  <r>
    <x v="0"/>
    <x v="1"/>
    <x v="3"/>
    <n v="9232.9228996020502"/>
    <n v="20561.763510631299"/>
    <n v="29794.6864102334"/>
  </r>
  <r>
    <x v="0"/>
    <x v="1"/>
    <x v="4"/>
    <n v="7395.94191527363"/>
    <n v="21399.785147107199"/>
    <n v="28795.7270623808"/>
  </r>
  <r>
    <x v="1"/>
    <x v="2"/>
    <x v="0"/>
    <n v="5505.4433311498196"/>
    <n v="15539.8512453323"/>
    <n v="21045.294576482102"/>
  </r>
  <r>
    <x v="1"/>
    <x v="2"/>
    <x v="1"/>
    <n v="3448.8182008263402"/>
    <n v="11874.4569004113"/>
    <n v="15323.275101237699"/>
  </r>
  <r>
    <x v="1"/>
    <x v="2"/>
    <x v="2"/>
    <n v="8709.5142342455492"/>
    <n v="27370.0887458902"/>
    <n v="36079.6029801357"/>
  </r>
  <r>
    <x v="1"/>
    <x v="2"/>
    <x v="3"/>
    <n v="10345.3349744479"/>
    <n v="20142.4182791042"/>
    <n v="30487.7532535522"/>
  </r>
  <r>
    <x v="1"/>
    <x v="2"/>
    <x v="4"/>
    <n v="7486.6360772814196"/>
    <n v="19814.785504032101"/>
    <n v="27301.421581313502"/>
  </r>
  <r>
    <x v="1"/>
    <x v="3"/>
    <x v="0"/>
    <n v="5399.1547166762302"/>
    <n v="15372.217962978901"/>
    <n v="20771.3726796552"/>
  </r>
  <r>
    <x v="1"/>
    <x v="3"/>
    <x v="1"/>
    <n v="3627.16366727698"/>
    <n v="13221.993597774401"/>
    <n v="16849.157265051301"/>
  </r>
  <r>
    <x v="1"/>
    <x v="3"/>
    <x v="2"/>
    <n v="8811.8914502688895"/>
    <n v="30287.7272550177"/>
    <n v="39099.618705286601"/>
  </r>
  <r>
    <x v="1"/>
    <x v="3"/>
    <x v="3"/>
    <n v="10317.3534338141"/>
    <n v="21295.647934967401"/>
    <n v="31613.001368781501"/>
  </r>
  <r>
    <x v="1"/>
    <x v="3"/>
    <x v="4"/>
    <n v="8113.3381095918003"/>
    <n v="22587.620701743599"/>
    <n v="30700.9588113354"/>
  </r>
  <r>
    <x v="1"/>
    <x v="4"/>
    <x v="0"/>
    <n v="5664.6455053027203"/>
    <n v="16689.5601052522"/>
    <n v="22354.205610554902"/>
  </r>
  <r>
    <x v="1"/>
    <x v="4"/>
    <x v="1"/>
    <n v="3440.91170755242"/>
    <n v="13741.366898209801"/>
    <n v="17182.278605762302"/>
  </r>
  <r>
    <x v="1"/>
    <x v="4"/>
    <x v="2"/>
    <n v="8471.5072313027904"/>
    <n v="30808.206903030201"/>
    <n v="39279.714134333299"/>
  </r>
  <r>
    <x v="1"/>
    <x v="4"/>
    <x v="3"/>
    <n v="9765.4217727735195"/>
    <n v="22743.8003094858"/>
    <n v="32509.222082259399"/>
  </r>
  <r>
    <x v="1"/>
    <x v="4"/>
    <x v="4"/>
    <n v="7795.0958948691996"/>
    <n v="23706.019316445199"/>
    <n v="31501.115211314202"/>
  </r>
  <r>
    <x v="1"/>
    <x v="5"/>
    <x v="0"/>
    <n v="4925.6466747095901"/>
    <n v="16234.6301842215"/>
    <n v="21160.276858931102"/>
  </r>
  <r>
    <x v="1"/>
    <x v="5"/>
    <x v="1"/>
    <n v="3010.1251715980502"/>
    <n v="13346.6281692927"/>
    <n v="16356.7533408908"/>
  </r>
  <r>
    <x v="1"/>
    <x v="5"/>
    <x v="2"/>
    <n v="7544.7658163923097"/>
    <n v="30787.249477642399"/>
    <n v="38332.015294034602"/>
  </r>
  <r>
    <x v="1"/>
    <x v="5"/>
    <x v="3"/>
    <n v="8736.7186675790199"/>
    <n v="21619.429056698202"/>
    <n v="30356.147724277402"/>
  </r>
  <r>
    <x v="1"/>
    <x v="5"/>
    <x v="4"/>
    <n v="6944.8544548408599"/>
    <n v="23262.034744732799"/>
    <n v="30206.889199573699"/>
  </r>
  <r>
    <x v="1"/>
    <x v="6"/>
    <x v="0"/>
    <n v="4904.2859591700299"/>
    <n v="18044.138460295198"/>
    <n v="22948.4244194653"/>
  </r>
  <r>
    <x v="1"/>
    <x v="6"/>
    <x v="1"/>
    <n v="2609.8846981002298"/>
    <n v="13409.4483168475"/>
    <n v="16019.333014947701"/>
  </r>
  <r>
    <x v="1"/>
    <x v="6"/>
    <x v="2"/>
    <n v="7081.9936792512799"/>
    <n v="33634.569850531698"/>
    <n v="40716.563529783198"/>
  </r>
  <r>
    <x v="1"/>
    <x v="6"/>
    <x v="3"/>
    <n v="7839.8737464842197"/>
    <n v="23033.2640456519"/>
    <n v="30873.1377921362"/>
  </r>
  <r>
    <x v="1"/>
    <x v="6"/>
    <x v="4"/>
    <n v="6074.0575726277702"/>
    <n v="23777.446849378499"/>
    <n v="29851.504422006201"/>
  </r>
  <r>
    <x v="1"/>
    <x v="7"/>
    <x v="0"/>
    <n v="4012.3948965958102"/>
    <n v="18352.8109986132"/>
    <n v="22365.205895209001"/>
  </r>
  <r>
    <x v="1"/>
    <x v="7"/>
    <x v="1"/>
    <n v="2078.2380145884699"/>
    <n v="13243.950378302699"/>
    <n v="15322.188392891199"/>
  </r>
  <r>
    <x v="1"/>
    <x v="7"/>
    <x v="2"/>
    <n v="5524.3080276445999"/>
    <n v="33377.209655997402"/>
    <n v="38901.517683642203"/>
  </r>
  <r>
    <x v="1"/>
    <x v="7"/>
    <x v="3"/>
    <n v="6288.2532914980602"/>
    <n v="23548.270017244999"/>
    <n v="29836.523308743101"/>
  </r>
  <r>
    <x v="1"/>
    <x v="7"/>
    <x v="4"/>
    <n v="5036.0180104067804"/>
    <n v="24733.284972090802"/>
    <n v="29769.302982497698"/>
  </r>
  <r>
    <x v="1"/>
    <x v="8"/>
    <x v="0"/>
    <n v="3668.1853287287099"/>
    <n v="19297.739986112199"/>
    <n v="22965.925314840999"/>
  </r>
  <r>
    <x v="1"/>
    <x v="8"/>
    <x v="1"/>
    <n v="1803.11488960731"/>
    <n v="12746.1449629936"/>
    <n v="14549.259852600801"/>
  </r>
  <r>
    <x v="1"/>
    <x v="8"/>
    <x v="2"/>
    <n v="4646.2183730816396"/>
    <n v="32666.782898628298"/>
    <n v="37313.001271710003"/>
  </r>
  <r>
    <x v="1"/>
    <x v="8"/>
    <x v="3"/>
    <n v="5069.4263775687295"/>
    <n v="24125.4284971856"/>
    <n v="29194.854874754299"/>
  </r>
  <r>
    <x v="1"/>
    <x v="8"/>
    <x v="4"/>
    <n v="4015.5148178843001"/>
    <n v="23854.788757630198"/>
    <n v="27870.303575514601"/>
  </r>
  <r>
    <x v="1"/>
    <x v="9"/>
    <x v="0"/>
    <n v="3360.7678140877001"/>
    <n v="19772.918838154801"/>
    <n v="23133.686652242501"/>
  </r>
  <r>
    <x v="1"/>
    <x v="9"/>
    <x v="1"/>
    <n v="1672.0168521726901"/>
    <n v="13216.606540680599"/>
    <n v="14888.6233928533"/>
  </r>
  <r>
    <x v="1"/>
    <x v="9"/>
    <x v="2"/>
    <n v="4535.5696914590899"/>
    <n v="33287.480362139497"/>
    <n v="37823.050053598403"/>
  </r>
  <r>
    <x v="1"/>
    <x v="9"/>
    <x v="3"/>
    <n v="5014.2369994219498"/>
    <n v="25190.043380106101"/>
    <n v="30204.280379528002"/>
  </r>
  <r>
    <x v="1"/>
    <x v="9"/>
    <x v="4"/>
    <n v="4008.8277977992798"/>
    <n v="24988.3104108148"/>
    <n v="28997.138208614098"/>
  </r>
  <r>
    <x v="1"/>
    <x v="10"/>
    <x v="0"/>
    <n v="2982.3316250922599"/>
    <n v="18267.283522634501"/>
    <n v="21249.615147726599"/>
  </r>
  <r>
    <x v="1"/>
    <x v="10"/>
    <x v="1"/>
    <n v="1588.9653026835399"/>
    <n v="13156.92075537"/>
    <n v="14745.8860580535"/>
  </r>
  <r>
    <x v="1"/>
    <x v="10"/>
    <x v="2"/>
    <n v="4062.39594634988"/>
    <n v="32449.320278832402"/>
    <n v="36511.716225182499"/>
  </r>
  <r>
    <x v="1"/>
    <x v="10"/>
    <x v="3"/>
    <n v="4532.6181186690901"/>
    <n v="24070.2616698606"/>
    <n v="28602.879788529899"/>
  </r>
  <r>
    <x v="1"/>
    <x v="10"/>
    <x v="4"/>
    <n v="3823.9239474881601"/>
    <n v="24208.6218632854"/>
    <n v="28032.545810773601"/>
  </r>
  <r>
    <x v="1"/>
    <x v="11"/>
    <x v="0"/>
    <n v="2819.1532594873402"/>
    <n v="18615.290316974799"/>
    <n v="21434.443576462199"/>
  </r>
  <r>
    <x v="1"/>
    <x v="11"/>
    <x v="1"/>
    <n v="1389.44780468043"/>
    <n v="14473.2676103791"/>
    <n v="15862.7154150595"/>
  </r>
  <r>
    <x v="1"/>
    <x v="11"/>
    <x v="2"/>
    <n v="4009.9720918072899"/>
    <n v="33547.2970898083"/>
    <n v="37557.269181615797"/>
  </r>
  <r>
    <x v="1"/>
    <x v="11"/>
    <x v="3"/>
    <n v="4237.7077137646102"/>
    <n v="26202.7650165386"/>
    <n v="30440.472730303201"/>
  </r>
  <r>
    <x v="1"/>
    <x v="11"/>
    <x v="4"/>
    <n v="3661.2401282698702"/>
    <n v="26223.993868818499"/>
    <n v="29885.2339970883"/>
  </r>
  <r>
    <x v="1"/>
    <x v="0"/>
    <x v="0"/>
    <n v="2735.3697241107802"/>
    <n v="19304.401381933301"/>
    <n v="22039.7711060441"/>
  </r>
  <r>
    <x v="1"/>
    <x v="0"/>
    <x v="1"/>
    <n v="1373.38815721474"/>
    <n v="14031.1387065619"/>
    <n v="15404.5268637767"/>
  </r>
  <r>
    <x v="1"/>
    <x v="0"/>
    <x v="2"/>
    <n v="4134.5319077916702"/>
    <n v="33256.7543097003"/>
    <n v="37391.286217492001"/>
  </r>
  <r>
    <x v="1"/>
    <x v="0"/>
    <x v="3"/>
    <n v="4234.9884268955502"/>
    <n v="26587.518418859301"/>
    <n v="30822.506845754899"/>
  </r>
  <r>
    <x v="1"/>
    <x v="0"/>
    <x v="4"/>
    <n v="3547.3267328305001"/>
    <n v="26292.7044356357"/>
    <n v="29840.031168466401"/>
  </r>
  <r>
    <x v="1"/>
    <x v="1"/>
    <x v="0"/>
    <n v="2823.8151514589199"/>
    <n v="20320.522899654901"/>
    <n v="23144.338051113798"/>
  </r>
  <r>
    <x v="1"/>
    <x v="1"/>
    <x v="1"/>
    <n v="1287.6673816859"/>
    <n v="12940.0936617591"/>
    <n v="14227.761043445"/>
  </r>
  <r>
    <x v="1"/>
    <x v="1"/>
    <x v="2"/>
    <n v="4190.4608381278504"/>
    <n v="33940.912473864199"/>
    <n v="38131.373311992"/>
  </r>
  <r>
    <x v="1"/>
    <x v="1"/>
    <x v="3"/>
    <n v="4171.9577366888498"/>
    <n v="26867.312596631"/>
    <n v="31039.270333319899"/>
  </r>
  <r>
    <x v="1"/>
    <x v="1"/>
    <x v="4"/>
    <n v="3619.6977750340502"/>
    <n v="26740.065448565601"/>
    <n v="30359.763223599701"/>
  </r>
  <r>
    <x v="2"/>
    <x v="2"/>
    <x v="0"/>
    <n v="3177.01215159298"/>
    <n v="18547.6862090301"/>
    <n v="21724.698360623101"/>
  </r>
  <r>
    <x v="2"/>
    <x v="2"/>
    <x v="1"/>
    <n v="1811.6459323213501"/>
    <n v="12888.289086111899"/>
    <n v="14699.9350184333"/>
  </r>
  <r>
    <x v="2"/>
    <x v="2"/>
    <x v="2"/>
    <n v="5159.7602998124003"/>
    <n v="28791.093105129799"/>
    <n v="33950.853404942201"/>
  </r>
  <r>
    <x v="2"/>
    <x v="2"/>
    <x v="3"/>
    <n v="5414.1032803533299"/>
    <n v="23702.5835323748"/>
    <n v="29116.6868127282"/>
  </r>
  <r>
    <x v="2"/>
    <x v="2"/>
    <x v="4"/>
    <n v="4402.9868309125604"/>
    <n v="22779.672729694401"/>
    <n v="27182.6595606068"/>
  </r>
  <r>
    <x v="2"/>
    <x v="3"/>
    <x v="0"/>
    <n v="2726.5349893513098"/>
    <n v="18349.4233905572"/>
    <n v="21075.958379908501"/>
  </r>
  <r>
    <x v="2"/>
    <x v="3"/>
    <x v="1"/>
    <n v="1847.6707562471599"/>
    <n v="13885.214804638799"/>
    <n v="15732.885560885799"/>
  </r>
  <r>
    <x v="2"/>
    <x v="3"/>
    <x v="2"/>
    <n v="5178.1176614882497"/>
    <n v="32656.256025128601"/>
    <n v="37834.373686616796"/>
  </r>
  <r>
    <x v="2"/>
    <x v="3"/>
    <x v="3"/>
    <n v="5107.7176015908999"/>
    <n v="24892.1718989363"/>
    <n v="29999.889500527199"/>
  </r>
  <r>
    <x v="2"/>
    <x v="3"/>
    <x v="4"/>
    <n v="4442.9703344615"/>
    <n v="25544.684239131901"/>
    <n v="29987.6545735935"/>
  </r>
  <r>
    <x v="3"/>
    <x v="12"/>
    <x v="5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1">
  <r>
    <x v="0"/>
    <x v="0"/>
    <x v="0"/>
    <n v="3630.9761824690299"/>
    <n v="14183.9248766112"/>
    <n v="17814.901059080199"/>
  </r>
  <r>
    <x v="0"/>
    <x v="0"/>
    <x v="1"/>
    <n v="8137.46315668852"/>
    <n v="18138.696588476701"/>
    <n v="26276.1597451653"/>
  </r>
  <r>
    <x v="0"/>
    <x v="0"/>
    <x v="2"/>
    <n v="10225.4288026339"/>
    <n v="30948.743739391801"/>
    <n v="41174.172542025597"/>
  </r>
  <r>
    <x v="0"/>
    <x v="0"/>
    <x v="3"/>
    <n v="6816.8866451108797"/>
    <n v="20359.056350609499"/>
    <n v="27175.942995720299"/>
  </r>
  <r>
    <x v="0"/>
    <x v="0"/>
    <x v="4"/>
    <n v="4851.0805072634002"/>
    <n v="19228.008005212701"/>
    <n v="24079.088512476101"/>
  </r>
  <r>
    <x v="0"/>
    <x v="1"/>
    <x v="0"/>
    <n v="3373.24821798725"/>
    <n v="13316.7522625485"/>
    <n v="16690.000480535698"/>
  </r>
  <r>
    <x v="0"/>
    <x v="1"/>
    <x v="1"/>
    <n v="7628.7059181878603"/>
    <n v="17617.390248804801"/>
    <n v="25246.0961669928"/>
  </r>
  <r>
    <x v="0"/>
    <x v="1"/>
    <x v="2"/>
    <n v="9754.3956667961102"/>
    <n v="31065.936795045902"/>
    <n v="40820.332461842001"/>
  </r>
  <r>
    <x v="0"/>
    <x v="1"/>
    <x v="3"/>
    <n v="6350.4509739878104"/>
    <n v="20055.9149756673"/>
    <n v="26406.365949655199"/>
  </r>
  <r>
    <x v="0"/>
    <x v="1"/>
    <x v="4"/>
    <n v="4609.7285044448899"/>
    <n v="18603.737965124899"/>
    <n v="23213.466469569801"/>
  </r>
  <r>
    <x v="1"/>
    <x v="2"/>
    <x v="0"/>
    <n v="3490.2443317250099"/>
    <n v="13309.628854086201"/>
    <n v="16799.873185811299"/>
  </r>
  <r>
    <x v="1"/>
    <x v="2"/>
    <x v="1"/>
    <n v="8547.4686431738501"/>
    <n v="19445.589734208901"/>
    <n v="27993.058377382698"/>
  </r>
  <r>
    <x v="1"/>
    <x v="2"/>
    <x v="2"/>
    <n v="10806.493243766899"/>
    <n v="31620.823369502901"/>
    <n v="42427.316613269802"/>
  </r>
  <r>
    <x v="1"/>
    <x v="2"/>
    <x v="3"/>
    <n v="6886.8783861027196"/>
    <n v="18631.518542780301"/>
    <n v="25518.396928882899"/>
  </r>
  <r>
    <x v="1"/>
    <x v="2"/>
    <x v="4"/>
    <n v="4566.5194627826004"/>
    <n v="16579.068878032402"/>
    <n v="21145.588340815"/>
  </r>
  <r>
    <x v="1"/>
    <x v="3"/>
    <x v="0"/>
    <n v="3450.77177857268"/>
    <n v="13192.734244142201"/>
    <n v="16643.506022714799"/>
  </r>
  <r>
    <x v="1"/>
    <x v="3"/>
    <x v="1"/>
    <n v="8373.7306378479898"/>
    <n v="20970.123936375599"/>
    <n v="29343.8545742237"/>
  </r>
  <r>
    <x v="1"/>
    <x v="3"/>
    <x v="2"/>
    <n v="10752.261385718501"/>
    <n v="35033.748110448301"/>
    <n v="45786.009496166997"/>
  </r>
  <r>
    <x v="1"/>
    <x v="3"/>
    <x v="3"/>
    <n v="6796.4146876791301"/>
    <n v="20616.0125321634"/>
    <n v="27412.427219842601"/>
  </r>
  <r>
    <x v="1"/>
    <x v="3"/>
    <x v="4"/>
    <n v="4860.0136180529798"/>
    <n v="19657.578472840702"/>
    <n v="24517.592090893701"/>
  </r>
  <r>
    <x v="1"/>
    <x v="4"/>
    <x v="0"/>
    <n v="3678.6155439474301"/>
    <n v="14479.3459884124"/>
    <n v="18157.961532359899"/>
  </r>
  <r>
    <x v="1"/>
    <x v="4"/>
    <x v="1"/>
    <n v="8082.4875857343904"/>
    <n v="22014.025078838"/>
    <n v="30096.512664572201"/>
  </r>
  <r>
    <x v="1"/>
    <x v="4"/>
    <x v="2"/>
    <n v="10219.773043274599"/>
    <n v="35447.637980760199"/>
    <n v="45667.4110240347"/>
  </r>
  <r>
    <x v="1"/>
    <x v="4"/>
    <x v="3"/>
    <n v="6531.7081697577496"/>
    <n v="21927.492130067702"/>
    <n v="28459.200299825501"/>
  </r>
  <r>
    <x v="1"/>
    <x v="4"/>
    <x v="4"/>
    <n v="4769.9976614636098"/>
    <n v="20475.7056887736"/>
    <n v="25245.703350237101"/>
  </r>
  <r>
    <x v="1"/>
    <x v="5"/>
    <x v="0"/>
    <n v="3277.3741651659602"/>
    <n v="14072.232088934399"/>
    <n v="17349.606254100399"/>
  </r>
  <r>
    <x v="1"/>
    <x v="5"/>
    <x v="1"/>
    <n v="7362.0198871313296"/>
    <n v="20906.290912504799"/>
    <n v="28268.3107996361"/>
  </r>
  <r>
    <x v="1"/>
    <x v="5"/>
    <x v="2"/>
    <n v="9417.9324260591202"/>
    <n v="34895.121173813197"/>
    <n v="44313.053599872001"/>
  </r>
  <r>
    <x v="1"/>
    <x v="5"/>
    <x v="3"/>
    <n v="5842.1122789936999"/>
    <n v="21083.430199542501"/>
    <n v="26925.542478536401"/>
  </r>
  <r>
    <x v="1"/>
    <x v="5"/>
    <x v="4"/>
    <n v="4226.9508091831003"/>
    <n v="20126.961518215001"/>
    <n v="24353.9123273982"/>
  </r>
  <r>
    <x v="1"/>
    <x v="6"/>
    <x v="0"/>
    <n v="3166.3409082333401"/>
    <n v="15591.6936135669"/>
    <n v="18758.0345218002"/>
  </r>
  <r>
    <x v="1"/>
    <x v="6"/>
    <x v="1"/>
    <n v="6645.0875210816903"/>
    <n v="20374.6056115459"/>
    <n v="27019.693132627599"/>
  </r>
  <r>
    <x v="1"/>
    <x v="6"/>
    <x v="2"/>
    <n v="8706.9627091509501"/>
    <n v="37041.910578333802"/>
    <n v="45748.873287485199"/>
  </r>
  <r>
    <x v="1"/>
    <x v="6"/>
    <x v="3"/>
    <n v="5358.9523918020504"/>
    <n v="22993.206336635099"/>
    <n v="28352.158728436902"/>
  </r>
  <r>
    <x v="1"/>
    <x v="6"/>
    <x v="4"/>
    <n v="3726.89493842"/>
    <n v="21223.482916736601"/>
    <n v="24950.377855156501"/>
  </r>
  <r>
    <x v="1"/>
    <x v="7"/>
    <x v="0"/>
    <n v="2632.9422778984999"/>
    <n v="16330.0523308267"/>
    <n v="18962.994608725301"/>
  </r>
  <r>
    <x v="1"/>
    <x v="7"/>
    <x v="1"/>
    <n v="5626.8852360269802"/>
    <n v="20329.280354624301"/>
    <n v="25956.165590651199"/>
  </r>
  <r>
    <x v="1"/>
    <x v="7"/>
    <x v="2"/>
    <n v="7381.7948818300101"/>
    <n v="37320.245087734103"/>
    <n v="44702.039969564197"/>
  </r>
  <r>
    <x v="1"/>
    <x v="7"/>
    <x v="3"/>
    <n v="4441.6662822643702"/>
    <n v="22707.304975857602"/>
    <n v="27148.971258121899"/>
  </r>
  <r>
    <x v="1"/>
    <x v="7"/>
    <x v="4"/>
    <n v="3136.2338716695399"/>
    <n v="21514.008923300498"/>
    <n v="24650.2427949702"/>
  </r>
  <r>
    <x v="1"/>
    <x v="8"/>
    <x v="0"/>
    <n v="2365.6320485974402"/>
    <n v="16527.869706253499"/>
    <n v="18893.501754850899"/>
  </r>
  <r>
    <x v="1"/>
    <x v="8"/>
    <x v="1"/>
    <n v="4960.8783051407299"/>
    <n v="20274.788637089499"/>
    <n v="25235.6669422302"/>
  </r>
  <r>
    <x v="1"/>
    <x v="8"/>
    <x v="2"/>
    <n v="6513.9928512453198"/>
    <n v="36505.209814353097"/>
    <n v="43019.202665598001"/>
  </r>
  <r>
    <x v="1"/>
    <x v="8"/>
    <x v="3"/>
    <n v="3739.2888998327398"/>
    <n v="22722.359501347801"/>
    <n v="26461.648401180399"/>
  </r>
  <r>
    <x v="1"/>
    <x v="8"/>
    <x v="4"/>
    <n v="2801.12364554027"/>
    <n v="21152.4501384451"/>
    <n v="23953.573783985299"/>
  </r>
  <r>
    <x v="1"/>
    <x v="9"/>
    <x v="0"/>
    <n v="2237.0447347136401"/>
    <n v="16609.959901750099"/>
    <n v="18847.004636463698"/>
  </r>
  <r>
    <x v="1"/>
    <x v="9"/>
    <x v="1"/>
    <n v="4623.8529629391396"/>
    <n v="21156.180915821598"/>
    <n v="25780.0338787609"/>
  </r>
  <r>
    <x v="1"/>
    <x v="9"/>
    <x v="2"/>
    <n v="6196.4606275148999"/>
    <n v="37488.828492425797"/>
    <n v="43685.2891199406"/>
  </r>
  <r>
    <x v="1"/>
    <x v="9"/>
    <x v="3"/>
    <n v="3580.5143554254901"/>
    <n v="23473.782534600199"/>
    <n v="27054.2968900255"/>
  </r>
  <r>
    <x v="1"/>
    <x v="9"/>
    <x v="4"/>
    <n v="2654.63522996861"/>
    <n v="21798.561800817701"/>
    <n v="24453.197030786399"/>
  </r>
  <r>
    <x v="1"/>
    <x v="10"/>
    <x v="0"/>
    <n v="1962.6275065289699"/>
    <n v="16125.901762433101"/>
    <n v="18088.529268962"/>
  </r>
  <r>
    <x v="1"/>
    <x v="10"/>
    <x v="1"/>
    <n v="4295.1610650664898"/>
    <n v="20926.184325599101"/>
    <n v="25221.3453906656"/>
  </r>
  <r>
    <x v="1"/>
    <x v="10"/>
    <x v="2"/>
    <n v="5427.9380809846298"/>
    <n v="35714.075156890402"/>
    <n v="41142.013237875399"/>
  </r>
  <r>
    <x v="1"/>
    <x v="10"/>
    <x v="3"/>
    <n v="3149.2493682791101"/>
    <n v="21983.867877001201"/>
    <n v="25133.117245280198"/>
  </r>
  <r>
    <x v="1"/>
    <x v="10"/>
    <x v="4"/>
    <n v="2337.4441901660698"/>
    <n v="20966.896645377299"/>
    <n v="23304.3408355434"/>
  </r>
  <r>
    <x v="1"/>
    <x v="11"/>
    <x v="0"/>
    <n v="1849.7663591120199"/>
    <n v="15574.4059789449"/>
    <n v="17424.172338056898"/>
  </r>
  <r>
    <x v="1"/>
    <x v="11"/>
    <x v="1"/>
    <n v="3686.5085578503299"/>
    <n v="23156.299054004499"/>
    <n v="26842.8076118547"/>
  </r>
  <r>
    <x v="1"/>
    <x v="11"/>
    <x v="2"/>
    <n v="5212.60647407324"/>
    <n v="38404.653874413903"/>
    <n v="43617.260348487303"/>
  </r>
  <r>
    <x v="1"/>
    <x v="11"/>
    <x v="3"/>
    <n v="2962.9153880369199"/>
    <n v="23943.027028427201"/>
    <n v="26905.942416463899"/>
  </r>
  <r>
    <x v="1"/>
    <x v="11"/>
    <x v="4"/>
    <n v="2260.0369889857602"/>
    <n v="21973.527748979799"/>
    <n v="24233.564737965698"/>
  </r>
  <r>
    <x v="1"/>
    <x v="0"/>
    <x v="0"/>
    <n v="1839.47534411891"/>
    <n v="16208.8979576657"/>
    <n v="18048.373301784599"/>
  </r>
  <r>
    <x v="1"/>
    <x v="0"/>
    <x v="1"/>
    <n v="3492.7173596943999"/>
    <n v="22947.697148965301"/>
    <n v="26440.4145086598"/>
  </r>
  <r>
    <x v="1"/>
    <x v="0"/>
    <x v="2"/>
    <n v="5181.2276418537203"/>
    <n v="37849.980242148798"/>
    <n v="43031.207884002702"/>
  </r>
  <r>
    <x v="1"/>
    <x v="0"/>
    <x v="3"/>
    <n v="3027.0208701486899"/>
    <n v="24827.826077464"/>
    <n v="27854.846947612699"/>
  </r>
  <r>
    <x v="1"/>
    <x v="0"/>
    <x v="4"/>
    <n v="2324.0341831341998"/>
    <n v="22158.3814481837"/>
    <n v="24482.415631317999"/>
  </r>
  <r>
    <x v="1"/>
    <x v="1"/>
    <x v="0"/>
    <n v="1963.3171959251599"/>
    <n v="16819.548094961701"/>
    <n v="18782.865290886799"/>
  </r>
  <r>
    <x v="1"/>
    <x v="1"/>
    <x v="1"/>
    <n v="3407.5188146343598"/>
    <n v="21758.041624184501"/>
    <n v="25165.5604388188"/>
  </r>
  <r>
    <x v="1"/>
    <x v="1"/>
    <x v="2"/>
    <n v="5352.68151407401"/>
    <n v="39093.582462028702"/>
    <n v="44446.263976103"/>
  </r>
  <r>
    <x v="1"/>
    <x v="1"/>
    <x v="3"/>
    <n v="3120.2052668393098"/>
    <n v="25364.735781538799"/>
    <n v="28484.941048378401"/>
  </r>
  <r>
    <x v="1"/>
    <x v="1"/>
    <x v="4"/>
    <n v="2371.0968599959301"/>
    <n v="23552.329475551898"/>
    <n v="25923.4263355478"/>
  </r>
  <r>
    <x v="2"/>
    <x v="2"/>
    <x v="0"/>
    <n v="2200.0794981366698"/>
    <n v="15240.3431174014"/>
    <n v="17440.4226155381"/>
  </r>
  <r>
    <x v="2"/>
    <x v="2"/>
    <x v="1"/>
    <n v="4482.3479875831099"/>
    <n v="21275.4591749551"/>
    <n v="25757.807162538102"/>
  </r>
  <r>
    <x v="2"/>
    <x v="2"/>
    <x v="2"/>
    <n v="6490.9992235520303"/>
    <n v="33514.704580089703"/>
    <n v="40005.703803641802"/>
  </r>
  <r>
    <x v="2"/>
    <x v="2"/>
    <x v="3"/>
    <n v="3776.2714775264899"/>
    <n v="21137.714819993202"/>
    <n v="24913.986297519601"/>
  </r>
  <r>
    <x v="2"/>
    <x v="2"/>
    <x v="4"/>
    <n v="2848.3641776977502"/>
    <n v="19038.9234673028"/>
    <n v="21887.287645000601"/>
  </r>
  <r>
    <x v="2"/>
    <x v="3"/>
    <x v="0"/>
    <n v="1885.6262418767701"/>
    <n v="15263.518301971901"/>
    <n v="17149.144543848801"/>
  </r>
  <r>
    <x v="2"/>
    <x v="3"/>
    <x v="1"/>
    <n v="4433.7711555964297"/>
    <n v="22349.320659733701"/>
    <n v="26783.091815330001"/>
  </r>
  <r>
    <x v="2"/>
    <x v="3"/>
    <x v="2"/>
    <n v="6573.8530265193704"/>
    <n v="37506.498454615103"/>
    <n v="44080.351481134501"/>
  </r>
  <r>
    <x v="2"/>
    <x v="3"/>
    <x v="3"/>
    <n v="3784.6975968238198"/>
    <n v="22696.239145421099"/>
    <n v="26480.9367422449"/>
  </r>
  <r>
    <x v="2"/>
    <x v="3"/>
    <x v="4"/>
    <n v="2871.4596709398902"/>
    <n v="21381.5021986625"/>
    <n v="24252.961869602299"/>
  </r>
  <r>
    <x v="3"/>
    <x v="12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1:D47" firstHeaderRow="0" firstDataRow="1" firstDataCol="1" rowPageCount="1" colPageCount="1"/>
  <pivotFields count="6"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ALL_TRIPS" fld="5" baseField="2" baseItem="0"/>
    <dataField name="Sum of PRIVATE_TRIPS" fld="4" baseField="2" baseItem="0"/>
    <dataField name="Sum of SHARED_TRIPS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:O25" firstHeaderRow="0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4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x="12"/>
        <item t="default"/>
      </items>
    </pivotField>
    <pivotField showAll="0"/>
    <pivotField dataField="1" showAll="0"/>
    <pivotField dataField="1" showAll="0"/>
    <pivotField dataField="1" showAll="0"/>
  </pivotFields>
  <rowFields count="2">
    <field x="0"/>
    <field x="1"/>
  </rowFields>
  <rowItems count="22">
    <i>
      <x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>
      <x v="3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LL_TRIPS" fld="5" baseField="0" baseItem="0"/>
    <dataField name="Sum of PRIVATE_TRIPS" fld="4" baseField="0" baseItem="0"/>
    <dataField name="Sum of SHARED_TRIP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8:M30" firstHeaderRow="0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4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x="12"/>
        <item t="default"/>
      </items>
    </pivotField>
    <pivotField showAll="0"/>
    <pivotField dataField="1" showAll="0"/>
    <pivotField dataField="1" showAll="0"/>
    <pivotField dataField="1" showAll="0"/>
  </pivotFields>
  <rowFields count="2">
    <field x="0"/>
    <field x="1"/>
  </rowFields>
  <rowItems count="22">
    <i>
      <x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>
      <x v="3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LL_TRIPS" fld="5" baseField="0" baseItem="0"/>
    <dataField name="Sum of PRIVATE_TRIPS" fld="4" baseField="0" baseItem="0"/>
    <dataField name="Sum of SHARED_TRIP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6:L28" firstHeaderRow="0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4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x="12"/>
        <item t="default"/>
      </items>
    </pivotField>
    <pivotField showAll="0"/>
    <pivotField dataField="1" showAll="0"/>
    <pivotField dataField="1" showAll="0"/>
    <pivotField dataField="1" showAll="0"/>
  </pivotFields>
  <rowFields count="2">
    <field x="0"/>
    <field x="1"/>
  </rowFields>
  <rowItems count="22">
    <i>
      <x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>
      <x v="3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LL_TRIPS" fld="5" baseField="0" baseItem="0"/>
    <dataField name="Sum of PRIVATE_TRIPS" fld="4" baseField="0" baseItem="0"/>
    <dataField name="Sum of SHARED_TRIP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8:D34" firstHeaderRow="0" firstDataRow="1" firstDataCol="1" rowPageCount="1" colPageCount="1"/>
  <pivotFields count="6"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ALL_TRIPS" fld="5" baseField="2" baseItem="0"/>
    <dataField name="Sum of PRIVATE_TRIPS" fld="4" baseField="2" baseItem="0"/>
    <dataField name="Sum of SHARED_TRIPS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D22" firstHeaderRow="0" firstDataRow="1" firstDataCol="1" rowPageCount="1" colPageCount="1"/>
  <pivotFields count="6"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ALL_TRIPS" fld="5" baseField="2" baseItem="0"/>
    <dataField name="Sum of PRIVATE_TRIPS" fld="4" baseField="2" baseItem="0"/>
    <dataField name="Sum of SHARED_TRIPS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10" firstHeaderRow="0" firstDataRow="1" firstDataCol="1" rowPageCount="1" colPageCount="1"/>
  <pivotFields count="6"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ALL_TRIPS" fld="5" baseField="2" baseItem="0"/>
    <dataField name="Sum of PRIVATE_TRIPS" fld="4" baseField="2" baseItem="0"/>
    <dataField name="Sum of SHARED_TRIPS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10" firstHeaderRow="0" firstDataRow="1" firstDataCol="1" rowPageCount="1" colPageCount="1"/>
  <pivotFields count="6"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ALL_TRIPS" fld="5" baseField="2" baseItem="0"/>
    <dataField name="Sum of PRIVATE_TRIPS" fld="4" baseField="2" baseItem="0"/>
    <dataField name="Sum of SHARED_TRIPS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D22" firstHeaderRow="0" firstDataRow="1" firstDataCol="1" rowPageCount="1" colPageCount="1"/>
  <pivotFields count="6"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ALL_TRIPS" fld="5" baseField="2" baseItem="0"/>
    <dataField name="Sum of PRIVATE_TRIPS" fld="4" baseField="2" baseItem="0"/>
    <dataField name="Sum of SHARED_TRIPS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8:D34" firstHeaderRow="0" firstDataRow="1" firstDataCol="1" rowPageCount="1" colPageCount="1"/>
  <pivotFields count="6"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ALL_TRIPS" fld="5" baseField="2" baseItem="0"/>
    <dataField name="Sum of PRIVATE_TRIPS" fld="4" baseField="2" baseItem="0"/>
    <dataField name="Sum of SHARED_TRIPS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1:D47" firstHeaderRow="0" firstDataRow="1" firstDataCol="1" rowPageCount="1" colPageCount="1"/>
  <pivotFields count="6"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ALL_TRIPS" fld="5" baseField="2" baseItem="0"/>
    <dataField name="Sum of PRIVATE_TRIPS" fld="4" baseField="2" baseItem="0"/>
    <dataField name="Sum of SHARED_TRIPS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5:Q27" firstHeaderRow="0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4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x="12"/>
        <item t="default"/>
      </items>
    </pivotField>
    <pivotField showAll="0"/>
    <pivotField dataField="1" showAll="0"/>
    <pivotField dataField="1" showAll="0"/>
    <pivotField dataField="1" showAll="0"/>
  </pivotFields>
  <rowFields count="2">
    <field x="0"/>
    <field x="1"/>
  </rowFields>
  <rowItems count="22">
    <i>
      <x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>
      <x v="3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LL_TRIPS" fld="5" baseField="0" baseItem="0"/>
    <dataField name="Sum of PRIVATE_TRIPS" fld="4" baseField="1" baseItem="11"/>
    <dataField name="Sum of SHARED_TRIPS" fld="3" baseField="1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0:R90"/>
  <sheetViews>
    <sheetView tabSelected="1" workbookViewId="0">
      <selection activeCell="Q16" sqref="Q16"/>
    </sheetView>
  </sheetViews>
  <sheetFormatPr defaultRowHeight="15" x14ac:dyDescent="0.25"/>
  <sheetData>
    <row r="30" spans="2:17" ht="18.75" x14ac:dyDescent="0.3">
      <c r="B30" s="12" t="s">
        <v>16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49" spans="2:17" ht="18.75" x14ac:dyDescent="0.3">
      <c r="B49" s="12" t="s">
        <v>17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70" spans="2:18" ht="18.75" x14ac:dyDescent="0.3">
      <c r="B70" s="12" t="s">
        <v>18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90" spans="2:18" ht="18.75" x14ac:dyDescent="0.3">
      <c r="B90" s="12" t="s">
        <v>19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</sheetData>
  <mergeCells count="4">
    <mergeCell ref="B30:Q30"/>
    <mergeCell ref="B49:Q49"/>
    <mergeCell ref="B70:R70"/>
    <mergeCell ref="B90:R9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topLeftCell="A10" workbookViewId="0">
      <selection activeCell="E21" sqref="E21"/>
    </sheetView>
  </sheetViews>
  <sheetFormatPr defaultRowHeight="15" x14ac:dyDescent="0.25"/>
  <cols>
    <col min="1" max="1" width="13.140625" bestFit="1" customWidth="1"/>
    <col min="2" max="2" width="17.85546875" customWidth="1"/>
    <col min="3" max="3" width="21.140625" customWidth="1"/>
    <col min="4" max="5" width="20.7109375" customWidth="1"/>
    <col min="7" max="7" width="11.7109375" bestFit="1" customWidth="1"/>
    <col min="8" max="10" width="13.42578125" bestFit="1" customWidth="1"/>
    <col min="11" max="11" width="13.28515625" bestFit="1" customWidth="1"/>
    <col min="12" max="12" width="11" bestFit="1" customWidth="1"/>
    <col min="13" max="13" width="9.5703125" bestFit="1" customWidth="1"/>
    <col min="14" max="14" width="38.5703125" bestFit="1" customWidth="1"/>
    <col min="15" max="15" width="43.5703125" bestFit="1" customWidth="1"/>
  </cols>
  <sheetData>
    <row r="2" spans="1:11" x14ac:dyDescent="0.25">
      <c r="A2" s="1" t="s">
        <v>0</v>
      </c>
      <c r="B2" t="s">
        <v>39</v>
      </c>
      <c r="F2" t="s">
        <v>20</v>
      </c>
      <c r="G2" t="s">
        <v>21</v>
      </c>
      <c r="H2" t="s">
        <v>22</v>
      </c>
      <c r="I2" t="s">
        <v>38</v>
      </c>
    </row>
    <row r="3" spans="1:11" ht="18.75" x14ac:dyDescent="0.3">
      <c r="A3" s="12" t="s">
        <v>16</v>
      </c>
      <c r="B3" s="12"/>
      <c r="C3" s="12"/>
      <c r="D3" s="12"/>
      <c r="E3" s="7"/>
      <c r="F3">
        <v>1</v>
      </c>
      <c r="G3" t="s">
        <v>23</v>
      </c>
      <c r="H3" t="s">
        <v>24</v>
      </c>
      <c r="I3">
        <v>8</v>
      </c>
    </row>
    <row r="4" spans="1:11" x14ac:dyDescent="0.25">
      <c r="A4" s="1" t="s">
        <v>6</v>
      </c>
      <c r="B4" t="s">
        <v>9</v>
      </c>
      <c r="C4" t="s">
        <v>11</v>
      </c>
      <c r="D4" t="s">
        <v>12</v>
      </c>
      <c r="F4">
        <v>2</v>
      </c>
      <c r="G4" t="s">
        <v>24</v>
      </c>
      <c r="H4" t="s">
        <v>25</v>
      </c>
      <c r="I4">
        <v>3</v>
      </c>
    </row>
    <row r="5" spans="1:11" x14ac:dyDescent="0.25">
      <c r="A5" s="2">
        <v>1</v>
      </c>
      <c r="B5" s="4">
        <v>76943.247433001045</v>
      </c>
      <c r="C5" s="4">
        <v>70135.244949557207</v>
      </c>
      <c r="D5" s="4">
        <v>6808.0024834438609</v>
      </c>
      <c r="E5" s="4"/>
      <c r="F5">
        <v>3</v>
      </c>
      <c r="G5" t="s">
        <v>25</v>
      </c>
      <c r="H5" t="s">
        <v>26</v>
      </c>
      <c r="I5">
        <v>7</v>
      </c>
    </row>
    <row r="6" spans="1:11" x14ac:dyDescent="0.25">
      <c r="A6" s="2">
        <v>2</v>
      </c>
      <c r="B6" s="4">
        <v>113701.95889002363</v>
      </c>
      <c r="C6" s="4">
        <v>98481.822183474491</v>
      </c>
      <c r="D6" s="4">
        <v>15220.136706549145</v>
      </c>
      <c r="E6" s="4"/>
      <c r="F6">
        <v>4</v>
      </c>
      <c r="G6" t="s">
        <v>26</v>
      </c>
      <c r="H6" t="s">
        <v>27</v>
      </c>
      <c r="I6">
        <v>3</v>
      </c>
    </row>
    <row r="7" spans="1:11" x14ac:dyDescent="0.25">
      <c r="A7" s="2">
        <v>3</v>
      </c>
      <c r="B7" s="4">
        <v>233168.37943999289</v>
      </c>
      <c r="C7" s="4">
        <v>208158.62911396328</v>
      </c>
      <c r="D7" s="4">
        <v>25009.750326029771</v>
      </c>
      <c r="E7" s="4"/>
      <c r="F7">
        <v>5</v>
      </c>
      <c r="G7" t="s">
        <v>27</v>
      </c>
      <c r="H7" t="s">
        <v>23</v>
      </c>
      <c r="I7">
        <v>3</v>
      </c>
    </row>
    <row r="8" spans="1:11" x14ac:dyDescent="0.25">
      <c r="A8" s="2">
        <v>4</v>
      </c>
      <c r="B8" s="4">
        <v>147026.4246057313</v>
      </c>
      <c r="C8" s="4">
        <v>127427.31166036191</v>
      </c>
      <c r="D8" s="4">
        <v>19599.112945369554</v>
      </c>
      <c r="E8" s="4"/>
    </row>
    <row r="9" spans="1:11" x14ac:dyDescent="0.25">
      <c r="A9" s="2">
        <v>5</v>
      </c>
      <c r="B9" s="4">
        <v>130066.3862512551</v>
      </c>
      <c r="C9" s="4">
        <v>117313.12209537254</v>
      </c>
      <c r="D9" s="4">
        <v>12753.264155882667</v>
      </c>
      <c r="E9" s="4"/>
    </row>
    <row r="10" spans="1:11" x14ac:dyDescent="0.25">
      <c r="A10" s="2" t="s">
        <v>8</v>
      </c>
      <c r="B10" s="4">
        <v>700906.39662000386</v>
      </c>
      <c r="C10" s="4">
        <v>621516.13000272948</v>
      </c>
      <c r="D10" s="4">
        <v>79390.266617275003</v>
      </c>
      <c r="E10" s="4"/>
    </row>
    <row r="11" spans="1:11" ht="18.75" x14ac:dyDescent="0.3">
      <c r="E11" s="4"/>
      <c r="F11" s="12" t="s">
        <v>34</v>
      </c>
      <c r="G11" s="12"/>
      <c r="H11" s="12"/>
      <c r="I11" s="12"/>
      <c r="J11" s="12"/>
      <c r="K11" s="10"/>
    </row>
    <row r="12" spans="1:11" x14ac:dyDescent="0.25">
      <c r="F12" t="s">
        <v>2</v>
      </c>
      <c r="G12" t="s">
        <v>28</v>
      </c>
      <c r="H12" t="s">
        <v>29</v>
      </c>
      <c r="I12" t="s">
        <v>30</v>
      </c>
      <c r="J12" t="s">
        <v>31</v>
      </c>
    </row>
    <row r="13" spans="1:11" x14ac:dyDescent="0.25">
      <c r="F13">
        <v>1</v>
      </c>
      <c r="G13" s="9">
        <f>G27/$K27</f>
        <v>9.4919712270059284E-2</v>
      </c>
      <c r="H13" s="9">
        <f t="shared" ref="H13:J13" si="0">H27/$K27</f>
        <v>0.21504449379953058</v>
      </c>
      <c r="I13" s="9">
        <f t="shared" si="0"/>
        <v>0.38007158786082018</v>
      </c>
      <c r="J13" s="9">
        <f t="shared" si="0"/>
        <v>0.30996420606958996</v>
      </c>
      <c r="K13" s="8"/>
    </row>
    <row r="14" spans="1:11" x14ac:dyDescent="0.25">
      <c r="A14" s="1" t="s">
        <v>0</v>
      </c>
      <c r="B14" t="s">
        <v>39</v>
      </c>
      <c r="F14">
        <v>2</v>
      </c>
      <c r="G14" s="9">
        <f t="shared" ref="G14:J14" si="1">G28/$K28</f>
        <v>0.11780863799183608</v>
      </c>
      <c r="H14" s="9">
        <f t="shared" si="1"/>
        <v>0.27061713561527889</v>
      </c>
      <c r="I14" s="9">
        <f t="shared" si="1"/>
        <v>0.22314845278577003</v>
      </c>
      <c r="J14" s="9">
        <f t="shared" si="1"/>
        <v>0.38842577360711505</v>
      </c>
      <c r="K14" s="8"/>
    </row>
    <row r="15" spans="1:11" ht="18.75" x14ac:dyDescent="0.3">
      <c r="A15" s="12" t="s">
        <v>17</v>
      </c>
      <c r="B15" s="12"/>
      <c r="C15" s="12"/>
      <c r="D15" s="12"/>
      <c r="E15" s="7"/>
      <c r="F15">
        <v>3</v>
      </c>
      <c r="G15" s="9">
        <f t="shared" ref="G15:J15" si="2">G29/$K29</f>
        <v>0.1335427476911904</v>
      </c>
      <c r="H15" s="9">
        <f t="shared" si="2"/>
        <v>0.21558284096448571</v>
      </c>
      <c r="I15" s="9">
        <f t="shared" si="2"/>
        <v>0.30174882268864717</v>
      </c>
      <c r="J15" s="9">
        <f t="shared" si="2"/>
        <v>0.34912558865567672</v>
      </c>
      <c r="K15" s="8"/>
    </row>
    <row r="16" spans="1:11" x14ac:dyDescent="0.25">
      <c r="A16" s="1" t="s">
        <v>6</v>
      </c>
      <c r="B16" t="s">
        <v>9</v>
      </c>
      <c r="C16" t="s">
        <v>11</v>
      </c>
      <c r="D16" t="s">
        <v>12</v>
      </c>
      <c r="F16" s="4">
        <v>4</v>
      </c>
      <c r="G16" s="9">
        <f t="shared" ref="G16:J16" si="3">G30/$K30</f>
        <v>0.12407180867068912</v>
      </c>
      <c r="H16" s="9">
        <f t="shared" si="3"/>
        <v>0.19600444811020212</v>
      </c>
      <c r="I16" s="9">
        <f t="shared" si="3"/>
        <v>0.35984748643821751</v>
      </c>
      <c r="J16" s="9">
        <f t="shared" si="3"/>
        <v>0.32007625678089136</v>
      </c>
      <c r="K16" s="8"/>
    </row>
    <row r="17" spans="1:11" x14ac:dyDescent="0.25">
      <c r="A17" s="2">
        <v>1</v>
      </c>
      <c r="B17" s="4">
        <v>174318.07682313159</v>
      </c>
      <c r="C17" s="4">
        <v>142207.70271158006</v>
      </c>
      <c r="D17" s="4">
        <v>32110.374111551464</v>
      </c>
      <c r="E17" s="4"/>
      <c r="F17" s="4">
        <v>5</v>
      </c>
      <c r="G17" s="9">
        <f t="shared" ref="G17:J18" si="4">G31/$K31</f>
        <v>0.11937512699244655</v>
      </c>
      <c r="H17" s="9">
        <f t="shared" si="4"/>
        <v>0.19130664412246781</v>
      </c>
      <c r="I17" s="9">
        <f t="shared" si="4"/>
        <v>0.37863645777017102</v>
      </c>
      <c r="J17" s="9">
        <f t="shared" si="4"/>
        <v>0.31068177111491463</v>
      </c>
      <c r="K17" s="8"/>
    </row>
    <row r="18" spans="1:11" x14ac:dyDescent="0.25">
      <c r="A18" s="2">
        <v>2</v>
      </c>
      <c r="B18" s="4">
        <v>261183.72093221784</v>
      </c>
      <c r="C18" s="4">
        <v>191533.37198756891</v>
      </c>
      <c r="D18" s="4">
        <v>69650.348944648882</v>
      </c>
      <c r="E18" s="4"/>
      <c r="F18" t="s">
        <v>35</v>
      </c>
      <c r="G18" s="9">
        <f t="shared" si="4"/>
        <v>0.12092209978252684</v>
      </c>
      <c r="H18" s="9">
        <f t="shared" si="4"/>
        <v>0.21610532263471507</v>
      </c>
      <c r="I18" s="9">
        <f t="shared" si="4"/>
        <v>0.32594515516551575</v>
      </c>
      <c r="J18" s="9">
        <f t="shared" si="4"/>
        <v>0.33702742241724221</v>
      </c>
      <c r="K18" s="8"/>
    </row>
    <row r="19" spans="1:11" x14ac:dyDescent="0.25">
      <c r="A19" s="2">
        <v>3</v>
      </c>
      <c r="B19" s="4">
        <v>376412.06678627362</v>
      </c>
      <c r="C19" s="4">
        <v>290271.86776332738</v>
      </c>
      <c r="D19" s="4">
        <v>86140.19902294637</v>
      </c>
      <c r="E19" s="4"/>
    </row>
    <row r="20" spans="1:11" x14ac:dyDescent="0.25">
      <c r="A20" s="2">
        <v>4</v>
      </c>
      <c r="B20" s="4">
        <v>232267.37420223138</v>
      </c>
      <c r="C20" s="4">
        <v>183262.22318334013</v>
      </c>
      <c r="D20" s="4">
        <v>49005.151018891178</v>
      </c>
      <c r="E20" s="4"/>
    </row>
    <row r="21" spans="1:11" x14ac:dyDescent="0.25">
      <c r="A21" s="2">
        <v>5</v>
      </c>
      <c r="B21" s="4">
        <v>208440.10384540778</v>
      </c>
      <c r="C21" s="4">
        <v>171697.57753021945</v>
      </c>
      <c r="D21" s="4">
        <v>36742.526315188195</v>
      </c>
      <c r="E21" s="4"/>
    </row>
    <row r="22" spans="1:11" x14ac:dyDescent="0.25">
      <c r="A22" s="2" t="s">
        <v>8</v>
      </c>
      <c r="B22" s="4">
        <v>1252621.3425892622</v>
      </c>
      <c r="C22" s="4">
        <v>978972.74317603605</v>
      </c>
      <c r="D22" s="4">
        <v>273648.59941322613</v>
      </c>
      <c r="E22" s="4"/>
    </row>
    <row r="23" spans="1:11" x14ac:dyDescent="0.25">
      <c r="E23" s="4"/>
    </row>
    <row r="25" spans="1:11" ht="18.75" x14ac:dyDescent="0.3">
      <c r="F25" s="12" t="s">
        <v>33</v>
      </c>
      <c r="G25" s="12"/>
      <c r="H25" s="12"/>
      <c r="I25" s="12"/>
      <c r="J25" s="12"/>
      <c r="K25" s="12"/>
    </row>
    <row r="26" spans="1:11" x14ac:dyDescent="0.25">
      <c r="A26" s="1" t="s">
        <v>0</v>
      </c>
      <c r="B26" t="s">
        <v>39</v>
      </c>
      <c r="F26" t="s">
        <v>2</v>
      </c>
      <c r="G26" t="s">
        <v>28</v>
      </c>
      <c r="H26" t="s">
        <v>29</v>
      </c>
      <c r="I26" t="s">
        <v>30</v>
      </c>
      <c r="J26" t="s">
        <v>31</v>
      </c>
      <c r="K26" t="s">
        <v>32</v>
      </c>
    </row>
    <row r="27" spans="1:11" ht="18.75" x14ac:dyDescent="0.3">
      <c r="A27" s="12" t="s">
        <v>18</v>
      </c>
      <c r="B27" s="12"/>
      <c r="C27" s="12"/>
      <c r="D27" s="12"/>
      <c r="E27" s="7"/>
      <c r="F27">
        <v>1</v>
      </c>
      <c r="G27" s="8">
        <f>GETPIVOTDATA("Sum of ALL_TRIPS",$A$4,"TOD",1)</f>
        <v>76943.247433001045</v>
      </c>
      <c r="H27" s="8">
        <f>GETPIVOTDATA("Sum of ALL_TRIPS",$A$16,"TOD",1)</f>
        <v>174318.07682313159</v>
      </c>
      <c r="I27" s="8">
        <f>GETPIVOTDATA("Sum of ALL_TRIPS",$A$28,"TOD",1)</f>
        <v>308091.34928502265</v>
      </c>
      <c r="J27" s="8">
        <f>GETPIVOTDATA("Sum of ALL_TRIPS",$A$41,"TOD",1)</f>
        <v>251261.32425613274</v>
      </c>
      <c r="K27" s="8">
        <f>SUM(G27:J27)</f>
        <v>810613.997797288</v>
      </c>
    </row>
    <row r="28" spans="1:11" x14ac:dyDescent="0.25">
      <c r="A28" s="1" t="s">
        <v>6</v>
      </c>
      <c r="B28" t="s">
        <v>9</v>
      </c>
      <c r="C28" t="s">
        <v>11</v>
      </c>
      <c r="D28" t="s">
        <v>12</v>
      </c>
      <c r="F28">
        <v>2</v>
      </c>
      <c r="G28" s="8">
        <f>GETPIVOTDATA("Sum of ALL_TRIPS",$A$4,"TOD",2)</f>
        <v>113701.95889002363</v>
      </c>
      <c r="H28" s="8">
        <f>GETPIVOTDATA("Sum of ALL_TRIPS",$A$16,"TOD",2)</f>
        <v>261183.72093221784</v>
      </c>
      <c r="I28" s="8">
        <f>GETPIVOTDATA("Sum of ALL_TRIPS",$A$28,"TOD",2)</f>
        <v>215369.7439977047</v>
      </c>
      <c r="J28" s="8">
        <f>GETPIVOTDATA("Sum of ALL_TRIPS",$A$41,"TOD",2)</f>
        <v>374885.67982224154</v>
      </c>
      <c r="K28" s="8">
        <f t="shared" ref="K28:K32" si="5">SUM(G28:J28)</f>
        <v>965141.10364218766</v>
      </c>
    </row>
    <row r="29" spans="1:11" x14ac:dyDescent="0.25">
      <c r="A29" s="2">
        <v>1</v>
      </c>
      <c r="B29" s="4">
        <v>308091.34928502265</v>
      </c>
      <c r="C29" s="4">
        <v>248456.00599823351</v>
      </c>
      <c r="D29" s="4">
        <v>59635.343286788811</v>
      </c>
      <c r="E29" s="4"/>
      <c r="F29">
        <v>3</v>
      </c>
      <c r="G29" s="8">
        <f>GETPIVOTDATA("Sum of ALL_TRIPS",$A$4,"TOD",3)</f>
        <v>233168.37943999289</v>
      </c>
      <c r="H29" s="8">
        <f>GETPIVOTDATA("Sum of ALL_TRIPS",$A$16,"TOD",3)</f>
        <v>376412.06678627362</v>
      </c>
      <c r="I29" s="8">
        <f>GETPIVOTDATA("Sum of ALL_TRIPS",$A$28,"TOD",3)</f>
        <v>526859.64008271671</v>
      </c>
      <c r="J29" s="8">
        <f>GETPIVOTDATA("Sum of ALL_TRIPS",$A$41,"TOD",3)</f>
        <v>609580.44622626761</v>
      </c>
      <c r="K29" s="8">
        <f t="shared" si="5"/>
        <v>1746020.5325352508</v>
      </c>
    </row>
    <row r="30" spans="1:11" x14ac:dyDescent="0.25">
      <c r="A30" s="2">
        <v>2</v>
      </c>
      <c r="B30" s="4">
        <v>215369.7439977047</v>
      </c>
      <c r="C30" s="4">
        <v>181698.02817434992</v>
      </c>
      <c r="D30" s="4">
        <v>33671.715823354905</v>
      </c>
      <c r="E30" s="4"/>
      <c r="F30" s="4">
        <v>4</v>
      </c>
      <c r="G30" s="8">
        <f>GETPIVOTDATA("Sum of ALL_TRIPS",$A$4,"TOD",4)</f>
        <v>147026.4246057313</v>
      </c>
      <c r="H30" s="8">
        <f>GETPIVOTDATA("Sum of ALL_TRIPS",$A$16,"TOD",4)</f>
        <v>232267.37420223138</v>
      </c>
      <c r="I30" s="8">
        <f>GETPIVOTDATA("Sum of ALL_TRIPS",$A$28,"TOD",4)</f>
        <v>426423.1327101572</v>
      </c>
      <c r="J30" s="8">
        <f>GETPIVOTDATA("Sum of ALL_TRIPS",$A$41,"TOD",4)</f>
        <v>379293.7988079628</v>
      </c>
      <c r="K30" s="8">
        <f t="shared" si="5"/>
        <v>1185010.7303260826</v>
      </c>
    </row>
    <row r="31" spans="1:11" x14ac:dyDescent="0.25">
      <c r="A31" s="2">
        <v>3</v>
      </c>
      <c r="B31" s="4">
        <v>526859.64008271671</v>
      </c>
      <c r="C31" s="4">
        <v>439338.22580080607</v>
      </c>
      <c r="D31" s="4">
        <v>87521.414281909936</v>
      </c>
      <c r="E31" s="4"/>
      <c r="F31" s="4">
        <v>5</v>
      </c>
      <c r="G31" s="8">
        <f>GETPIVOTDATA("Sum of ALL_TRIPS",$A$4,"TOD",5)</f>
        <v>130066.3862512551</v>
      </c>
      <c r="H31" s="8">
        <f>GETPIVOTDATA("Sum of ALL_TRIPS",$A$16,"TOD",5)</f>
        <v>208440.10384540778</v>
      </c>
      <c r="I31" s="8">
        <f>GETPIVOTDATA("Sum of ALL_TRIPS",$A$28,"TOD",5)</f>
        <v>412547.21151633421</v>
      </c>
      <c r="J31" s="8">
        <f>GETPIVOTDATA("Sum of ALL_TRIPS",$A$41,"TOD",5)</f>
        <v>338506.49009666318</v>
      </c>
      <c r="K31" s="8">
        <f t="shared" si="5"/>
        <v>1089560.1917096602</v>
      </c>
    </row>
    <row r="32" spans="1:11" x14ac:dyDescent="0.25">
      <c r="A32" s="2">
        <v>4</v>
      </c>
      <c r="B32" s="4">
        <v>426423.1327101572</v>
      </c>
      <c r="C32" s="4">
        <v>326589.04448851506</v>
      </c>
      <c r="D32" s="4">
        <v>99834.088221641461</v>
      </c>
      <c r="E32" s="4"/>
      <c r="F32" t="s">
        <v>32</v>
      </c>
      <c r="G32" s="8">
        <f>GETPIVOTDATA("Sum of ALL_TRIPS",$A$4)</f>
        <v>700906.39662000386</v>
      </c>
      <c r="H32" s="8">
        <f>GETPIVOTDATA("Sum of ALL_TRIPS",$A$16)</f>
        <v>1252621.3425892622</v>
      </c>
      <c r="I32" s="8">
        <f>GETPIVOTDATA("Sum of ALL_TRIPS",$A$28)</f>
        <v>1889291.0775919354</v>
      </c>
      <c r="J32" s="8">
        <f>GETPIVOTDATA("Sum of ALL_TRIPS",$A$41)</f>
        <v>1953527.7392092678</v>
      </c>
      <c r="K32" s="8">
        <f t="shared" si="5"/>
        <v>5796346.5560104698</v>
      </c>
    </row>
    <row r="33" spans="1:11" x14ac:dyDescent="0.25">
      <c r="A33" s="2">
        <v>5</v>
      </c>
      <c r="B33" s="4">
        <v>412547.21151633421</v>
      </c>
      <c r="C33" s="4">
        <v>333247.46108298266</v>
      </c>
      <c r="D33" s="4">
        <v>79299.750433351437</v>
      </c>
      <c r="E33" s="4"/>
    </row>
    <row r="34" spans="1:11" x14ac:dyDescent="0.25">
      <c r="A34" s="2" t="s">
        <v>8</v>
      </c>
      <c r="B34" s="4">
        <v>1889291.0775919354</v>
      </c>
      <c r="C34" s="4">
        <v>1529328.7655448872</v>
      </c>
      <c r="D34" s="4">
        <v>359962.31204704655</v>
      </c>
      <c r="E34" s="4"/>
    </row>
    <row r="35" spans="1:11" x14ac:dyDescent="0.25">
      <c r="E35" s="4"/>
    </row>
    <row r="39" spans="1:11" x14ac:dyDescent="0.25">
      <c r="A39" s="1" t="s">
        <v>0</v>
      </c>
      <c r="B39" t="s">
        <v>39</v>
      </c>
    </row>
    <row r="40" spans="1:11" ht="18.75" x14ac:dyDescent="0.3">
      <c r="A40" s="12" t="s">
        <v>19</v>
      </c>
      <c r="B40" s="12"/>
      <c r="C40" s="12"/>
      <c r="D40" s="12"/>
      <c r="E40" s="7"/>
      <c r="F40" s="12" t="s">
        <v>37</v>
      </c>
      <c r="G40" s="12"/>
      <c r="H40" s="12"/>
      <c r="I40" s="12"/>
      <c r="J40" s="12"/>
      <c r="K40" s="12"/>
    </row>
    <row r="41" spans="1:11" x14ac:dyDescent="0.25">
      <c r="A41" s="1" t="s">
        <v>6</v>
      </c>
      <c r="B41" t="s">
        <v>9</v>
      </c>
      <c r="C41" t="s">
        <v>11</v>
      </c>
      <c r="D41" t="s">
        <v>12</v>
      </c>
      <c r="F41" t="s">
        <v>2</v>
      </c>
      <c r="G41" t="s">
        <v>28</v>
      </c>
      <c r="H41" t="s">
        <v>29</v>
      </c>
      <c r="I41" t="s">
        <v>30</v>
      </c>
      <c r="J41" t="s">
        <v>31</v>
      </c>
      <c r="K41" t="s">
        <v>36</v>
      </c>
    </row>
    <row r="42" spans="1:11" x14ac:dyDescent="0.25">
      <c r="A42" s="2">
        <v>1</v>
      </c>
      <c r="B42" s="4">
        <v>251261.32425613274</v>
      </c>
      <c r="C42" s="4">
        <v>212342.94766113747</v>
      </c>
      <c r="D42" s="4">
        <v>38918.376594995338</v>
      </c>
      <c r="E42" s="4"/>
      <c r="F42">
        <v>1</v>
      </c>
      <c r="G42" s="9">
        <f>G27/G$32</f>
        <v>0.10977678018640739</v>
      </c>
      <c r="H42" s="9">
        <f t="shared" ref="H42:J42" si="6">H27/H$32</f>
        <v>0.1391626271214596</v>
      </c>
      <c r="I42" s="9">
        <f t="shared" si="6"/>
        <v>0.16307246296727959</v>
      </c>
      <c r="J42" s="9">
        <f t="shared" si="6"/>
        <v>0.12861927640599366</v>
      </c>
      <c r="K42" s="9">
        <f t="shared" ref="K42" si="7">K27/K$32</f>
        <v>0.13984912564565849</v>
      </c>
    </row>
    <row r="43" spans="1:11" x14ac:dyDescent="0.25">
      <c r="A43" s="2">
        <v>2</v>
      </c>
      <c r="B43" s="4">
        <v>374885.67982224154</v>
      </c>
      <c r="C43" s="4">
        <v>290015.19417104358</v>
      </c>
      <c r="D43" s="4">
        <v>84870.485651198076</v>
      </c>
      <c r="E43" s="4"/>
      <c r="F43">
        <v>2</v>
      </c>
      <c r="G43" s="9">
        <f t="shared" ref="G43:J46" si="8">G28/G$32</f>
        <v>0.16222131719489372</v>
      </c>
      <c r="H43" s="9">
        <f t="shared" si="8"/>
        <v>0.2085097164258207</v>
      </c>
      <c r="I43" s="9">
        <f t="shared" si="8"/>
        <v>0.11399500402670193</v>
      </c>
      <c r="J43" s="9">
        <f t="shared" si="8"/>
        <v>0.19190189742275404</v>
      </c>
      <c r="K43" s="9">
        <f t="shared" ref="K43" si="9">K28/K$32</f>
        <v>0.16650852296631458</v>
      </c>
    </row>
    <row r="44" spans="1:11" x14ac:dyDescent="0.25">
      <c r="A44" s="2">
        <v>3</v>
      </c>
      <c r="B44" s="4">
        <v>609580.44622626761</v>
      </c>
      <c r="C44" s="4">
        <v>498430.49687729089</v>
      </c>
      <c r="D44" s="4">
        <v>111149.9493489759</v>
      </c>
      <c r="E44" s="4"/>
      <c r="F44">
        <v>3</v>
      </c>
      <c r="G44" s="9">
        <f t="shared" si="8"/>
        <v>0.33266693036959832</v>
      </c>
      <c r="H44" s="9">
        <f t="shared" si="8"/>
        <v>0.3004994837531681</v>
      </c>
      <c r="I44" s="9">
        <f t="shared" si="8"/>
        <v>0.2788663146359876</v>
      </c>
      <c r="J44" s="9">
        <f t="shared" si="8"/>
        <v>0.31204084487328976</v>
      </c>
      <c r="K44" s="9">
        <f t="shared" ref="K44" si="10">K29/K$32</f>
        <v>0.30122776746754909</v>
      </c>
    </row>
    <row r="45" spans="1:11" x14ac:dyDescent="0.25">
      <c r="A45" s="2">
        <v>4</v>
      </c>
      <c r="B45" s="4">
        <v>379293.7988079628</v>
      </c>
      <c r="C45" s="4">
        <v>310689.53484370263</v>
      </c>
      <c r="D45" s="4">
        <v>68604.263964260666</v>
      </c>
      <c r="E45" s="4"/>
      <c r="F45" s="4">
        <v>4</v>
      </c>
      <c r="G45" s="9">
        <f t="shared" si="8"/>
        <v>0.20976613327362972</v>
      </c>
      <c r="H45" s="9">
        <f t="shared" si="8"/>
        <v>0.1854250492987109</v>
      </c>
      <c r="I45" s="9">
        <f t="shared" si="8"/>
        <v>0.2257053652387277</v>
      </c>
      <c r="J45" s="9">
        <f t="shared" si="8"/>
        <v>0.19415838904928481</v>
      </c>
      <c r="K45" s="9">
        <f t="shared" ref="K45" si="11">K30/K$32</f>
        <v>0.2044409730983556</v>
      </c>
    </row>
    <row r="46" spans="1:11" x14ac:dyDescent="0.25">
      <c r="A46" s="2">
        <v>5</v>
      </c>
      <c r="B46" s="4">
        <v>338506.49009666318</v>
      </c>
      <c r="C46" s="4">
        <v>289010.69962559192</v>
      </c>
      <c r="D46" s="4">
        <v>49495.790471070963</v>
      </c>
      <c r="E46" s="4"/>
      <c r="F46" s="4">
        <v>5</v>
      </c>
      <c r="G46" s="9">
        <f t="shared" si="8"/>
        <v>0.185568838975471</v>
      </c>
      <c r="H46" s="9">
        <f t="shared" si="8"/>
        <v>0.16640312340084074</v>
      </c>
      <c r="I46" s="9">
        <f t="shared" si="8"/>
        <v>0.21836085313130321</v>
      </c>
      <c r="J46" s="9">
        <f t="shared" si="8"/>
        <v>0.17327959224867773</v>
      </c>
      <c r="K46" s="9">
        <f t="shared" ref="K46" si="12">K31/K$32</f>
        <v>0.18797361082212216</v>
      </c>
    </row>
    <row r="47" spans="1:11" x14ac:dyDescent="0.25">
      <c r="A47" s="2" t="s">
        <v>8</v>
      </c>
      <c r="B47" s="4">
        <v>1953527.7392092678</v>
      </c>
      <c r="C47" s="4">
        <v>1600488.8731787666</v>
      </c>
      <c r="D47" s="4">
        <v>353038.86603050091</v>
      </c>
      <c r="E47" s="4"/>
      <c r="G47" s="9"/>
      <c r="H47" s="9"/>
      <c r="I47" s="9"/>
      <c r="J47" s="9"/>
    </row>
    <row r="48" spans="1:11" x14ac:dyDescent="0.25">
      <c r="E48" s="4"/>
    </row>
  </sheetData>
  <mergeCells count="7">
    <mergeCell ref="A3:D3"/>
    <mergeCell ref="A15:D15"/>
    <mergeCell ref="A27:D27"/>
    <mergeCell ref="A40:D40"/>
    <mergeCell ref="F25:K25"/>
    <mergeCell ref="F11:J11"/>
    <mergeCell ref="F40:K40"/>
  </mergeCells>
  <conditionalFormatting sqref="G42:J4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J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8"/>
  <sheetViews>
    <sheetView topLeftCell="B1" workbookViewId="0">
      <selection activeCell="H14" sqref="H14"/>
    </sheetView>
  </sheetViews>
  <sheetFormatPr defaultRowHeight="15" x14ac:dyDescent="0.25"/>
  <cols>
    <col min="1" max="1" width="13.140625" bestFit="1" customWidth="1"/>
    <col min="2" max="2" width="16.5703125" customWidth="1"/>
    <col min="3" max="3" width="21.140625" customWidth="1"/>
    <col min="4" max="5" width="20.7109375" customWidth="1"/>
    <col min="7" max="7" width="11.7109375" bestFit="1" customWidth="1"/>
    <col min="8" max="10" width="13.42578125" bestFit="1" customWidth="1"/>
    <col min="11" max="11" width="13.28515625" bestFit="1" customWidth="1"/>
    <col min="12" max="12" width="26.5703125" bestFit="1" customWidth="1"/>
    <col min="13" max="16" width="12" bestFit="1" customWidth="1"/>
  </cols>
  <sheetData>
    <row r="2" spans="1:16" x14ac:dyDescent="0.25">
      <c r="A2" s="1" t="s">
        <v>0</v>
      </c>
      <c r="B2" s="2">
        <v>2020</v>
      </c>
      <c r="F2" t="s">
        <v>20</v>
      </c>
      <c r="G2" t="s">
        <v>21</v>
      </c>
      <c r="H2" t="s">
        <v>22</v>
      </c>
      <c r="I2" t="s">
        <v>38</v>
      </c>
    </row>
    <row r="3" spans="1:16" ht="18.75" x14ac:dyDescent="0.3">
      <c r="A3" s="12" t="s">
        <v>16</v>
      </c>
      <c r="B3" s="12"/>
      <c r="C3" s="12"/>
      <c r="D3" s="12"/>
      <c r="E3" s="7"/>
      <c r="F3">
        <v>1</v>
      </c>
      <c r="G3" t="s">
        <v>23</v>
      </c>
      <c r="H3" t="s">
        <v>24</v>
      </c>
      <c r="I3">
        <v>8</v>
      </c>
    </row>
    <row r="4" spans="1:16" x14ac:dyDescent="0.25">
      <c r="A4" s="1" t="s">
        <v>6</v>
      </c>
      <c r="B4" t="s">
        <v>9</v>
      </c>
      <c r="C4" t="s">
        <v>11</v>
      </c>
      <c r="D4" t="s">
        <v>12</v>
      </c>
      <c r="F4">
        <v>2</v>
      </c>
      <c r="G4" t="s">
        <v>24</v>
      </c>
      <c r="H4" t="s">
        <v>25</v>
      </c>
      <c r="I4">
        <v>3</v>
      </c>
    </row>
    <row r="5" spans="1:16" x14ac:dyDescent="0.25">
      <c r="A5" s="2">
        <v>1</v>
      </c>
      <c r="B5" s="4">
        <v>10580.93294215481</v>
      </c>
      <c r="C5" s="4">
        <v>9847.8009373706991</v>
      </c>
      <c r="D5" s="4">
        <v>733.13200478411295</v>
      </c>
      <c r="E5" s="4"/>
      <c r="F5">
        <v>3</v>
      </c>
      <c r="G5" t="s">
        <v>25</v>
      </c>
      <c r="H5" t="s">
        <v>26</v>
      </c>
      <c r="I5">
        <v>7</v>
      </c>
    </row>
    <row r="6" spans="1:16" x14ac:dyDescent="0.25">
      <c r="A6" s="2">
        <v>2</v>
      </c>
      <c r="B6" s="4">
        <v>16008.147905277539</v>
      </c>
      <c r="C6" s="4">
        <v>14244.5302505666</v>
      </c>
      <c r="D6" s="4">
        <v>1763.6176547109139</v>
      </c>
      <c r="E6" s="4"/>
      <c r="F6">
        <v>4</v>
      </c>
      <c r="G6" t="s">
        <v>26</v>
      </c>
      <c r="H6" t="s">
        <v>27</v>
      </c>
      <c r="I6">
        <v>3</v>
      </c>
    </row>
    <row r="7" spans="1:16" x14ac:dyDescent="0.25">
      <c r="A7" s="2">
        <v>3</v>
      </c>
      <c r="B7" s="4">
        <v>32265.453610395198</v>
      </c>
      <c r="C7" s="4">
        <v>28937.154471903799</v>
      </c>
      <c r="D7" s="4">
        <v>3328.2991384913403</v>
      </c>
      <c r="E7" s="4"/>
      <c r="F7">
        <v>5</v>
      </c>
      <c r="G7" t="s">
        <v>27</v>
      </c>
      <c r="H7" t="s">
        <v>23</v>
      </c>
      <c r="I7">
        <v>3</v>
      </c>
    </row>
    <row r="8" spans="1:16" x14ac:dyDescent="0.25">
      <c r="A8" s="2">
        <v>4</v>
      </c>
      <c r="B8" s="4">
        <v>20014.49608982676</v>
      </c>
      <c r="C8" s="4">
        <v>17708.82313504233</v>
      </c>
      <c r="D8" s="4">
        <v>2305.6729547844498</v>
      </c>
      <c r="E8" s="4"/>
    </row>
    <row r="9" spans="1:16" x14ac:dyDescent="0.25">
      <c r="A9" s="2">
        <v>5</v>
      </c>
      <c r="B9" s="4">
        <v>17615.423651446232</v>
      </c>
      <c r="C9" s="4">
        <v>15981.945618547679</v>
      </c>
      <c r="D9" s="4">
        <v>1633.4780328985371</v>
      </c>
      <c r="E9" s="4"/>
    </row>
    <row r="10" spans="1:16" x14ac:dyDescent="0.25">
      <c r="A10" s="2" t="s">
        <v>8</v>
      </c>
      <c r="B10" s="4">
        <v>96484.454199100554</v>
      </c>
      <c r="C10" s="4">
        <v>86720.254413431103</v>
      </c>
      <c r="D10" s="4">
        <v>9764.1997856693542</v>
      </c>
      <c r="E10" s="4"/>
    </row>
    <row r="11" spans="1:16" ht="18.75" x14ac:dyDescent="0.3">
      <c r="E11" s="4"/>
      <c r="F11" s="12" t="s">
        <v>34</v>
      </c>
      <c r="G11" s="12"/>
      <c r="H11" s="12"/>
      <c r="I11" s="12"/>
      <c r="J11" s="12"/>
      <c r="K11" s="10"/>
      <c r="L11" s="13" t="s">
        <v>40</v>
      </c>
      <c r="M11" s="13"/>
      <c r="N11" s="13"/>
      <c r="O11" s="13"/>
      <c r="P11" s="13"/>
    </row>
    <row r="12" spans="1:16" x14ac:dyDescent="0.25">
      <c r="F12" t="s">
        <v>2</v>
      </c>
      <c r="G12" t="s">
        <v>28</v>
      </c>
      <c r="H12" t="s">
        <v>29</v>
      </c>
      <c r="I12" t="s">
        <v>30</v>
      </c>
      <c r="J12" t="s">
        <v>31</v>
      </c>
      <c r="L12" t="s">
        <v>2</v>
      </c>
      <c r="M12" t="s">
        <v>28</v>
      </c>
      <c r="N12" t="s">
        <v>29</v>
      </c>
      <c r="O12" t="s">
        <v>30</v>
      </c>
      <c r="P12" t="s">
        <v>31</v>
      </c>
    </row>
    <row r="13" spans="1:16" x14ac:dyDescent="0.25">
      <c r="F13">
        <v>1</v>
      </c>
      <c r="G13" s="9">
        <f>G27/$K27</f>
        <v>9.4489664983845881E-2</v>
      </c>
      <c r="H13" s="9">
        <f t="shared" ref="H13:J13" si="0">H27/$K27</f>
        <v>0.21440149146658766</v>
      </c>
      <c r="I13" s="9">
        <f t="shared" si="0"/>
        <v>0.38221768709913112</v>
      </c>
      <c r="J13" s="9">
        <f t="shared" si="0"/>
        <v>0.3088911564504353</v>
      </c>
      <c r="K13" s="8"/>
      <c r="L13">
        <v>1</v>
      </c>
      <c r="M13" s="9">
        <v>9.4919712270059284E-2</v>
      </c>
      <c r="N13" s="9">
        <v>0.21504449379953058</v>
      </c>
      <c r="O13" s="9">
        <v>0.38007158786082018</v>
      </c>
      <c r="P13" s="9">
        <v>0.30996420606958996</v>
      </c>
    </row>
    <row r="14" spans="1:16" x14ac:dyDescent="0.25">
      <c r="A14" s="1" t="s">
        <v>0</v>
      </c>
      <c r="B14" s="2">
        <v>2020</v>
      </c>
      <c r="F14">
        <v>2</v>
      </c>
      <c r="G14" s="9">
        <f t="shared" ref="G14:J18" si="1">G28/$K28</f>
        <v>0.11812856855097513</v>
      </c>
      <c r="H14" s="9">
        <f t="shared" si="1"/>
        <v>0.26958531461415935</v>
      </c>
      <c r="I14" s="9">
        <f t="shared" si="1"/>
        <v>0.22457223366973228</v>
      </c>
      <c r="J14" s="9">
        <f t="shared" si="1"/>
        <v>0.38771388316513339</v>
      </c>
      <c r="K14" s="8"/>
      <c r="L14">
        <v>2</v>
      </c>
      <c r="M14" s="9">
        <v>0.11780863799183608</v>
      </c>
      <c r="N14" s="9">
        <v>0.27061713561527889</v>
      </c>
      <c r="O14" s="9">
        <v>0.22314845278577003</v>
      </c>
      <c r="P14" s="9">
        <v>0.38842577360711505</v>
      </c>
    </row>
    <row r="15" spans="1:16" ht="18.75" x14ac:dyDescent="0.3">
      <c r="A15" s="12" t="s">
        <v>17</v>
      </c>
      <c r="B15" s="12"/>
      <c r="C15" s="12"/>
      <c r="D15" s="12"/>
      <c r="E15" s="7"/>
      <c r="F15">
        <v>3</v>
      </c>
      <c r="G15" s="9">
        <f t="shared" si="1"/>
        <v>0.13446329220389702</v>
      </c>
      <c r="H15" s="9">
        <f t="shared" si="1"/>
        <v>0.21595756220452142</v>
      </c>
      <c r="I15" s="9">
        <f t="shared" si="1"/>
        <v>0.29915829118316173</v>
      </c>
      <c r="J15" s="9">
        <f t="shared" si="1"/>
        <v>0.35042085440841975</v>
      </c>
      <c r="K15" s="8"/>
      <c r="L15">
        <v>3</v>
      </c>
      <c r="M15" s="9">
        <v>0.1335427476911904</v>
      </c>
      <c r="N15" s="9">
        <v>0.21558284096448571</v>
      </c>
      <c r="O15" s="9">
        <v>0.30174882268864717</v>
      </c>
      <c r="P15" s="9">
        <v>0.34912558865567672</v>
      </c>
    </row>
    <row r="16" spans="1:16" x14ac:dyDescent="0.25">
      <c r="A16" s="1" t="s">
        <v>6</v>
      </c>
      <c r="B16" t="s">
        <v>9</v>
      </c>
      <c r="C16" t="s">
        <v>11</v>
      </c>
      <c r="D16" t="s">
        <v>12</v>
      </c>
      <c r="F16" s="4">
        <v>4</v>
      </c>
      <c r="G16" s="9">
        <f t="shared" si="1"/>
        <v>0.1236176786197625</v>
      </c>
      <c r="H16" s="9">
        <f t="shared" si="1"/>
        <v>0.19381829631074834</v>
      </c>
      <c r="I16" s="9">
        <f t="shared" si="1"/>
        <v>0.36512805013897925</v>
      </c>
      <c r="J16" s="9">
        <f t="shared" si="1"/>
        <v>0.31743597493050985</v>
      </c>
      <c r="K16" s="8"/>
      <c r="L16">
        <v>4</v>
      </c>
      <c r="M16" s="9">
        <v>0.12407180867068912</v>
      </c>
      <c r="N16" s="9">
        <v>0.19600444811020212</v>
      </c>
      <c r="O16" s="9">
        <v>0.35984748643821751</v>
      </c>
      <c r="P16" s="9">
        <v>0.32007625678089136</v>
      </c>
    </row>
    <row r="17" spans="1:16" x14ac:dyDescent="0.25">
      <c r="A17" s="2">
        <v>1</v>
      </c>
      <c r="B17" s="4">
        <v>24008.634217231898</v>
      </c>
      <c r="C17" s="4">
        <v>20656.0604820027</v>
      </c>
      <c r="D17" s="4">
        <v>3352.5737352293299</v>
      </c>
      <c r="E17" s="4"/>
      <c r="F17" s="4">
        <v>5</v>
      </c>
      <c r="G17" s="9">
        <f t="shared" si="1"/>
        <v>0.11786770027263711</v>
      </c>
      <c r="H17" s="9">
        <f t="shared" si="1"/>
        <v>0.19086430685370856</v>
      </c>
      <c r="I17" s="9">
        <f t="shared" si="1"/>
        <v>0.38253598574730813</v>
      </c>
      <c r="J17" s="9">
        <f t="shared" si="1"/>
        <v>0.30873200712634613</v>
      </c>
      <c r="K17" s="8"/>
      <c r="L17">
        <v>5</v>
      </c>
      <c r="M17" s="9">
        <v>0.11937512699244655</v>
      </c>
      <c r="N17" s="9">
        <v>0.19130664412246781</v>
      </c>
      <c r="O17" s="9">
        <v>0.37863645777017102</v>
      </c>
      <c r="P17" s="9">
        <v>0.31068177111491463</v>
      </c>
    </row>
    <row r="18" spans="1:16" x14ac:dyDescent="0.25">
      <c r="A18" s="2">
        <v>2</v>
      </c>
      <c r="B18" s="4">
        <v>36532.751072590705</v>
      </c>
      <c r="C18" s="4">
        <v>29380.249584122103</v>
      </c>
      <c r="D18" s="4">
        <v>7152.5014884686198</v>
      </c>
      <c r="E18" s="4"/>
      <c r="F18" t="s">
        <v>35</v>
      </c>
      <c r="G18" s="9">
        <f t="shared" si="1"/>
        <v>0.12078538959275696</v>
      </c>
      <c r="H18" s="9">
        <f t="shared" si="1"/>
        <v>0.2156551109014179</v>
      </c>
      <c r="I18" s="9">
        <f t="shared" si="1"/>
        <v>0.32711899901165004</v>
      </c>
      <c r="J18" s="9">
        <f t="shared" si="1"/>
        <v>0.33644050049417512</v>
      </c>
      <c r="K18" s="8"/>
      <c r="L18" t="s">
        <v>35</v>
      </c>
      <c r="M18" s="9">
        <v>0.12092209978252684</v>
      </c>
      <c r="N18" s="9">
        <v>0.21610532263471507</v>
      </c>
      <c r="O18" s="9">
        <v>0.32594515516551575</v>
      </c>
      <c r="P18" s="9">
        <v>0.33702742241724221</v>
      </c>
    </row>
    <row r="19" spans="1:16" x14ac:dyDescent="0.25">
      <c r="A19" s="2">
        <v>3</v>
      </c>
      <c r="B19" s="4">
        <v>51820.6016743808</v>
      </c>
      <c r="C19" s="4">
        <v>42084.048562800905</v>
      </c>
      <c r="D19" s="4">
        <v>9736.5531115800513</v>
      </c>
      <c r="E19" s="4"/>
    </row>
    <row r="20" spans="1:16" x14ac:dyDescent="0.25">
      <c r="A20" s="2">
        <v>4</v>
      </c>
      <c r="B20" s="4">
        <v>31380.426949937901</v>
      </c>
      <c r="C20" s="4">
        <v>26125.130830372102</v>
      </c>
      <c r="D20" s="4">
        <v>5255.29611956586</v>
      </c>
      <c r="E20" s="4"/>
      <c r="M20" s="13" t="s">
        <v>41</v>
      </c>
      <c r="N20" s="13"/>
      <c r="O20" s="13"/>
      <c r="P20" s="13"/>
    </row>
    <row r="21" spans="1:16" x14ac:dyDescent="0.25">
      <c r="A21" s="2">
        <v>5</v>
      </c>
      <c r="B21" s="4">
        <v>28524.825863156599</v>
      </c>
      <c r="C21" s="4">
        <v>24438.480047417397</v>
      </c>
      <c r="D21" s="4">
        <v>4086.3458157390996</v>
      </c>
      <c r="E21" s="4"/>
      <c r="M21" s="11">
        <f>M13-G13</f>
        <v>4.3004728621340305E-4</v>
      </c>
      <c r="N21" s="11">
        <f t="shared" ref="N21:P21" si="2">N13-H13</f>
        <v>6.4300233294292686E-4</v>
      </c>
      <c r="O21" s="11">
        <f t="shared" si="2"/>
        <v>-2.146099238310939E-3</v>
      </c>
      <c r="P21" s="11">
        <f t="shared" si="2"/>
        <v>1.0730496191546646E-3</v>
      </c>
    </row>
    <row r="22" spans="1:16" x14ac:dyDescent="0.25">
      <c r="A22" s="2" t="s">
        <v>8</v>
      </c>
      <c r="B22" s="4">
        <v>172267.23977729789</v>
      </c>
      <c r="C22" s="4">
        <v>142683.96950671519</v>
      </c>
      <c r="D22" s="4">
        <v>29583.270270582962</v>
      </c>
      <c r="E22" s="4"/>
      <c r="M22" s="11">
        <f t="shared" ref="M22:M25" si="3">M14-G14</f>
        <v>-3.1993055913905055E-4</v>
      </c>
      <c r="N22" s="11">
        <f t="shared" ref="N22:N25" si="4">N14-H14</f>
        <v>1.0318210011195372E-3</v>
      </c>
      <c r="O22" s="11">
        <f t="shared" ref="O22:O25" si="5">O14-I14</f>
        <v>-1.4237808839622501E-3</v>
      </c>
      <c r="P22" s="11">
        <f t="shared" ref="P22:P25" si="6">P14-J14</f>
        <v>7.1189044198166629E-4</v>
      </c>
    </row>
    <row r="23" spans="1:16" x14ac:dyDescent="0.25">
      <c r="E23" s="4"/>
      <c r="M23" s="11">
        <f t="shared" si="3"/>
        <v>-9.2054451270662252E-4</v>
      </c>
      <c r="N23" s="11">
        <f t="shared" si="4"/>
        <v>-3.7472124003570806E-4</v>
      </c>
      <c r="O23" s="11">
        <f t="shared" si="5"/>
        <v>2.5905315054854383E-3</v>
      </c>
      <c r="P23" s="11">
        <f t="shared" si="6"/>
        <v>-1.2952657527430245E-3</v>
      </c>
    </row>
    <row r="24" spans="1:16" x14ac:dyDescent="0.25">
      <c r="M24" s="11">
        <f t="shared" si="3"/>
        <v>4.5413005092662106E-4</v>
      </c>
      <c r="N24" s="11">
        <f t="shared" si="4"/>
        <v>2.1861517994537782E-3</v>
      </c>
      <c r="O24" s="11">
        <f t="shared" si="5"/>
        <v>-5.2805637007617423E-3</v>
      </c>
      <c r="P24" s="11">
        <f t="shared" si="6"/>
        <v>2.6402818503815095E-3</v>
      </c>
    </row>
    <row r="25" spans="1:16" ht="18.75" x14ac:dyDescent="0.3">
      <c r="F25" s="12" t="s">
        <v>33</v>
      </c>
      <c r="G25" s="12"/>
      <c r="H25" s="12"/>
      <c r="I25" s="12"/>
      <c r="J25" s="12"/>
      <c r="K25" s="12"/>
      <c r="M25" s="11">
        <f t="shared" si="3"/>
        <v>1.5074267198094404E-3</v>
      </c>
      <c r="N25" s="11">
        <f t="shared" si="4"/>
        <v>4.4233726875925194E-4</v>
      </c>
      <c r="O25" s="11">
        <f t="shared" si="5"/>
        <v>-3.8995279771371072E-3</v>
      </c>
      <c r="P25" s="11">
        <f t="shared" si="6"/>
        <v>1.9497639885684981E-3</v>
      </c>
    </row>
    <row r="26" spans="1:16" x14ac:dyDescent="0.25">
      <c r="A26" s="1" t="s">
        <v>0</v>
      </c>
      <c r="B26" s="2">
        <v>2020</v>
      </c>
      <c r="F26" t="s">
        <v>2</v>
      </c>
      <c r="G26" t="s">
        <v>28</v>
      </c>
      <c r="H26" t="s">
        <v>29</v>
      </c>
      <c r="I26" t="s">
        <v>30</v>
      </c>
      <c r="J26" t="s">
        <v>31</v>
      </c>
      <c r="K26" t="s">
        <v>32</v>
      </c>
    </row>
    <row r="27" spans="1:16" ht="18.75" x14ac:dyDescent="0.3">
      <c r="A27" s="12" t="s">
        <v>18</v>
      </c>
      <c r="B27" s="12"/>
      <c r="C27" s="12"/>
      <c r="D27" s="12"/>
      <c r="E27" s="7"/>
      <c r="F27">
        <v>1</v>
      </c>
      <c r="G27" s="8">
        <f>GETPIVOTDATA("Sum of ALL_TRIPS",$A$4,"TOD",1)</f>
        <v>10580.93294215481</v>
      </c>
      <c r="H27" s="8">
        <f>GETPIVOTDATA("Sum of ALL_TRIPS",$A$16,"TOD",1)</f>
        <v>24008.634217231898</v>
      </c>
      <c r="I27" s="8">
        <f>GETPIVOTDATA("Sum of ALL_TRIPS",$A$28,"TOD",1)</f>
        <v>42800.656740531602</v>
      </c>
      <c r="J27" s="8">
        <f>GETPIVOTDATA("Sum of ALL_TRIPS",$A$41,"TOD",1)</f>
        <v>34589.567159386905</v>
      </c>
      <c r="K27" s="8">
        <f>SUM(G27:J27)</f>
        <v>111979.79105930522</v>
      </c>
    </row>
    <row r="28" spans="1:16" x14ac:dyDescent="0.25">
      <c r="A28" s="1" t="s">
        <v>6</v>
      </c>
      <c r="B28" t="s">
        <v>9</v>
      </c>
      <c r="C28" t="s">
        <v>11</v>
      </c>
      <c r="D28" t="s">
        <v>12</v>
      </c>
      <c r="F28">
        <v>2</v>
      </c>
      <c r="G28" s="8">
        <f>GETPIVOTDATA("Sum of ALL_TRIPS",$A$4,"TOD",2)</f>
        <v>16008.147905277539</v>
      </c>
      <c r="H28" s="8">
        <f>GETPIVOTDATA("Sum of ALL_TRIPS",$A$16,"TOD",2)</f>
        <v>36532.751072590705</v>
      </c>
      <c r="I28" s="8">
        <f>GETPIVOTDATA("Sum of ALL_TRIPS",$A$28,"TOD",2)</f>
        <v>30432.820579319101</v>
      </c>
      <c r="J28" s="8">
        <f>GETPIVOTDATA("Sum of ALL_TRIPS",$A$41,"TOD",2)</f>
        <v>52540.898977868099</v>
      </c>
      <c r="K28" s="8">
        <f t="shared" ref="K28:K32" si="7">SUM(G28:J28)</f>
        <v>135514.61853505543</v>
      </c>
    </row>
    <row r="29" spans="1:16" x14ac:dyDescent="0.25">
      <c r="A29" s="2">
        <v>1</v>
      </c>
      <c r="B29" s="4">
        <v>42800.656740531602</v>
      </c>
      <c r="C29" s="4">
        <v>36897.109599587304</v>
      </c>
      <c r="D29" s="4">
        <v>5903.5471409442898</v>
      </c>
      <c r="E29" s="4"/>
      <c r="F29">
        <v>3</v>
      </c>
      <c r="G29" s="8">
        <f>GETPIVOTDATA("Sum of ALL_TRIPS",$A$4,"TOD",3)</f>
        <v>32265.453610395198</v>
      </c>
      <c r="H29" s="8">
        <f>GETPIVOTDATA("Sum of ALL_TRIPS",$A$16,"TOD",3)</f>
        <v>51820.6016743808</v>
      </c>
      <c r="I29" s="8">
        <f>GETPIVOTDATA("Sum of ALL_TRIPS",$A$28,"TOD",3)</f>
        <v>71785.227091559005</v>
      </c>
      <c r="J29" s="8">
        <f>GETPIVOTDATA("Sum of ALL_TRIPS",$A$41,"TOD",3)</f>
        <v>84086.055284776303</v>
      </c>
      <c r="K29" s="8">
        <f t="shared" si="7"/>
        <v>239957.33766111132</v>
      </c>
    </row>
    <row r="30" spans="1:16" x14ac:dyDescent="0.25">
      <c r="A30" s="2">
        <v>2</v>
      </c>
      <c r="B30" s="4">
        <v>30432.820579319101</v>
      </c>
      <c r="C30" s="4">
        <v>26773.503890750697</v>
      </c>
      <c r="D30" s="4">
        <v>3659.31668856851</v>
      </c>
      <c r="E30" s="4"/>
      <c r="F30" s="4">
        <v>4</v>
      </c>
      <c r="G30" s="8">
        <f>GETPIVOTDATA("Sum of ALL_TRIPS",$A$4,"TOD",4)</f>
        <v>20014.49608982676</v>
      </c>
      <c r="H30" s="8">
        <f>GETPIVOTDATA("Sum of ALL_TRIPS",$A$16,"TOD",4)</f>
        <v>31380.426949937901</v>
      </c>
      <c r="I30" s="8">
        <f>GETPIVOTDATA("Sum of ALL_TRIPS",$A$28,"TOD",4)</f>
        <v>59116.576313255398</v>
      </c>
      <c r="J30" s="8">
        <f>GETPIVOTDATA("Sum of ALL_TRIPS",$A$41,"TOD",4)</f>
        <v>51394.923039764501</v>
      </c>
      <c r="K30" s="8">
        <f t="shared" si="7"/>
        <v>161906.42239278456</v>
      </c>
    </row>
    <row r="31" spans="1:16" x14ac:dyDescent="0.25">
      <c r="A31" s="2">
        <v>3</v>
      </c>
      <c r="B31" s="4">
        <v>71785.227091559005</v>
      </c>
      <c r="C31" s="4">
        <v>61447.349130258401</v>
      </c>
      <c r="D31" s="4">
        <v>10337.87796130065</v>
      </c>
      <c r="E31" s="4"/>
      <c r="F31" s="4">
        <v>5</v>
      </c>
      <c r="G31" s="8">
        <f>GETPIVOTDATA("Sum of ALL_TRIPS",$A$4,"TOD",5)</f>
        <v>17615.423651446232</v>
      </c>
      <c r="H31" s="8">
        <f>GETPIVOTDATA("Sum of ALL_TRIPS",$A$16,"TOD",5)</f>
        <v>28524.825863156599</v>
      </c>
      <c r="I31" s="8">
        <f>GETPIVOTDATA("Sum of ALL_TRIPS",$A$28,"TOD",5)</f>
        <v>57170.3141342003</v>
      </c>
      <c r="J31" s="8">
        <f>GETPIVOTDATA("Sum of ALL_TRIPS",$A$41,"TOD",5)</f>
        <v>46140.249514602896</v>
      </c>
      <c r="K31" s="8">
        <f t="shared" si="7"/>
        <v>149450.81316340604</v>
      </c>
    </row>
    <row r="32" spans="1:16" x14ac:dyDescent="0.25">
      <c r="A32" s="2">
        <v>4</v>
      </c>
      <c r="B32" s="4">
        <v>59116.576313255398</v>
      </c>
      <c r="C32" s="4">
        <v>48594.755431311103</v>
      </c>
      <c r="D32" s="4">
        <v>10521.82088194423</v>
      </c>
      <c r="E32" s="4"/>
      <c r="F32" t="s">
        <v>32</v>
      </c>
      <c r="G32" s="8">
        <f>GETPIVOTDATA("Sum of ALL_TRIPS",$A$4)</f>
        <v>96484.454199100554</v>
      </c>
      <c r="H32" s="8">
        <f>GETPIVOTDATA("Sum of ALL_TRIPS",$A$16)</f>
        <v>172267.23977729789</v>
      </c>
      <c r="I32" s="8">
        <f>GETPIVOTDATA("Sum of ALL_TRIPS",$A$28)</f>
        <v>261305.5948588654</v>
      </c>
      <c r="J32" s="8">
        <f>GETPIVOTDATA("Sum of ALL_TRIPS",$A$41)</f>
        <v>268751.69397639867</v>
      </c>
      <c r="K32" s="8">
        <f t="shared" si="7"/>
        <v>798808.98281166248</v>
      </c>
    </row>
    <row r="33" spans="1:11" x14ac:dyDescent="0.25">
      <c r="A33" s="2">
        <v>5</v>
      </c>
      <c r="B33" s="4">
        <v>57170.3141342003</v>
      </c>
      <c r="C33" s="4">
        <v>48324.356968826301</v>
      </c>
      <c r="D33" s="4">
        <v>8845.9571653740604</v>
      </c>
      <c r="E33" s="4"/>
    </row>
    <row r="34" spans="1:11" x14ac:dyDescent="0.25">
      <c r="A34" s="2" t="s">
        <v>8</v>
      </c>
      <c r="B34" s="4">
        <v>261305.5948588654</v>
      </c>
      <c r="C34" s="4">
        <v>222037.07502073378</v>
      </c>
      <c r="D34" s="4">
        <v>39268.519838131746</v>
      </c>
      <c r="E34" s="4"/>
    </row>
    <row r="35" spans="1:11" x14ac:dyDescent="0.25">
      <c r="E35" s="4"/>
    </row>
    <row r="39" spans="1:11" x14ac:dyDescent="0.25">
      <c r="A39" s="1" t="s">
        <v>0</v>
      </c>
      <c r="B39" s="2">
        <v>2020</v>
      </c>
    </row>
    <row r="40" spans="1:11" ht="18.75" x14ac:dyDescent="0.3">
      <c r="A40" s="12" t="s">
        <v>19</v>
      </c>
      <c r="B40" s="12"/>
      <c r="C40" s="12"/>
      <c r="D40" s="12"/>
      <c r="E40" s="7"/>
      <c r="F40" s="12" t="s">
        <v>37</v>
      </c>
      <c r="G40" s="12"/>
      <c r="H40" s="12"/>
      <c r="I40" s="12"/>
      <c r="J40" s="12"/>
      <c r="K40" s="12"/>
    </row>
    <row r="41" spans="1:11" x14ac:dyDescent="0.25">
      <c r="A41" s="1" t="s">
        <v>6</v>
      </c>
      <c r="B41" t="s">
        <v>9</v>
      </c>
      <c r="C41" t="s">
        <v>11</v>
      </c>
      <c r="D41" t="s">
        <v>12</v>
      </c>
      <c r="F41" t="s">
        <v>2</v>
      </c>
      <c r="G41" t="s">
        <v>28</v>
      </c>
      <c r="H41" t="s">
        <v>29</v>
      </c>
      <c r="I41" t="s">
        <v>30</v>
      </c>
      <c r="J41" t="s">
        <v>31</v>
      </c>
      <c r="K41" t="s">
        <v>36</v>
      </c>
    </row>
    <row r="42" spans="1:11" x14ac:dyDescent="0.25">
      <c r="A42" s="2">
        <v>1</v>
      </c>
      <c r="B42" s="4">
        <v>34589.567159386905</v>
      </c>
      <c r="C42" s="4">
        <v>30503.861419373301</v>
      </c>
      <c r="D42" s="4">
        <v>4085.7057400134399</v>
      </c>
      <c r="E42" s="4"/>
      <c r="F42">
        <v>1</v>
      </c>
      <c r="G42" s="9">
        <f>G27/G$32</f>
        <v>0.10966464007062236</v>
      </c>
      <c r="H42" s="9">
        <f t="shared" ref="H42:K46" si="8">H27/H$32</f>
        <v>0.13936854301647583</v>
      </c>
      <c r="I42" s="9">
        <f t="shared" si="8"/>
        <v>0.16379540883404659</v>
      </c>
      <c r="J42" s="9">
        <f t="shared" si="8"/>
        <v>0.12870455492803146</v>
      </c>
      <c r="K42" s="9">
        <f t="shared" si="8"/>
        <v>0.14018343993223098</v>
      </c>
    </row>
    <row r="43" spans="1:11" x14ac:dyDescent="0.25">
      <c r="A43" s="2">
        <v>2</v>
      </c>
      <c r="B43" s="4">
        <v>52540.898977868099</v>
      </c>
      <c r="C43" s="4">
        <v>43624.779834688801</v>
      </c>
      <c r="D43" s="4">
        <v>8916.1191431795396</v>
      </c>
      <c r="E43" s="4"/>
      <c r="F43">
        <v>2</v>
      </c>
      <c r="G43" s="9">
        <f t="shared" ref="G43:J46" si="9">G28/G$32</f>
        <v>0.16591427124875388</v>
      </c>
      <c r="H43" s="9">
        <f t="shared" si="9"/>
        <v>0.21207021787670824</v>
      </c>
      <c r="I43" s="9">
        <f t="shared" si="9"/>
        <v>0.11646448135087298</v>
      </c>
      <c r="J43" s="9">
        <f t="shared" si="9"/>
        <v>0.19549978718453084</v>
      </c>
      <c r="K43" s="9">
        <f t="shared" si="8"/>
        <v>0.16964583705364528</v>
      </c>
    </row>
    <row r="44" spans="1:11" x14ac:dyDescent="0.25">
      <c r="A44" s="2">
        <v>3</v>
      </c>
      <c r="B44" s="4">
        <v>84086.055284776303</v>
      </c>
      <c r="C44" s="4">
        <v>71021.203034704813</v>
      </c>
      <c r="D44" s="4">
        <v>13064.852250071401</v>
      </c>
      <c r="E44" s="4"/>
      <c r="F44">
        <v>3</v>
      </c>
      <c r="G44" s="9">
        <f t="shared" si="9"/>
        <v>0.33441090461903639</v>
      </c>
      <c r="H44" s="9">
        <f t="shared" si="9"/>
        <v>0.30081518541408675</v>
      </c>
      <c r="I44" s="9">
        <f t="shared" si="9"/>
        <v>0.27471752807409711</v>
      </c>
      <c r="J44" s="9">
        <f t="shared" si="9"/>
        <v>0.31287637313333772</v>
      </c>
      <c r="K44" s="9">
        <f t="shared" si="8"/>
        <v>0.30039388993411803</v>
      </c>
    </row>
    <row r="45" spans="1:11" x14ac:dyDescent="0.25">
      <c r="A45" s="2">
        <v>4</v>
      </c>
      <c r="B45" s="4">
        <v>51394.923039764501</v>
      </c>
      <c r="C45" s="4">
        <v>43833.953965414301</v>
      </c>
      <c r="D45" s="4">
        <v>7560.9690743503097</v>
      </c>
      <c r="E45" s="4"/>
      <c r="F45" s="4">
        <v>4</v>
      </c>
      <c r="G45" s="9">
        <f t="shared" si="9"/>
        <v>0.2074375219921526</v>
      </c>
      <c r="H45" s="9">
        <f t="shared" si="9"/>
        <v>0.18216131512007513</v>
      </c>
      <c r="I45" s="9">
        <f t="shared" si="9"/>
        <v>0.22623540205935905</v>
      </c>
      <c r="J45" s="9">
        <f t="shared" si="9"/>
        <v>0.19123571754780425</v>
      </c>
      <c r="K45" s="9">
        <f t="shared" si="8"/>
        <v>0.20268477931094786</v>
      </c>
    </row>
    <row r="46" spans="1:11" x14ac:dyDescent="0.25">
      <c r="A46" s="2">
        <v>5</v>
      </c>
      <c r="B46" s="4">
        <v>46140.249514602896</v>
      </c>
      <c r="C46" s="4">
        <v>40420.425665965304</v>
      </c>
      <c r="D46" s="4">
        <v>5719.8238486376404</v>
      </c>
      <c r="E46" s="4"/>
      <c r="F46" s="4">
        <v>5</v>
      </c>
      <c r="G46" s="9">
        <f t="shared" si="9"/>
        <v>0.18257266206943468</v>
      </c>
      <c r="H46" s="9">
        <f t="shared" si="9"/>
        <v>0.16558473857265416</v>
      </c>
      <c r="I46" s="9">
        <f t="shared" si="9"/>
        <v>0.21878717968162428</v>
      </c>
      <c r="J46" s="9">
        <f t="shared" si="9"/>
        <v>0.17168356720629585</v>
      </c>
      <c r="K46" s="9">
        <f t="shared" si="8"/>
        <v>0.18709205376905794</v>
      </c>
    </row>
    <row r="47" spans="1:11" x14ac:dyDescent="0.25">
      <c r="A47" s="2" t="s">
        <v>8</v>
      </c>
      <c r="B47" s="4">
        <v>268751.69397639867</v>
      </c>
      <c r="C47" s="4">
        <v>229404.22392014653</v>
      </c>
      <c r="D47" s="4">
        <v>39347.470056252336</v>
      </c>
      <c r="E47" s="4"/>
      <c r="G47" s="9"/>
      <c r="H47" s="9"/>
      <c r="I47" s="9"/>
      <c r="J47" s="9"/>
    </row>
    <row r="48" spans="1:11" x14ac:dyDescent="0.25">
      <c r="E48" s="4"/>
    </row>
  </sheetData>
  <mergeCells count="9">
    <mergeCell ref="F25:K25"/>
    <mergeCell ref="A27:D27"/>
    <mergeCell ref="A40:D40"/>
    <mergeCell ref="F40:K40"/>
    <mergeCell ref="L11:P11"/>
    <mergeCell ref="M20:P20"/>
    <mergeCell ref="A3:D3"/>
    <mergeCell ref="F11:J11"/>
    <mergeCell ref="A15:D15"/>
  </mergeCells>
  <conditionalFormatting sqref="G42:J4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J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workbookViewId="0">
      <selection sqref="A1:F1048576"/>
    </sheetView>
  </sheetViews>
  <sheetFormatPr defaultRowHeight="15" x14ac:dyDescent="0.25"/>
  <cols>
    <col min="14" max="14" width="13.140625" bestFit="1" customWidth="1"/>
    <col min="15" max="15" width="16.5703125" customWidth="1"/>
    <col min="16" max="16" width="21.140625" customWidth="1"/>
    <col min="17" max="17" width="20.7109375" customWidth="1"/>
    <col min="19" max="19" width="9.7109375" bestFit="1" customWidth="1"/>
    <col min="22" max="22" width="11.42578125" bestFit="1" customWidth="1"/>
    <col min="24" max="24" width="12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4" x14ac:dyDescent="0.25">
      <c r="A2">
        <v>2018</v>
      </c>
      <c r="B2">
        <v>11</v>
      </c>
      <c r="C2">
        <v>1</v>
      </c>
      <c r="D2">
        <v>699.35654169346196</v>
      </c>
      <c r="E2">
        <v>4822.2292106513596</v>
      </c>
      <c r="F2">
        <v>5521.5857523448403</v>
      </c>
    </row>
    <row r="3" spans="1:24" x14ac:dyDescent="0.25">
      <c r="A3">
        <v>2018</v>
      </c>
      <c r="B3">
        <v>11</v>
      </c>
      <c r="C3">
        <v>2</v>
      </c>
      <c r="D3">
        <v>1584.0719904027801</v>
      </c>
      <c r="E3">
        <v>6316.54562684964</v>
      </c>
      <c r="F3">
        <v>7900.6176172524201</v>
      </c>
    </row>
    <row r="4" spans="1:24" x14ac:dyDescent="0.25">
      <c r="A4">
        <v>2018</v>
      </c>
      <c r="B4">
        <v>11</v>
      </c>
      <c r="C4">
        <v>3</v>
      </c>
      <c r="D4">
        <v>2441.2280074089299</v>
      </c>
      <c r="E4">
        <v>12855.3146682978</v>
      </c>
      <c r="F4">
        <v>15296.5426757067</v>
      </c>
    </row>
    <row r="5" spans="1:24" x14ac:dyDescent="0.25">
      <c r="A5">
        <v>2018</v>
      </c>
      <c r="B5">
        <v>11</v>
      </c>
      <c r="C5">
        <v>4</v>
      </c>
      <c r="D5">
        <v>2100.2998597559699</v>
      </c>
      <c r="E5">
        <v>8524.21493794245</v>
      </c>
      <c r="F5">
        <v>10624.514797698401</v>
      </c>
      <c r="N5" s="1" t="s">
        <v>6</v>
      </c>
      <c r="O5" t="s">
        <v>9</v>
      </c>
      <c r="P5" t="s">
        <v>11</v>
      </c>
      <c r="Q5" t="s">
        <v>12</v>
      </c>
      <c r="S5" s="14" t="s">
        <v>10</v>
      </c>
      <c r="T5" s="14"/>
      <c r="V5" s="6" t="s">
        <v>13</v>
      </c>
      <c r="W5" s="6"/>
      <c r="X5" s="6" t="s">
        <v>14</v>
      </c>
    </row>
    <row r="6" spans="1:24" x14ac:dyDescent="0.25">
      <c r="A6">
        <v>2018</v>
      </c>
      <c r="B6">
        <v>11</v>
      </c>
      <c r="C6">
        <v>5</v>
      </c>
      <c r="D6">
        <v>1357.67227039728</v>
      </c>
      <c r="E6">
        <v>7960.66380051135</v>
      </c>
      <c r="F6">
        <v>9318.3360709086392</v>
      </c>
      <c r="N6" s="2">
        <v>2018</v>
      </c>
      <c r="O6" s="4">
        <v>96422.836155986181</v>
      </c>
      <c r="P6" s="4">
        <v>80543.015172891493</v>
      </c>
      <c r="Q6" s="4">
        <v>15879.820983094793</v>
      </c>
      <c r="S6" s="5">
        <v>43405</v>
      </c>
      <c r="T6">
        <v>48661.596913911002</v>
      </c>
      <c r="V6">
        <v>8182.628669658422</v>
      </c>
      <c r="X6" s="4">
        <v>40478.968244252603</v>
      </c>
    </row>
    <row r="7" spans="1:24" x14ac:dyDescent="0.25">
      <c r="A7">
        <v>2018</v>
      </c>
      <c r="B7">
        <v>12</v>
      </c>
      <c r="C7">
        <v>1</v>
      </c>
      <c r="D7">
        <v>675.074013675321</v>
      </c>
      <c r="E7">
        <v>4528.8740971584702</v>
      </c>
      <c r="F7">
        <v>5203.9481108337995</v>
      </c>
      <c r="N7" s="3">
        <v>11</v>
      </c>
      <c r="O7" s="4">
        <v>48661.596913911002</v>
      </c>
      <c r="P7" s="4">
        <v>40478.968244252603</v>
      </c>
      <c r="Q7" s="4">
        <v>8182.628669658422</v>
      </c>
      <c r="S7" s="5">
        <v>43435</v>
      </c>
      <c r="T7">
        <v>47761.239242075171</v>
      </c>
      <c r="V7">
        <v>7697.1923134363715</v>
      </c>
      <c r="X7" s="4">
        <v>40064.046928638898</v>
      </c>
    </row>
    <row r="8" spans="1:24" x14ac:dyDescent="0.25">
      <c r="A8">
        <v>2018</v>
      </c>
      <c r="B8">
        <v>12</v>
      </c>
      <c r="C8">
        <v>2</v>
      </c>
      <c r="D8">
        <v>1385.0903697787501</v>
      </c>
      <c r="E8">
        <v>5816.5653472955</v>
      </c>
      <c r="F8">
        <v>7201.6557170742499</v>
      </c>
      <c r="N8" s="3">
        <v>12</v>
      </c>
      <c r="O8" s="4">
        <v>47761.239242075171</v>
      </c>
      <c r="P8" s="4">
        <v>40064.046928638898</v>
      </c>
      <c r="Q8" s="4">
        <v>7697.1923134363715</v>
      </c>
      <c r="S8" s="5">
        <v>43466</v>
      </c>
      <c r="T8">
        <v>48121.04947865037</v>
      </c>
      <c r="V8">
        <v>8062.3195230837064</v>
      </c>
      <c r="X8" s="4">
        <v>40058.729955566741</v>
      </c>
    </row>
    <row r="9" spans="1:24" x14ac:dyDescent="0.25">
      <c r="A9">
        <v>2018</v>
      </c>
      <c r="B9">
        <v>12</v>
      </c>
      <c r="C9">
        <v>3</v>
      </c>
      <c r="D9">
        <v>2452.42569841866</v>
      </c>
      <c r="E9">
        <v>13572.003759565199</v>
      </c>
      <c r="F9">
        <v>16024.429457983801</v>
      </c>
      <c r="N9" s="2">
        <v>2019</v>
      </c>
      <c r="O9" s="4">
        <v>604483.56046401791</v>
      </c>
      <c r="P9" s="4">
        <v>540973.11482983793</v>
      </c>
      <c r="Q9" s="4">
        <v>63510.4456341802</v>
      </c>
      <c r="S9" s="5">
        <v>43497</v>
      </c>
      <c r="T9">
        <v>54007.606703153171</v>
      </c>
      <c r="V9">
        <v>8649.5999938927653</v>
      </c>
      <c r="X9" s="4">
        <v>45358.006709260379</v>
      </c>
    </row>
    <row r="10" spans="1:24" x14ac:dyDescent="0.25">
      <c r="A10">
        <v>2018</v>
      </c>
      <c r="B10">
        <v>12</v>
      </c>
      <c r="C10">
        <v>4</v>
      </c>
      <c r="D10">
        <v>1870.51574262437</v>
      </c>
      <c r="E10">
        <v>8439.7755913753099</v>
      </c>
      <c r="F10">
        <v>10310.291333999599</v>
      </c>
      <c r="N10" s="3">
        <v>1</v>
      </c>
      <c r="O10" s="4">
        <v>48121.04947865037</v>
      </c>
      <c r="P10" s="4">
        <v>40058.729955566741</v>
      </c>
      <c r="Q10" s="4">
        <v>8062.3195230837064</v>
      </c>
      <c r="S10" s="5">
        <v>43525</v>
      </c>
      <c r="T10">
        <v>53197.468511690065</v>
      </c>
      <c r="V10">
        <v>7735.662640030755</v>
      </c>
      <c r="X10" s="4">
        <v>45461.805871659351</v>
      </c>
    </row>
    <row r="11" spans="1:24" x14ac:dyDescent="0.25">
      <c r="A11">
        <v>2018</v>
      </c>
      <c r="B11">
        <v>12</v>
      </c>
      <c r="C11">
        <v>5</v>
      </c>
      <c r="D11">
        <v>1314.0864889392701</v>
      </c>
      <c r="E11">
        <v>7706.8281332444203</v>
      </c>
      <c r="F11">
        <v>9020.91462218372</v>
      </c>
      <c r="N11" s="3">
        <v>2</v>
      </c>
      <c r="O11" s="4">
        <v>54007.606703153171</v>
      </c>
      <c r="P11" s="4">
        <v>45358.006709260379</v>
      </c>
      <c r="Q11" s="4">
        <v>8649.5999938927653</v>
      </c>
      <c r="S11" s="5">
        <v>43556</v>
      </c>
      <c r="T11">
        <v>49788.380785646645</v>
      </c>
      <c r="V11">
        <v>6623.7009092506778</v>
      </c>
      <c r="X11" s="4">
        <v>43164.679876395909</v>
      </c>
    </row>
    <row r="12" spans="1:24" x14ac:dyDescent="0.25">
      <c r="A12">
        <v>2019</v>
      </c>
      <c r="B12">
        <v>1</v>
      </c>
      <c r="C12">
        <v>1</v>
      </c>
      <c r="D12">
        <v>627.24188664002702</v>
      </c>
      <c r="E12">
        <v>4228.5235988726099</v>
      </c>
      <c r="F12">
        <v>4855.7654855126402</v>
      </c>
      <c r="N12" s="3">
        <v>3</v>
      </c>
      <c r="O12" s="4">
        <v>53197.468511690065</v>
      </c>
      <c r="P12" s="4">
        <v>45461.805871659351</v>
      </c>
      <c r="Q12" s="4">
        <v>7735.662640030755</v>
      </c>
      <c r="S12" s="5">
        <v>43586</v>
      </c>
      <c r="T12">
        <v>52173.736800055893</v>
      </c>
      <c r="V12">
        <v>5754.6384185723318</v>
      </c>
      <c r="X12" s="4">
        <v>46419.098381483549</v>
      </c>
    </row>
    <row r="13" spans="1:24" x14ac:dyDescent="0.25">
      <c r="A13">
        <v>2019</v>
      </c>
      <c r="B13">
        <v>1</v>
      </c>
      <c r="C13">
        <v>2</v>
      </c>
      <c r="D13">
        <v>1550.9947556218999</v>
      </c>
      <c r="E13">
        <v>6894.5584849739998</v>
      </c>
      <c r="F13">
        <v>8445.5532405959093</v>
      </c>
      <c r="N13" s="3">
        <v>4</v>
      </c>
      <c r="O13" s="4">
        <v>49788.380785646645</v>
      </c>
      <c r="P13" s="4">
        <v>43164.679876395909</v>
      </c>
      <c r="Q13" s="4">
        <v>6623.7009092506778</v>
      </c>
      <c r="S13" s="5">
        <v>43617</v>
      </c>
      <c r="T13">
        <v>52547.64854961657</v>
      </c>
      <c r="V13">
        <v>4909.2821525766785</v>
      </c>
      <c r="X13" s="4">
        <v>47638.366397040198</v>
      </c>
    </row>
    <row r="14" spans="1:24" x14ac:dyDescent="0.25">
      <c r="A14">
        <v>2019</v>
      </c>
      <c r="B14">
        <v>1</v>
      </c>
      <c r="C14">
        <v>3</v>
      </c>
      <c r="D14">
        <v>2608.73372566853</v>
      </c>
      <c r="E14">
        <v>14037.5821438723</v>
      </c>
      <c r="F14">
        <v>16646.315869540798</v>
      </c>
      <c r="N14" s="3">
        <v>5</v>
      </c>
      <c r="O14" s="4">
        <v>52173.736800055893</v>
      </c>
      <c r="P14" s="4">
        <v>46419.098381483549</v>
      </c>
      <c r="Q14" s="4">
        <v>5754.6384185723318</v>
      </c>
      <c r="S14" s="5">
        <v>43647</v>
      </c>
      <c r="T14">
        <v>48312.298945968476</v>
      </c>
      <c r="V14">
        <v>4009.3037808678728</v>
      </c>
      <c r="X14" s="4">
        <v>44302.995165100598</v>
      </c>
    </row>
    <row r="15" spans="1:24" x14ac:dyDescent="0.25">
      <c r="A15">
        <v>2019</v>
      </c>
      <c r="B15">
        <v>1</v>
      </c>
      <c r="C15">
        <v>4</v>
      </c>
      <c r="D15">
        <v>2087.5663051895199</v>
      </c>
      <c r="E15">
        <v>8082.9821057711297</v>
      </c>
      <c r="F15">
        <v>10170.5484109606</v>
      </c>
      <c r="N15" s="3">
        <v>6</v>
      </c>
      <c r="O15" s="4">
        <v>52547.64854961657</v>
      </c>
      <c r="P15" s="4">
        <v>47638.366397040198</v>
      </c>
      <c r="Q15" s="4">
        <v>4909.2821525766785</v>
      </c>
      <c r="S15" s="5">
        <v>43678</v>
      </c>
      <c r="T15">
        <v>49463.089361474493</v>
      </c>
      <c r="V15">
        <v>3977.3131388926818</v>
      </c>
      <c r="X15" s="4">
        <v>45485.776222581881</v>
      </c>
    </row>
    <row r="16" spans="1:24" x14ac:dyDescent="0.25">
      <c r="A16">
        <v>2019</v>
      </c>
      <c r="B16">
        <v>1</v>
      </c>
      <c r="C16">
        <v>5</v>
      </c>
      <c r="D16">
        <v>1187.7828499637301</v>
      </c>
      <c r="E16">
        <v>6815.0836220766996</v>
      </c>
      <c r="F16">
        <v>8002.8664720404204</v>
      </c>
      <c r="N16" s="3">
        <v>7</v>
      </c>
      <c r="O16" s="4">
        <v>48312.298945968476</v>
      </c>
      <c r="P16" s="4">
        <v>44302.995165100598</v>
      </c>
      <c r="Q16" s="4">
        <v>4009.3037808678728</v>
      </c>
      <c r="S16" s="5">
        <v>43709</v>
      </c>
      <c r="T16">
        <v>45783.40469783856</v>
      </c>
      <c r="V16">
        <v>3466.5642468627743</v>
      </c>
      <c r="X16" s="4">
        <v>42316.840450975767</v>
      </c>
    </row>
    <row r="17" spans="1:24" x14ac:dyDescent="0.25">
      <c r="A17">
        <v>2019</v>
      </c>
      <c r="B17">
        <v>2</v>
      </c>
      <c r="C17">
        <v>1</v>
      </c>
      <c r="D17">
        <v>648.47043299475604</v>
      </c>
      <c r="E17">
        <v>4481.0325355102595</v>
      </c>
      <c r="F17">
        <v>5129.5029685050104</v>
      </c>
      <c r="N17" s="3">
        <v>8</v>
      </c>
      <c r="O17" s="4">
        <v>49463.089361474493</v>
      </c>
      <c r="P17" s="4">
        <v>45485.776222581881</v>
      </c>
      <c r="Q17" s="4">
        <v>3977.3131388926818</v>
      </c>
      <c r="S17" s="5">
        <v>43739</v>
      </c>
      <c r="T17">
        <v>49789.259454444895</v>
      </c>
      <c r="V17">
        <v>3461.6472675121067</v>
      </c>
      <c r="X17" s="4">
        <v>46327.612186932769</v>
      </c>
    </row>
    <row r="18" spans="1:24" x14ac:dyDescent="0.25">
      <c r="A18">
        <v>2019</v>
      </c>
      <c r="B18">
        <v>2</v>
      </c>
      <c r="C18">
        <v>2</v>
      </c>
      <c r="D18">
        <v>1660.58431149484</v>
      </c>
      <c r="E18">
        <v>7730.07008087738</v>
      </c>
      <c r="F18">
        <v>9390.6543923722293</v>
      </c>
      <c r="N18" s="3">
        <v>9</v>
      </c>
      <c r="O18" s="4">
        <v>45783.40469783856</v>
      </c>
      <c r="P18" s="4">
        <v>42316.840450975767</v>
      </c>
      <c r="Q18" s="4">
        <v>3466.5642468627743</v>
      </c>
      <c r="S18" s="5">
        <v>43770</v>
      </c>
      <c r="T18">
        <v>50147.429445807109</v>
      </c>
      <c r="V18">
        <v>3504.2738473461454</v>
      </c>
      <c r="X18" s="4">
        <v>46643.155598460951</v>
      </c>
    </row>
    <row r="19" spans="1:24" x14ac:dyDescent="0.25">
      <c r="A19">
        <v>2019</v>
      </c>
      <c r="B19">
        <v>2</v>
      </c>
      <c r="C19">
        <v>3</v>
      </c>
      <c r="D19">
        <v>2756.76814904207</v>
      </c>
      <c r="E19">
        <v>15929.513342063899</v>
      </c>
      <c r="F19">
        <v>18686.281491106001</v>
      </c>
      <c r="N19" s="3">
        <v>10</v>
      </c>
      <c r="O19" s="4">
        <v>49789.259454444895</v>
      </c>
      <c r="P19" s="4">
        <v>46327.612186932769</v>
      </c>
      <c r="Q19" s="4">
        <v>3461.6472675121067</v>
      </c>
      <c r="S19" s="5">
        <v>43800</v>
      </c>
      <c r="T19">
        <v>51152.187729671612</v>
      </c>
      <c r="V19">
        <v>3356.1397152917061</v>
      </c>
      <c r="X19" s="4">
        <v>47796.048014379812</v>
      </c>
    </row>
    <row r="20" spans="1:24" x14ac:dyDescent="0.25">
      <c r="A20">
        <v>2019</v>
      </c>
      <c r="B20">
        <v>2</v>
      </c>
      <c r="C20">
        <v>4</v>
      </c>
      <c r="D20">
        <v>2176.5786662933301</v>
      </c>
      <c r="E20">
        <v>8912.6430245351803</v>
      </c>
      <c r="F20">
        <v>11089.221690828501</v>
      </c>
      <c r="N20" s="3">
        <v>11</v>
      </c>
      <c r="O20" s="4">
        <v>50147.429445807109</v>
      </c>
      <c r="P20" s="4">
        <v>46643.155598460951</v>
      </c>
      <c r="Q20" s="4">
        <v>3504.2738473461454</v>
      </c>
      <c r="S20" s="5">
        <v>43831</v>
      </c>
      <c r="T20">
        <v>45007.176425149715</v>
      </c>
      <c r="V20">
        <v>4608.6363860900965</v>
      </c>
      <c r="X20" s="4">
        <v>40398.540039059517</v>
      </c>
    </row>
    <row r="21" spans="1:24" x14ac:dyDescent="0.25">
      <c r="A21">
        <v>2019</v>
      </c>
      <c r="B21">
        <v>2</v>
      </c>
      <c r="C21">
        <v>5</v>
      </c>
      <c r="D21">
        <v>1407.19843406777</v>
      </c>
      <c r="E21">
        <v>8304.7477262736593</v>
      </c>
      <c r="F21">
        <v>9711.9461603414202</v>
      </c>
      <c r="N21" s="3">
        <v>12</v>
      </c>
      <c r="O21" s="4">
        <v>51152.187729671612</v>
      </c>
      <c r="P21" s="4">
        <v>47796.048014379812</v>
      </c>
      <c r="Q21" s="4">
        <v>3356.1397152917061</v>
      </c>
      <c r="S21" s="5">
        <v>43862</v>
      </c>
      <c r="T21">
        <v>51477.277773950816</v>
      </c>
      <c r="V21">
        <v>5155.5633995792587</v>
      </c>
      <c r="X21" s="4">
        <v>46321.714374371586</v>
      </c>
    </row>
    <row r="22" spans="1:24" x14ac:dyDescent="0.25">
      <c r="A22">
        <v>2019</v>
      </c>
      <c r="B22">
        <v>3</v>
      </c>
      <c r="C22">
        <v>1</v>
      </c>
      <c r="D22">
        <v>663.657085948705</v>
      </c>
      <c r="E22">
        <v>4924.8074019314699</v>
      </c>
      <c r="F22">
        <v>5588.46448788016</v>
      </c>
      <c r="N22" s="2">
        <v>2020</v>
      </c>
      <c r="O22" s="4">
        <v>96484.454199100524</v>
      </c>
      <c r="P22" s="4">
        <v>86720.254413431103</v>
      </c>
      <c r="Q22" s="4">
        <v>9764.1997856693561</v>
      </c>
    </row>
    <row r="23" spans="1:24" x14ac:dyDescent="0.25">
      <c r="A23">
        <v>2019</v>
      </c>
      <c r="B23">
        <v>3</v>
      </c>
      <c r="C23">
        <v>2</v>
      </c>
      <c r="D23">
        <v>1543.4147376281901</v>
      </c>
      <c r="E23">
        <v>7876.5756435728699</v>
      </c>
      <c r="F23">
        <v>9419.9903812010707</v>
      </c>
      <c r="N23" s="3">
        <v>1</v>
      </c>
      <c r="O23" s="4">
        <v>45007.176425149715</v>
      </c>
      <c r="P23" s="4">
        <v>40398.540039059517</v>
      </c>
      <c r="Q23" s="4">
        <v>4608.6363860900965</v>
      </c>
    </row>
    <row r="24" spans="1:24" x14ac:dyDescent="0.25">
      <c r="A24">
        <v>2019</v>
      </c>
      <c r="B24">
        <v>3</v>
      </c>
      <c r="C24">
        <v>3</v>
      </c>
      <c r="D24">
        <v>2332.7352501985001</v>
      </c>
      <c r="E24">
        <v>14988.836811917001</v>
      </c>
      <c r="F24">
        <v>17321.572062115501</v>
      </c>
      <c r="N24" s="3">
        <v>2</v>
      </c>
      <c r="O24" s="4">
        <v>51477.277773950816</v>
      </c>
      <c r="P24" s="4">
        <v>46321.714374371586</v>
      </c>
      <c r="Q24" s="4">
        <v>5155.5633995792587</v>
      </c>
    </row>
    <row r="25" spans="1:24" x14ac:dyDescent="0.25">
      <c r="A25">
        <v>2019</v>
      </c>
      <c r="B25">
        <v>3</v>
      </c>
      <c r="C25">
        <v>4</v>
      </c>
      <c r="D25">
        <v>1941.04286168215</v>
      </c>
      <c r="E25">
        <v>9175.3474059737691</v>
      </c>
      <c r="F25">
        <v>11116.390267655899</v>
      </c>
      <c r="N25" s="2" t="s">
        <v>7</v>
      </c>
      <c r="O25" s="4"/>
      <c r="P25" s="4"/>
      <c r="Q25" s="4"/>
    </row>
    <row r="26" spans="1:24" x14ac:dyDescent="0.25">
      <c r="A26">
        <v>2019</v>
      </c>
      <c r="B26">
        <v>3</v>
      </c>
      <c r="C26">
        <v>5</v>
      </c>
      <c r="D26">
        <v>1254.8127045732101</v>
      </c>
      <c r="E26">
        <v>8496.2386082642406</v>
      </c>
      <c r="F26">
        <v>9751.0513128374405</v>
      </c>
      <c r="N26" s="3" t="s">
        <v>7</v>
      </c>
      <c r="O26" s="4"/>
      <c r="P26" s="4"/>
      <c r="Q26" s="4"/>
    </row>
    <row r="27" spans="1:24" x14ac:dyDescent="0.25">
      <c r="A27">
        <v>2019</v>
      </c>
      <c r="B27">
        <v>4</v>
      </c>
      <c r="C27">
        <v>1</v>
      </c>
      <c r="D27">
        <v>564.03794326566799</v>
      </c>
      <c r="E27">
        <v>4656.9824320347698</v>
      </c>
      <c r="F27">
        <v>5221.0203753004298</v>
      </c>
      <c r="N27" s="2" t="s">
        <v>8</v>
      </c>
      <c r="O27" s="4">
        <v>797390.85081910458</v>
      </c>
      <c r="P27" s="4">
        <v>708236.38441616041</v>
      </c>
      <c r="Q27" s="4">
        <v>89154.466402944352</v>
      </c>
    </row>
    <row r="28" spans="1:24" x14ac:dyDescent="0.25">
      <c r="A28">
        <v>2019</v>
      </c>
      <c r="B28">
        <v>4</v>
      </c>
      <c r="C28">
        <v>2</v>
      </c>
      <c r="D28">
        <v>1323.6383224683</v>
      </c>
      <c r="E28">
        <v>7330.6965985929401</v>
      </c>
      <c r="F28">
        <v>8654.3349210612596</v>
      </c>
    </row>
    <row r="29" spans="1:24" x14ac:dyDescent="0.25">
      <c r="A29">
        <v>2019</v>
      </c>
      <c r="B29">
        <v>4</v>
      </c>
      <c r="C29">
        <v>3</v>
      </c>
      <c r="D29">
        <v>2026.42968856944</v>
      </c>
      <c r="E29">
        <v>14267.981259977299</v>
      </c>
      <c r="F29">
        <v>16294.4109485468</v>
      </c>
    </row>
    <row r="30" spans="1:24" x14ac:dyDescent="0.25">
      <c r="A30">
        <v>2019</v>
      </c>
      <c r="B30">
        <v>4</v>
      </c>
      <c r="C30">
        <v>4</v>
      </c>
      <c r="D30">
        <v>1627.8811354091799</v>
      </c>
      <c r="E30">
        <v>8454.1817969952408</v>
      </c>
      <c r="F30">
        <v>10082.0629324044</v>
      </c>
    </row>
    <row r="31" spans="1:24" x14ac:dyDescent="0.25">
      <c r="A31">
        <v>2019</v>
      </c>
      <c r="B31">
        <v>4</v>
      </c>
      <c r="C31">
        <v>5</v>
      </c>
      <c r="D31">
        <v>1081.7138195380901</v>
      </c>
      <c r="E31">
        <v>8454.8377887956594</v>
      </c>
      <c r="F31">
        <v>9536.5516083337607</v>
      </c>
    </row>
    <row r="32" spans="1:24" x14ac:dyDescent="0.25">
      <c r="A32">
        <v>2019</v>
      </c>
      <c r="B32">
        <v>5</v>
      </c>
      <c r="C32">
        <v>1</v>
      </c>
      <c r="D32">
        <v>511.63634772912098</v>
      </c>
      <c r="E32">
        <v>5351.4377351421799</v>
      </c>
      <c r="F32">
        <v>5863.0740828713097</v>
      </c>
    </row>
    <row r="33" spans="1:6" x14ac:dyDescent="0.25">
      <c r="A33">
        <v>2019</v>
      </c>
      <c r="B33">
        <v>5</v>
      </c>
      <c r="C33">
        <v>2</v>
      </c>
      <c r="D33">
        <v>1079.8432275601399</v>
      </c>
      <c r="E33">
        <v>6982.41270714247</v>
      </c>
      <c r="F33">
        <v>8062.2559347026199</v>
      </c>
    </row>
    <row r="34" spans="1:6" x14ac:dyDescent="0.25">
      <c r="A34">
        <v>2019</v>
      </c>
      <c r="B34">
        <v>5</v>
      </c>
      <c r="C34">
        <v>3</v>
      </c>
      <c r="D34">
        <v>1849.2234429777</v>
      </c>
      <c r="E34">
        <v>16011.0218964175</v>
      </c>
      <c r="F34">
        <v>17860.245339395198</v>
      </c>
    </row>
    <row r="35" spans="1:6" x14ac:dyDescent="0.25">
      <c r="A35">
        <v>2019</v>
      </c>
      <c r="B35">
        <v>5</v>
      </c>
      <c r="C35">
        <v>4</v>
      </c>
      <c r="D35">
        <v>1441.71497049859</v>
      </c>
      <c r="E35">
        <v>9370.9340052255193</v>
      </c>
      <c r="F35">
        <v>10812.6489757241</v>
      </c>
    </row>
    <row r="36" spans="1:6" x14ac:dyDescent="0.25">
      <c r="A36">
        <v>2019</v>
      </c>
      <c r="B36">
        <v>5</v>
      </c>
      <c r="C36">
        <v>5</v>
      </c>
      <c r="D36">
        <v>872.220429806781</v>
      </c>
      <c r="E36">
        <v>8703.2920375558806</v>
      </c>
      <c r="F36">
        <v>9575.5124673626597</v>
      </c>
    </row>
    <row r="37" spans="1:6" x14ac:dyDescent="0.25">
      <c r="A37">
        <v>2019</v>
      </c>
      <c r="B37">
        <v>6</v>
      </c>
      <c r="C37">
        <v>1</v>
      </c>
      <c r="D37">
        <v>442.60124378017701</v>
      </c>
      <c r="E37">
        <v>5611.4077146284299</v>
      </c>
      <c r="F37">
        <v>6054.0089584085999</v>
      </c>
    </row>
    <row r="38" spans="1:6" x14ac:dyDescent="0.25">
      <c r="A38">
        <v>2019</v>
      </c>
      <c r="B38">
        <v>6</v>
      </c>
      <c r="C38">
        <v>2</v>
      </c>
      <c r="D38">
        <v>937.32515185076204</v>
      </c>
      <c r="E38">
        <v>7199.4674510212299</v>
      </c>
      <c r="F38">
        <v>8136.7926028719803</v>
      </c>
    </row>
    <row r="39" spans="1:6" x14ac:dyDescent="0.25">
      <c r="A39">
        <v>2019</v>
      </c>
      <c r="B39">
        <v>6</v>
      </c>
      <c r="C39">
        <v>3</v>
      </c>
      <c r="D39">
        <v>1544.8427385575001</v>
      </c>
      <c r="E39">
        <v>16012.835033737199</v>
      </c>
      <c r="F39">
        <v>17557.677772294599</v>
      </c>
    </row>
    <row r="40" spans="1:6" x14ac:dyDescent="0.25">
      <c r="A40">
        <v>2019</v>
      </c>
      <c r="B40">
        <v>6</v>
      </c>
      <c r="C40">
        <v>4</v>
      </c>
      <c r="D40">
        <v>1198.63958903814</v>
      </c>
      <c r="E40">
        <v>9524.3686457853491</v>
      </c>
      <c r="F40">
        <v>10723.008234823399</v>
      </c>
    </row>
    <row r="41" spans="1:6" x14ac:dyDescent="0.25">
      <c r="A41">
        <v>2019</v>
      </c>
      <c r="B41">
        <v>6</v>
      </c>
      <c r="C41">
        <v>5</v>
      </c>
      <c r="D41">
        <v>785.87342935009895</v>
      </c>
      <c r="E41">
        <v>9290.2875518679903</v>
      </c>
      <c r="F41">
        <v>10076.160981218</v>
      </c>
    </row>
    <row r="42" spans="1:6" x14ac:dyDescent="0.25">
      <c r="A42">
        <v>2019</v>
      </c>
      <c r="B42">
        <v>7</v>
      </c>
      <c r="C42">
        <v>1</v>
      </c>
      <c r="D42">
        <v>379.45056437195501</v>
      </c>
      <c r="E42">
        <v>5380.9295064049302</v>
      </c>
      <c r="F42">
        <v>5760.3800707768796</v>
      </c>
    </row>
    <row r="43" spans="1:6" x14ac:dyDescent="0.25">
      <c r="A43">
        <v>2019</v>
      </c>
      <c r="B43">
        <v>7</v>
      </c>
      <c r="C43">
        <v>2</v>
      </c>
      <c r="D43">
        <v>824.25322408877605</v>
      </c>
      <c r="E43">
        <v>6832.6085223431401</v>
      </c>
      <c r="F43">
        <v>7656.8617464319004</v>
      </c>
    </row>
    <row r="44" spans="1:6" x14ac:dyDescent="0.25">
      <c r="A44">
        <v>2019</v>
      </c>
      <c r="B44">
        <v>7</v>
      </c>
      <c r="C44">
        <v>3</v>
      </c>
      <c r="D44">
        <v>1265.84452204429</v>
      </c>
      <c r="E44">
        <v>14795.6037285333</v>
      </c>
      <c r="F44">
        <v>16061.4482505776</v>
      </c>
    </row>
    <row r="45" spans="1:6" x14ac:dyDescent="0.25">
      <c r="A45">
        <v>2019</v>
      </c>
      <c r="B45">
        <v>7</v>
      </c>
      <c r="C45">
        <v>4</v>
      </c>
      <c r="D45">
        <v>916.02298484210201</v>
      </c>
      <c r="E45">
        <v>9048.9913930931998</v>
      </c>
      <c r="F45">
        <v>9965.0143779353202</v>
      </c>
    </row>
    <row r="46" spans="1:6" x14ac:dyDescent="0.25">
      <c r="A46">
        <v>2019</v>
      </c>
      <c r="B46">
        <v>7</v>
      </c>
      <c r="C46">
        <v>5</v>
      </c>
      <c r="D46">
        <v>623.73248552074995</v>
      </c>
      <c r="E46">
        <v>8244.8620147260299</v>
      </c>
      <c r="F46">
        <v>8868.5945002467797</v>
      </c>
    </row>
    <row r="47" spans="1:6" x14ac:dyDescent="0.25">
      <c r="A47">
        <v>2019</v>
      </c>
      <c r="B47">
        <v>8</v>
      </c>
      <c r="C47">
        <v>1</v>
      </c>
      <c r="D47">
        <v>357.20696509651901</v>
      </c>
      <c r="E47">
        <v>5411.69833803849</v>
      </c>
      <c r="F47">
        <v>5768.9053031350104</v>
      </c>
    </row>
    <row r="48" spans="1:6" x14ac:dyDescent="0.25">
      <c r="A48">
        <v>2019</v>
      </c>
      <c r="B48">
        <v>8</v>
      </c>
      <c r="C48">
        <v>2</v>
      </c>
      <c r="D48">
        <v>793.46821561245497</v>
      </c>
      <c r="E48">
        <v>6912.7990733075803</v>
      </c>
      <c r="F48">
        <v>7706.2672889200403</v>
      </c>
    </row>
    <row r="49" spans="1:6" x14ac:dyDescent="0.25">
      <c r="A49">
        <v>2019</v>
      </c>
      <c r="B49">
        <v>8</v>
      </c>
      <c r="C49">
        <v>3</v>
      </c>
      <c r="D49">
        <v>1226.91839704365</v>
      </c>
      <c r="E49">
        <v>14799.687587345599</v>
      </c>
      <c r="F49">
        <v>16026.6059843892</v>
      </c>
    </row>
    <row r="50" spans="1:6" x14ac:dyDescent="0.25">
      <c r="A50">
        <v>2019</v>
      </c>
      <c r="B50">
        <v>8</v>
      </c>
      <c r="C50">
        <v>4</v>
      </c>
      <c r="D50">
        <v>967.33302301966603</v>
      </c>
      <c r="E50">
        <v>9593.9452004034592</v>
      </c>
      <c r="F50">
        <v>10561.2782234231</v>
      </c>
    </row>
    <row r="51" spans="1:6" x14ac:dyDescent="0.25">
      <c r="A51">
        <v>2019</v>
      </c>
      <c r="B51">
        <v>8</v>
      </c>
      <c r="C51">
        <v>5</v>
      </c>
      <c r="D51">
        <v>632.38653812039195</v>
      </c>
      <c r="E51">
        <v>8767.64602348675</v>
      </c>
      <c r="F51">
        <v>9400.0325616071405</v>
      </c>
    </row>
    <row r="52" spans="1:6" x14ac:dyDescent="0.25">
      <c r="A52">
        <v>2019</v>
      </c>
      <c r="B52">
        <v>9</v>
      </c>
      <c r="C52">
        <v>1</v>
      </c>
      <c r="D52">
        <v>308.448257058622</v>
      </c>
      <c r="E52">
        <v>5086.92545207285</v>
      </c>
      <c r="F52">
        <v>5395.3737091314797</v>
      </c>
    </row>
    <row r="53" spans="1:6" x14ac:dyDescent="0.25">
      <c r="A53">
        <v>2019</v>
      </c>
      <c r="B53">
        <v>9</v>
      </c>
      <c r="C53">
        <v>2</v>
      </c>
      <c r="D53">
        <v>729.70229648208999</v>
      </c>
      <c r="E53">
        <v>6820.6046590729502</v>
      </c>
      <c r="F53">
        <v>7550.3069555550201</v>
      </c>
    </row>
    <row r="54" spans="1:6" x14ac:dyDescent="0.25">
      <c r="A54">
        <v>2019</v>
      </c>
      <c r="B54">
        <v>9</v>
      </c>
      <c r="C54">
        <v>3</v>
      </c>
      <c r="D54">
        <v>1073.5547768519</v>
      </c>
      <c r="E54">
        <v>14009.384320725199</v>
      </c>
      <c r="F54">
        <v>15082.9390975771</v>
      </c>
    </row>
    <row r="55" spans="1:6" x14ac:dyDescent="0.25">
      <c r="A55">
        <v>2019</v>
      </c>
      <c r="B55">
        <v>9</v>
      </c>
      <c r="C55">
        <v>4</v>
      </c>
      <c r="D55">
        <v>818.77434083149103</v>
      </c>
      <c r="E55">
        <v>8413.8188586860906</v>
      </c>
      <c r="F55">
        <v>9232.5931995175906</v>
      </c>
    </row>
    <row r="56" spans="1:6" x14ac:dyDescent="0.25">
      <c r="A56">
        <v>2019</v>
      </c>
      <c r="B56">
        <v>9</v>
      </c>
      <c r="C56">
        <v>5</v>
      </c>
      <c r="D56">
        <v>536.08457563867103</v>
      </c>
      <c r="E56">
        <v>7986.10716041868</v>
      </c>
      <c r="F56">
        <v>8522.1917360573607</v>
      </c>
    </row>
    <row r="57" spans="1:6" x14ac:dyDescent="0.25">
      <c r="A57">
        <v>2019</v>
      </c>
      <c r="B57">
        <v>10</v>
      </c>
      <c r="C57">
        <v>1</v>
      </c>
      <c r="D57">
        <v>309.30319342156503</v>
      </c>
      <c r="E57">
        <v>4984.6056135877998</v>
      </c>
      <c r="F57">
        <v>5293.9088070093603</v>
      </c>
    </row>
    <row r="58" spans="1:6" x14ac:dyDescent="0.25">
      <c r="A58">
        <v>2019</v>
      </c>
      <c r="B58">
        <v>10</v>
      </c>
      <c r="C58">
        <v>2</v>
      </c>
      <c r="D58">
        <v>643.12561202338895</v>
      </c>
      <c r="E58">
        <v>7691.3840579256803</v>
      </c>
      <c r="F58">
        <v>8334.5096699490605</v>
      </c>
    </row>
    <row r="59" spans="1:6" x14ac:dyDescent="0.25">
      <c r="A59">
        <v>2019</v>
      </c>
      <c r="B59">
        <v>10</v>
      </c>
      <c r="C59">
        <v>3</v>
      </c>
      <c r="D59">
        <v>1115.2565666314999</v>
      </c>
      <c r="E59">
        <v>15186.128440446601</v>
      </c>
      <c r="F59">
        <v>16301.385007078101</v>
      </c>
    </row>
    <row r="60" spans="1:6" x14ac:dyDescent="0.25">
      <c r="A60">
        <v>2019</v>
      </c>
      <c r="B60">
        <v>10</v>
      </c>
      <c r="C60">
        <v>4</v>
      </c>
      <c r="D60">
        <v>816.75073946317104</v>
      </c>
      <c r="E60">
        <v>9679.3464023503202</v>
      </c>
      <c r="F60">
        <v>10496.0971418135</v>
      </c>
    </row>
    <row r="61" spans="1:6" x14ac:dyDescent="0.25">
      <c r="A61">
        <v>2019</v>
      </c>
      <c r="B61">
        <v>10</v>
      </c>
      <c r="C61">
        <v>5</v>
      </c>
      <c r="D61">
        <v>577.21115597248195</v>
      </c>
      <c r="E61">
        <v>8786.14767262237</v>
      </c>
      <c r="F61">
        <v>9363.3588285948699</v>
      </c>
    </row>
    <row r="62" spans="1:6" x14ac:dyDescent="0.25">
      <c r="A62">
        <v>2019</v>
      </c>
      <c r="B62">
        <v>11</v>
      </c>
      <c r="C62">
        <v>1</v>
      </c>
      <c r="D62">
        <v>311.71819592134</v>
      </c>
      <c r="E62">
        <v>5240.6506882518797</v>
      </c>
      <c r="F62">
        <v>5552.3688841732001</v>
      </c>
    </row>
    <row r="63" spans="1:6" x14ac:dyDescent="0.25">
      <c r="A63">
        <v>2019</v>
      </c>
      <c r="B63">
        <v>11</v>
      </c>
      <c r="C63">
        <v>2</v>
      </c>
      <c r="D63">
        <v>610.58938832430897</v>
      </c>
      <c r="E63">
        <v>7394.5763580788798</v>
      </c>
      <c r="F63">
        <v>8005.1657464031796</v>
      </c>
    </row>
    <row r="64" spans="1:6" x14ac:dyDescent="0.25">
      <c r="A64">
        <v>2019</v>
      </c>
      <c r="B64">
        <v>11</v>
      </c>
      <c r="C64">
        <v>3</v>
      </c>
      <c r="D64">
        <v>1147.7986645826099</v>
      </c>
      <c r="E64">
        <v>15141.5713077297</v>
      </c>
      <c r="F64">
        <v>16289.369972312301</v>
      </c>
    </row>
    <row r="65" spans="1:6" x14ac:dyDescent="0.25">
      <c r="A65">
        <v>2019</v>
      </c>
      <c r="B65">
        <v>11</v>
      </c>
      <c r="C65">
        <v>4</v>
      </c>
      <c r="D65">
        <v>851.90685463173998</v>
      </c>
      <c r="E65">
        <v>10002.175769809301</v>
      </c>
      <c r="F65">
        <v>10854.0826244411</v>
      </c>
    </row>
    <row r="66" spans="1:6" x14ac:dyDescent="0.25">
      <c r="A66">
        <v>2019</v>
      </c>
      <c r="B66">
        <v>11</v>
      </c>
      <c r="C66">
        <v>5</v>
      </c>
      <c r="D66">
        <v>582.260743886147</v>
      </c>
      <c r="E66">
        <v>8864.1814745911906</v>
      </c>
      <c r="F66">
        <v>9446.4422184773302</v>
      </c>
    </row>
    <row r="67" spans="1:6" x14ac:dyDescent="0.25">
      <c r="A67">
        <v>2019</v>
      </c>
      <c r="B67">
        <v>12</v>
      </c>
      <c r="C67">
        <v>1</v>
      </c>
      <c r="D67">
        <v>309.79981184662302</v>
      </c>
      <c r="E67">
        <v>5425.1406252716997</v>
      </c>
      <c r="F67">
        <v>5734.94043711833</v>
      </c>
    </row>
    <row r="68" spans="1:6" x14ac:dyDescent="0.25">
      <c r="A68">
        <v>2019</v>
      </c>
      <c r="B68">
        <v>12</v>
      </c>
      <c r="C68">
        <v>2</v>
      </c>
      <c r="D68">
        <v>554.03510321246301</v>
      </c>
      <c r="E68">
        <v>6682.9575724202296</v>
      </c>
      <c r="F68">
        <v>7236.9926756327004</v>
      </c>
    </row>
    <row r="69" spans="1:6" x14ac:dyDescent="0.25">
      <c r="A69">
        <v>2019</v>
      </c>
      <c r="B69">
        <v>12</v>
      </c>
      <c r="C69">
        <v>3</v>
      </c>
      <c r="D69">
        <v>1167.9906980344899</v>
      </c>
      <c r="E69">
        <v>16551.164813334701</v>
      </c>
      <c r="F69">
        <v>17719.155511369201</v>
      </c>
    </row>
    <row r="70" spans="1:6" x14ac:dyDescent="0.25">
      <c r="A70">
        <v>2019</v>
      </c>
      <c r="B70">
        <v>12</v>
      </c>
      <c r="C70">
        <v>4</v>
      </c>
      <c r="D70">
        <v>784.08587209013604</v>
      </c>
      <c r="E70">
        <v>10204.5865224156</v>
      </c>
      <c r="F70">
        <v>10988.6723945058</v>
      </c>
    </row>
    <row r="71" spans="1:6" x14ac:dyDescent="0.25">
      <c r="A71">
        <v>2019</v>
      </c>
      <c r="B71">
        <v>12</v>
      </c>
      <c r="C71">
        <v>5</v>
      </c>
      <c r="D71">
        <v>540.22823010799402</v>
      </c>
      <c r="E71">
        <v>8932.1984809375808</v>
      </c>
      <c r="F71">
        <v>9472.4267110455803</v>
      </c>
    </row>
    <row r="72" spans="1:6" x14ac:dyDescent="0.25">
      <c r="A72">
        <v>2020</v>
      </c>
      <c r="B72">
        <v>1</v>
      </c>
      <c r="C72">
        <v>1</v>
      </c>
      <c r="D72">
        <v>379.08210033455998</v>
      </c>
      <c r="E72">
        <v>4803.1510850669501</v>
      </c>
      <c r="F72">
        <v>5182.2331854015101</v>
      </c>
    </row>
    <row r="73" spans="1:6" x14ac:dyDescent="0.25">
      <c r="A73">
        <v>2020</v>
      </c>
      <c r="B73">
        <v>1</v>
      </c>
      <c r="C73">
        <v>2</v>
      </c>
      <c r="D73">
        <v>845.438308750857</v>
      </c>
      <c r="E73">
        <v>6780.1737911651599</v>
      </c>
      <c r="F73">
        <v>7625.6120999160303</v>
      </c>
    </row>
    <row r="74" spans="1:6" x14ac:dyDescent="0.25">
      <c r="A74">
        <v>2020</v>
      </c>
      <c r="B74">
        <v>1</v>
      </c>
      <c r="C74">
        <v>3</v>
      </c>
      <c r="D74">
        <v>1502.87586937641</v>
      </c>
      <c r="E74">
        <v>12985.9708067838</v>
      </c>
      <c r="F74">
        <v>14488.846676160299</v>
      </c>
    </row>
    <row r="75" spans="1:6" x14ac:dyDescent="0.25">
      <c r="A75">
        <v>2020</v>
      </c>
      <c r="B75">
        <v>1</v>
      </c>
      <c r="C75">
        <v>4</v>
      </c>
      <c r="D75">
        <v>1114.7642677434401</v>
      </c>
      <c r="E75">
        <v>8454.8716780533196</v>
      </c>
      <c r="F75">
        <v>9569.6359457967592</v>
      </c>
    </row>
    <row r="76" spans="1:6" x14ac:dyDescent="0.25">
      <c r="A76">
        <v>2020</v>
      </c>
      <c r="B76">
        <v>1</v>
      </c>
      <c r="C76">
        <v>5</v>
      </c>
      <c r="D76">
        <v>766.47583988482904</v>
      </c>
      <c r="E76">
        <v>7374.37267799029</v>
      </c>
      <c r="F76">
        <v>8140.8485178751198</v>
      </c>
    </row>
    <row r="77" spans="1:6" x14ac:dyDescent="0.25">
      <c r="A77">
        <v>2020</v>
      </c>
      <c r="B77">
        <v>2</v>
      </c>
      <c r="C77">
        <v>1</v>
      </c>
      <c r="D77">
        <v>354.04990444955303</v>
      </c>
      <c r="E77">
        <v>5044.6498523037499</v>
      </c>
      <c r="F77">
        <v>5398.6997567532999</v>
      </c>
    </row>
    <row r="78" spans="1:6" x14ac:dyDescent="0.25">
      <c r="A78">
        <v>2020</v>
      </c>
      <c r="B78">
        <v>2</v>
      </c>
      <c r="C78">
        <v>2</v>
      </c>
      <c r="D78">
        <v>918.17934596005705</v>
      </c>
      <c r="E78">
        <v>7464.3564594014397</v>
      </c>
      <c r="F78">
        <v>8382.5358053615091</v>
      </c>
    </row>
    <row r="79" spans="1:6" x14ac:dyDescent="0.25">
      <c r="A79">
        <v>2020</v>
      </c>
      <c r="B79">
        <v>2</v>
      </c>
      <c r="C79">
        <v>3</v>
      </c>
      <c r="D79">
        <v>1825.42326911493</v>
      </c>
      <c r="E79">
        <v>15951.183665119999</v>
      </c>
      <c r="F79">
        <v>17776.6069342349</v>
      </c>
    </row>
    <row r="80" spans="1:6" x14ac:dyDescent="0.25">
      <c r="A80">
        <v>2020</v>
      </c>
      <c r="B80">
        <v>2</v>
      </c>
      <c r="C80">
        <v>4</v>
      </c>
      <c r="D80">
        <v>1190.9086870410099</v>
      </c>
      <c r="E80">
        <v>9253.9514569890107</v>
      </c>
      <c r="F80">
        <v>10444.860144030001</v>
      </c>
    </row>
    <row r="81" spans="1:6" x14ac:dyDescent="0.25">
      <c r="A81">
        <v>2020</v>
      </c>
      <c r="B81">
        <v>2</v>
      </c>
      <c r="C81">
        <v>5</v>
      </c>
      <c r="D81">
        <v>867.00219301370805</v>
      </c>
      <c r="E81">
        <v>8607.5729405573893</v>
      </c>
      <c r="F81">
        <v>9474.5751335711102</v>
      </c>
    </row>
  </sheetData>
  <mergeCells count="1">
    <mergeCell ref="S5:T5"/>
  </mergeCells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workbookViewId="0">
      <selection sqref="A1:F1048576"/>
    </sheetView>
  </sheetViews>
  <sheetFormatPr defaultRowHeight="15" x14ac:dyDescent="0.25"/>
  <cols>
    <col min="12" max="12" width="13.140625" bestFit="1" customWidth="1"/>
    <col min="13" max="13" width="16.5703125" customWidth="1"/>
    <col min="14" max="14" width="21.140625" customWidth="1"/>
    <col min="15" max="15" width="20.7109375" customWidth="1"/>
    <col min="18" max="18" width="9.7109375" bestFit="1" customWidth="1"/>
    <col min="21" max="21" width="11.7109375" bestFit="1" customWidth="1"/>
    <col min="23" max="23" width="11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3" x14ac:dyDescent="0.25">
      <c r="A2">
        <v>2018</v>
      </c>
      <c r="B2">
        <v>11</v>
      </c>
      <c r="C2">
        <v>1</v>
      </c>
      <c r="D2">
        <v>2931.6196407755601</v>
      </c>
      <c r="E2">
        <v>9361.69566595982</v>
      </c>
      <c r="F2">
        <v>12293.3153067354</v>
      </c>
    </row>
    <row r="3" spans="1:23" x14ac:dyDescent="0.25">
      <c r="A3">
        <v>2018</v>
      </c>
      <c r="B3">
        <v>11</v>
      </c>
      <c r="C3">
        <v>2</v>
      </c>
      <c r="D3">
        <v>6553.3911662857099</v>
      </c>
      <c r="E3">
        <v>11822.1509616271</v>
      </c>
      <c r="F3">
        <v>18375.542127912799</v>
      </c>
      <c r="L3" s="1" t="s">
        <v>6</v>
      </c>
      <c r="M3" t="s">
        <v>9</v>
      </c>
      <c r="N3" t="s">
        <v>11</v>
      </c>
      <c r="O3" t="s">
        <v>12</v>
      </c>
      <c r="R3" s="14" t="s">
        <v>10</v>
      </c>
      <c r="S3" s="14"/>
      <c r="U3" s="6" t="s">
        <v>15</v>
      </c>
      <c r="V3" s="6"/>
      <c r="W3" s="6" t="s">
        <v>13</v>
      </c>
    </row>
    <row r="4" spans="1:23" x14ac:dyDescent="0.25">
      <c r="A4">
        <v>2018</v>
      </c>
      <c r="B4">
        <v>11</v>
      </c>
      <c r="C4">
        <v>3</v>
      </c>
      <c r="D4">
        <v>7784.2007952249696</v>
      </c>
      <c r="E4">
        <v>18093.429071094</v>
      </c>
      <c r="F4">
        <v>25877.629866318901</v>
      </c>
      <c r="L4" s="2">
        <v>2018</v>
      </c>
      <c r="M4" s="4">
        <v>172473.69022707711</v>
      </c>
      <c r="N4" s="4">
        <v>122975.1466346018</v>
      </c>
      <c r="O4" s="4">
        <v>49498.543592474889</v>
      </c>
      <c r="R4" s="5">
        <v>43405</v>
      </c>
      <c r="S4">
        <v>87858.667940556596</v>
      </c>
      <c r="U4">
        <v>62379.461316049317</v>
      </c>
      <c r="W4">
        <v>25479.2066245073</v>
      </c>
    </row>
    <row r="5" spans="1:23" x14ac:dyDescent="0.25">
      <c r="A5">
        <v>2018</v>
      </c>
      <c r="B5">
        <v>11</v>
      </c>
      <c r="C5">
        <v>4</v>
      </c>
      <c r="D5">
        <v>4716.5867853549598</v>
      </c>
      <c r="E5">
        <v>11834.841412667</v>
      </c>
      <c r="F5">
        <v>16551.428198022</v>
      </c>
      <c r="L5" s="3">
        <v>11</v>
      </c>
      <c r="M5" s="4">
        <v>87858.667940556596</v>
      </c>
      <c r="N5" s="4">
        <v>62379.461316049317</v>
      </c>
      <c r="O5" s="4">
        <v>25479.2066245073</v>
      </c>
      <c r="R5" s="5">
        <v>43435</v>
      </c>
      <c r="S5">
        <v>84615.0222865205</v>
      </c>
      <c r="U5">
        <v>60595.685318552481</v>
      </c>
      <c r="W5">
        <v>24019.336967967589</v>
      </c>
    </row>
    <row r="6" spans="1:23" x14ac:dyDescent="0.25">
      <c r="A6">
        <v>2018</v>
      </c>
      <c r="B6">
        <v>11</v>
      </c>
      <c r="C6">
        <v>5</v>
      </c>
      <c r="D6">
        <v>3493.4082368661002</v>
      </c>
      <c r="E6">
        <v>11267.3442047014</v>
      </c>
      <c r="F6">
        <v>14760.7524415675</v>
      </c>
      <c r="L6" s="3">
        <v>12</v>
      </c>
      <c r="M6" s="4">
        <v>84615.0222865205</v>
      </c>
      <c r="N6" s="4">
        <v>60595.685318552481</v>
      </c>
      <c r="O6" s="4">
        <v>24019.336967967589</v>
      </c>
      <c r="R6" s="5">
        <v>43466</v>
      </c>
      <c r="S6">
        <v>85763.183967511315</v>
      </c>
      <c r="U6">
        <v>59527.899423044015</v>
      </c>
      <c r="W6">
        <v>26235.284544467329</v>
      </c>
    </row>
    <row r="7" spans="1:23" x14ac:dyDescent="0.25">
      <c r="A7">
        <v>2018</v>
      </c>
      <c r="B7">
        <v>12</v>
      </c>
      <c r="C7">
        <v>1</v>
      </c>
      <c r="D7">
        <v>2698.1742043119202</v>
      </c>
      <c r="E7">
        <v>8787.8781653900805</v>
      </c>
      <c r="F7">
        <v>11486.0523697019</v>
      </c>
      <c r="L7" s="2">
        <v>2019</v>
      </c>
      <c r="M7" s="4">
        <v>1080147.6523621853</v>
      </c>
      <c r="N7" s="4">
        <v>855997.59654143406</v>
      </c>
      <c r="O7" s="4">
        <v>224150.05582075121</v>
      </c>
      <c r="R7" s="5">
        <v>43497</v>
      </c>
      <c r="S7">
        <v>89695.782700688709</v>
      </c>
      <c r="U7">
        <v>64112.190586709905</v>
      </c>
      <c r="W7">
        <v>25583.592113978648</v>
      </c>
    </row>
    <row r="8" spans="1:23" x14ac:dyDescent="0.25">
      <c r="A8">
        <v>2018</v>
      </c>
      <c r="B8">
        <v>12</v>
      </c>
      <c r="C8">
        <v>2</v>
      </c>
      <c r="D8">
        <v>6243.6155484091196</v>
      </c>
      <c r="E8">
        <v>11800.824901509301</v>
      </c>
      <c r="F8">
        <v>18044.440449918598</v>
      </c>
      <c r="L8" s="3">
        <v>1</v>
      </c>
      <c r="M8" s="4">
        <v>85763.183967511315</v>
      </c>
      <c r="N8" s="4">
        <v>59527.899423044015</v>
      </c>
      <c r="O8" s="4">
        <v>26235.284544467329</v>
      </c>
      <c r="R8" s="5">
        <v>43525</v>
      </c>
      <c r="S8">
        <v>94429.320359339094</v>
      </c>
      <c r="U8">
        <v>68882.400995192409</v>
      </c>
      <c r="W8">
        <v>25546.91936414711</v>
      </c>
    </row>
    <row r="9" spans="1:23" x14ac:dyDescent="0.25">
      <c r="A9">
        <v>2018</v>
      </c>
      <c r="B9">
        <v>12</v>
      </c>
      <c r="C9">
        <v>3</v>
      </c>
      <c r="D9">
        <v>7301.9699683774597</v>
      </c>
      <c r="E9">
        <v>17493.933035480699</v>
      </c>
      <c r="F9">
        <v>24795.903003858399</v>
      </c>
      <c r="L9" s="3">
        <v>2</v>
      </c>
      <c r="M9" s="4">
        <v>89695.782700688709</v>
      </c>
      <c r="N9" s="4">
        <v>64112.190586709905</v>
      </c>
      <c r="O9" s="4">
        <v>25583.592113978648</v>
      </c>
      <c r="R9" s="5">
        <v>43556</v>
      </c>
      <c r="S9">
        <v>91422.044673896395</v>
      </c>
      <c r="U9">
        <v>67919.356016614009</v>
      </c>
      <c r="W9">
        <v>23502.688657282539</v>
      </c>
    </row>
    <row r="10" spans="1:23" x14ac:dyDescent="0.25">
      <c r="A10">
        <v>2018</v>
      </c>
      <c r="B10">
        <v>12</v>
      </c>
      <c r="C10">
        <v>4</v>
      </c>
      <c r="D10">
        <v>4479.9352313634599</v>
      </c>
      <c r="E10">
        <v>11616.139384291901</v>
      </c>
      <c r="F10">
        <v>16096.0746156554</v>
      </c>
      <c r="L10" s="3">
        <v>3</v>
      </c>
      <c r="M10" s="4">
        <v>94429.320359339094</v>
      </c>
      <c r="N10" s="4">
        <v>68882.400995192409</v>
      </c>
      <c r="O10" s="4">
        <v>25546.91936414711</v>
      </c>
      <c r="R10" s="5">
        <v>43586</v>
      </c>
      <c r="S10">
        <v>92655.40072545009</v>
      </c>
      <c r="U10">
        <v>70805.8006753347</v>
      </c>
      <c r="W10">
        <v>21849.600050115703</v>
      </c>
    </row>
    <row r="11" spans="1:23" x14ac:dyDescent="0.25">
      <c r="A11">
        <v>2018</v>
      </c>
      <c r="B11">
        <v>12</v>
      </c>
      <c r="C11">
        <v>5</v>
      </c>
      <c r="D11">
        <v>3295.6420155056298</v>
      </c>
      <c r="E11">
        <v>10896.909831880501</v>
      </c>
      <c r="F11">
        <v>14192.551847386199</v>
      </c>
      <c r="L11" s="3">
        <v>4</v>
      </c>
      <c r="M11" s="4">
        <v>91422.044673896395</v>
      </c>
      <c r="N11" s="4">
        <v>67919.356016614009</v>
      </c>
      <c r="O11" s="4">
        <v>23502.688657282539</v>
      </c>
      <c r="R11" s="5">
        <v>43617</v>
      </c>
      <c r="S11">
        <v>88872.765672415204</v>
      </c>
      <c r="U11">
        <v>70562.525275302702</v>
      </c>
      <c r="W11">
        <v>18310.240397112721</v>
      </c>
    </row>
    <row r="12" spans="1:23" x14ac:dyDescent="0.25">
      <c r="A12">
        <v>2019</v>
      </c>
      <c r="B12">
        <v>1</v>
      </c>
      <c r="C12">
        <v>1</v>
      </c>
      <c r="D12">
        <v>2863.0024450849801</v>
      </c>
      <c r="E12">
        <v>9081.1052552136698</v>
      </c>
      <c r="F12">
        <v>11944.1077002986</v>
      </c>
      <c r="L12" s="3">
        <v>5</v>
      </c>
      <c r="M12" s="4">
        <v>92655.40072545009</v>
      </c>
      <c r="N12" s="4">
        <v>70805.8006753347</v>
      </c>
      <c r="O12" s="4">
        <v>21849.600050115703</v>
      </c>
      <c r="R12" s="5">
        <v>43647</v>
      </c>
      <c r="S12">
        <v>89251.294601876711</v>
      </c>
      <c r="U12">
        <v>72879.682632387892</v>
      </c>
      <c r="W12">
        <v>16371.611969488638</v>
      </c>
    </row>
    <row r="13" spans="1:23" x14ac:dyDescent="0.25">
      <c r="A13">
        <v>2019</v>
      </c>
      <c r="B13">
        <v>1</v>
      </c>
      <c r="C13">
        <v>2</v>
      </c>
      <c r="D13">
        <v>6996.4738875519197</v>
      </c>
      <c r="E13">
        <v>12551.0312492348</v>
      </c>
      <c r="F13">
        <v>19547.505136786898</v>
      </c>
      <c r="L13" s="3">
        <v>6</v>
      </c>
      <c r="M13" s="4">
        <v>88872.765672415204</v>
      </c>
      <c r="N13" s="4">
        <v>70562.525275302702</v>
      </c>
      <c r="O13" s="4">
        <v>18310.240397112721</v>
      </c>
      <c r="R13" s="5">
        <v>43678</v>
      </c>
      <c r="S13">
        <v>90356.732194502794</v>
      </c>
      <c r="U13">
        <v>75041.5374228336</v>
      </c>
      <c r="W13">
        <v>15315.19477166909</v>
      </c>
    </row>
    <row r="14" spans="1:23" x14ac:dyDescent="0.25">
      <c r="A14">
        <v>2019</v>
      </c>
      <c r="B14">
        <v>1</v>
      </c>
      <c r="C14">
        <v>3</v>
      </c>
      <c r="D14">
        <v>8197.7595180983808</v>
      </c>
      <c r="E14">
        <v>17583.241225630602</v>
      </c>
      <c r="F14">
        <v>25781.000743728899</v>
      </c>
      <c r="L14" s="3">
        <v>7</v>
      </c>
      <c r="M14" s="4">
        <v>89251.294601876711</v>
      </c>
      <c r="N14" s="4">
        <v>72879.682632387892</v>
      </c>
      <c r="O14" s="4">
        <v>16371.611969488638</v>
      </c>
      <c r="R14" s="5">
        <v>43709</v>
      </c>
      <c r="S14">
        <v>87105.941280487808</v>
      </c>
      <c r="U14">
        <v>73400.085316325203</v>
      </c>
      <c r="W14">
        <v>13705.855964162431</v>
      </c>
    </row>
    <row r="15" spans="1:23" x14ac:dyDescent="0.25">
      <c r="A15">
        <v>2019</v>
      </c>
      <c r="B15">
        <v>1</v>
      </c>
      <c r="C15">
        <v>4</v>
      </c>
      <c r="D15">
        <v>4799.3120809131897</v>
      </c>
      <c r="E15">
        <v>10548.536437009199</v>
      </c>
      <c r="F15">
        <v>15347.848517922301</v>
      </c>
      <c r="L15" s="3">
        <v>8</v>
      </c>
      <c r="M15" s="4">
        <v>90356.732194502794</v>
      </c>
      <c r="N15" s="4">
        <v>75041.5374228336</v>
      </c>
      <c r="O15" s="4">
        <v>15315.19477166909</v>
      </c>
      <c r="R15" s="5">
        <v>43739</v>
      </c>
      <c r="S15">
        <v>89234.487998383789</v>
      </c>
      <c r="U15">
        <v>76724.301497837398</v>
      </c>
      <c r="W15">
        <v>12510.186500546151</v>
      </c>
    </row>
    <row r="16" spans="1:23" x14ac:dyDescent="0.25">
      <c r="A16">
        <v>2019</v>
      </c>
      <c r="B16">
        <v>1</v>
      </c>
      <c r="C16">
        <v>5</v>
      </c>
      <c r="D16">
        <v>3378.7366128188601</v>
      </c>
      <c r="E16">
        <v>9763.9852559557494</v>
      </c>
      <c r="F16">
        <v>13142.721868774601</v>
      </c>
      <c r="L16" s="3">
        <v>9</v>
      </c>
      <c r="M16" s="4">
        <v>87105.941280487808</v>
      </c>
      <c r="N16" s="4">
        <v>73400.085316325203</v>
      </c>
      <c r="O16" s="4">
        <v>13705.855964162431</v>
      </c>
      <c r="R16" s="5">
        <v>43770</v>
      </c>
      <c r="S16">
        <v>89709.828827570411</v>
      </c>
      <c r="U16">
        <v>77349.627275966603</v>
      </c>
      <c r="W16">
        <v>12360.20155160377</v>
      </c>
    </row>
    <row r="17" spans="1:23" x14ac:dyDescent="0.25">
      <c r="A17">
        <v>2019</v>
      </c>
      <c r="B17">
        <v>2</v>
      </c>
      <c r="C17">
        <v>1</v>
      </c>
      <c r="D17">
        <v>2802.3013455779301</v>
      </c>
      <c r="E17">
        <v>8711.7017086318992</v>
      </c>
      <c r="F17">
        <v>11514.003054209899</v>
      </c>
      <c r="L17" s="3">
        <v>10</v>
      </c>
      <c r="M17" s="4">
        <v>89234.487998383789</v>
      </c>
      <c r="N17" s="4">
        <v>76724.301497837398</v>
      </c>
      <c r="O17" s="4">
        <v>12510.186500546151</v>
      </c>
      <c r="R17" s="5">
        <v>43800</v>
      </c>
      <c r="S17">
        <v>91650.869360062905</v>
      </c>
      <c r="U17">
        <v>78792.189423885691</v>
      </c>
      <c r="W17">
        <v>12858.679936177068</v>
      </c>
    </row>
    <row r="18" spans="1:23" x14ac:dyDescent="0.25">
      <c r="A18">
        <v>2019</v>
      </c>
      <c r="B18">
        <v>2</v>
      </c>
      <c r="C18">
        <v>2</v>
      </c>
      <c r="D18">
        <v>6713.1463263531696</v>
      </c>
      <c r="E18">
        <v>13240.053855498199</v>
      </c>
      <c r="F18">
        <v>19953.200181851302</v>
      </c>
      <c r="L18" s="3">
        <v>11</v>
      </c>
      <c r="M18" s="4">
        <v>89709.828827570411</v>
      </c>
      <c r="N18" s="4">
        <v>77349.627275966603</v>
      </c>
      <c r="O18" s="4">
        <v>12360.20155160377</v>
      </c>
      <c r="R18" s="5">
        <v>43831</v>
      </c>
      <c r="S18">
        <v>84998.031099088301</v>
      </c>
      <c r="U18">
        <v>69808.605120682303</v>
      </c>
      <c r="W18">
        <v>15189.42597840596</v>
      </c>
    </row>
    <row r="19" spans="1:23" x14ac:dyDescent="0.25">
      <c r="A19">
        <v>2019</v>
      </c>
      <c r="B19">
        <v>2</v>
      </c>
      <c r="C19">
        <v>3</v>
      </c>
      <c r="D19">
        <v>7995.4932366765197</v>
      </c>
      <c r="E19">
        <v>19104.234768384398</v>
      </c>
      <c r="F19">
        <v>27099.728005060901</v>
      </c>
      <c r="L19" s="3">
        <v>12</v>
      </c>
      <c r="M19" s="4">
        <v>91650.869360062905</v>
      </c>
      <c r="N19" s="4">
        <v>78792.189423885691</v>
      </c>
      <c r="O19" s="4">
        <v>12858.679936177068</v>
      </c>
      <c r="R19" s="5">
        <v>43862</v>
      </c>
      <c r="S19">
        <v>87269.208678209601</v>
      </c>
      <c r="U19">
        <v>72875.364386032903</v>
      </c>
      <c r="W19">
        <v>14393.844292177</v>
      </c>
    </row>
    <row r="20" spans="1:23" x14ac:dyDescent="0.25">
      <c r="A20">
        <v>2019</v>
      </c>
      <c r="B20">
        <v>2</v>
      </c>
      <c r="C20">
        <v>4</v>
      </c>
      <c r="D20">
        <v>4619.8360213858004</v>
      </c>
      <c r="E20">
        <v>11703.3695076283</v>
      </c>
      <c r="F20">
        <v>16323.2055290142</v>
      </c>
      <c r="L20" s="2">
        <v>2020</v>
      </c>
      <c r="M20" s="4">
        <v>172267.23977729789</v>
      </c>
      <c r="N20" s="4">
        <v>142683.96950671519</v>
      </c>
      <c r="O20" s="4">
        <v>29583.270270582958</v>
      </c>
    </row>
    <row r="21" spans="1:23" x14ac:dyDescent="0.25">
      <c r="A21">
        <v>2019</v>
      </c>
      <c r="B21">
        <v>2</v>
      </c>
      <c r="C21">
        <v>5</v>
      </c>
      <c r="D21">
        <v>3452.8151839852299</v>
      </c>
      <c r="E21">
        <v>11352.830746567101</v>
      </c>
      <c r="F21">
        <v>14805.6459305524</v>
      </c>
      <c r="L21" s="3">
        <v>1</v>
      </c>
      <c r="M21" s="4">
        <v>84998.031099088301</v>
      </c>
      <c r="N21" s="4">
        <v>69808.605120682303</v>
      </c>
      <c r="O21" s="4">
        <v>15189.42597840596</v>
      </c>
    </row>
    <row r="22" spans="1:23" x14ac:dyDescent="0.25">
      <c r="A22">
        <v>2019</v>
      </c>
      <c r="B22">
        <v>3</v>
      </c>
      <c r="C22">
        <v>1</v>
      </c>
      <c r="D22">
        <v>3014.95845799873</v>
      </c>
      <c r="E22">
        <v>9554.5385864809996</v>
      </c>
      <c r="F22">
        <v>12569.4970444797</v>
      </c>
      <c r="L22" s="3">
        <v>2</v>
      </c>
      <c r="M22" s="4">
        <v>87269.208678209601</v>
      </c>
      <c r="N22" s="4">
        <v>72875.364386032903</v>
      </c>
      <c r="O22" s="4">
        <v>14393.844292177</v>
      </c>
    </row>
    <row r="23" spans="1:23" x14ac:dyDescent="0.25">
      <c r="A23">
        <v>2019</v>
      </c>
      <c r="B23">
        <v>3</v>
      </c>
      <c r="C23">
        <v>2</v>
      </c>
      <c r="D23">
        <v>6539.0728481061897</v>
      </c>
      <c r="E23">
        <v>14137.4494352651</v>
      </c>
      <c r="F23">
        <v>20676.5222833712</v>
      </c>
      <c r="L23" s="2" t="s">
        <v>7</v>
      </c>
      <c r="M23" s="4"/>
      <c r="N23" s="4"/>
      <c r="O23" s="4"/>
    </row>
    <row r="24" spans="1:23" x14ac:dyDescent="0.25">
      <c r="A24">
        <v>2019</v>
      </c>
      <c r="B24">
        <v>3</v>
      </c>
      <c r="C24">
        <v>3</v>
      </c>
      <c r="D24">
        <v>7887.0377930761997</v>
      </c>
      <c r="E24">
        <v>20458.8011688429</v>
      </c>
      <c r="F24">
        <v>28345.8389619191</v>
      </c>
      <c r="L24" s="3" t="s">
        <v>7</v>
      </c>
      <c r="M24" s="4"/>
      <c r="N24" s="4"/>
      <c r="O24" s="4"/>
    </row>
    <row r="25" spans="1:23" x14ac:dyDescent="0.25">
      <c r="A25">
        <v>2019</v>
      </c>
      <c r="B25">
        <v>3</v>
      </c>
      <c r="C25">
        <v>4</v>
      </c>
      <c r="D25">
        <v>4590.6653080756196</v>
      </c>
      <c r="E25">
        <v>12752.144724094</v>
      </c>
      <c r="F25">
        <v>17342.810032169498</v>
      </c>
      <c r="L25" s="2" t="s">
        <v>8</v>
      </c>
      <c r="M25" s="4">
        <v>1424888.5823665604</v>
      </c>
      <c r="N25" s="4">
        <v>1121656.712682751</v>
      </c>
      <c r="O25" s="4">
        <v>303231.86968380911</v>
      </c>
    </row>
    <row r="26" spans="1:23" x14ac:dyDescent="0.25">
      <c r="A26">
        <v>2019</v>
      </c>
      <c r="B26">
        <v>3</v>
      </c>
      <c r="C26">
        <v>5</v>
      </c>
      <c r="D26">
        <v>3515.1849568903699</v>
      </c>
      <c r="E26">
        <v>11979.467080509399</v>
      </c>
      <c r="F26">
        <v>15494.652037399601</v>
      </c>
    </row>
    <row r="27" spans="1:23" x14ac:dyDescent="0.25">
      <c r="A27">
        <v>2019</v>
      </c>
      <c r="B27">
        <v>4</v>
      </c>
      <c r="C27">
        <v>1</v>
      </c>
      <c r="D27">
        <v>2713.3362219002802</v>
      </c>
      <c r="E27">
        <v>9415.2496568997103</v>
      </c>
      <c r="F27">
        <v>12128.5858787999</v>
      </c>
    </row>
    <row r="28" spans="1:23" x14ac:dyDescent="0.25">
      <c r="A28">
        <v>2019</v>
      </c>
      <c r="B28">
        <v>4</v>
      </c>
      <c r="C28">
        <v>2</v>
      </c>
      <c r="D28">
        <v>6038.3815646630101</v>
      </c>
      <c r="E28">
        <v>13575.594313911801</v>
      </c>
      <c r="F28">
        <v>19613.975878574802</v>
      </c>
    </row>
    <row r="29" spans="1:23" x14ac:dyDescent="0.25">
      <c r="A29">
        <v>2019</v>
      </c>
      <c r="B29">
        <v>4</v>
      </c>
      <c r="C29">
        <v>3</v>
      </c>
      <c r="D29">
        <v>7391.5027374897199</v>
      </c>
      <c r="E29">
        <v>20627.139913835701</v>
      </c>
      <c r="F29">
        <v>28018.642651325499</v>
      </c>
    </row>
    <row r="30" spans="1:23" x14ac:dyDescent="0.25">
      <c r="A30">
        <v>2019</v>
      </c>
      <c r="B30">
        <v>4</v>
      </c>
      <c r="C30">
        <v>4</v>
      </c>
      <c r="D30">
        <v>4214.2311435845404</v>
      </c>
      <c r="E30">
        <v>12629.2484025474</v>
      </c>
      <c r="F30">
        <v>16843.479546131901</v>
      </c>
    </row>
    <row r="31" spans="1:23" x14ac:dyDescent="0.25">
      <c r="A31">
        <v>2019</v>
      </c>
      <c r="B31">
        <v>4</v>
      </c>
      <c r="C31">
        <v>5</v>
      </c>
      <c r="D31">
        <v>3145.23698964499</v>
      </c>
      <c r="E31">
        <v>11672.1237294194</v>
      </c>
      <c r="F31">
        <v>14817.3607190643</v>
      </c>
    </row>
    <row r="32" spans="1:23" x14ac:dyDescent="0.25">
      <c r="A32">
        <v>2019</v>
      </c>
      <c r="B32">
        <v>5</v>
      </c>
      <c r="C32">
        <v>1</v>
      </c>
      <c r="D32">
        <v>2654.7045605042199</v>
      </c>
      <c r="E32">
        <v>10240.255878424599</v>
      </c>
      <c r="F32">
        <v>12894.9604389289</v>
      </c>
    </row>
    <row r="33" spans="1:6" x14ac:dyDescent="0.25">
      <c r="A33">
        <v>2019</v>
      </c>
      <c r="B33">
        <v>5</v>
      </c>
      <c r="C33">
        <v>2</v>
      </c>
      <c r="D33">
        <v>5565.2442935215304</v>
      </c>
      <c r="E33">
        <v>13392.1929044034</v>
      </c>
      <c r="F33">
        <v>18957.437197924901</v>
      </c>
    </row>
    <row r="34" spans="1:6" x14ac:dyDescent="0.25">
      <c r="A34">
        <v>2019</v>
      </c>
      <c r="B34">
        <v>5</v>
      </c>
      <c r="C34">
        <v>3</v>
      </c>
      <c r="D34">
        <v>6857.7392661732902</v>
      </c>
      <c r="E34">
        <v>21030.888681916502</v>
      </c>
      <c r="F34">
        <v>27888.627948089401</v>
      </c>
    </row>
    <row r="35" spans="1:6" x14ac:dyDescent="0.25">
      <c r="A35">
        <v>2019</v>
      </c>
      <c r="B35">
        <v>5</v>
      </c>
      <c r="C35">
        <v>4</v>
      </c>
      <c r="D35">
        <v>3917.23742130344</v>
      </c>
      <c r="E35">
        <v>13622.2723314095</v>
      </c>
      <c r="F35">
        <v>17539.5097527129</v>
      </c>
    </row>
    <row r="36" spans="1:6" x14ac:dyDescent="0.25">
      <c r="A36">
        <v>2019</v>
      </c>
      <c r="B36">
        <v>5</v>
      </c>
      <c r="C36">
        <v>5</v>
      </c>
      <c r="D36">
        <v>2854.67450861322</v>
      </c>
      <c r="E36">
        <v>12520.1908791807</v>
      </c>
      <c r="F36">
        <v>15374.865387794</v>
      </c>
    </row>
    <row r="37" spans="1:6" x14ac:dyDescent="0.25">
      <c r="A37">
        <v>2019</v>
      </c>
      <c r="B37">
        <v>6</v>
      </c>
      <c r="C37">
        <v>1</v>
      </c>
      <c r="D37">
        <v>2190.3410341183298</v>
      </c>
      <c r="E37">
        <v>10718.6446161982</v>
      </c>
      <c r="F37">
        <v>12908.985650316599</v>
      </c>
    </row>
    <row r="38" spans="1:6" x14ac:dyDescent="0.25">
      <c r="A38">
        <v>2019</v>
      </c>
      <c r="B38">
        <v>6</v>
      </c>
      <c r="C38">
        <v>2</v>
      </c>
      <c r="D38">
        <v>4689.5600841762398</v>
      </c>
      <c r="E38">
        <v>13129.812903603</v>
      </c>
      <c r="F38">
        <v>17819.372987779101</v>
      </c>
    </row>
    <row r="39" spans="1:6" x14ac:dyDescent="0.25">
      <c r="A39">
        <v>2019</v>
      </c>
      <c r="B39">
        <v>6</v>
      </c>
      <c r="C39">
        <v>3</v>
      </c>
      <c r="D39">
        <v>5836.9521432724896</v>
      </c>
      <c r="E39">
        <v>21307.410053996799</v>
      </c>
      <c r="F39">
        <v>27144.362197269202</v>
      </c>
    </row>
    <row r="40" spans="1:6" x14ac:dyDescent="0.25">
      <c r="A40">
        <v>2019</v>
      </c>
      <c r="B40">
        <v>6</v>
      </c>
      <c r="C40">
        <v>4</v>
      </c>
      <c r="D40">
        <v>3243.0266932262198</v>
      </c>
      <c r="E40">
        <v>13182.9363300722</v>
      </c>
      <c r="F40">
        <v>16425.963023298398</v>
      </c>
    </row>
    <row r="41" spans="1:6" x14ac:dyDescent="0.25">
      <c r="A41">
        <v>2019</v>
      </c>
      <c r="B41">
        <v>6</v>
      </c>
      <c r="C41">
        <v>5</v>
      </c>
      <c r="D41">
        <v>2350.3604423194402</v>
      </c>
      <c r="E41">
        <v>12223.721371432501</v>
      </c>
      <c r="F41">
        <v>14574.0818137519</v>
      </c>
    </row>
    <row r="42" spans="1:6" x14ac:dyDescent="0.25">
      <c r="A42">
        <v>2019</v>
      </c>
      <c r="B42">
        <v>7</v>
      </c>
      <c r="C42">
        <v>1</v>
      </c>
      <c r="D42">
        <v>1986.1814842254901</v>
      </c>
      <c r="E42">
        <v>11146.940199848499</v>
      </c>
      <c r="F42">
        <v>13133.121684074</v>
      </c>
    </row>
    <row r="43" spans="1:6" x14ac:dyDescent="0.25">
      <c r="A43">
        <v>2019</v>
      </c>
      <c r="B43">
        <v>7</v>
      </c>
      <c r="C43">
        <v>2</v>
      </c>
      <c r="D43">
        <v>4136.6250810519696</v>
      </c>
      <c r="E43">
        <v>13442.180114746499</v>
      </c>
      <c r="F43">
        <v>17578.805195798501</v>
      </c>
    </row>
    <row r="44" spans="1:6" x14ac:dyDescent="0.25">
      <c r="A44">
        <v>2019</v>
      </c>
      <c r="B44">
        <v>7</v>
      </c>
      <c r="C44">
        <v>3</v>
      </c>
      <c r="D44">
        <v>5248.1483292010398</v>
      </c>
      <c r="E44">
        <v>21709.606085819501</v>
      </c>
      <c r="F44">
        <v>26957.754415020601</v>
      </c>
    </row>
    <row r="45" spans="1:6" x14ac:dyDescent="0.25">
      <c r="A45">
        <v>2019</v>
      </c>
      <c r="B45">
        <v>7</v>
      </c>
      <c r="C45">
        <v>4</v>
      </c>
      <c r="D45">
        <v>2823.2659149906299</v>
      </c>
      <c r="E45">
        <v>13673.368108254401</v>
      </c>
      <c r="F45">
        <v>16496.6340232451</v>
      </c>
    </row>
    <row r="46" spans="1:6" x14ac:dyDescent="0.25">
      <c r="A46">
        <v>2019</v>
      </c>
      <c r="B46">
        <v>7</v>
      </c>
      <c r="C46">
        <v>5</v>
      </c>
      <c r="D46">
        <v>2177.3911600195102</v>
      </c>
      <c r="E46">
        <v>12907.588123719001</v>
      </c>
      <c r="F46">
        <v>15084.979283738499</v>
      </c>
    </row>
    <row r="47" spans="1:6" x14ac:dyDescent="0.25">
      <c r="A47">
        <v>2019</v>
      </c>
      <c r="B47">
        <v>8</v>
      </c>
      <c r="C47">
        <v>1</v>
      </c>
      <c r="D47">
        <v>1879.8377696171101</v>
      </c>
      <c r="E47">
        <v>11198.2615637116</v>
      </c>
      <c r="F47">
        <v>13078.099333328701</v>
      </c>
    </row>
    <row r="48" spans="1:6" x14ac:dyDescent="0.25">
      <c r="A48">
        <v>2019</v>
      </c>
      <c r="B48">
        <v>8</v>
      </c>
      <c r="C48">
        <v>2</v>
      </c>
      <c r="D48">
        <v>3830.3847473267001</v>
      </c>
      <c r="E48">
        <v>14243.3818425142</v>
      </c>
      <c r="F48">
        <v>18073.7665898409</v>
      </c>
    </row>
    <row r="49" spans="1:6" x14ac:dyDescent="0.25">
      <c r="A49">
        <v>2019</v>
      </c>
      <c r="B49">
        <v>8</v>
      </c>
      <c r="C49">
        <v>3</v>
      </c>
      <c r="D49">
        <v>4969.5422304712502</v>
      </c>
      <c r="E49">
        <v>22689.140905080199</v>
      </c>
      <c r="F49">
        <v>27658.683135551601</v>
      </c>
    </row>
    <row r="50" spans="1:6" x14ac:dyDescent="0.25">
      <c r="A50">
        <v>2019</v>
      </c>
      <c r="B50">
        <v>8</v>
      </c>
      <c r="C50">
        <v>4</v>
      </c>
      <c r="D50">
        <v>2613.1813324058198</v>
      </c>
      <c r="E50">
        <v>13879.8373341967</v>
      </c>
      <c r="F50">
        <v>16493.0186666025</v>
      </c>
    </row>
    <row r="51" spans="1:6" x14ac:dyDescent="0.25">
      <c r="A51">
        <v>2019</v>
      </c>
      <c r="B51">
        <v>8</v>
      </c>
      <c r="C51">
        <v>5</v>
      </c>
      <c r="D51">
        <v>2022.24869184821</v>
      </c>
      <c r="E51">
        <v>13030.9157773309</v>
      </c>
      <c r="F51">
        <v>15053.164469179101</v>
      </c>
    </row>
    <row r="52" spans="1:6" x14ac:dyDescent="0.25">
      <c r="A52">
        <v>2019</v>
      </c>
      <c r="B52">
        <v>9</v>
      </c>
      <c r="C52">
        <v>1</v>
      </c>
      <c r="D52">
        <v>1654.17924947035</v>
      </c>
      <c r="E52">
        <v>11038.9763103602</v>
      </c>
      <c r="F52">
        <v>12693.1555598306</v>
      </c>
    </row>
    <row r="53" spans="1:6" x14ac:dyDescent="0.25">
      <c r="A53">
        <v>2019</v>
      </c>
      <c r="B53">
        <v>9</v>
      </c>
      <c r="C53">
        <v>2</v>
      </c>
      <c r="D53">
        <v>3565.4587685843899</v>
      </c>
      <c r="E53">
        <v>14105.5796665261</v>
      </c>
      <c r="F53">
        <v>17671.038435110499</v>
      </c>
    </row>
    <row r="54" spans="1:6" x14ac:dyDescent="0.25">
      <c r="A54">
        <v>2019</v>
      </c>
      <c r="B54">
        <v>9</v>
      </c>
      <c r="C54">
        <v>3</v>
      </c>
      <c r="D54">
        <v>4354.3833041326898</v>
      </c>
      <c r="E54">
        <v>21704.6908361653</v>
      </c>
      <c r="F54">
        <v>26059.074140297998</v>
      </c>
    </row>
    <row r="55" spans="1:6" x14ac:dyDescent="0.25">
      <c r="A55">
        <v>2019</v>
      </c>
      <c r="B55">
        <v>9</v>
      </c>
      <c r="C55">
        <v>4</v>
      </c>
      <c r="D55">
        <v>2330.4750274476201</v>
      </c>
      <c r="E55">
        <v>13570.049018315</v>
      </c>
      <c r="F55">
        <v>15900.524045762701</v>
      </c>
    </row>
    <row r="56" spans="1:6" x14ac:dyDescent="0.25">
      <c r="A56">
        <v>2019</v>
      </c>
      <c r="B56">
        <v>9</v>
      </c>
      <c r="C56">
        <v>5</v>
      </c>
      <c r="D56">
        <v>1801.35961452738</v>
      </c>
      <c r="E56">
        <v>12980.789484958599</v>
      </c>
      <c r="F56">
        <v>14782.149099486</v>
      </c>
    </row>
    <row r="57" spans="1:6" x14ac:dyDescent="0.25">
      <c r="A57">
        <v>2019</v>
      </c>
      <c r="B57">
        <v>10</v>
      </c>
      <c r="C57">
        <v>1</v>
      </c>
      <c r="D57">
        <v>1540.4631656904601</v>
      </c>
      <c r="E57">
        <v>10589.8003653571</v>
      </c>
      <c r="F57">
        <v>12130.2635310476</v>
      </c>
    </row>
    <row r="58" spans="1:6" x14ac:dyDescent="0.25">
      <c r="A58">
        <v>2019</v>
      </c>
      <c r="B58">
        <v>10</v>
      </c>
      <c r="C58">
        <v>2</v>
      </c>
      <c r="D58">
        <v>3043.3829458269402</v>
      </c>
      <c r="E58">
        <v>15464.9149960787</v>
      </c>
      <c r="F58">
        <v>18508.297941905701</v>
      </c>
    </row>
    <row r="59" spans="1:6" x14ac:dyDescent="0.25">
      <c r="A59">
        <v>2019</v>
      </c>
      <c r="B59">
        <v>10</v>
      </c>
      <c r="C59">
        <v>3</v>
      </c>
      <c r="D59">
        <v>4097.3499074417296</v>
      </c>
      <c r="E59">
        <v>23218.525433967501</v>
      </c>
      <c r="F59">
        <v>27315.875341409199</v>
      </c>
    </row>
    <row r="60" spans="1:6" x14ac:dyDescent="0.25">
      <c r="A60">
        <v>2019</v>
      </c>
      <c r="B60">
        <v>10</v>
      </c>
      <c r="C60">
        <v>4</v>
      </c>
      <c r="D60">
        <v>2146.1646485737501</v>
      </c>
      <c r="E60">
        <v>14263.680626076701</v>
      </c>
      <c r="F60">
        <v>16409.845274650499</v>
      </c>
    </row>
    <row r="61" spans="1:6" x14ac:dyDescent="0.25">
      <c r="A61">
        <v>2019</v>
      </c>
      <c r="B61">
        <v>10</v>
      </c>
      <c r="C61">
        <v>5</v>
      </c>
      <c r="D61">
        <v>1682.8258330132701</v>
      </c>
      <c r="E61">
        <v>13187.3800763574</v>
      </c>
      <c r="F61">
        <v>14870.205909370799</v>
      </c>
    </row>
    <row r="62" spans="1:6" x14ac:dyDescent="0.25">
      <c r="A62">
        <v>2019</v>
      </c>
      <c r="B62">
        <v>11</v>
      </c>
      <c r="C62">
        <v>1</v>
      </c>
      <c r="D62">
        <v>1527.7571481975699</v>
      </c>
      <c r="E62">
        <v>10968.2472694138</v>
      </c>
      <c r="F62">
        <v>12496.004417611301</v>
      </c>
    </row>
    <row r="63" spans="1:6" x14ac:dyDescent="0.25">
      <c r="A63">
        <v>2019</v>
      </c>
      <c r="B63">
        <v>11</v>
      </c>
      <c r="C63">
        <v>2</v>
      </c>
      <c r="D63">
        <v>2882.1279713700901</v>
      </c>
      <c r="E63">
        <v>15553.1207908865</v>
      </c>
      <c r="F63">
        <v>18435.2487622566</v>
      </c>
    </row>
    <row r="64" spans="1:6" x14ac:dyDescent="0.25">
      <c r="A64">
        <v>2019</v>
      </c>
      <c r="B64">
        <v>11</v>
      </c>
      <c r="C64">
        <v>3</v>
      </c>
      <c r="D64">
        <v>4033.4289772710899</v>
      </c>
      <c r="E64">
        <v>22708.408934419102</v>
      </c>
      <c r="F64">
        <v>26741.8379116902</v>
      </c>
    </row>
    <row r="65" spans="1:6" x14ac:dyDescent="0.25">
      <c r="A65">
        <v>2019</v>
      </c>
      <c r="B65">
        <v>11</v>
      </c>
      <c r="C65">
        <v>4</v>
      </c>
      <c r="D65">
        <v>2175.1140155169701</v>
      </c>
      <c r="E65">
        <v>14825.6503076546</v>
      </c>
      <c r="F65">
        <v>17000.764323171599</v>
      </c>
    </row>
    <row r="66" spans="1:6" x14ac:dyDescent="0.25">
      <c r="A66">
        <v>2019</v>
      </c>
      <c r="B66">
        <v>11</v>
      </c>
      <c r="C66">
        <v>5</v>
      </c>
      <c r="D66">
        <v>1741.77343924805</v>
      </c>
      <c r="E66">
        <v>13294.1999735926</v>
      </c>
      <c r="F66">
        <v>15035.9734128407</v>
      </c>
    </row>
    <row r="67" spans="1:6" x14ac:dyDescent="0.25">
      <c r="A67">
        <v>2019</v>
      </c>
      <c r="B67">
        <v>12</v>
      </c>
      <c r="C67">
        <v>1</v>
      </c>
      <c r="D67">
        <v>1653.5173840785401</v>
      </c>
      <c r="E67">
        <v>11394.407469689901</v>
      </c>
      <c r="F67">
        <v>13047.9248537685</v>
      </c>
    </row>
    <row r="68" spans="1:6" x14ac:dyDescent="0.25">
      <c r="A68">
        <v>2019</v>
      </c>
      <c r="B68">
        <v>12</v>
      </c>
      <c r="C68">
        <v>2</v>
      </c>
      <c r="D68">
        <v>2853.4837114218999</v>
      </c>
      <c r="E68">
        <v>15075.084051764199</v>
      </c>
      <c r="F68">
        <v>17928.567763186002</v>
      </c>
    </row>
    <row r="69" spans="1:6" x14ac:dyDescent="0.25">
      <c r="A69">
        <v>2019</v>
      </c>
      <c r="B69">
        <v>12</v>
      </c>
      <c r="C69">
        <v>3</v>
      </c>
      <c r="D69">
        <v>4184.6908160395396</v>
      </c>
      <c r="E69">
        <v>22542.417648694201</v>
      </c>
      <c r="F69">
        <v>26727.108464733799</v>
      </c>
    </row>
    <row r="70" spans="1:6" x14ac:dyDescent="0.25">
      <c r="A70">
        <v>2019</v>
      </c>
      <c r="B70">
        <v>12</v>
      </c>
      <c r="C70">
        <v>4</v>
      </c>
      <c r="D70">
        <v>2336.1193947491602</v>
      </c>
      <c r="E70">
        <v>15160.1492591232</v>
      </c>
      <c r="F70">
        <v>17496.268653872401</v>
      </c>
    </row>
    <row r="71" spans="1:6" x14ac:dyDescent="0.25">
      <c r="A71">
        <v>2019</v>
      </c>
      <c r="B71">
        <v>12</v>
      </c>
      <c r="C71">
        <v>5</v>
      </c>
      <c r="D71">
        <v>1830.86862988793</v>
      </c>
      <c r="E71">
        <v>14620.130994614199</v>
      </c>
      <c r="F71">
        <v>16450.999624502201</v>
      </c>
    </row>
    <row r="72" spans="1:6" x14ac:dyDescent="0.25">
      <c r="A72">
        <v>2020</v>
      </c>
      <c r="B72">
        <v>1</v>
      </c>
      <c r="C72">
        <v>1</v>
      </c>
      <c r="D72">
        <v>1820.9973978021101</v>
      </c>
      <c r="E72">
        <v>10437.1920323345</v>
      </c>
      <c r="F72">
        <v>12258.189430136499</v>
      </c>
    </row>
    <row r="73" spans="1:6" x14ac:dyDescent="0.25">
      <c r="A73">
        <v>2020</v>
      </c>
      <c r="B73">
        <v>1</v>
      </c>
      <c r="C73">
        <v>2</v>
      </c>
      <c r="D73">
        <v>3636.9096788322399</v>
      </c>
      <c r="E73">
        <v>14495.2853837898</v>
      </c>
      <c r="F73">
        <v>18132.195062622101</v>
      </c>
    </row>
    <row r="74" spans="1:6" x14ac:dyDescent="0.25">
      <c r="A74">
        <v>2020</v>
      </c>
      <c r="B74">
        <v>1</v>
      </c>
      <c r="C74">
        <v>3</v>
      </c>
      <c r="D74">
        <v>4988.1233541756301</v>
      </c>
      <c r="E74">
        <v>20528.733773305699</v>
      </c>
      <c r="F74">
        <v>25516.857127481398</v>
      </c>
    </row>
    <row r="75" spans="1:6" x14ac:dyDescent="0.25">
      <c r="A75">
        <v>2020</v>
      </c>
      <c r="B75">
        <v>1</v>
      </c>
      <c r="C75">
        <v>4</v>
      </c>
      <c r="D75">
        <v>2661.5072097830498</v>
      </c>
      <c r="E75">
        <v>12682.8431419399</v>
      </c>
      <c r="F75">
        <v>15344.3503517229</v>
      </c>
    </row>
    <row r="76" spans="1:6" x14ac:dyDescent="0.25">
      <c r="A76">
        <v>2020</v>
      </c>
      <c r="B76">
        <v>1</v>
      </c>
      <c r="C76">
        <v>5</v>
      </c>
      <c r="D76">
        <v>2081.8883378129299</v>
      </c>
      <c r="E76">
        <v>11664.5507893124</v>
      </c>
      <c r="F76">
        <v>13746.439127125401</v>
      </c>
    </row>
    <row r="77" spans="1:6" x14ac:dyDescent="0.25">
      <c r="A77">
        <v>2020</v>
      </c>
      <c r="B77">
        <v>2</v>
      </c>
      <c r="C77">
        <v>1</v>
      </c>
      <c r="D77">
        <v>1531.5763374272201</v>
      </c>
      <c r="E77">
        <v>10218.8684496682</v>
      </c>
      <c r="F77">
        <v>11750.444787095401</v>
      </c>
    </row>
    <row r="78" spans="1:6" x14ac:dyDescent="0.25">
      <c r="A78">
        <v>2020</v>
      </c>
      <c r="B78">
        <v>2</v>
      </c>
      <c r="C78">
        <v>2</v>
      </c>
      <c r="D78">
        <v>3515.5918096363798</v>
      </c>
      <c r="E78">
        <v>14884.964200332301</v>
      </c>
      <c r="F78">
        <v>18400.556009968601</v>
      </c>
    </row>
    <row r="79" spans="1:6" x14ac:dyDescent="0.25">
      <c r="A79">
        <v>2020</v>
      </c>
      <c r="B79">
        <v>2</v>
      </c>
      <c r="C79">
        <v>3</v>
      </c>
      <c r="D79">
        <v>4748.4297574044203</v>
      </c>
      <c r="E79">
        <v>21555.314789495202</v>
      </c>
      <c r="F79">
        <v>26303.744546899401</v>
      </c>
    </row>
    <row r="80" spans="1:6" x14ac:dyDescent="0.25">
      <c r="A80">
        <v>2020</v>
      </c>
      <c r="B80">
        <v>2</v>
      </c>
      <c r="C80">
        <v>4</v>
      </c>
      <c r="D80">
        <v>2593.7889097828102</v>
      </c>
      <c r="E80">
        <v>13442.2876884322</v>
      </c>
      <c r="F80">
        <v>16036.076598215001</v>
      </c>
    </row>
    <row r="81" spans="1:6" x14ac:dyDescent="0.25">
      <c r="A81">
        <v>2020</v>
      </c>
      <c r="B81">
        <v>2</v>
      </c>
      <c r="C81">
        <v>5</v>
      </c>
      <c r="D81">
        <v>2004.45747792617</v>
      </c>
      <c r="E81">
        <v>12773.929258104999</v>
      </c>
      <c r="F81">
        <v>14778.3867360312</v>
      </c>
    </row>
  </sheetData>
  <mergeCells count="1">
    <mergeCell ref="R3: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sqref="A1:F1048576"/>
    </sheetView>
  </sheetViews>
  <sheetFormatPr defaultRowHeight="15" x14ac:dyDescent="0.25"/>
  <cols>
    <col min="10" max="10" width="13.140625" bestFit="1" customWidth="1"/>
    <col min="11" max="11" width="16.5703125" customWidth="1"/>
    <col min="12" max="12" width="21.140625" customWidth="1"/>
    <col min="13" max="13" width="20.7109375" customWidth="1"/>
    <col min="15" max="15" width="9.7109375" bestFit="1" customWidth="1"/>
    <col min="18" max="18" width="12" bestFit="1" customWidth="1"/>
    <col min="20" max="20" width="12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0" x14ac:dyDescent="0.25">
      <c r="A2">
        <v>2018</v>
      </c>
      <c r="B2">
        <v>11</v>
      </c>
      <c r="C2">
        <v>1</v>
      </c>
      <c r="D2">
        <v>5510.2711628582301</v>
      </c>
      <c r="E2">
        <v>16477.594582482499</v>
      </c>
      <c r="F2">
        <v>21987.8657453409</v>
      </c>
    </row>
    <row r="3" spans="1:20" x14ac:dyDescent="0.25">
      <c r="A3">
        <v>2018</v>
      </c>
      <c r="B3">
        <v>11</v>
      </c>
      <c r="C3">
        <v>2</v>
      </c>
      <c r="D3">
        <v>3364.1757056210199</v>
      </c>
      <c r="E3">
        <v>11638.0016592999</v>
      </c>
      <c r="F3">
        <v>15002.177364920901</v>
      </c>
    </row>
    <row r="4" spans="1:20" x14ac:dyDescent="0.25">
      <c r="A4">
        <v>2018</v>
      </c>
      <c r="B4">
        <v>11</v>
      </c>
      <c r="C4">
        <v>3</v>
      </c>
      <c r="D4">
        <v>8116.2882006877699</v>
      </c>
      <c r="E4">
        <v>27112.281225688101</v>
      </c>
      <c r="F4">
        <v>35228.569426375601</v>
      </c>
    </row>
    <row r="5" spans="1:20" x14ac:dyDescent="0.25">
      <c r="A5">
        <v>2018</v>
      </c>
      <c r="B5">
        <v>11</v>
      </c>
      <c r="C5">
        <v>4</v>
      </c>
      <c r="D5">
        <v>10047.2740624338</v>
      </c>
      <c r="E5">
        <v>20601.121755550099</v>
      </c>
      <c r="F5">
        <v>30648.395817983801</v>
      </c>
    </row>
    <row r="6" spans="1:20" x14ac:dyDescent="0.25">
      <c r="A6">
        <v>2018</v>
      </c>
      <c r="B6">
        <v>11</v>
      </c>
      <c r="C6">
        <v>5</v>
      </c>
      <c r="D6">
        <v>7777.2771991538302</v>
      </c>
      <c r="E6">
        <v>21657.9990627023</v>
      </c>
      <c r="F6">
        <v>29435.276261856099</v>
      </c>
    </row>
    <row r="7" spans="1:20" x14ac:dyDescent="0.25">
      <c r="A7">
        <v>2018</v>
      </c>
      <c r="B7">
        <v>12</v>
      </c>
      <c r="C7">
        <v>1</v>
      </c>
      <c r="D7">
        <v>5323.8781373606698</v>
      </c>
      <c r="E7">
        <v>16167.045513593201</v>
      </c>
      <c r="F7">
        <v>21490.923650953901</v>
      </c>
    </row>
    <row r="8" spans="1:20" x14ac:dyDescent="0.25">
      <c r="A8">
        <v>2018</v>
      </c>
      <c r="B8">
        <v>12</v>
      </c>
      <c r="C8">
        <v>2</v>
      </c>
      <c r="D8">
        <v>2977.7982697467901</v>
      </c>
      <c r="E8">
        <v>10658.0100164673</v>
      </c>
      <c r="F8">
        <v>13635.808286214</v>
      </c>
      <c r="J8" s="1" t="s">
        <v>6</v>
      </c>
      <c r="K8" t="s">
        <v>9</v>
      </c>
      <c r="L8" t="s">
        <v>11</v>
      </c>
      <c r="M8" t="s">
        <v>12</v>
      </c>
      <c r="O8" s="14" t="s">
        <v>10</v>
      </c>
      <c r="P8" s="14"/>
      <c r="R8" s="6" t="s">
        <v>15</v>
      </c>
      <c r="S8" s="6"/>
      <c r="T8" s="6" t="s">
        <v>13</v>
      </c>
    </row>
    <row r="9" spans="1:20" x14ac:dyDescent="0.25">
      <c r="A9">
        <v>2018</v>
      </c>
      <c r="B9">
        <v>12</v>
      </c>
      <c r="C9">
        <v>3</v>
      </c>
      <c r="D9">
        <v>7681.9967934993201</v>
      </c>
      <c r="E9">
        <v>26812.345274035299</v>
      </c>
      <c r="F9">
        <v>34494.342067534701</v>
      </c>
      <c r="J9" s="2">
        <v>2018</v>
      </c>
      <c r="K9" s="4">
        <v>260513.77209379413</v>
      </c>
      <c r="L9" s="4">
        <v>193085.94774755719</v>
      </c>
      <c r="M9" s="4">
        <v>67427.824346237117</v>
      </c>
      <c r="O9" s="5">
        <v>43405</v>
      </c>
      <c r="P9">
        <v>132302.28461647732</v>
      </c>
      <c r="R9">
        <v>97486.99828572289</v>
      </c>
      <c r="T9">
        <v>34815.28633075465</v>
      </c>
    </row>
    <row r="10" spans="1:20" x14ac:dyDescent="0.25">
      <c r="A10">
        <v>2018</v>
      </c>
      <c r="B10">
        <v>12</v>
      </c>
      <c r="C10">
        <v>4</v>
      </c>
      <c r="D10">
        <v>9232.9228996020502</v>
      </c>
      <c r="E10">
        <v>20561.763510631299</v>
      </c>
      <c r="F10">
        <v>29794.6864102334</v>
      </c>
      <c r="J10" s="3">
        <v>11</v>
      </c>
      <c r="K10" s="4">
        <v>132302.28461647732</v>
      </c>
      <c r="L10" s="4">
        <v>97486.99828572289</v>
      </c>
      <c r="M10" s="4">
        <v>34815.28633075465</v>
      </c>
      <c r="O10" s="5">
        <v>43435</v>
      </c>
      <c r="P10">
        <v>128211.4874773168</v>
      </c>
      <c r="R10">
        <v>95598.949461834301</v>
      </c>
      <c r="T10">
        <v>32612.53801548246</v>
      </c>
    </row>
    <row r="11" spans="1:20" x14ac:dyDescent="0.25">
      <c r="A11">
        <v>2018</v>
      </c>
      <c r="B11">
        <v>12</v>
      </c>
      <c r="C11">
        <v>5</v>
      </c>
      <c r="D11">
        <v>7395.94191527363</v>
      </c>
      <c r="E11">
        <v>21399.785147107199</v>
      </c>
      <c r="F11">
        <v>28795.7270623808</v>
      </c>
      <c r="J11" s="3">
        <v>12</v>
      </c>
      <c r="K11" s="4">
        <v>128211.4874773168</v>
      </c>
      <c r="L11" s="4">
        <v>95598.949461834301</v>
      </c>
      <c r="M11" s="4">
        <v>32612.53801548246</v>
      </c>
      <c r="O11" s="5">
        <v>43466</v>
      </c>
      <c r="P11">
        <v>130237.34749272119</v>
      </c>
      <c r="R11">
        <v>94741.600674770103</v>
      </c>
      <c r="T11">
        <v>35495.746817951032</v>
      </c>
    </row>
    <row r="12" spans="1:20" x14ac:dyDescent="0.25">
      <c r="A12">
        <v>2019</v>
      </c>
      <c r="B12">
        <v>1</v>
      </c>
      <c r="C12">
        <v>1</v>
      </c>
      <c r="D12">
        <v>5505.4433311498196</v>
      </c>
      <c r="E12">
        <v>15539.8512453323</v>
      </c>
      <c r="F12">
        <v>21045.294576482102</v>
      </c>
      <c r="J12" s="2">
        <v>2019</v>
      </c>
      <c r="K12" s="4">
        <v>1628777.3054981409</v>
      </c>
      <c r="L12" s="4">
        <v>1336242.8177973302</v>
      </c>
      <c r="M12" s="4">
        <v>292534.48770080943</v>
      </c>
      <c r="O12" s="5">
        <v>43497</v>
      </c>
      <c r="P12">
        <v>139034.10883011002</v>
      </c>
      <c r="R12">
        <v>102765.20745248201</v>
      </c>
      <c r="T12">
        <v>36268.901377627997</v>
      </c>
    </row>
    <row r="13" spans="1:20" x14ac:dyDescent="0.25">
      <c r="A13">
        <v>2019</v>
      </c>
      <c r="B13">
        <v>1</v>
      </c>
      <c r="C13">
        <v>2</v>
      </c>
      <c r="D13">
        <v>3448.8182008263402</v>
      </c>
      <c r="E13">
        <v>11874.4569004113</v>
      </c>
      <c r="F13">
        <v>15323.275101237699</v>
      </c>
      <c r="J13" s="3">
        <v>1</v>
      </c>
      <c r="K13" s="4">
        <v>130237.34749272119</v>
      </c>
      <c r="L13" s="4">
        <v>94741.600674770103</v>
      </c>
      <c r="M13" s="4">
        <v>35495.746817951032</v>
      </c>
      <c r="O13" s="5">
        <v>43525</v>
      </c>
      <c r="P13">
        <v>142826.53564422409</v>
      </c>
      <c r="R13">
        <v>107688.95353242318</v>
      </c>
      <c r="T13">
        <v>35137.58211180065</v>
      </c>
    </row>
    <row r="14" spans="1:20" x14ac:dyDescent="0.25">
      <c r="A14">
        <v>2019</v>
      </c>
      <c r="B14">
        <v>1</v>
      </c>
      <c r="C14">
        <v>3</v>
      </c>
      <c r="D14">
        <v>8709.5142342455492</v>
      </c>
      <c r="E14">
        <v>27370.0887458902</v>
      </c>
      <c r="F14">
        <v>36079.6029801357</v>
      </c>
      <c r="J14" s="3">
        <v>2</v>
      </c>
      <c r="K14" s="4">
        <v>139034.10883011002</v>
      </c>
      <c r="L14" s="4">
        <v>102765.20745248201</v>
      </c>
      <c r="M14" s="4">
        <v>36268.901377627997</v>
      </c>
      <c r="O14" s="5">
        <v>43556</v>
      </c>
      <c r="P14">
        <v>136412.0824177076</v>
      </c>
      <c r="R14">
        <v>105249.97163258759</v>
      </c>
      <c r="T14">
        <v>31162.110785119832</v>
      </c>
    </row>
    <row r="15" spans="1:20" x14ac:dyDescent="0.25">
      <c r="A15">
        <v>2019</v>
      </c>
      <c r="B15">
        <v>1</v>
      </c>
      <c r="C15">
        <v>4</v>
      </c>
      <c r="D15">
        <v>10345.3349744479</v>
      </c>
      <c r="E15">
        <v>20142.4182791042</v>
      </c>
      <c r="F15">
        <v>30487.7532535522</v>
      </c>
      <c r="J15" s="3">
        <v>3</v>
      </c>
      <c r="K15" s="4">
        <v>142826.53564422409</v>
      </c>
      <c r="L15" s="4">
        <v>107688.95353242318</v>
      </c>
      <c r="M15" s="4">
        <v>35137.58211180065</v>
      </c>
      <c r="O15" s="5">
        <v>43586</v>
      </c>
      <c r="P15">
        <v>140408.9631783386</v>
      </c>
      <c r="R15">
        <v>111898.86752270479</v>
      </c>
      <c r="T15">
        <v>28510.09565563353</v>
      </c>
    </row>
    <row r="16" spans="1:20" x14ac:dyDescent="0.25">
      <c r="A16">
        <v>2019</v>
      </c>
      <c r="B16">
        <v>1</v>
      </c>
      <c r="C16">
        <v>5</v>
      </c>
      <c r="D16">
        <v>7486.6360772814196</v>
      </c>
      <c r="E16">
        <v>19814.785504032101</v>
      </c>
      <c r="F16">
        <v>27301.421581313502</v>
      </c>
      <c r="J16" s="3">
        <v>4</v>
      </c>
      <c r="K16" s="4">
        <v>136412.0824177076</v>
      </c>
      <c r="L16" s="4">
        <v>105249.97163258759</v>
      </c>
      <c r="M16" s="4">
        <v>31162.110785119832</v>
      </c>
      <c r="O16" s="5">
        <v>43617</v>
      </c>
      <c r="P16">
        <v>136194.73826298321</v>
      </c>
      <c r="R16">
        <v>113255.52602224911</v>
      </c>
      <c r="T16">
        <v>22939.212240733719</v>
      </c>
    </row>
    <row r="17" spans="1:20" x14ac:dyDescent="0.25">
      <c r="A17">
        <v>2019</v>
      </c>
      <c r="B17">
        <v>2</v>
      </c>
      <c r="C17">
        <v>1</v>
      </c>
      <c r="D17">
        <v>5399.1547166762302</v>
      </c>
      <c r="E17">
        <v>15372.217962978901</v>
      </c>
      <c r="F17">
        <v>20771.3726796552</v>
      </c>
      <c r="J17" s="3">
        <v>5</v>
      </c>
      <c r="K17" s="4">
        <v>140408.9631783386</v>
      </c>
      <c r="L17" s="4">
        <v>111898.86752270479</v>
      </c>
      <c r="M17" s="4">
        <v>28510.09565563353</v>
      </c>
      <c r="O17" s="5">
        <v>43647</v>
      </c>
      <c r="P17">
        <v>131893.3448894207</v>
      </c>
      <c r="R17">
        <v>112690.8851025499</v>
      </c>
      <c r="T17">
        <v>19202.459786870691</v>
      </c>
    </row>
    <row r="18" spans="1:20" x14ac:dyDescent="0.25">
      <c r="A18">
        <v>2019</v>
      </c>
      <c r="B18">
        <v>2</v>
      </c>
      <c r="C18">
        <v>2</v>
      </c>
      <c r="D18">
        <v>3627.16366727698</v>
      </c>
      <c r="E18">
        <v>13221.993597774401</v>
      </c>
      <c r="F18">
        <v>16849.157265051301</v>
      </c>
      <c r="J18" s="3">
        <v>6</v>
      </c>
      <c r="K18" s="4">
        <v>136194.73826298321</v>
      </c>
      <c r="L18" s="4">
        <v>113255.52602224911</v>
      </c>
      <c r="M18" s="4">
        <v>22939.212240733719</v>
      </c>
      <c r="O18" s="5">
        <v>43678</v>
      </c>
      <c r="P18">
        <v>135046.7786868363</v>
      </c>
      <c r="R18">
        <v>116455.3595318958</v>
      </c>
      <c r="T18">
        <v>18591.419154940708</v>
      </c>
    </row>
    <row r="19" spans="1:20" x14ac:dyDescent="0.25">
      <c r="A19">
        <v>2019</v>
      </c>
      <c r="B19">
        <v>2</v>
      </c>
      <c r="C19">
        <v>3</v>
      </c>
      <c r="D19">
        <v>8811.8914502688895</v>
      </c>
      <c r="E19">
        <v>30287.7272550177</v>
      </c>
      <c r="F19">
        <v>39099.618705286601</v>
      </c>
      <c r="J19" s="3">
        <v>7</v>
      </c>
      <c r="K19" s="4">
        <v>131893.3448894207</v>
      </c>
      <c r="L19" s="4">
        <v>112690.8851025499</v>
      </c>
      <c r="M19" s="4">
        <v>19202.459786870691</v>
      </c>
      <c r="O19" s="5">
        <v>43709</v>
      </c>
      <c r="P19">
        <v>129142.6430302661</v>
      </c>
      <c r="R19">
        <v>112152.4080899829</v>
      </c>
      <c r="T19">
        <v>16990.234940282931</v>
      </c>
    </row>
    <row r="20" spans="1:20" x14ac:dyDescent="0.25">
      <c r="A20">
        <v>2019</v>
      </c>
      <c r="B20">
        <v>2</v>
      </c>
      <c r="C20">
        <v>4</v>
      </c>
      <c r="D20">
        <v>10317.3534338141</v>
      </c>
      <c r="E20">
        <v>21295.647934967401</v>
      </c>
      <c r="F20">
        <v>31613.001368781501</v>
      </c>
      <c r="J20" s="3">
        <v>8</v>
      </c>
      <c r="K20" s="4">
        <v>135046.7786868363</v>
      </c>
      <c r="L20" s="4">
        <v>116455.3595318958</v>
      </c>
      <c r="M20" s="4">
        <v>18591.419154940708</v>
      </c>
      <c r="O20" s="5">
        <v>43739</v>
      </c>
      <c r="P20">
        <v>135180.134900529</v>
      </c>
      <c r="R20">
        <v>119062.61390251928</v>
      </c>
      <c r="T20">
        <v>16117.520998009541</v>
      </c>
    </row>
    <row r="21" spans="1:20" x14ac:dyDescent="0.25">
      <c r="A21">
        <v>2019</v>
      </c>
      <c r="B21">
        <v>2</v>
      </c>
      <c r="C21">
        <v>5</v>
      </c>
      <c r="D21">
        <v>8113.3381095918003</v>
      </c>
      <c r="E21">
        <v>22587.620701743599</v>
      </c>
      <c r="F21">
        <v>30700.9588113354</v>
      </c>
      <c r="J21" s="3">
        <v>9</v>
      </c>
      <c r="K21" s="4">
        <v>129142.6430302661</v>
      </c>
      <c r="L21" s="4">
        <v>112152.4080899829</v>
      </c>
      <c r="M21" s="4">
        <v>16990.234940282931</v>
      </c>
      <c r="O21" s="5">
        <v>43770</v>
      </c>
      <c r="P21">
        <v>135498.1222015341</v>
      </c>
      <c r="R21">
        <v>119472.51725269051</v>
      </c>
      <c r="T21">
        <v>16025.60494884324</v>
      </c>
    </row>
    <row r="22" spans="1:20" x14ac:dyDescent="0.25">
      <c r="A22">
        <v>2019</v>
      </c>
      <c r="B22">
        <v>3</v>
      </c>
      <c r="C22">
        <v>1</v>
      </c>
      <c r="D22">
        <v>5664.6455053027203</v>
      </c>
      <c r="E22">
        <v>16689.5601052522</v>
      </c>
      <c r="F22">
        <v>22354.205610554902</v>
      </c>
      <c r="J22" s="3">
        <v>10</v>
      </c>
      <c r="K22" s="4">
        <v>135180.134900529</v>
      </c>
      <c r="L22" s="4">
        <v>119062.61390251928</v>
      </c>
      <c r="M22" s="4">
        <v>16117.520998009541</v>
      </c>
      <c r="O22" s="5">
        <v>43800</v>
      </c>
      <c r="P22">
        <v>136902.50596347041</v>
      </c>
      <c r="R22">
        <v>120808.9070804748</v>
      </c>
      <c r="T22">
        <v>16093.598882995571</v>
      </c>
    </row>
    <row r="23" spans="1:20" x14ac:dyDescent="0.25">
      <c r="A23">
        <v>2019</v>
      </c>
      <c r="B23">
        <v>3</v>
      </c>
      <c r="C23">
        <v>2</v>
      </c>
      <c r="D23">
        <v>3440.91170755242</v>
      </c>
      <c r="E23">
        <v>13741.366898209801</v>
      </c>
      <c r="F23">
        <v>17182.278605762302</v>
      </c>
      <c r="J23" s="3">
        <v>11</v>
      </c>
      <c r="K23" s="4">
        <v>135498.1222015341</v>
      </c>
      <c r="L23" s="4">
        <v>119472.51725269051</v>
      </c>
      <c r="M23" s="4">
        <v>16025.60494884324</v>
      </c>
      <c r="O23" s="5">
        <v>43831</v>
      </c>
      <c r="P23">
        <v>126674.83315733362</v>
      </c>
      <c r="R23">
        <v>106709.32466234101</v>
      </c>
      <c r="T23">
        <v>19965.50849499262</v>
      </c>
    </row>
    <row r="24" spans="1:20" x14ac:dyDescent="0.25">
      <c r="A24">
        <v>2019</v>
      </c>
      <c r="B24">
        <v>3</v>
      </c>
      <c r="C24">
        <v>3</v>
      </c>
      <c r="D24">
        <v>8471.5072313027904</v>
      </c>
      <c r="E24">
        <v>30808.206903030201</v>
      </c>
      <c r="F24">
        <v>39279.714134333299</v>
      </c>
      <c r="J24" s="3">
        <v>12</v>
      </c>
      <c r="K24" s="4">
        <v>136902.50596347041</v>
      </c>
      <c r="L24" s="4">
        <v>120808.9070804748</v>
      </c>
      <c r="M24" s="4">
        <v>16093.598882995571</v>
      </c>
      <c r="O24" s="5">
        <v>43862</v>
      </c>
      <c r="P24">
        <v>134630.7617015318</v>
      </c>
      <c r="R24">
        <v>115327.7503583928</v>
      </c>
      <c r="T24">
        <v>19303.011343139118</v>
      </c>
    </row>
    <row r="25" spans="1:20" x14ac:dyDescent="0.25">
      <c r="A25">
        <v>2019</v>
      </c>
      <c r="B25">
        <v>3</v>
      </c>
      <c r="C25">
        <v>4</v>
      </c>
      <c r="D25">
        <v>9765.4217727735195</v>
      </c>
      <c r="E25">
        <v>22743.8003094858</v>
      </c>
      <c r="F25">
        <v>32509.222082259399</v>
      </c>
      <c r="J25" s="2">
        <v>2020</v>
      </c>
      <c r="K25" s="4">
        <v>261305.59485886543</v>
      </c>
      <c r="L25" s="4">
        <v>222037.07502073381</v>
      </c>
      <c r="M25" s="4">
        <v>39268.519838131739</v>
      </c>
    </row>
    <row r="26" spans="1:20" x14ac:dyDescent="0.25">
      <c r="A26">
        <v>2019</v>
      </c>
      <c r="B26">
        <v>3</v>
      </c>
      <c r="C26">
        <v>5</v>
      </c>
      <c r="D26">
        <v>7795.0958948691996</v>
      </c>
      <c r="E26">
        <v>23706.019316445199</v>
      </c>
      <c r="F26">
        <v>31501.115211314202</v>
      </c>
      <c r="J26" s="3">
        <v>1</v>
      </c>
      <c r="K26" s="4">
        <v>126674.83315733362</v>
      </c>
      <c r="L26" s="4">
        <v>106709.32466234101</v>
      </c>
      <c r="M26" s="4">
        <v>19965.50849499262</v>
      </c>
    </row>
    <row r="27" spans="1:20" x14ac:dyDescent="0.25">
      <c r="A27">
        <v>2019</v>
      </c>
      <c r="B27">
        <v>4</v>
      </c>
      <c r="C27">
        <v>1</v>
      </c>
      <c r="D27">
        <v>4925.6466747095901</v>
      </c>
      <c r="E27">
        <v>16234.6301842215</v>
      </c>
      <c r="F27">
        <v>21160.276858931102</v>
      </c>
      <c r="J27" s="3">
        <v>2</v>
      </c>
      <c r="K27" s="4">
        <v>134630.7617015318</v>
      </c>
      <c r="L27" s="4">
        <v>115327.7503583928</v>
      </c>
      <c r="M27" s="4">
        <v>19303.011343139118</v>
      </c>
    </row>
    <row r="28" spans="1:20" x14ac:dyDescent="0.25">
      <c r="A28">
        <v>2019</v>
      </c>
      <c r="B28">
        <v>4</v>
      </c>
      <c r="C28">
        <v>2</v>
      </c>
      <c r="D28">
        <v>3010.1251715980502</v>
      </c>
      <c r="E28">
        <v>13346.6281692927</v>
      </c>
      <c r="F28">
        <v>16356.7533408908</v>
      </c>
      <c r="J28" s="2" t="s">
        <v>7</v>
      </c>
      <c r="K28" s="4"/>
      <c r="L28" s="4"/>
      <c r="M28" s="4"/>
    </row>
    <row r="29" spans="1:20" x14ac:dyDescent="0.25">
      <c r="A29">
        <v>2019</v>
      </c>
      <c r="B29">
        <v>4</v>
      </c>
      <c r="C29">
        <v>3</v>
      </c>
      <c r="D29">
        <v>7544.7658163923097</v>
      </c>
      <c r="E29">
        <v>30787.249477642399</v>
      </c>
      <c r="F29">
        <v>38332.015294034602</v>
      </c>
      <c r="J29" s="3" t="s">
        <v>7</v>
      </c>
      <c r="K29" s="4"/>
      <c r="L29" s="4"/>
      <c r="M29" s="4"/>
    </row>
    <row r="30" spans="1:20" x14ac:dyDescent="0.25">
      <c r="A30">
        <v>2019</v>
      </c>
      <c r="B30">
        <v>4</v>
      </c>
      <c r="C30">
        <v>4</v>
      </c>
      <c r="D30">
        <v>8736.7186675790199</v>
      </c>
      <c r="E30">
        <v>21619.429056698202</v>
      </c>
      <c r="F30">
        <v>30356.147724277402</v>
      </c>
      <c r="J30" s="2" t="s">
        <v>8</v>
      </c>
      <c r="K30" s="4">
        <v>2150596.6724508009</v>
      </c>
      <c r="L30" s="4">
        <v>1751365.8405656209</v>
      </c>
      <c r="M30" s="4">
        <v>399230.83188517828</v>
      </c>
    </row>
    <row r="31" spans="1:20" x14ac:dyDescent="0.25">
      <c r="A31">
        <v>2019</v>
      </c>
      <c r="B31">
        <v>4</v>
      </c>
      <c r="C31">
        <v>5</v>
      </c>
      <c r="D31">
        <v>6944.8544548408599</v>
      </c>
      <c r="E31">
        <v>23262.034744732799</v>
      </c>
      <c r="F31">
        <v>30206.889199573699</v>
      </c>
    </row>
    <row r="32" spans="1:20" x14ac:dyDescent="0.25">
      <c r="A32">
        <v>2019</v>
      </c>
      <c r="B32">
        <v>5</v>
      </c>
      <c r="C32">
        <v>1</v>
      </c>
      <c r="D32">
        <v>4904.2859591700299</v>
      </c>
      <c r="E32">
        <v>18044.138460295198</v>
      </c>
      <c r="F32">
        <v>22948.4244194653</v>
      </c>
    </row>
    <row r="33" spans="1:6" x14ac:dyDescent="0.25">
      <c r="A33">
        <v>2019</v>
      </c>
      <c r="B33">
        <v>5</v>
      </c>
      <c r="C33">
        <v>2</v>
      </c>
      <c r="D33">
        <v>2609.8846981002298</v>
      </c>
      <c r="E33">
        <v>13409.4483168475</v>
      </c>
      <c r="F33">
        <v>16019.333014947701</v>
      </c>
    </row>
    <row r="34" spans="1:6" x14ac:dyDescent="0.25">
      <c r="A34">
        <v>2019</v>
      </c>
      <c r="B34">
        <v>5</v>
      </c>
      <c r="C34">
        <v>3</v>
      </c>
      <c r="D34">
        <v>7081.9936792512799</v>
      </c>
      <c r="E34">
        <v>33634.569850531698</v>
      </c>
      <c r="F34">
        <v>40716.563529783198</v>
      </c>
    </row>
    <row r="35" spans="1:6" x14ac:dyDescent="0.25">
      <c r="A35">
        <v>2019</v>
      </c>
      <c r="B35">
        <v>5</v>
      </c>
      <c r="C35">
        <v>4</v>
      </c>
      <c r="D35">
        <v>7839.8737464842197</v>
      </c>
      <c r="E35">
        <v>23033.2640456519</v>
      </c>
      <c r="F35">
        <v>30873.1377921362</v>
      </c>
    </row>
    <row r="36" spans="1:6" x14ac:dyDescent="0.25">
      <c r="A36">
        <v>2019</v>
      </c>
      <c r="B36">
        <v>5</v>
      </c>
      <c r="C36">
        <v>5</v>
      </c>
      <c r="D36">
        <v>6074.0575726277702</v>
      </c>
      <c r="E36">
        <v>23777.446849378499</v>
      </c>
      <c r="F36">
        <v>29851.504422006201</v>
      </c>
    </row>
    <row r="37" spans="1:6" x14ac:dyDescent="0.25">
      <c r="A37">
        <v>2019</v>
      </c>
      <c r="B37">
        <v>6</v>
      </c>
      <c r="C37">
        <v>1</v>
      </c>
      <c r="D37">
        <v>4012.3948965958102</v>
      </c>
      <c r="E37">
        <v>18352.8109986132</v>
      </c>
      <c r="F37">
        <v>22365.205895209001</v>
      </c>
    </row>
    <row r="38" spans="1:6" x14ac:dyDescent="0.25">
      <c r="A38">
        <v>2019</v>
      </c>
      <c r="B38">
        <v>6</v>
      </c>
      <c r="C38">
        <v>2</v>
      </c>
      <c r="D38">
        <v>2078.2380145884699</v>
      </c>
      <c r="E38">
        <v>13243.950378302699</v>
      </c>
      <c r="F38">
        <v>15322.188392891199</v>
      </c>
    </row>
    <row r="39" spans="1:6" x14ac:dyDescent="0.25">
      <c r="A39">
        <v>2019</v>
      </c>
      <c r="B39">
        <v>6</v>
      </c>
      <c r="C39">
        <v>3</v>
      </c>
      <c r="D39">
        <v>5524.3080276445999</v>
      </c>
      <c r="E39">
        <v>33377.209655997402</v>
      </c>
      <c r="F39">
        <v>38901.517683642203</v>
      </c>
    </row>
    <row r="40" spans="1:6" x14ac:dyDescent="0.25">
      <c r="A40">
        <v>2019</v>
      </c>
      <c r="B40">
        <v>6</v>
      </c>
      <c r="C40">
        <v>4</v>
      </c>
      <c r="D40">
        <v>6288.2532914980602</v>
      </c>
      <c r="E40">
        <v>23548.270017244999</v>
      </c>
      <c r="F40">
        <v>29836.523308743101</v>
      </c>
    </row>
    <row r="41" spans="1:6" x14ac:dyDescent="0.25">
      <c r="A41">
        <v>2019</v>
      </c>
      <c r="B41">
        <v>6</v>
      </c>
      <c r="C41">
        <v>5</v>
      </c>
      <c r="D41">
        <v>5036.0180104067804</v>
      </c>
      <c r="E41">
        <v>24733.284972090802</v>
      </c>
      <c r="F41">
        <v>29769.302982497698</v>
      </c>
    </row>
    <row r="42" spans="1:6" x14ac:dyDescent="0.25">
      <c r="A42">
        <v>2019</v>
      </c>
      <c r="B42">
        <v>7</v>
      </c>
      <c r="C42">
        <v>1</v>
      </c>
      <c r="D42">
        <v>3668.1853287287099</v>
      </c>
      <c r="E42">
        <v>19297.739986112199</v>
      </c>
      <c r="F42">
        <v>22965.925314840999</v>
      </c>
    </row>
    <row r="43" spans="1:6" x14ac:dyDescent="0.25">
      <c r="A43">
        <v>2019</v>
      </c>
      <c r="B43">
        <v>7</v>
      </c>
      <c r="C43">
        <v>2</v>
      </c>
      <c r="D43">
        <v>1803.11488960731</v>
      </c>
      <c r="E43">
        <v>12746.1449629936</v>
      </c>
      <c r="F43">
        <v>14549.259852600801</v>
      </c>
    </row>
    <row r="44" spans="1:6" x14ac:dyDescent="0.25">
      <c r="A44">
        <v>2019</v>
      </c>
      <c r="B44">
        <v>7</v>
      </c>
      <c r="C44">
        <v>3</v>
      </c>
      <c r="D44">
        <v>4646.2183730816396</v>
      </c>
      <c r="E44">
        <v>32666.782898628298</v>
      </c>
      <c r="F44">
        <v>37313.001271710003</v>
      </c>
    </row>
    <row r="45" spans="1:6" x14ac:dyDescent="0.25">
      <c r="A45">
        <v>2019</v>
      </c>
      <c r="B45">
        <v>7</v>
      </c>
      <c r="C45">
        <v>4</v>
      </c>
      <c r="D45">
        <v>5069.4263775687295</v>
      </c>
      <c r="E45">
        <v>24125.4284971856</v>
      </c>
      <c r="F45">
        <v>29194.854874754299</v>
      </c>
    </row>
    <row r="46" spans="1:6" x14ac:dyDescent="0.25">
      <c r="A46">
        <v>2019</v>
      </c>
      <c r="B46">
        <v>7</v>
      </c>
      <c r="C46">
        <v>5</v>
      </c>
      <c r="D46">
        <v>4015.5148178843001</v>
      </c>
      <c r="E46">
        <v>23854.788757630198</v>
      </c>
      <c r="F46">
        <v>27870.303575514601</v>
      </c>
    </row>
    <row r="47" spans="1:6" x14ac:dyDescent="0.25">
      <c r="A47">
        <v>2019</v>
      </c>
      <c r="B47">
        <v>8</v>
      </c>
      <c r="C47">
        <v>1</v>
      </c>
      <c r="D47">
        <v>3360.7678140877001</v>
      </c>
      <c r="E47">
        <v>19772.918838154801</v>
      </c>
      <c r="F47">
        <v>23133.686652242501</v>
      </c>
    </row>
    <row r="48" spans="1:6" x14ac:dyDescent="0.25">
      <c r="A48">
        <v>2019</v>
      </c>
      <c r="B48">
        <v>8</v>
      </c>
      <c r="C48">
        <v>2</v>
      </c>
      <c r="D48">
        <v>1672.0168521726901</v>
      </c>
      <c r="E48">
        <v>13216.606540680599</v>
      </c>
      <c r="F48">
        <v>14888.6233928533</v>
      </c>
    </row>
    <row r="49" spans="1:6" x14ac:dyDescent="0.25">
      <c r="A49">
        <v>2019</v>
      </c>
      <c r="B49">
        <v>8</v>
      </c>
      <c r="C49">
        <v>3</v>
      </c>
      <c r="D49">
        <v>4535.5696914590899</v>
      </c>
      <c r="E49">
        <v>33287.480362139497</v>
      </c>
      <c r="F49">
        <v>37823.050053598403</v>
      </c>
    </row>
    <row r="50" spans="1:6" x14ac:dyDescent="0.25">
      <c r="A50">
        <v>2019</v>
      </c>
      <c r="B50">
        <v>8</v>
      </c>
      <c r="C50">
        <v>4</v>
      </c>
      <c r="D50">
        <v>5014.2369994219498</v>
      </c>
      <c r="E50">
        <v>25190.043380106101</v>
      </c>
      <c r="F50">
        <v>30204.280379528002</v>
      </c>
    </row>
    <row r="51" spans="1:6" x14ac:dyDescent="0.25">
      <c r="A51">
        <v>2019</v>
      </c>
      <c r="B51">
        <v>8</v>
      </c>
      <c r="C51">
        <v>5</v>
      </c>
      <c r="D51">
        <v>4008.8277977992798</v>
      </c>
      <c r="E51">
        <v>24988.3104108148</v>
      </c>
      <c r="F51">
        <v>28997.138208614098</v>
      </c>
    </row>
    <row r="52" spans="1:6" x14ac:dyDescent="0.25">
      <c r="A52">
        <v>2019</v>
      </c>
      <c r="B52">
        <v>9</v>
      </c>
      <c r="C52">
        <v>1</v>
      </c>
      <c r="D52">
        <v>2982.3316250922599</v>
      </c>
      <c r="E52">
        <v>18267.283522634501</v>
      </c>
      <c r="F52">
        <v>21249.615147726599</v>
      </c>
    </row>
    <row r="53" spans="1:6" x14ac:dyDescent="0.25">
      <c r="A53">
        <v>2019</v>
      </c>
      <c r="B53">
        <v>9</v>
      </c>
      <c r="C53">
        <v>2</v>
      </c>
      <c r="D53">
        <v>1588.9653026835399</v>
      </c>
      <c r="E53">
        <v>13156.92075537</v>
      </c>
      <c r="F53">
        <v>14745.8860580535</v>
      </c>
    </row>
    <row r="54" spans="1:6" x14ac:dyDescent="0.25">
      <c r="A54">
        <v>2019</v>
      </c>
      <c r="B54">
        <v>9</v>
      </c>
      <c r="C54">
        <v>3</v>
      </c>
      <c r="D54">
        <v>4062.39594634988</v>
      </c>
      <c r="E54">
        <v>32449.320278832402</v>
      </c>
      <c r="F54">
        <v>36511.716225182499</v>
      </c>
    </row>
    <row r="55" spans="1:6" x14ac:dyDescent="0.25">
      <c r="A55">
        <v>2019</v>
      </c>
      <c r="B55">
        <v>9</v>
      </c>
      <c r="C55">
        <v>4</v>
      </c>
      <c r="D55">
        <v>4532.6181186690901</v>
      </c>
      <c r="E55">
        <v>24070.2616698606</v>
      </c>
      <c r="F55">
        <v>28602.879788529899</v>
      </c>
    </row>
    <row r="56" spans="1:6" x14ac:dyDescent="0.25">
      <c r="A56">
        <v>2019</v>
      </c>
      <c r="B56">
        <v>9</v>
      </c>
      <c r="C56">
        <v>5</v>
      </c>
      <c r="D56">
        <v>3823.9239474881601</v>
      </c>
      <c r="E56">
        <v>24208.6218632854</v>
      </c>
      <c r="F56">
        <v>28032.545810773601</v>
      </c>
    </row>
    <row r="57" spans="1:6" x14ac:dyDescent="0.25">
      <c r="A57">
        <v>2019</v>
      </c>
      <c r="B57">
        <v>10</v>
      </c>
      <c r="C57">
        <v>1</v>
      </c>
      <c r="D57">
        <v>2819.1532594873402</v>
      </c>
      <c r="E57">
        <v>18615.290316974799</v>
      </c>
      <c r="F57">
        <v>21434.443576462199</v>
      </c>
    </row>
    <row r="58" spans="1:6" x14ac:dyDescent="0.25">
      <c r="A58">
        <v>2019</v>
      </c>
      <c r="B58">
        <v>10</v>
      </c>
      <c r="C58">
        <v>2</v>
      </c>
      <c r="D58">
        <v>1389.44780468043</v>
      </c>
      <c r="E58">
        <v>14473.2676103791</v>
      </c>
      <c r="F58">
        <v>15862.7154150595</v>
      </c>
    </row>
    <row r="59" spans="1:6" x14ac:dyDescent="0.25">
      <c r="A59">
        <v>2019</v>
      </c>
      <c r="B59">
        <v>10</v>
      </c>
      <c r="C59">
        <v>3</v>
      </c>
      <c r="D59">
        <v>4009.9720918072899</v>
      </c>
      <c r="E59">
        <v>33547.2970898083</v>
      </c>
      <c r="F59">
        <v>37557.269181615797</v>
      </c>
    </row>
    <row r="60" spans="1:6" x14ac:dyDescent="0.25">
      <c r="A60">
        <v>2019</v>
      </c>
      <c r="B60">
        <v>10</v>
      </c>
      <c r="C60">
        <v>4</v>
      </c>
      <c r="D60">
        <v>4237.7077137646102</v>
      </c>
      <c r="E60">
        <v>26202.7650165386</v>
      </c>
      <c r="F60">
        <v>30440.472730303201</v>
      </c>
    </row>
    <row r="61" spans="1:6" x14ac:dyDescent="0.25">
      <c r="A61">
        <v>2019</v>
      </c>
      <c r="B61">
        <v>10</v>
      </c>
      <c r="C61">
        <v>5</v>
      </c>
      <c r="D61">
        <v>3661.2401282698702</v>
      </c>
      <c r="E61">
        <v>26223.993868818499</v>
      </c>
      <c r="F61">
        <v>29885.2339970883</v>
      </c>
    </row>
    <row r="62" spans="1:6" x14ac:dyDescent="0.25">
      <c r="A62">
        <v>2019</v>
      </c>
      <c r="B62">
        <v>11</v>
      </c>
      <c r="C62">
        <v>1</v>
      </c>
      <c r="D62">
        <v>2735.3697241107802</v>
      </c>
      <c r="E62">
        <v>19304.401381933301</v>
      </c>
      <c r="F62">
        <v>22039.7711060441</v>
      </c>
    </row>
    <row r="63" spans="1:6" x14ac:dyDescent="0.25">
      <c r="A63">
        <v>2019</v>
      </c>
      <c r="B63">
        <v>11</v>
      </c>
      <c r="C63">
        <v>2</v>
      </c>
      <c r="D63">
        <v>1373.38815721474</v>
      </c>
      <c r="E63">
        <v>14031.1387065619</v>
      </c>
      <c r="F63">
        <v>15404.5268637767</v>
      </c>
    </row>
    <row r="64" spans="1:6" x14ac:dyDescent="0.25">
      <c r="A64">
        <v>2019</v>
      </c>
      <c r="B64">
        <v>11</v>
      </c>
      <c r="C64">
        <v>3</v>
      </c>
      <c r="D64">
        <v>4134.5319077916702</v>
      </c>
      <c r="E64">
        <v>33256.7543097003</v>
      </c>
      <c r="F64">
        <v>37391.286217492001</v>
      </c>
    </row>
    <row r="65" spans="1:6" x14ac:dyDescent="0.25">
      <c r="A65">
        <v>2019</v>
      </c>
      <c r="B65">
        <v>11</v>
      </c>
      <c r="C65">
        <v>4</v>
      </c>
      <c r="D65">
        <v>4234.9884268955502</v>
      </c>
      <c r="E65">
        <v>26587.518418859301</v>
      </c>
      <c r="F65">
        <v>30822.506845754899</v>
      </c>
    </row>
    <row r="66" spans="1:6" x14ac:dyDescent="0.25">
      <c r="A66">
        <v>2019</v>
      </c>
      <c r="B66">
        <v>11</v>
      </c>
      <c r="C66">
        <v>5</v>
      </c>
      <c r="D66">
        <v>3547.3267328305001</v>
      </c>
      <c r="E66">
        <v>26292.7044356357</v>
      </c>
      <c r="F66">
        <v>29840.031168466401</v>
      </c>
    </row>
    <row r="67" spans="1:6" x14ac:dyDescent="0.25">
      <c r="A67">
        <v>2019</v>
      </c>
      <c r="B67">
        <v>12</v>
      </c>
      <c r="C67">
        <v>1</v>
      </c>
      <c r="D67">
        <v>2823.8151514589199</v>
      </c>
      <c r="E67">
        <v>20320.522899654901</v>
      </c>
      <c r="F67">
        <v>23144.338051113798</v>
      </c>
    </row>
    <row r="68" spans="1:6" x14ac:dyDescent="0.25">
      <c r="A68">
        <v>2019</v>
      </c>
      <c r="B68">
        <v>12</v>
      </c>
      <c r="C68">
        <v>2</v>
      </c>
      <c r="D68">
        <v>1287.6673816859</v>
      </c>
      <c r="E68">
        <v>12940.0936617591</v>
      </c>
      <c r="F68">
        <v>14227.761043445</v>
      </c>
    </row>
    <row r="69" spans="1:6" x14ac:dyDescent="0.25">
      <c r="A69">
        <v>2019</v>
      </c>
      <c r="B69">
        <v>12</v>
      </c>
      <c r="C69">
        <v>3</v>
      </c>
      <c r="D69">
        <v>4190.4608381278504</v>
      </c>
      <c r="E69">
        <v>33940.912473864199</v>
      </c>
      <c r="F69">
        <v>38131.373311992</v>
      </c>
    </row>
    <row r="70" spans="1:6" x14ac:dyDescent="0.25">
      <c r="A70">
        <v>2019</v>
      </c>
      <c r="B70">
        <v>12</v>
      </c>
      <c r="C70">
        <v>4</v>
      </c>
      <c r="D70">
        <v>4171.9577366888498</v>
      </c>
      <c r="E70">
        <v>26867.312596631</v>
      </c>
      <c r="F70">
        <v>31039.270333319899</v>
      </c>
    </row>
    <row r="71" spans="1:6" x14ac:dyDescent="0.25">
      <c r="A71">
        <v>2019</v>
      </c>
      <c r="B71">
        <v>12</v>
      </c>
      <c r="C71">
        <v>5</v>
      </c>
      <c r="D71">
        <v>3619.6977750340502</v>
      </c>
      <c r="E71">
        <v>26740.065448565601</v>
      </c>
      <c r="F71">
        <v>30359.763223599701</v>
      </c>
    </row>
    <row r="72" spans="1:6" x14ac:dyDescent="0.25">
      <c r="A72">
        <v>2020</v>
      </c>
      <c r="B72">
        <v>1</v>
      </c>
      <c r="C72">
        <v>1</v>
      </c>
      <c r="D72">
        <v>3177.01215159298</v>
      </c>
      <c r="E72">
        <v>18547.6862090301</v>
      </c>
      <c r="F72">
        <v>21724.698360623101</v>
      </c>
    </row>
    <row r="73" spans="1:6" x14ac:dyDescent="0.25">
      <c r="A73">
        <v>2020</v>
      </c>
      <c r="B73">
        <v>1</v>
      </c>
      <c r="C73">
        <v>2</v>
      </c>
      <c r="D73">
        <v>1811.6459323213501</v>
      </c>
      <c r="E73">
        <v>12888.289086111899</v>
      </c>
      <c r="F73">
        <v>14699.9350184333</v>
      </c>
    </row>
    <row r="74" spans="1:6" x14ac:dyDescent="0.25">
      <c r="A74">
        <v>2020</v>
      </c>
      <c r="B74">
        <v>1</v>
      </c>
      <c r="C74">
        <v>3</v>
      </c>
      <c r="D74">
        <v>5159.7602998124003</v>
      </c>
      <c r="E74">
        <v>28791.093105129799</v>
      </c>
      <c r="F74">
        <v>33950.853404942201</v>
      </c>
    </row>
    <row r="75" spans="1:6" x14ac:dyDescent="0.25">
      <c r="A75">
        <v>2020</v>
      </c>
      <c r="B75">
        <v>1</v>
      </c>
      <c r="C75">
        <v>4</v>
      </c>
      <c r="D75">
        <v>5414.1032803533299</v>
      </c>
      <c r="E75">
        <v>23702.5835323748</v>
      </c>
      <c r="F75">
        <v>29116.6868127282</v>
      </c>
    </row>
    <row r="76" spans="1:6" x14ac:dyDescent="0.25">
      <c r="A76">
        <v>2020</v>
      </c>
      <c r="B76">
        <v>1</v>
      </c>
      <c r="C76">
        <v>5</v>
      </c>
      <c r="D76">
        <v>4402.9868309125604</v>
      </c>
      <c r="E76">
        <v>22779.672729694401</v>
      </c>
      <c r="F76">
        <v>27182.6595606068</v>
      </c>
    </row>
    <row r="77" spans="1:6" x14ac:dyDescent="0.25">
      <c r="A77">
        <v>2020</v>
      </c>
      <c r="B77">
        <v>2</v>
      </c>
      <c r="C77">
        <v>1</v>
      </c>
      <c r="D77">
        <v>2726.5349893513098</v>
      </c>
      <c r="E77">
        <v>18349.4233905572</v>
      </c>
      <c r="F77">
        <v>21075.958379908501</v>
      </c>
    </row>
    <row r="78" spans="1:6" x14ac:dyDescent="0.25">
      <c r="A78">
        <v>2020</v>
      </c>
      <c r="B78">
        <v>2</v>
      </c>
      <c r="C78">
        <v>2</v>
      </c>
      <c r="D78">
        <v>1847.6707562471599</v>
      </c>
      <c r="E78">
        <v>13885.214804638799</v>
      </c>
      <c r="F78">
        <v>15732.885560885799</v>
      </c>
    </row>
    <row r="79" spans="1:6" x14ac:dyDescent="0.25">
      <c r="A79">
        <v>2020</v>
      </c>
      <c r="B79">
        <v>2</v>
      </c>
      <c r="C79">
        <v>3</v>
      </c>
      <c r="D79">
        <v>5178.1176614882497</v>
      </c>
      <c r="E79">
        <v>32656.256025128601</v>
      </c>
      <c r="F79">
        <v>37834.373686616796</v>
      </c>
    </row>
    <row r="80" spans="1:6" x14ac:dyDescent="0.25">
      <c r="A80">
        <v>2020</v>
      </c>
      <c r="B80">
        <v>2</v>
      </c>
      <c r="C80">
        <v>4</v>
      </c>
      <c r="D80">
        <v>5107.7176015908999</v>
      </c>
      <c r="E80">
        <v>24892.1718989363</v>
      </c>
      <c r="F80">
        <v>29999.889500527199</v>
      </c>
    </row>
    <row r="81" spans="1:6" x14ac:dyDescent="0.25">
      <c r="A81">
        <v>2020</v>
      </c>
      <c r="B81">
        <v>2</v>
      </c>
      <c r="C81">
        <v>5</v>
      </c>
      <c r="D81">
        <v>4442.9703344615</v>
      </c>
      <c r="E81">
        <v>25544.684239131901</v>
      </c>
      <c r="F81">
        <v>29987.6545735935</v>
      </c>
    </row>
  </sheetData>
  <mergeCells count="1">
    <mergeCell ref="O8:P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workbookViewId="0">
      <selection activeCell="F1" sqref="A1:F1048576"/>
    </sheetView>
  </sheetViews>
  <sheetFormatPr defaultRowHeight="15" x14ac:dyDescent="0.25"/>
  <cols>
    <col min="9" max="9" width="13.140625" bestFit="1" customWidth="1"/>
    <col min="10" max="10" width="16.5703125" customWidth="1"/>
    <col min="11" max="11" width="21.140625" customWidth="1"/>
    <col min="12" max="12" width="20.7109375" customWidth="1"/>
    <col min="14" max="14" width="9.7109375" bestFit="1" customWidth="1"/>
    <col min="17" max="17" width="11.7109375" bestFit="1" customWidth="1"/>
    <col min="19" max="19" width="1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9" x14ac:dyDescent="0.25">
      <c r="A2">
        <v>2018</v>
      </c>
      <c r="B2">
        <v>11</v>
      </c>
      <c r="C2">
        <v>1</v>
      </c>
      <c r="D2">
        <v>3630.9761824690299</v>
      </c>
      <c r="E2">
        <v>14183.9248766112</v>
      </c>
      <c r="F2">
        <v>17814.901059080199</v>
      </c>
    </row>
    <row r="3" spans="1:19" x14ac:dyDescent="0.25">
      <c r="A3">
        <v>2018</v>
      </c>
      <c r="B3">
        <v>11</v>
      </c>
      <c r="C3">
        <v>2</v>
      </c>
      <c r="D3">
        <v>8137.46315668852</v>
      </c>
      <c r="E3">
        <v>18138.696588476701</v>
      </c>
      <c r="F3">
        <v>26276.1597451653</v>
      </c>
    </row>
    <row r="4" spans="1:19" x14ac:dyDescent="0.25">
      <c r="A4">
        <v>2018</v>
      </c>
      <c r="B4">
        <v>11</v>
      </c>
      <c r="C4">
        <v>3</v>
      </c>
      <c r="D4">
        <v>10225.4288026339</v>
      </c>
      <c r="E4">
        <v>30948.743739391801</v>
      </c>
      <c r="F4">
        <v>41174.172542025597</v>
      </c>
    </row>
    <row r="5" spans="1:19" x14ac:dyDescent="0.25">
      <c r="A5">
        <v>2018</v>
      </c>
      <c r="B5">
        <v>11</v>
      </c>
      <c r="C5">
        <v>4</v>
      </c>
      <c r="D5">
        <v>6816.8866451108797</v>
      </c>
      <c r="E5">
        <v>20359.056350609499</v>
      </c>
      <c r="F5">
        <v>27175.942995720299</v>
      </c>
    </row>
    <row r="6" spans="1:19" x14ac:dyDescent="0.25">
      <c r="A6">
        <v>2018</v>
      </c>
      <c r="B6">
        <v>11</v>
      </c>
      <c r="C6">
        <v>5</v>
      </c>
      <c r="D6">
        <v>4851.0805072634002</v>
      </c>
      <c r="E6">
        <v>19228.008005212701</v>
      </c>
      <c r="F6">
        <v>24079.088512476101</v>
      </c>
      <c r="I6" s="1" t="s">
        <v>6</v>
      </c>
      <c r="J6" t="s">
        <v>9</v>
      </c>
      <c r="K6" t="s">
        <v>11</v>
      </c>
      <c r="L6" t="s">
        <v>12</v>
      </c>
      <c r="N6" s="14" t="s">
        <v>10</v>
      </c>
      <c r="O6" s="14"/>
      <c r="Q6" s="6" t="s">
        <v>15</v>
      </c>
      <c r="R6" s="6"/>
      <c r="S6" s="6" t="s">
        <v>13</v>
      </c>
    </row>
    <row r="7" spans="1:19" x14ac:dyDescent="0.25">
      <c r="A7">
        <v>2018</v>
      </c>
      <c r="B7">
        <v>12</v>
      </c>
      <c r="C7">
        <v>1</v>
      </c>
      <c r="D7">
        <v>3373.24821798725</v>
      </c>
      <c r="E7">
        <v>13316.7522625485</v>
      </c>
      <c r="F7">
        <v>16690.000480535698</v>
      </c>
      <c r="I7" s="2">
        <v>2018</v>
      </c>
      <c r="J7" s="4">
        <v>268896.526383063</v>
      </c>
      <c r="K7" s="4">
        <v>203518.16180749331</v>
      </c>
      <c r="L7" s="4">
        <v>65378.364575569649</v>
      </c>
      <c r="N7" s="5">
        <v>43405</v>
      </c>
      <c r="O7">
        <v>136520.2648544675</v>
      </c>
      <c r="Q7">
        <v>102858.42956030191</v>
      </c>
      <c r="S7">
        <v>33661.835294165729</v>
      </c>
    </row>
    <row r="8" spans="1:19" x14ac:dyDescent="0.25">
      <c r="A8">
        <v>2018</v>
      </c>
      <c r="B8">
        <v>12</v>
      </c>
      <c r="C8">
        <v>2</v>
      </c>
      <c r="D8">
        <v>7628.7059181878603</v>
      </c>
      <c r="E8">
        <v>17617.390248804801</v>
      </c>
      <c r="F8">
        <v>25246.0961669928</v>
      </c>
      <c r="I8" s="3">
        <v>11</v>
      </c>
      <c r="J8" s="4">
        <v>136520.2648544675</v>
      </c>
      <c r="K8" s="4">
        <v>102858.42956030191</v>
      </c>
      <c r="L8" s="4">
        <v>33661.835294165729</v>
      </c>
      <c r="N8" s="5">
        <v>43435</v>
      </c>
      <c r="O8">
        <v>132376.2615285955</v>
      </c>
      <c r="Q8">
        <v>100659.73224719139</v>
      </c>
      <c r="S8">
        <v>31716.529281403924</v>
      </c>
    </row>
    <row r="9" spans="1:19" x14ac:dyDescent="0.25">
      <c r="A9">
        <v>2018</v>
      </c>
      <c r="B9">
        <v>12</v>
      </c>
      <c r="C9">
        <v>3</v>
      </c>
      <c r="D9">
        <v>9754.3956667961102</v>
      </c>
      <c r="E9">
        <v>31065.936795045902</v>
      </c>
      <c r="F9">
        <v>40820.332461842001</v>
      </c>
      <c r="I9" s="3">
        <v>12</v>
      </c>
      <c r="J9" s="4">
        <v>132376.2615285955</v>
      </c>
      <c r="K9" s="4">
        <v>100659.73224719139</v>
      </c>
      <c r="L9" s="4">
        <v>31716.529281403924</v>
      </c>
      <c r="N9" s="5">
        <v>43466</v>
      </c>
      <c r="O9">
        <v>133884.2334461617</v>
      </c>
      <c r="Q9">
        <v>99586.629378610713</v>
      </c>
      <c r="S9">
        <v>34297.604067551074</v>
      </c>
    </row>
    <row r="10" spans="1:19" x14ac:dyDescent="0.25">
      <c r="A10">
        <v>2018</v>
      </c>
      <c r="B10">
        <v>12</v>
      </c>
      <c r="C10">
        <v>4</v>
      </c>
      <c r="D10">
        <v>6350.4509739878104</v>
      </c>
      <c r="E10">
        <v>20055.9149756673</v>
      </c>
      <c r="F10">
        <v>26406.365949655199</v>
      </c>
      <c r="I10" s="2">
        <v>2019</v>
      </c>
      <c r="J10" s="4">
        <v>1684631.212826205</v>
      </c>
      <c r="K10" s="4">
        <v>1396970.7113712733</v>
      </c>
      <c r="L10" s="4">
        <v>287660.50145493128</v>
      </c>
      <c r="N10" s="5">
        <v>43497</v>
      </c>
      <c r="O10">
        <v>143703.38940384181</v>
      </c>
      <c r="Q10">
        <v>109470.1972959702</v>
      </c>
      <c r="S10">
        <v>34233.192107871277</v>
      </c>
    </row>
    <row r="11" spans="1:19" x14ac:dyDescent="0.25">
      <c r="A11">
        <v>2018</v>
      </c>
      <c r="B11">
        <v>12</v>
      </c>
      <c r="C11">
        <v>5</v>
      </c>
      <c r="D11">
        <v>4609.7285044448899</v>
      </c>
      <c r="E11">
        <v>18603.737965124899</v>
      </c>
      <c r="F11">
        <v>23213.466469569801</v>
      </c>
      <c r="I11" s="3">
        <v>1</v>
      </c>
      <c r="J11" s="4">
        <v>133884.2334461617</v>
      </c>
      <c r="K11" s="4">
        <v>99586.629378610713</v>
      </c>
      <c r="L11" s="4">
        <v>34297.604067551074</v>
      </c>
      <c r="N11" s="5">
        <v>43525</v>
      </c>
      <c r="O11">
        <v>147626.78887102939</v>
      </c>
      <c r="Q11">
        <v>114344.20686685189</v>
      </c>
      <c r="S11">
        <v>33282.582004177777</v>
      </c>
    </row>
    <row r="12" spans="1:19" x14ac:dyDescent="0.25">
      <c r="A12">
        <v>2019</v>
      </c>
      <c r="B12">
        <v>1</v>
      </c>
      <c r="C12">
        <v>1</v>
      </c>
      <c r="D12">
        <v>3490.2443317250099</v>
      </c>
      <c r="E12">
        <v>13309.628854086201</v>
      </c>
      <c r="F12">
        <v>16799.873185811299</v>
      </c>
      <c r="I12" s="3">
        <v>2</v>
      </c>
      <c r="J12" s="4">
        <v>143703.38940384181</v>
      </c>
      <c r="K12" s="4">
        <v>109470.1972959702</v>
      </c>
      <c r="L12" s="4">
        <v>34233.192107871277</v>
      </c>
      <c r="N12" s="5">
        <v>43556</v>
      </c>
      <c r="O12">
        <v>141210.4254595431</v>
      </c>
      <c r="Q12">
        <v>111084.0358930099</v>
      </c>
      <c r="S12">
        <v>30126.389566533209</v>
      </c>
    </row>
    <row r="13" spans="1:19" x14ac:dyDescent="0.25">
      <c r="A13">
        <v>2019</v>
      </c>
      <c r="B13">
        <v>1</v>
      </c>
      <c r="C13">
        <v>2</v>
      </c>
      <c r="D13">
        <v>8547.4686431738501</v>
      </c>
      <c r="E13">
        <v>19445.589734208901</v>
      </c>
      <c r="F13">
        <v>27993.058377382698</v>
      </c>
      <c r="I13" s="3">
        <v>3</v>
      </c>
      <c r="J13" s="4">
        <v>147626.78887102939</v>
      </c>
      <c r="K13" s="4">
        <v>114344.20686685189</v>
      </c>
      <c r="L13" s="4">
        <v>33282.582004177777</v>
      </c>
      <c r="N13" s="5">
        <v>43586</v>
      </c>
      <c r="O13">
        <v>144829.1375255064</v>
      </c>
      <c r="Q13">
        <v>117224.89905681831</v>
      </c>
      <c r="S13">
        <v>27604.238468688029</v>
      </c>
    </row>
    <row r="14" spans="1:19" x14ac:dyDescent="0.25">
      <c r="A14">
        <v>2019</v>
      </c>
      <c r="B14">
        <v>1</v>
      </c>
      <c r="C14">
        <v>3</v>
      </c>
      <c r="D14">
        <v>10806.493243766899</v>
      </c>
      <c r="E14">
        <v>31620.823369502901</v>
      </c>
      <c r="F14">
        <v>42427.316613269802</v>
      </c>
      <c r="I14" s="3">
        <v>4</v>
      </c>
      <c r="J14" s="4">
        <v>141210.4254595431</v>
      </c>
      <c r="K14" s="4">
        <v>111084.0358930099</v>
      </c>
      <c r="L14" s="4">
        <v>30126.389566533209</v>
      </c>
      <c r="N14" s="5">
        <v>43617</v>
      </c>
      <c r="O14">
        <v>141420.41422203279</v>
      </c>
      <c r="Q14">
        <v>118200.8916723432</v>
      </c>
      <c r="S14">
        <v>23219.522549689402</v>
      </c>
    </row>
    <row r="15" spans="1:19" x14ac:dyDescent="0.25">
      <c r="A15">
        <v>2019</v>
      </c>
      <c r="B15">
        <v>1</v>
      </c>
      <c r="C15">
        <v>4</v>
      </c>
      <c r="D15">
        <v>6886.8783861027196</v>
      </c>
      <c r="E15">
        <v>18631.518542780301</v>
      </c>
      <c r="F15">
        <v>25518.396928882899</v>
      </c>
      <c r="I15" s="3">
        <v>5</v>
      </c>
      <c r="J15" s="4">
        <v>144829.1375255064</v>
      </c>
      <c r="K15" s="4">
        <v>117224.89905681831</v>
      </c>
      <c r="L15" s="4">
        <v>27604.238468688029</v>
      </c>
      <c r="N15" s="5">
        <v>43647</v>
      </c>
      <c r="O15">
        <v>137563.59354784479</v>
      </c>
      <c r="Q15">
        <v>117182.677797489</v>
      </c>
      <c r="S15">
        <v>20380.9157503565</v>
      </c>
    </row>
    <row r="16" spans="1:19" x14ac:dyDescent="0.25">
      <c r="A16">
        <v>2019</v>
      </c>
      <c r="B16">
        <v>1</v>
      </c>
      <c r="C16">
        <v>5</v>
      </c>
      <c r="D16">
        <v>4566.5194627826004</v>
      </c>
      <c r="E16">
        <v>16579.068878032402</v>
      </c>
      <c r="F16">
        <v>21145.588340815</v>
      </c>
      <c r="I16" s="3">
        <v>6</v>
      </c>
      <c r="J16" s="4">
        <v>141420.41422203279</v>
      </c>
      <c r="K16" s="4">
        <v>118200.8916723432</v>
      </c>
      <c r="L16" s="4">
        <v>23219.522549689402</v>
      </c>
      <c r="N16" s="5">
        <v>43678</v>
      </c>
      <c r="O16">
        <v>139819.82155597711</v>
      </c>
      <c r="Q16">
        <v>120527.31364541539</v>
      </c>
      <c r="S16">
        <v>19292.507910561781</v>
      </c>
    </row>
    <row r="17" spans="1:19" x14ac:dyDescent="0.25">
      <c r="A17">
        <v>2019</v>
      </c>
      <c r="B17">
        <v>2</v>
      </c>
      <c r="C17">
        <v>1</v>
      </c>
      <c r="D17">
        <v>3450.77177857268</v>
      </c>
      <c r="E17">
        <v>13192.734244142201</v>
      </c>
      <c r="F17">
        <v>16643.506022714799</v>
      </c>
      <c r="I17" s="3">
        <v>7</v>
      </c>
      <c r="J17" s="4">
        <v>137563.59354784479</v>
      </c>
      <c r="K17" s="4">
        <v>117182.677797489</v>
      </c>
      <c r="L17" s="4">
        <v>20380.9157503565</v>
      </c>
      <c r="N17" s="5">
        <v>43709</v>
      </c>
      <c r="O17">
        <v>132889.3459783266</v>
      </c>
      <c r="Q17">
        <v>115716.92576730112</v>
      </c>
      <c r="S17">
        <v>17172.42021102527</v>
      </c>
    </row>
    <row r="18" spans="1:19" x14ac:dyDescent="0.25">
      <c r="A18">
        <v>2019</v>
      </c>
      <c r="B18">
        <v>2</v>
      </c>
      <c r="C18">
        <v>2</v>
      </c>
      <c r="D18">
        <v>8373.7306378479898</v>
      </c>
      <c r="E18">
        <v>20970.123936375599</v>
      </c>
      <c r="F18">
        <v>29343.8545742237</v>
      </c>
      <c r="I18" s="3">
        <v>8</v>
      </c>
      <c r="J18" s="4">
        <v>139819.82155597711</v>
      </c>
      <c r="K18" s="4">
        <v>120527.31364541539</v>
      </c>
      <c r="L18" s="4">
        <v>19292.507910561781</v>
      </c>
      <c r="N18" s="5">
        <v>43739</v>
      </c>
      <c r="O18">
        <v>139023.74745282851</v>
      </c>
      <c r="Q18">
        <v>123051.9136847703</v>
      </c>
      <c r="S18">
        <v>15971.83376805827</v>
      </c>
    </row>
    <row r="19" spans="1:19" x14ac:dyDescent="0.25">
      <c r="A19">
        <v>2019</v>
      </c>
      <c r="B19">
        <v>2</v>
      </c>
      <c r="C19">
        <v>3</v>
      </c>
      <c r="D19">
        <v>10752.261385718501</v>
      </c>
      <c r="E19">
        <v>35033.748110448301</v>
      </c>
      <c r="F19">
        <v>45786.009496166997</v>
      </c>
      <c r="I19" s="3">
        <v>9</v>
      </c>
      <c r="J19" s="4">
        <v>132889.3459783266</v>
      </c>
      <c r="K19" s="4">
        <v>115716.92576730112</v>
      </c>
      <c r="L19" s="4">
        <v>17172.42021102527</v>
      </c>
      <c r="N19" s="5">
        <v>43770</v>
      </c>
      <c r="O19">
        <v>139857.25827337781</v>
      </c>
      <c r="Q19">
        <v>123992.7828744275</v>
      </c>
      <c r="S19">
        <v>15864.475398949919</v>
      </c>
    </row>
    <row r="20" spans="1:19" x14ac:dyDescent="0.25">
      <c r="A20">
        <v>2019</v>
      </c>
      <c r="B20">
        <v>2</v>
      </c>
      <c r="C20">
        <v>4</v>
      </c>
      <c r="D20">
        <v>6796.4146876791301</v>
      </c>
      <c r="E20">
        <v>20616.0125321634</v>
      </c>
      <c r="F20">
        <v>27412.427219842601</v>
      </c>
      <c r="I20" s="3">
        <v>10</v>
      </c>
      <c r="J20" s="4">
        <v>139023.74745282851</v>
      </c>
      <c r="K20" s="4">
        <v>123051.9136847703</v>
      </c>
      <c r="L20" s="4">
        <v>15971.83376805827</v>
      </c>
      <c r="N20" s="5">
        <v>43800</v>
      </c>
      <c r="O20">
        <v>142803.05708973479</v>
      </c>
      <c r="Q20">
        <v>126588.2374382656</v>
      </c>
      <c r="S20">
        <v>16214.819651468772</v>
      </c>
    </row>
    <row r="21" spans="1:19" x14ac:dyDescent="0.25">
      <c r="A21">
        <v>2019</v>
      </c>
      <c r="B21">
        <v>2</v>
      </c>
      <c r="C21">
        <v>5</v>
      </c>
      <c r="D21">
        <v>4860.0136180529798</v>
      </c>
      <c r="E21">
        <v>19657.578472840702</v>
      </c>
      <c r="F21">
        <v>24517.592090893701</v>
      </c>
      <c r="I21" s="3">
        <v>11</v>
      </c>
      <c r="J21" s="4">
        <v>139857.25827337781</v>
      </c>
      <c r="K21" s="4">
        <v>123992.7828744275</v>
      </c>
      <c r="L21" s="4">
        <v>15864.475398949919</v>
      </c>
      <c r="N21" s="5">
        <v>43831</v>
      </c>
      <c r="O21">
        <v>130005.20752423821</v>
      </c>
      <c r="Q21">
        <v>110207.1451597422</v>
      </c>
      <c r="S21">
        <v>19798.062364496051</v>
      </c>
    </row>
    <row r="22" spans="1:19" x14ac:dyDescent="0.25">
      <c r="A22">
        <v>2019</v>
      </c>
      <c r="B22">
        <v>3</v>
      </c>
      <c r="C22">
        <v>1</v>
      </c>
      <c r="D22">
        <v>3678.6155439474301</v>
      </c>
      <c r="E22">
        <v>14479.3459884124</v>
      </c>
      <c r="F22">
        <v>18157.961532359899</v>
      </c>
      <c r="I22" s="3">
        <v>12</v>
      </c>
      <c r="J22" s="4">
        <v>142803.05708973479</v>
      </c>
      <c r="K22" s="4">
        <v>126588.2374382656</v>
      </c>
      <c r="L22" s="4">
        <v>16214.819651468772</v>
      </c>
      <c r="N22" s="5">
        <v>43862</v>
      </c>
      <c r="O22">
        <v>138746.48645216049</v>
      </c>
      <c r="Q22">
        <v>119197.07876040431</v>
      </c>
      <c r="S22">
        <v>19549.407691756278</v>
      </c>
    </row>
    <row r="23" spans="1:19" x14ac:dyDescent="0.25">
      <c r="A23">
        <v>2019</v>
      </c>
      <c r="B23">
        <v>3</v>
      </c>
      <c r="C23">
        <v>2</v>
      </c>
      <c r="D23">
        <v>8082.4875857343904</v>
      </c>
      <c r="E23">
        <v>22014.025078838</v>
      </c>
      <c r="F23">
        <v>30096.512664572201</v>
      </c>
      <c r="I23" s="2">
        <v>2020</v>
      </c>
      <c r="J23" s="4">
        <v>268751.69397639867</v>
      </c>
      <c r="K23" s="4">
        <v>229404.22392014653</v>
      </c>
      <c r="L23" s="4">
        <v>39347.470056252329</v>
      </c>
    </row>
    <row r="24" spans="1:19" x14ac:dyDescent="0.25">
      <c r="A24">
        <v>2019</v>
      </c>
      <c r="B24">
        <v>3</v>
      </c>
      <c r="C24">
        <v>3</v>
      </c>
      <c r="D24">
        <v>10219.773043274599</v>
      </c>
      <c r="E24">
        <v>35447.637980760199</v>
      </c>
      <c r="F24">
        <v>45667.4110240347</v>
      </c>
      <c r="I24" s="3">
        <v>1</v>
      </c>
      <c r="J24" s="4">
        <v>130005.20752423821</v>
      </c>
      <c r="K24" s="4">
        <v>110207.1451597422</v>
      </c>
      <c r="L24" s="4">
        <v>19798.062364496051</v>
      </c>
    </row>
    <row r="25" spans="1:19" x14ac:dyDescent="0.25">
      <c r="A25">
        <v>2019</v>
      </c>
      <c r="B25">
        <v>3</v>
      </c>
      <c r="C25">
        <v>4</v>
      </c>
      <c r="D25">
        <v>6531.7081697577496</v>
      </c>
      <c r="E25">
        <v>21927.492130067702</v>
      </c>
      <c r="F25">
        <v>28459.200299825501</v>
      </c>
      <c r="I25" s="3">
        <v>2</v>
      </c>
      <c r="J25" s="4">
        <v>138746.48645216049</v>
      </c>
      <c r="K25" s="4">
        <v>119197.07876040431</v>
      </c>
      <c r="L25" s="4">
        <v>19549.407691756278</v>
      </c>
    </row>
    <row r="26" spans="1:19" x14ac:dyDescent="0.25">
      <c r="A26">
        <v>2019</v>
      </c>
      <c r="B26">
        <v>3</v>
      </c>
      <c r="C26">
        <v>5</v>
      </c>
      <c r="D26">
        <v>4769.9976614636098</v>
      </c>
      <c r="E26">
        <v>20475.7056887736</v>
      </c>
      <c r="F26">
        <v>25245.703350237101</v>
      </c>
      <c r="I26" s="2" t="s">
        <v>7</v>
      </c>
      <c r="J26" s="4"/>
      <c r="K26" s="4"/>
      <c r="L26" s="4"/>
    </row>
    <row r="27" spans="1:19" x14ac:dyDescent="0.25">
      <c r="A27">
        <v>2019</v>
      </c>
      <c r="B27">
        <v>4</v>
      </c>
      <c r="C27">
        <v>1</v>
      </c>
      <c r="D27">
        <v>3277.3741651659602</v>
      </c>
      <c r="E27">
        <v>14072.232088934399</v>
      </c>
      <c r="F27">
        <v>17349.606254100399</v>
      </c>
      <c r="I27" s="3" t="s">
        <v>7</v>
      </c>
      <c r="J27" s="4"/>
      <c r="K27" s="4"/>
      <c r="L27" s="4"/>
    </row>
    <row r="28" spans="1:19" x14ac:dyDescent="0.25">
      <c r="A28">
        <v>2019</v>
      </c>
      <c r="B28">
        <v>4</v>
      </c>
      <c r="C28">
        <v>2</v>
      </c>
      <c r="D28">
        <v>7362.0198871313296</v>
      </c>
      <c r="E28">
        <v>20906.290912504799</v>
      </c>
      <c r="F28">
        <v>28268.3107996361</v>
      </c>
      <c r="I28" s="2" t="s">
        <v>8</v>
      </c>
      <c r="J28" s="4">
        <v>2222279.4331856668</v>
      </c>
      <c r="K28" s="4">
        <v>1829893.097098913</v>
      </c>
      <c r="L28" s="4">
        <v>392386.33608675335</v>
      </c>
    </row>
    <row r="29" spans="1:19" x14ac:dyDescent="0.25">
      <c r="A29">
        <v>2019</v>
      </c>
      <c r="B29">
        <v>4</v>
      </c>
      <c r="C29">
        <v>3</v>
      </c>
      <c r="D29">
        <v>9417.9324260591202</v>
      </c>
      <c r="E29">
        <v>34895.121173813197</v>
      </c>
      <c r="F29">
        <v>44313.053599872001</v>
      </c>
    </row>
    <row r="30" spans="1:19" x14ac:dyDescent="0.25">
      <c r="A30">
        <v>2019</v>
      </c>
      <c r="B30">
        <v>4</v>
      </c>
      <c r="C30">
        <v>4</v>
      </c>
      <c r="D30">
        <v>5842.1122789936999</v>
      </c>
      <c r="E30">
        <v>21083.430199542501</v>
      </c>
      <c r="F30">
        <v>26925.542478536401</v>
      </c>
    </row>
    <row r="31" spans="1:19" x14ac:dyDescent="0.25">
      <c r="A31">
        <v>2019</v>
      </c>
      <c r="B31">
        <v>4</v>
      </c>
      <c r="C31">
        <v>5</v>
      </c>
      <c r="D31">
        <v>4226.9508091831003</v>
      </c>
      <c r="E31">
        <v>20126.961518215001</v>
      </c>
      <c r="F31">
        <v>24353.9123273982</v>
      </c>
    </row>
    <row r="32" spans="1:19" x14ac:dyDescent="0.25">
      <c r="A32">
        <v>2019</v>
      </c>
      <c r="B32">
        <v>5</v>
      </c>
      <c r="C32">
        <v>1</v>
      </c>
      <c r="D32">
        <v>3166.3409082333401</v>
      </c>
      <c r="E32">
        <v>15591.6936135669</v>
      </c>
      <c r="F32">
        <v>18758.0345218002</v>
      </c>
    </row>
    <row r="33" spans="1:6" x14ac:dyDescent="0.25">
      <c r="A33">
        <v>2019</v>
      </c>
      <c r="B33">
        <v>5</v>
      </c>
      <c r="C33">
        <v>2</v>
      </c>
      <c r="D33">
        <v>6645.0875210816903</v>
      </c>
      <c r="E33">
        <v>20374.6056115459</v>
      </c>
      <c r="F33">
        <v>27019.693132627599</v>
      </c>
    </row>
    <row r="34" spans="1:6" x14ac:dyDescent="0.25">
      <c r="A34">
        <v>2019</v>
      </c>
      <c r="B34">
        <v>5</v>
      </c>
      <c r="C34">
        <v>3</v>
      </c>
      <c r="D34">
        <v>8706.9627091509501</v>
      </c>
      <c r="E34">
        <v>37041.910578333802</v>
      </c>
      <c r="F34">
        <v>45748.873287485199</v>
      </c>
    </row>
    <row r="35" spans="1:6" x14ac:dyDescent="0.25">
      <c r="A35">
        <v>2019</v>
      </c>
      <c r="B35">
        <v>5</v>
      </c>
      <c r="C35">
        <v>4</v>
      </c>
      <c r="D35">
        <v>5358.9523918020504</v>
      </c>
      <c r="E35">
        <v>22993.206336635099</v>
      </c>
      <c r="F35">
        <v>28352.158728436902</v>
      </c>
    </row>
    <row r="36" spans="1:6" x14ac:dyDescent="0.25">
      <c r="A36">
        <v>2019</v>
      </c>
      <c r="B36">
        <v>5</v>
      </c>
      <c r="C36">
        <v>5</v>
      </c>
      <c r="D36">
        <v>3726.89493842</v>
      </c>
      <c r="E36">
        <v>21223.482916736601</v>
      </c>
      <c r="F36">
        <v>24950.377855156501</v>
      </c>
    </row>
    <row r="37" spans="1:6" x14ac:dyDescent="0.25">
      <c r="A37">
        <v>2019</v>
      </c>
      <c r="B37">
        <v>6</v>
      </c>
      <c r="C37">
        <v>1</v>
      </c>
      <c r="D37">
        <v>2632.9422778984999</v>
      </c>
      <c r="E37">
        <v>16330.0523308267</v>
      </c>
      <c r="F37">
        <v>18962.994608725301</v>
      </c>
    </row>
    <row r="38" spans="1:6" x14ac:dyDescent="0.25">
      <c r="A38">
        <v>2019</v>
      </c>
      <c r="B38">
        <v>6</v>
      </c>
      <c r="C38">
        <v>2</v>
      </c>
      <c r="D38">
        <v>5626.8852360269802</v>
      </c>
      <c r="E38">
        <v>20329.280354624301</v>
      </c>
      <c r="F38">
        <v>25956.165590651199</v>
      </c>
    </row>
    <row r="39" spans="1:6" x14ac:dyDescent="0.25">
      <c r="A39">
        <v>2019</v>
      </c>
      <c r="B39">
        <v>6</v>
      </c>
      <c r="C39">
        <v>3</v>
      </c>
      <c r="D39">
        <v>7381.7948818300101</v>
      </c>
      <c r="E39">
        <v>37320.245087734103</v>
      </c>
      <c r="F39">
        <v>44702.039969564197</v>
      </c>
    </row>
    <row r="40" spans="1:6" x14ac:dyDescent="0.25">
      <c r="A40">
        <v>2019</v>
      </c>
      <c r="B40">
        <v>6</v>
      </c>
      <c r="C40">
        <v>4</v>
      </c>
      <c r="D40">
        <v>4441.6662822643702</v>
      </c>
      <c r="E40">
        <v>22707.304975857602</v>
      </c>
      <c r="F40">
        <v>27148.971258121899</v>
      </c>
    </row>
    <row r="41" spans="1:6" x14ac:dyDescent="0.25">
      <c r="A41">
        <v>2019</v>
      </c>
      <c r="B41">
        <v>6</v>
      </c>
      <c r="C41">
        <v>5</v>
      </c>
      <c r="D41">
        <v>3136.2338716695399</v>
      </c>
      <c r="E41">
        <v>21514.008923300498</v>
      </c>
      <c r="F41">
        <v>24650.2427949702</v>
      </c>
    </row>
    <row r="42" spans="1:6" x14ac:dyDescent="0.25">
      <c r="A42">
        <v>2019</v>
      </c>
      <c r="B42">
        <v>7</v>
      </c>
      <c r="C42">
        <v>1</v>
      </c>
      <c r="D42">
        <v>2365.6320485974402</v>
      </c>
      <c r="E42">
        <v>16527.869706253499</v>
      </c>
      <c r="F42">
        <v>18893.501754850899</v>
      </c>
    </row>
    <row r="43" spans="1:6" x14ac:dyDescent="0.25">
      <c r="A43">
        <v>2019</v>
      </c>
      <c r="B43">
        <v>7</v>
      </c>
      <c r="C43">
        <v>2</v>
      </c>
      <c r="D43">
        <v>4960.8783051407299</v>
      </c>
      <c r="E43">
        <v>20274.788637089499</v>
      </c>
      <c r="F43">
        <v>25235.6669422302</v>
      </c>
    </row>
    <row r="44" spans="1:6" x14ac:dyDescent="0.25">
      <c r="A44">
        <v>2019</v>
      </c>
      <c r="B44">
        <v>7</v>
      </c>
      <c r="C44">
        <v>3</v>
      </c>
      <c r="D44">
        <v>6513.9928512453198</v>
      </c>
      <c r="E44">
        <v>36505.209814353097</v>
      </c>
      <c r="F44">
        <v>43019.202665598001</v>
      </c>
    </row>
    <row r="45" spans="1:6" x14ac:dyDescent="0.25">
      <c r="A45">
        <v>2019</v>
      </c>
      <c r="B45">
        <v>7</v>
      </c>
      <c r="C45">
        <v>4</v>
      </c>
      <c r="D45">
        <v>3739.2888998327398</v>
      </c>
      <c r="E45">
        <v>22722.359501347801</v>
      </c>
      <c r="F45">
        <v>26461.648401180399</v>
      </c>
    </row>
    <row r="46" spans="1:6" x14ac:dyDescent="0.25">
      <c r="A46">
        <v>2019</v>
      </c>
      <c r="B46">
        <v>7</v>
      </c>
      <c r="C46">
        <v>5</v>
      </c>
      <c r="D46">
        <v>2801.12364554027</v>
      </c>
      <c r="E46">
        <v>21152.4501384451</v>
      </c>
      <c r="F46">
        <v>23953.573783985299</v>
      </c>
    </row>
    <row r="47" spans="1:6" x14ac:dyDescent="0.25">
      <c r="A47">
        <v>2019</v>
      </c>
      <c r="B47">
        <v>8</v>
      </c>
      <c r="C47">
        <v>1</v>
      </c>
      <c r="D47">
        <v>2237.0447347136401</v>
      </c>
      <c r="E47">
        <v>16609.959901750099</v>
      </c>
      <c r="F47">
        <v>18847.004636463698</v>
      </c>
    </row>
    <row r="48" spans="1:6" x14ac:dyDescent="0.25">
      <c r="A48">
        <v>2019</v>
      </c>
      <c r="B48">
        <v>8</v>
      </c>
      <c r="C48">
        <v>2</v>
      </c>
      <c r="D48">
        <v>4623.8529629391396</v>
      </c>
      <c r="E48">
        <v>21156.180915821598</v>
      </c>
      <c r="F48">
        <v>25780.0338787609</v>
      </c>
    </row>
    <row r="49" spans="1:6" x14ac:dyDescent="0.25">
      <c r="A49">
        <v>2019</v>
      </c>
      <c r="B49">
        <v>8</v>
      </c>
      <c r="C49">
        <v>3</v>
      </c>
      <c r="D49">
        <v>6196.4606275148999</v>
      </c>
      <c r="E49">
        <v>37488.828492425797</v>
      </c>
      <c r="F49">
        <v>43685.2891199406</v>
      </c>
    </row>
    <row r="50" spans="1:6" x14ac:dyDescent="0.25">
      <c r="A50">
        <v>2019</v>
      </c>
      <c r="B50">
        <v>8</v>
      </c>
      <c r="C50">
        <v>4</v>
      </c>
      <c r="D50">
        <v>3580.5143554254901</v>
      </c>
      <c r="E50">
        <v>23473.782534600199</v>
      </c>
      <c r="F50">
        <v>27054.2968900255</v>
      </c>
    </row>
    <row r="51" spans="1:6" x14ac:dyDescent="0.25">
      <c r="A51">
        <v>2019</v>
      </c>
      <c r="B51">
        <v>8</v>
      </c>
      <c r="C51">
        <v>5</v>
      </c>
      <c r="D51">
        <v>2654.63522996861</v>
      </c>
      <c r="E51">
        <v>21798.561800817701</v>
      </c>
      <c r="F51">
        <v>24453.197030786399</v>
      </c>
    </row>
    <row r="52" spans="1:6" x14ac:dyDescent="0.25">
      <c r="A52">
        <v>2019</v>
      </c>
      <c r="B52">
        <v>9</v>
      </c>
      <c r="C52">
        <v>1</v>
      </c>
      <c r="D52">
        <v>1962.6275065289699</v>
      </c>
      <c r="E52">
        <v>16125.901762433101</v>
      </c>
      <c r="F52">
        <v>18088.529268962</v>
      </c>
    </row>
    <row r="53" spans="1:6" x14ac:dyDescent="0.25">
      <c r="A53">
        <v>2019</v>
      </c>
      <c r="B53">
        <v>9</v>
      </c>
      <c r="C53">
        <v>2</v>
      </c>
      <c r="D53">
        <v>4295.1610650664898</v>
      </c>
      <c r="E53">
        <v>20926.184325599101</v>
      </c>
      <c r="F53">
        <v>25221.3453906656</v>
      </c>
    </row>
    <row r="54" spans="1:6" x14ac:dyDescent="0.25">
      <c r="A54">
        <v>2019</v>
      </c>
      <c r="B54">
        <v>9</v>
      </c>
      <c r="C54">
        <v>3</v>
      </c>
      <c r="D54">
        <v>5427.9380809846298</v>
      </c>
      <c r="E54">
        <v>35714.075156890402</v>
      </c>
      <c r="F54">
        <v>41142.013237875399</v>
      </c>
    </row>
    <row r="55" spans="1:6" x14ac:dyDescent="0.25">
      <c r="A55">
        <v>2019</v>
      </c>
      <c r="B55">
        <v>9</v>
      </c>
      <c r="C55">
        <v>4</v>
      </c>
      <c r="D55">
        <v>3149.2493682791101</v>
      </c>
      <c r="E55">
        <v>21983.867877001201</v>
      </c>
      <c r="F55">
        <v>25133.117245280198</v>
      </c>
    </row>
    <row r="56" spans="1:6" x14ac:dyDescent="0.25">
      <c r="A56">
        <v>2019</v>
      </c>
      <c r="B56">
        <v>9</v>
      </c>
      <c r="C56">
        <v>5</v>
      </c>
      <c r="D56">
        <v>2337.4441901660698</v>
      </c>
      <c r="E56">
        <v>20966.896645377299</v>
      </c>
      <c r="F56">
        <v>23304.3408355434</v>
      </c>
    </row>
    <row r="57" spans="1:6" x14ac:dyDescent="0.25">
      <c r="A57">
        <v>2019</v>
      </c>
      <c r="B57">
        <v>10</v>
      </c>
      <c r="C57">
        <v>1</v>
      </c>
      <c r="D57">
        <v>1849.7663591120199</v>
      </c>
      <c r="E57">
        <v>15574.4059789449</v>
      </c>
      <c r="F57">
        <v>17424.172338056898</v>
      </c>
    </row>
    <row r="58" spans="1:6" x14ac:dyDescent="0.25">
      <c r="A58">
        <v>2019</v>
      </c>
      <c r="B58">
        <v>10</v>
      </c>
      <c r="C58">
        <v>2</v>
      </c>
      <c r="D58">
        <v>3686.5085578503299</v>
      </c>
      <c r="E58">
        <v>23156.299054004499</v>
      </c>
      <c r="F58">
        <v>26842.8076118547</v>
      </c>
    </row>
    <row r="59" spans="1:6" x14ac:dyDescent="0.25">
      <c r="A59">
        <v>2019</v>
      </c>
      <c r="B59">
        <v>10</v>
      </c>
      <c r="C59">
        <v>3</v>
      </c>
      <c r="D59">
        <v>5212.60647407324</v>
      </c>
      <c r="E59">
        <v>38404.653874413903</v>
      </c>
      <c r="F59">
        <v>43617.260348487303</v>
      </c>
    </row>
    <row r="60" spans="1:6" x14ac:dyDescent="0.25">
      <c r="A60">
        <v>2019</v>
      </c>
      <c r="B60">
        <v>10</v>
      </c>
      <c r="C60">
        <v>4</v>
      </c>
      <c r="D60">
        <v>2962.9153880369199</v>
      </c>
      <c r="E60">
        <v>23943.027028427201</v>
      </c>
      <c r="F60">
        <v>26905.942416463899</v>
      </c>
    </row>
    <row r="61" spans="1:6" x14ac:dyDescent="0.25">
      <c r="A61">
        <v>2019</v>
      </c>
      <c r="B61">
        <v>10</v>
      </c>
      <c r="C61">
        <v>5</v>
      </c>
      <c r="D61">
        <v>2260.0369889857602</v>
      </c>
      <c r="E61">
        <v>21973.527748979799</v>
      </c>
      <c r="F61">
        <v>24233.564737965698</v>
      </c>
    </row>
    <row r="62" spans="1:6" x14ac:dyDescent="0.25">
      <c r="A62">
        <v>2019</v>
      </c>
      <c r="B62">
        <v>11</v>
      </c>
      <c r="C62">
        <v>1</v>
      </c>
      <c r="D62">
        <v>1839.47534411891</v>
      </c>
      <c r="E62">
        <v>16208.8979576657</v>
      </c>
      <c r="F62">
        <v>18048.373301784599</v>
      </c>
    </row>
    <row r="63" spans="1:6" x14ac:dyDescent="0.25">
      <c r="A63">
        <v>2019</v>
      </c>
      <c r="B63">
        <v>11</v>
      </c>
      <c r="C63">
        <v>2</v>
      </c>
      <c r="D63">
        <v>3492.7173596943999</v>
      </c>
      <c r="E63">
        <v>22947.697148965301</v>
      </c>
      <c r="F63">
        <v>26440.4145086598</v>
      </c>
    </row>
    <row r="64" spans="1:6" x14ac:dyDescent="0.25">
      <c r="A64">
        <v>2019</v>
      </c>
      <c r="B64">
        <v>11</v>
      </c>
      <c r="C64">
        <v>3</v>
      </c>
      <c r="D64">
        <v>5181.2276418537203</v>
      </c>
      <c r="E64">
        <v>37849.980242148798</v>
      </c>
      <c r="F64">
        <v>43031.207884002702</v>
      </c>
    </row>
    <row r="65" spans="1:6" x14ac:dyDescent="0.25">
      <c r="A65">
        <v>2019</v>
      </c>
      <c r="B65">
        <v>11</v>
      </c>
      <c r="C65">
        <v>4</v>
      </c>
      <c r="D65">
        <v>3027.0208701486899</v>
      </c>
      <c r="E65">
        <v>24827.826077464</v>
      </c>
      <c r="F65">
        <v>27854.846947612699</v>
      </c>
    </row>
    <row r="66" spans="1:6" x14ac:dyDescent="0.25">
      <c r="A66">
        <v>2019</v>
      </c>
      <c r="B66">
        <v>11</v>
      </c>
      <c r="C66">
        <v>5</v>
      </c>
      <c r="D66">
        <v>2324.0341831341998</v>
      </c>
      <c r="E66">
        <v>22158.3814481837</v>
      </c>
      <c r="F66">
        <v>24482.415631317999</v>
      </c>
    </row>
    <row r="67" spans="1:6" x14ac:dyDescent="0.25">
      <c r="A67">
        <v>2019</v>
      </c>
      <c r="B67">
        <v>12</v>
      </c>
      <c r="C67">
        <v>1</v>
      </c>
      <c r="D67">
        <v>1963.3171959251599</v>
      </c>
      <c r="E67">
        <v>16819.548094961701</v>
      </c>
      <c r="F67">
        <v>18782.865290886799</v>
      </c>
    </row>
    <row r="68" spans="1:6" x14ac:dyDescent="0.25">
      <c r="A68">
        <v>2019</v>
      </c>
      <c r="B68">
        <v>12</v>
      </c>
      <c r="C68">
        <v>2</v>
      </c>
      <c r="D68">
        <v>3407.5188146343598</v>
      </c>
      <c r="E68">
        <v>21758.041624184501</v>
      </c>
      <c r="F68">
        <v>25165.5604388188</v>
      </c>
    </row>
    <row r="69" spans="1:6" x14ac:dyDescent="0.25">
      <c r="A69">
        <v>2019</v>
      </c>
      <c r="B69">
        <v>12</v>
      </c>
      <c r="C69">
        <v>3</v>
      </c>
      <c r="D69">
        <v>5352.68151407401</v>
      </c>
      <c r="E69">
        <v>39093.582462028702</v>
      </c>
      <c r="F69">
        <v>44446.263976103</v>
      </c>
    </row>
    <row r="70" spans="1:6" x14ac:dyDescent="0.25">
      <c r="A70">
        <v>2019</v>
      </c>
      <c r="B70">
        <v>12</v>
      </c>
      <c r="C70">
        <v>4</v>
      </c>
      <c r="D70">
        <v>3120.2052668393098</v>
      </c>
      <c r="E70">
        <v>25364.735781538799</v>
      </c>
      <c r="F70">
        <v>28484.941048378401</v>
      </c>
    </row>
    <row r="71" spans="1:6" x14ac:dyDescent="0.25">
      <c r="A71">
        <v>2019</v>
      </c>
      <c r="B71">
        <v>12</v>
      </c>
      <c r="C71">
        <v>5</v>
      </c>
      <c r="D71">
        <v>2371.0968599959301</v>
      </c>
      <c r="E71">
        <v>23552.329475551898</v>
      </c>
      <c r="F71">
        <v>25923.4263355478</v>
      </c>
    </row>
    <row r="72" spans="1:6" x14ac:dyDescent="0.25">
      <c r="A72">
        <v>2020</v>
      </c>
      <c r="B72">
        <v>1</v>
      </c>
      <c r="C72">
        <v>1</v>
      </c>
      <c r="D72">
        <v>2200.0794981366698</v>
      </c>
      <c r="E72">
        <v>15240.3431174014</v>
      </c>
      <c r="F72">
        <v>17440.4226155381</v>
      </c>
    </row>
    <row r="73" spans="1:6" x14ac:dyDescent="0.25">
      <c r="A73">
        <v>2020</v>
      </c>
      <c r="B73">
        <v>1</v>
      </c>
      <c r="C73">
        <v>2</v>
      </c>
      <c r="D73">
        <v>4482.3479875831099</v>
      </c>
      <c r="E73">
        <v>21275.4591749551</v>
      </c>
      <c r="F73">
        <v>25757.807162538102</v>
      </c>
    </row>
    <row r="74" spans="1:6" x14ac:dyDescent="0.25">
      <c r="A74">
        <v>2020</v>
      </c>
      <c r="B74">
        <v>1</v>
      </c>
      <c r="C74">
        <v>3</v>
      </c>
      <c r="D74">
        <v>6490.9992235520303</v>
      </c>
      <c r="E74">
        <v>33514.704580089703</v>
      </c>
      <c r="F74">
        <v>40005.703803641802</v>
      </c>
    </row>
    <row r="75" spans="1:6" x14ac:dyDescent="0.25">
      <c r="A75">
        <v>2020</v>
      </c>
      <c r="B75">
        <v>1</v>
      </c>
      <c r="C75">
        <v>4</v>
      </c>
      <c r="D75">
        <v>3776.2714775264899</v>
      </c>
      <c r="E75">
        <v>21137.714819993202</v>
      </c>
      <c r="F75">
        <v>24913.986297519601</v>
      </c>
    </row>
    <row r="76" spans="1:6" x14ac:dyDescent="0.25">
      <c r="A76">
        <v>2020</v>
      </c>
      <c r="B76">
        <v>1</v>
      </c>
      <c r="C76">
        <v>5</v>
      </c>
      <c r="D76">
        <v>2848.3641776977502</v>
      </c>
      <c r="E76">
        <v>19038.9234673028</v>
      </c>
      <c r="F76">
        <v>21887.287645000601</v>
      </c>
    </row>
    <row r="77" spans="1:6" x14ac:dyDescent="0.25">
      <c r="A77">
        <v>2020</v>
      </c>
      <c r="B77">
        <v>2</v>
      </c>
      <c r="C77">
        <v>1</v>
      </c>
      <c r="D77">
        <v>1885.6262418767701</v>
      </c>
      <c r="E77">
        <v>15263.518301971901</v>
      </c>
      <c r="F77">
        <v>17149.144543848801</v>
      </c>
    </row>
    <row r="78" spans="1:6" x14ac:dyDescent="0.25">
      <c r="A78">
        <v>2020</v>
      </c>
      <c r="B78">
        <v>2</v>
      </c>
      <c r="C78">
        <v>2</v>
      </c>
      <c r="D78">
        <v>4433.7711555964297</v>
      </c>
      <c r="E78">
        <v>22349.320659733701</v>
      </c>
      <c r="F78">
        <v>26783.091815330001</v>
      </c>
    </row>
    <row r="79" spans="1:6" x14ac:dyDescent="0.25">
      <c r="A79">
        <v>2020</v>
      </c>
      <c r="B79">
        <v>2</v>
      </c>
      <c r="C79">
        <v>3</v>
      </c>
      <c r="D79">
        <v>6573.8530265193704</v>
      </c>
      <c r="E79">
        <v>37506.498454615103</v>
      </c>
      <c r="F79">
        <v>44080.351481134501</v>
      </c>
    </row>
    <row r="80" spans="1:6" x14ac:dyDescent="0.25">
      <c r="A80">
        <v>2020</v>
      </c>
      <c r="B80">
        <v>2</v>
      </c>
      <c r="C80">
        <v>4</v>
      </c>
      <c r="D80">
        <v>3784.6975968238198</v>
      </c>
      <c r="E80">
        <v>22696.239145421099</v>
      </c>
      <c r="F80">
        <v>26480.9367422449</v>
      </c>
    </row>
    <row r="81" spans="1:6" x14ac:dyDescent="0.25">
      <c r="A81">
        <v>2020</v>
      </c>
      <c r="B81">
        <v>2</v>
      </c>
      <c r="C81">
        <v>5</v>
      </c>
      <c r="D81">
        <v>2871.4596709398902</v>
      </c>
      <c r="E81">
        <v>21381.5021986625</v>
      </c>
      <c r="F81">
        <v>24252.961869602299</v>
      </c>
    </row>
  </sheetData>
  <mergeCells count="1">
    <mergeCell ref="N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Timeline</vt:lpstr>
      <vt:lpstr>Pre 2020 Tax Tables</vt:lpstr>
      <vt:lpstr>Post 2020 Tax Tables</vt:lpstr>
      <vt:lpstr>Trips Within Downtown Zone</vt:lpstr>
      <vt:lpstr>Outside of Downtown Zone</vt:lpstr>
      <vt:lpstr>Only Origin in Downtown Zone</vt:lpstr>
      <vt:lpstr>Only Dest in Downtown 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transportlab</dc:creator>
  <cp:lastModifiedBy>transportlab</cp:lastModifiedBy>
  <dcterms:created xsi:type="dcterms:W3CDTF">2021-01-26T15:49:32Z</dcterms:created>
  <dcterms:modified xsi:type="dcterms:W3CDTF">2021-01-26T18:18:01Z</dcterms:modified>
</cp:coreProperties>
</file>