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Resume\"/>
    </mc:Choice>
  </mc:AlternateContent>
  <xr:revisionPtr revIDLastSave="0" documentId="13_ncr:1_{A46CACC8-0BD9-4CDA-BC82-09830750AC2D}" xr6:coauthVersionLast="45" xr6:coauthVersionMax="45" xr10:uidLastSave="{00000000-0000-0000-0000-000000000000}"/>
  <bookViews>
    <workbookView xWindow="-120" yWindow="-120" windowWidth="24240" windowHeight="13140" xr2:uid="{2E62C356-9F81-4633-B46D-9409A9F2C9B0}"/>
  </bookViews>
  <sheets>
    <sheet name="Current Inventory" sheetId="1" r:id="rId1"/>
    <sheet name="Categories" sheetId="2" r:id="rId2"/>
    <sheet name="Suppliers" sheetId="3" r:id="rId3"/>
    <sheet name="Replenishment" sheetId="4" r:id="rId4"/>
    <sheet name="Taxes" sheetId="5" r:id="rId5"/>
  </sheets>
  <definedNames>
    <definedName name="_xlchart.v1.0" hidden="1">'Current Inventory'!$E$2:$E$38</definedName>
    <definedName name="_xlchart.v1.1" hidden="1">'Current Inventory'!$R$3:$R$11</definedName>
    <definedName name="_xlchart.v1.2" hidden="1">'Current Inventory'!$S$2</definedName>
    <definedName name="_xlchart.v1.3" hidden="1">'Current Inventory'!$S$3:$S$11</definedName>
    <definedName name="_xlchart.v1.4" hidden="1">'Current Inventory'!$R$3:$R$11</definedName>
    <definedName name="_xlchart.v1.5" hidden="1">'Current Inventory'!$S$2</definedName>
    <definedName name="_xlchart.v1.6" hidden="1">'Current Inventory'!$S$3:$S$11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" i="1"/>
  <c r="D13" i="5"/>
  <c r="C13" i="5"/>
  <c r="D11" i="5"/>
  <c r="D3" i="5"/>
  <c r="D4" i="5"/>
  <c r="D5" i="5"/>
  <c r="D6" i="5"/>
  <c r="D7" i="5"/>
  <c r="D8" i="5"/>
  <c r="D9" i="5"/>
  <c r="D10" i="5"/>
  <c r="D2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D3" i="3"/>
  <c r="D4" i="3"/>
  <c r="D5" i="3"/>
  <c r="D6" i="3"/>
  <c r="D7" i="3"/>
  <c r="D8" i="3"/>
  <c r="D9" i="3"/>
  <c r="D10" i="3"/>
  <c r="D11" i="3"/>
  <c r="D12" i="3"/>
  <c r="D2" i="3"/>
  <c r="B3" i="5" l="1"/>
  <c r="B4" i="5"/>
  <c r="B5" i="5"/>
  <c r="B6" i="5"/>
  <c r="B7" i="5"/>
  <c r="B8" i="5"/>
  <c r="B9" i="5"/>
  <c r="B10" i="5"/>
  <c r="B11" i="5"/>
  <c r="B2" i="5"/>
  <c r="D21" i="4"/>
  <c r="B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2" i="4" s="1"/>
  <c r="H36" i="1"/>
  <c r="H37" i="1"/>
  <c r="H38" i="1"/>
  <c r="D36" i="1"/>
  <c r="D37" i="1"/>
  <c r="D38" i="1"/>
  <c r="H32" i="1"/>
  <c r="H33" i="1"/>
  <c r="H34" i="1"/>
  <c r="H35" i="1"/>
  <c r="D32" i="1"/>
  <c r="D33" i="1"/>
  <c r="D34" i="1"/>
  <c r="D35" i="1"/>
  <c r="H29" i="1"/>
  <c r="H30" i="1"/>
  <c r="H31" i="1"/>
  <c r="D29" i="1"/>
  <c r="D30" i="1"/>
  <c r="D31" i="1"/>
  <c r="H26" i="1"/>
  <c r="H27" i="1"/>
  <c r="H28" i="1"/>
  <c r="D26" i="1"/>
  <c r="D27" i="1"/>
  <c r="D28" i="1"/>
  <c r="H23" i="1"/>
  <c r="H24" i="1"/>
  <c r="H25" i="1"/>
  <c r="D23" i="1"/>
  <c r="D24" i="1"/>
  <c r="D25" i="1"/>
  <c r="H19" i="1"/>
  <c r="H20" i="1"/>
  <c r="H21" i="1"/>
  <c r="H22" i="1"/>
  <c r="D19" i="1"/>
  <c r="D20" i="1"/>
  <c r="D21" i="1"/>
  <c r="D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  <c r="D15" i="1"/>
  <c r="D16" i="1"/>
  <c r="D17" i="1"/>
  <c r="D18" i="1"/>
  <c r="D14" i="1"/>
  <c r="D3" i="1"/>
  <c r="D4" i="1"/>
  <c r="D5" i="1"/>
  <c r="D6" i="1"/>
  <c r="D7" i="1"/>
  <c r="D8" i="1"/>
  <c r="D9" i="1"/>
  <c r="D10" i="1"/>
  <c r="D11" i="1"/>
  <c r="D12" i="1"/>
  <c r="D13" i="1"/>
  <c r="D2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" i="4"/>
  <c r="G15" i="4" l="1"/>
  <c r="J15" i="4" s="1"/>
  <c r="H15" i="4"/>
  <c r="G14" i="4"/>
  <c r="J14" i="4" s="1"/>
  <c r="H14" i="4"/>
  <c r="G6" i="4"/>
  <c r="J6" i="4" s="1"/>
  <c r="H6" i="4"/>
  <c r="G17" i="4"/>
  <c r="J17" i="4" s="1"/>
  <c r="H17" i="4"/>
  <c r="G13" i="4"/>
  <c r="J13" i="4" s="1"/>
  <c r="H13" i="4"/>
  <c r="G9" i="4"/>
  <c r="J9" i="4" s="1"/>
  <c r="H9" i="4"/>
  <c r="G5" i="4"/>
  <c r="J5" i="4" s="1"/>
  <c r="H5" i="4"/>
  <c r="G21" i="4"/>
  <c r="J21" i="4" s="1"/>
  <c r="H21" i="4"/>
  <c r="G19" i="4"/>
  <c r="J19" i="4" s="1"/>
  <c r="H19" i="4"/>
  <c r="G11" i="4"/>
  <c r="J11" i="4" s="1"/>
  <c r="H11" i="4"/>
  <c r="G7" i="4"/>
  <c r="J7" i="4" s="1"/>
  <c r="H7" i="4"/>
  <c r="G3" i="4"/>
  <c r="J3" i="4" s="1"/>
  <c r="H3" i="4"/>
  <c r="G18" i="4"/>
  <c r="J18" i="4" s="1"/>
  <c r="H18" i="4"/>
  <c r="G10" i="4"/>
  <c r="J10" i="4" s="1"/>
  <c r="H10" i="4"/>
  <c r="G20" i="4"/>
  <c r="J20" i="4" s="1"/>
  <c r="H20" i="4"/>
  <c r="G16" i="4"/>
  <c r="J16" i="4" s="1"/>
  <c r="H16" i="4"/>
  <c r="G12" i="4"/>
  <c r="J12" i="4" s="1"/>
  <c r="H12" i="4"/>
  <c r="G8" i="4"/>
  <c r="J8" i="4" s="1"/>
  <c r="H8" i="4"/>
  <c r="G4" i="4"/>
  <c r="J4" i="4" s="1"/>
  <c r="H4" i="4"/>
  <c r="H2" i="4"/>
  <c r="J2" i="4"/>
</calcChain>
</file>

<file path=xl/sharedStrings.xml><?xml version="1.0" encoding="utf-8"?>
<sst xmlns="http://schemas.openxmlformats.org/spreadsheetml/2006/main" count="279" uniqueCount="152">
  <si>
    <t>Category</t>
  </si>
  <si>
    <t>Color</t>
  </si>
  <si>
    <t>Price</t>
  </si>
  <si>
    <t>Object Code</t>
  </si>
  <si>
    <t>Lawn</t>
  </si>
  <si>
    <t>Gen Merch</t>
  </si>
  <si>
    <t>Produce</t>
  </si>
  <si>
    <t>Supplier</t>
  </si>
  <si>
    <t>Supplier Code</t>
  </si>
  <si>
    <t>Beauty</t>
  </si>
  <si>
    <t>Health</t>
  </si>
  <si>
    <t>Category Code</t>
  </si>
  <si>
    <t>AB01</t>
  </si>
  <si>
    <t>DR32</t>
  </si>
  <si>
    <t>LC12</t>
  </si>
  <si>
    <t>Beverage</t>
  </si>
  <si>
    <t>Dairy</t>
  </si>
  <si>
    <t>NW55</t>
  </si>
  <si>
    <t>JJ101</t>
  </si>
  <si>
    <t>EK42</t>
  </si>
  <si>
    <t>BC60</t>
  </si>
  <si>
    <t>SN340</t>
  </si>
  <si>
    <t>Date Received</t>
  </si>
  <si>
    <t>Super Savers</t>
  </si>
  <si>
    <t>World Foods</t>
  </si>
  <si>
    <t>Pigeon Brands</t>
  </si>
  <si>
    <t>Vanilla Vanilla Co</t>
  </si>
  <si>
    <t>Fruit of the Fruit Co</t>
  </si>
  <si>
    <t>Dale Fruit Co</t>
  </si>
  <si>
    <t>Miracle Death Pest Solutions</t>
  </si>
  <si>
    <t>Marksman Commodities</t>
  </si>
  <si>
    <t>Scotts-Shrink Garden</t>
  </si>
  <si>
    <t>Item</t>
  </si>
  <si>
    <t>9874C</t>
  </si>
  <si>
    <t>1120E</t>
  </si>
  <si>
    <t>7861W</t>
  </si>
  <si>
    <t>2501V</t>
  </si>
  <si>
    <t>0054L</t>
  </si>
  <si>
    <t>2231H</t>
  </si>
  <si>
    <t>4478S</t>
  </si>
  <si>
    <t>3359A</t>
  </si>
  <si>
    <t>8849U</t>
  </si>
  <si>
    <t>3369Q</t>
  </si>
  <si>
    <t>4145G</t>
  </si>
  <si>
    <t>Dry Foods</t>
  </si>
  <si>
    <t>T-Shirt</t>
  </si>
  <si>
    <t>Black</t>
  </si>
  <si>
    <t>Underwear</t>
  </si>
  <si>
    <t>Red</t>
  </si>
  <si>
    <t>Socks</t>
  </si>
  <si>
    <t>Grey</t>
  </si>
  <si>
    <t>Face Wash</t>
  </si>
  <si>
    <t>Shampoo</t>
  </si>
  <si>
    <t>Conditioner</t>
  </si>
  <si>
    <t>Shave Cream</t>
  </si>
  <si>
    <t>White</t>
  </si>
  <si>
    <t>Blue</t>
  </si>
  <si>
    <t>Male Birth Control</t>
  </si>
  <si>
    <t>Family Planning Product</t>
  </si>
  <si>
    <t>Total Cost</t>
  </si>
  <si>
    <t>Enough Product?</t>
  </si>
  <si>
    <t>Clear</t>
  </si>
  <si>
    <t>Watermellon, Whole</t>
  </si>
  <si>
    <t>Pineapple, Slices</t>
  </si>
  <si>
    <t>Lemon, Whole</t>
  </si>
  <si>
    <t>Bananas, Whole</t>
  </si>
  <si>
    <t>Yellow</t>
  </si>
  <si>
    <t>Green</t>
  </si>
  <si>
    <t>Tool Set</t>
  </si>
  <si>
    <t>Hammer</t>
  </si>
  <si>
    <t>Wrench Set</t>
  </si>
  <si>
    <t>Allen Key Set</t>
  </si>
  <si>
    <t>Date Needed</t>
  </si>
  <si>
    <t>Discount?</t>
  </si>
  <si>
    <t>Discounted Cost</t>
  </si>
  <si>
    <t>Discount Rate</t>
  </si>
  <si>
    <t>Days</t>
  </si>
  <si>
    <t>Noodles</t>
  </si>
  <si>
    <t>Crackers</t>
  </si>
  <si>
    <t>Cookies</t>
  </si>
  <si>
    <t>Potato Chips</t>
  </si>
  <si>
    <t>Brown</t>
  </si>
  <si>
    <t>Vanilla Soda</t>
  </si>
  <si>
    <t>Cream Soda</t>
  </si>
  <si>
    <t>Lemon Lime Vanilla Soda</t>
  </si>
  <si>
    <t>Weight*</t>
  </si>
  <si>
    <t>Quantity*</t>
  </si>
  <si>
    <t>Store Number*</t>
  </si>
  <si>
    <t>Ant Pesticide</t>
  </si>
  <si>
    <t>Tick Pesticide</t>
  </si>
  <si>
    <t>General Pesticide</t>
  </si>
  <si>
    <t>Onion, Whole</t>
  </si>
  <si>
    <t>Garlic Head, Whole</t>
  </si>
  <si>
    <t>Brocolli, Whole</t>
  </si>
  <si>
    <t>Romaine Lettuce</t>
  </si>
  <si>
    <t>Garden Fertilizer</t>
  </si>
  <si>
    <t>Garden Color Enhancer</t>
  </si>
  <si>
    <t>Seed Fertilizer</t>
  </si>
  <si>
    <t>AA12</t>
  </si>
  <si>
    <t>VC32</t>
  </si>
  <si>
    <t>TV05</t>
  </si>
  <si>
    <t>RF29</t>
  </si>
  <si>
    <t>MI19</t>
  </si>
  <si>
    <t>SZ47</t>
  </si>
  <si>
    <t>LP64</t>
  </si>
  <si>
    <t>CF82</t>
  </si>
  <si>
    <t>VF57</t>
  </si>
  <si>
    <t>MN08</t>
  </si>
  <si>
    <t>ET77</t>
  </si>
  <si>
    <t>DR91</t>
  </si>
  <si>
    <t>SU35</t>
  </si>
  <si>
    <t>VG66</t>
  </si>
  <si>
    <t>FV501</t>
  </si>
  <si>
    <t>NF40</t>
  </si>
  <si>
    <t>OI21</t>
  </si>
  <si>
    <t>AH38</t>
  </si>
  <si>
    <t>BR70</t>
  </si>
  <si>
    <t>UP15</t>
  </si>
  <si>
    <t>XE54</t>
  </si>
  <si>
    <t>GT60</t>
  </si>
  <si>
    <t>NQ12</t>
  </si>
  <si>
    <t>CG55</t>
  </si>
  <si>
    <t>HU82</t>
  </si>
  <si>
    <t>JR73</t>
  </si>
  <si>
    <t>VT82</t>
  </si>
  <si>
    <t>FR102</t>
  </si>
  <si>
    <t>BK47</t>
  </si>
  <si>
    <t>FG23</t>
  </si>
  <si>
    <t>NX89</t>
  </si>
  <si>
    <t>ZU31</t>
  </si>
  <si>
    <t>UR54</t>
  </si>
  <si>
    <t>BY58</t>
  </si>
  <si>
    <t>JE35</t>
  </si>
  <si>
    <t>MQ83</t>
  </si>
  <si>
    <t>CI03</t>
  </si>
  <si>
    <t>Amount Needed*</t>
  </si>
  <si>
    <t>Sales</t>
  </si>
  <si>
    <t>Tax</t>
  </si>
  <si>
    <t>Rate</t>
  </si>
  <si>
    <t>Tax Owed</t>
  </si>
  <si>
    <t>Average</t>
  </si>
  <si>
    <t>Within</t>
  </si>
  <si>
    <t>Store*</t>
  </si>
  <si>
    <t>Dual Lever Co</t>
  </si>
  <si>
    <t>Row Labels</t>
  </si>
  <si>
    <t>Grand Total</t>
  </si>
  <si>
    <t>Count of Item</t>
  </si>
  <si>
    <t>Average of Price</t>
  </si>
  <si>
    <t>Max of Weight*</t>
  </si>
  <si>
    <t>(blank)</t>
  </si>
  <si>
    <t>Count of Color</t>
  </si>
  <si>
    <t>Johsons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</si>
</sst>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9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4" fontId="1" fillId="0" borderId="2" xfId="0" applyNumberFormat="1" applyFont="1" applyBorder="1"/>
    <xf numFmtId="2" fontId="1" fillId="0" borderId="2" xfId="0" applyNumberFormat="1" applyFont="1" applyBorder="1"/>
    <xf numFmtId="164" fontId="1" fillId="0" borderId="3" xfId="0" applyNumberFormat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Example Finished.xlsx]Current Inventory!PivotTable2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Chart of Colors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'Current Inventory'!$S$2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'Current Inventory'!$R$3:$R$13</c:f>
              <c:strCache>
                <c:ptCount val="10"/>
                <c:pt idx="0">
                  <c:v>Black</c:v>
                </c:pt>
                <c:pt idx="1">
                  <c:v>Blue</c:v>
                </c:pt>
                <c:pt idx="2">
                  <c:v>Brown</c:v>
                </c:pt>
                <c:pt idx="3">
                  <c:v>Clear</c:v>
                </c:pt>
                <c:pt idx="4">
                  <c:v>Green</c:v>
                </c:pt>
                <c:pt idx="5">
                  <c:v>Grey</c:v>
                </c:pt>
                <c:pt idx="6">
                  <c:v>Red</c:v>
                </c:pt>
                <c:pt idx="7">
                  <c:v>White</c:v>
                </c:pt>
                <c:pt idx="8">
                  <c:v>Yellow</c:v>
                </c:pt>
                <c:pt idx="9">
                  <c:v>(blank)</c:v>
                </c:pt>
              </c:strCache>
            </c:strRef>
          </c:cat>
          <c:val>
            <c:numRef>
              <c:f>'Current Inventory'!$S$3:$S$13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3-48BD-AC8D-20D8A1B60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378928"/>
        <c:axId val="405379584"/>
      </c:barChart>
      <c:catAx>
        <c:axId val="40537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9584"/>
        <c:crosses val="autoZero"/>
        <c:auto val="1"/>
        <c:lblAlgn val="ctr"/>
        <c:lblOffset val="100"/>
        <c:noMultiLvlLbl val="0"/>
      </c:catAx>
      <c:valAx>
        <c:axId val="40537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Frequency Chart of Prices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AAB50CD0-6A11-4A85-BB38-2C7DFA933C94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542925</xdr:colOff>
      <xdr:row>15</xdr:row>
      <xdr:rowOff>4762</xdr:rowOff>
    </xdr:from>
    <xdr:to>
      <xdr:col>16</xdr:col>
      <xdr:colOff>76200</xdr:colOff>
      <xdr:row>29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0A5105D-98EA-4ACC-84F2-1843D7A174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01050" y="2871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47625</xdr:colOff>
      <xdr:row>15</xdr:row>
      <xdr:rowOff>42862</xdr:rowOff>
    </xdr:from>
    <xdr:to>
      <xdr:col>23</xdr:col>
      <xdr:colOff>381000</xdr:colOff>
      <xdr:row>29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8D8A70-8F85-4680-94E7-2155E5F0D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me" refreshedDate="43837.941225694442" createdVersion="6" refreshedVersion="6" minRefreshableVersion="3" recordCount="37" xr:uid="{82A9433F-45CF-4013-9ABC-BA3337B0336B}">
  <cacheSource type="worksheet">
    <worksheetSource ref="A1:I38" sheet="Current Inventory"/>
  </cacheSource>
  <cacheFields count="9">
    <cacheField name="Item" numFmtId="0">
      <sharedItems/>
    </cacheField>
    <cacheField name="Object Code" numFmtId="0">
      <sharedItems/>
    </cacheField>
    <cacheField name="Color" numFmtId="0">
      <sharedItems/>
    </cacheField>
    <cacheField name="Weight*" numFmtId="0">
      <sharedItems containsSemiMixedTypes="0" containsString="0" containsNumber="1" containsInteger="1" minValue="1" maxValue="10"/>
    </cacheField>
    <cacheField name="Price" numFmtId="164">
      <sharedItems containsSemiMixedTypes="0" containsString="0" containsNumber="1" minValue="0.99" maxValue="55.99"/>
    </cacheField>
    <cacheField name="Supplier Code" numFmtId="0">
      <sharedItems count="11">
        <s v="2231H"/>
        <s v="1120E"/>
        <s v="3359A"/>
        <s v="4478S"/>
        <s v="2501V"/>
        <s v="7861W"/>
        <s v="9874C"/>
        <s v="0054L"/>
        <s v="8849U"/>
        <s v="3369Q"/>
        <s v="4145G"/>
      </sharedItems>
    </cacheField>
    <cacheField name="Date Received" numFmtId="14">
      <sharedItems containsSemiMixedTypes="0" containsNonDate="0" containsDate="1" containsString="0" minDate="2010-01-01T00:00:00" maxDate="2010-01-31T00:00:00"/>
    </cacheField>
    <cacheField name="Quantity*" numFmtId="0">
      <sharedItems containsSemiMixedTypes="0" containsString="0" containsNumber="1" containsInteger="1" minValue="52" maxValue="490"/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ome" refreshedDate="43837.958559375002" createdVersion="6" refreshedVersion="6" minRefreshableVersion="3" recordCount="38" xr:uid="{18166845-6F43-46E5-9D4A-7791BD886EA5}">
  <cacheSource type="worksheet">
    <worksheetSource ref="A1:I1048576" sheet="Current Inventory"/>
  </cacheSource>
  <cacheFields count="9">
    <cacheField name="Item" numFmtId="0">
      <sharedItems containsBlank="1"/>
    </cacheField>
    <cacheField name="Object Code" numFmtId="0">
      <sharedItems containsBlank="1"/>
    </cacheField>
    <cacheField name="Color" numFmtId="0">
      <sharedItems containsBlank="1" count="10">
        <s v="Black"/>
        <s v="Red"/>
        <s v="Grey"/>
        <s v="White"/>
        <s v="Blue"/>
        <s v="Clear"/>
        <s v="Yellow"/>
        <s v="Green"/>
        <s v="Brown"/>
        <m/>
      </sharedItems>
    </cacheField>
    <cacheField name="Weight*" numFmtId="0">
      <sharedItems containsString="0" containsBlank="1" containsNumber="1" containsInteger="1" minValue="1" maxValue="10"/>
    </cacheField>
    <cacheField name="Price" numFmtId="164">
      <sharedItems containsString="0" containsBlank="1" containsNumber="1" minValue="0.99" maxValue="55.99"/>
    </cacheField>
    <cacheField name="Supplier Code" numFmtId="0">
      <sharedItems containsBlank="1"/>
    </cacheField>
    <cacheField name="Date Received" numFmtId="0">
      <sharedItems containsNonDate="0" containsDate="1" containsString="0" containsBlank="1" minDate="2010-01-01T00:00:00" maxDate="2010-01-31T00:00:00"/>
    </cacheField>
    <cacheField name="Quantity*" numFmtId="0">
      <sharedItems containsString="0" containsBlank="1" containsNumber="1" containsInteger="1" minValue="46" maxValue="492"/>
    </cacheField>
    <cacheField name="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s v="T-Shirt"/>
    <s v="AA12"/>
    <s v="Black"/>
    <n v="7"/>
    <n v="5.99"/>
    <x v="0"/>
    <d v="2010-01-20T00:00:00"/>
    <n v="64"/>
    <s v="Gen Merch"/>
  </r>
  <r>
    <s v="Underwear"/>
    <s v="VC32"/>
    <s v="Red"/>
    <n v="4"/>
    <n v="7.99"/>
    <x v="0"/>
    <d v="2010-01-06T00:00:00"/>
    <n v="298"/>
    <s v="Gen Merch"/>
  </r>
  <r>
    <s v="Socks"/>
    <s v="TV05"/>
    <s v="Grey"/>
    <n v="5"/>
    <n v="4.95"/>
    <x v="0"/>
    <d v="2010-01-15T00:00:00"/>
    <n v="452"/>
    <s v="Gen Merch"/>
  </r>
  <r>
    <s v="Face Wash"/>
    <s v="RF29"/>
    <s v="White"/>
    <n v="4"/>
    <n v="2.99"/>
    <x v="1"/>
    <d v="2010-01-06T00:00:00"/>
    <n v="359"/>
    <s v="Beauty"/>
  </r>
  <r>
    <s v="Shampoo"/>
    <s v="MI19"/>
    <s v="Blue"/>
    <n v="5"/>
    <n v="3.99"/>
    <x v="1"/>
    <d v="2010-01-11T00:00:00"/>
    <n v="425"/>
    <s v="Beauty"/>
  </r>
  <r>
    <s v="Conditioner"/>
    <s v="SZ47"/>
    <s v="White"/>
    <n v="9"/>
    <n v="2.99"/>
    <x v="1"/>
    <d v="2010-01-21T00:00:00"/>
    <n v="240"/>
    <s v="Beauty"/>
  </r>
  <r>
    <s v="Shave Cream"/>
    <s v="LP64"/>
    <s v="Blue"/>
    <n v="8"/>
    <n v="2.99"/>
    <x v="1"/>
    <d v="2010-01-13T00:00:00"/>
    <n v="326"/>
    <s v="Beauty"/>
  </r>
  <r>
    <s v="Male Birth Control"/>
    <s v="CF82"/>
    <s v="Clear"/>
    <n v="1"/>
    <n v="10.99"/>
    <x v="2"/>
    <d v="2010-01-30T00:00:00"/>
    <n v="358"/>
    <s v="Health"/>
  </r>
  <r>
    <s v="Family Planning Product"/>
    <s v="VF57"/>
    <s v="Clear"/>
    <n v="6"/>
    <n v="12.99"/>
    <x v="2"/>
    <d v="2010-01-05T00:00:00"/>
    <n v="179"/>
    <s v="Health"/>
  </r>
  <r>
    <s v="Lemon, Whole"/>
    <s v="MN08"/>
    <s v="Yellow"/>
    <n v="7"/>
    <n v="2.99"/>
    <x v="3"/>
    <d v="2010-01-09T00:00:00"/>
    <n v="53"/>
    <s v="Produce"/>
  </r>
  <r>
    <s v="Watermellon, Whole"/>
    <s v="ET77"/>
    <s v="Green"/>
    <n v="8"/>
    <n v="1.99"/>
    <x v="3"/>
    <d v="2010-01-15T00:00:00"/>
    <n v="92"/>
    <s v="Produce"/>
  </r>
  <r>
    <s v="Pineapple, Slices"/>
    <s v="DR91"/>
    <s v="Yellow"/>
    <n v="1"/>
    <n v="6.89"/>
    <x v="3"/>
    <d v="2010-01-05T00:00:00"/>
    <n v="490"/>
    <s v="Produce"/>
  </r>
  <r>
    <s v="Bananas, Whole"/>
    <s v="SU35"/>
    <s v="Yellow"/>
    <n v="5"/>
    <n v="0.99"/>
    <x v="3"/>
    <d v="2010-01-07T00:00:00"/>
    <n v="210"/>
    <s v="Produce"/>
  </r>
  <r>
    <s v="Tool Set"/>
    <s v="VG66"/>
    <s v="Grey"/>
    <n v="8"/>
    <n v="25.78"/>
    <x v="4"/>
    <d v="2010-01-04T00:00:00"/>
    <n v="378"/>
    <s v="Gen Merch"/>
  </r>
  <r>
    <s v="Hammer"/>
    <s v="FV501"/>
    <s v="Black"/>
    <n v="2"/>
    <n v="9.99"/>
    <x v="4"/>
    <d v="2010-01-24T00:00:00"/>
    <n v="203"/>
    <s v="Gen Merch"/>
  </r>
  <r>
    <s v="Wrench Set"/>
    <s v="NF40"/>
    <s v="Grey"/>
    <n v="6"/>
    <n v="15.58"/>
    <x v="4"/>
    <d v="2010-01-19T00:00:00"/>
    <n v="52"/>
    <s v="Gen Merch"/>
  </r>
  <r>
    <s v="Allen Key Set"/>
    <s v="OI21"/>
    <s v="Yellow"/>
    <n v="1"/>
    <n v="24.59"/>
    <x v="4"/>
    <d v="2010-01-16T00:00:00"/>
    <n v="154"/>
    <s v="Gen Merch"/>
  </r>
  <r>
    <s v="Noodles"/>
    <s v="AH38"/>
    <s v="Yellow"/>
    <n v="2"/>
    <n v="0.99"/>
    <x v="5"/>
    <d v="2010-01-01T00:00:00"/>
    <n v="286"/>
    <s v="Dry Foods"/>
  </r>
  <r>
    <s v="Crackers"/>
    <s v="BR70"/>
    <s v="Brown"/>
    <n v="9"/>
    <n v="0.99"/>
    <x v="5"/>
    <d v="2010-01-07T00:00:00"/>
    <n v="255"/>
    <s v="Dry Foods"/>
  </r>
  <r>
    <s v="Cookies"/>
    <s v="UP15"/>
    <s v="Brown"/>
    <n v="6"/>
    <n v="0.99"/>
    <x v="5"/>
    <d v="2010-01-18T00:00:00"/>
    <n v="359"/>
    <s v="Dry Foods"/>
  </r>
  <r>
    <s v="Potato Chips"/>
    <s v="XE54"/>
    <s v="Yellow"/>
    <n v="5"/>
    <n v="0.99"/>
    <x v="5"/>
    <d v="2010-01-10T00:00:00"/>
    <n v="343"/>
    <s v="Dry Foods"/>
  </r>
  <r>
    <s v="Shampoo"/>
    <s v="GT60"/>
    <s v="Red"/>
    <n v="8"/>
    <n v="6.99"/>
    <x v="6"/>
    <d v="2010-01-23T00:00:00"/>
    <n v="397"/>
    <s v="Beauty"/>
  </r>
  <r>
    <s v="Shave Cream"/>
    <s v="NQ12"/>
    <s v="Black"/>
    <n v="9"/>
    <n v="6.99"/>
    <x v="6"/>
    <d v="2010-01-08T00:00:00"/>
    <n v="84"/>
    <s v="Beauty"/>
  </r>
  <r>
    <s v="Conditioner"/>
    <s v="CG55"/>
    <s v="White"/>
    <n v="4"/>
    <n v="6.99"/>
    <x v="6"/>
    <d v="2010-01-12T00:00:00"/>
    <n v="344"/>
    <s v="Beauty"/>
  </r>
  <r>
    <s v="Vanilla Soda"/>
    <s v="HU82"/>
    <s v="White"/>
    <n v="3"/>
    <n v="2.99"/>
    <x v="7"/>
    <d v="2010-01-03T00:00:00"/>
    <n v="309"/>
    <s v="Beverage"/>
  </r>
  <r>
    <s v="Cream Soda"/>
    <s v="JR73"/>
    <s v="White"/>
    <n v="8"/>
    <n v="2.99"/>
    <x v="7"/>
    <d v="2010-01-06T00:00:00"/>
    <n v="276"/>
    <s v="Beverage"/>
  </r>
  <r>
    <s v="Lemon Lime Vanilla Soda"/>
    <s v="VT82"/>
    <s v="Green"/>
    <n v="10"/>
    <n v="2.99"/>
    <x v="7"/>
    <d v="2010-01-09T00:00:00"/>
    <n v="168"/>
    <s v="Beverage"/>
  </r>
  <r>
    <s v="Ant Pesticide"/>
    <s v="FR102"/>
    <s v="Green"/>
    <n v="7"/>
    <n v="50.99"/>
    <x v="8"/>
    <d v="2010-01-15T00:00:00"/>
    <n v="219"/>
    <s v="Lawn"/>
  </r>
  <r>
    <s v="Tick Pesticide"/>
    <s v="BK47"/>
    <s v="Green"/>
    <n v="9"/>
    <n v="50.99"/>
    <x v="8"/>
    <d v="2010-01-13T00:00:00"/>
    <n v="379"/>
    <s v="Lawn"/>
  </r>
  <r>
    <s v="General Pesticide"/>
    <s v="FG23"/>
    <s v="Green"/>
    <n v="3"/>
    <n v="50.99"/>
    <x v="8"/>
    <d v="2010-01-04T00:00:00"/>
    <n v="371"/>
    <s v="Lawn"/>
  </r>
  <r>
    <s v="Onion, Whole"/>
    <s v="NX89"/>
    <s v="White"/>
    <n v="3"/>
    <n v="3.99"/>
    <x v="9"/>
    <d v="2010-01-16T00:00:00"/>
    <n v="203"/>
    <s v="Dairy"/>
  </r>
  <r>
    <s v="Garlic Head, Whole"/>
    <s v="ZU31"/>
    <s v="White"/>
    <n v="10"/>
    <n v="6.99"/>
    <x v="9"/>
    <d v="2010-01-19T00:00:00"/>
    <n v="171"/>
    <s v="Dairy"/>
  </r>
  <r>
    <s v="Brocolli, Whole"/>
    <s v="UR54"/>
    <s v="Green"/>
    <n v="5"/>
    <n v="5.99"/>
    <x v="9"/>
    <d v="2010-01-07T00:00:00"/>
    <n v="203"/>
    <s v="Dairy"/>
  </r>
  <r>
    <s v="Romaine Lettuce"/>
    <s v="BY58"/>
    <s v="Green"/>
    <n v="4"/>
    <n v="4.29"/>
    <x v="9"/>
    <d v="2010-01-16T00:00:00"/>
    <n v="186"/>
    <s v="Dairy"/>
  </r>
  <r>
    <s v="Garden Fertilizer"/>
    <s v="JE35"/>
    <s v="Brown"/>
    <n v="4"/>
    <n v="55.99"/>
    <x v="10"/>
    <d v="2010-01-13T00:00:00"/>
    <n v="159"/>
    <s v="Lawn"/>
  </r>
  <r>
    <s v="Garden Color Enhancer"/>
    <s v="MQ83"/>
    <s v="Clear"/>
    <n v="7"/>
    <n v="45.99"/>
    <x v="10"/>
    <d v="2010-01-08T00:00:00"/>
    <n v="140"/>
    <s v="Lawn"/>
  </r>
  <r>
    <s v="Seed Fertilizer"/>
    <s v="CI03"/>
    <s v="Brown"/>
    <n v="1"/>
    <n v="35.99"/>
    <x v="10"/>
    <d v="2010-01-07T00:00:00"/>
    <n v="338"/>
    <s v="Lawn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s v="T-Shirt"/>
    <s v="AA12"/>
    <x v="0"/>
    <n v="6"/>
    <n v="5.99"/>
    <s v="2231H"/>
    <d v="2010-01-20T00:00:00"/>
    <n v="437"/>
    <s v="Gen Merch"/>
  </r>
  <r>
    <s v="Underwear"/>
    <s v="VC32"/>
    <x v="1"/>
    <n v="1"/>
    <n v="7.99"/>
    <s v="2231H"/>
    <d v="2010-01-06T00:00:00"/>
    <n v="133"/>
    <s v="Gen Merch"/>
  </r>
  <r>
    <s v="Socks"/>
    <s v="TV05"/>
    <x v="2"/>
    <n v="3"/>
    <n v="4.95"/>
    <s v="2231H"/>
    <d v="2010-01-15T00:00:00"/>
    <n v="108"/>
    <s v="Gen Merch"/>
  </r>
  <r>
    <s v="Face Wash"/>
    <s v="RF29"/>
    <x v="3"/>
    <n v="6"/>
    <n v="2.99"/>
    <s v="1120E"/>
    <d v="2010-01-06T00:00:00"/>
    <n v="120"/>
    <s v="Beauty"/>
  </r>
  <r>
    <s v="Shampoo"/>
    <s v="MI19"/>
    <x v="4"/>
    <n v="10"/>
    <n v="3.99"/>
    <s v="1120E"/>
    <d v="2010-01-11T00:00:00"/>
    <n v="127"/>
    <s v="Beauty"/>
  </r>
  <r>
    <s v="Conditioner"/>
    <s v="SZ47"/>
    <x v="3"/>
    <n v="1"/>
    <n v="2.99"/>
    <s v="1120E"/>
    <d v="2010-01-21T00:00:00"/>
    <n v="168"/>
    <s v="Beauty"/>
  </r>
  <r>
    <s v="Shave Cream"/>
    <s v="LP64"/>
    <x v="4"/>
    <n v="4"/>
    <n v="2.99"/>
    <s v="1120E"/>
    <d v="2010-01-13T00:00:00"/>
    <n v="281"/>
    <s v="Beauty"/>
  </r>
  <r>
    <s v="Male Birth Control"/>
    <s v="CF82"/>
    <x v="5"/>
    <n v="10"/>
    <n v="10.99"/>
    <s v="3359A"/>
    <d v="2010-01-30T00:00:00"/>
    <n v="149"/>
    <s v="Health"/>
  </r>
  <r>
    <s v="Family Planning Product"/>
    <s v="VF57"/>
    <x v="5"/>
    <n v="5"/>
    <n v="12.99"/>
    <s v="3359A"/>
    <d v="2010-01-05T00:00:00"/>
    <n v="54"/>
    <s v="Health"/>
  </r>
  <r>
    <s v="Lemon, Whole"/>
    <s v="MN08"/>
    <x v="6"/>
    <n v="1"/>
    <n v="2.99"/>
    <s v="4478S"/>
    <d v="2010-01-09T00:00:00"/>
    <n v="156"/>
    <s v="Produce"/>
  </r>
  <r>
    <s v="Watermellon, Whole"/>
    <s v="ET77"/>
    <x v="7"/>
    <n v="3"/>
    <n v="1.99"/>
    <s v="4478S"/>
    <d v="2010-01-15T00:00:00"/>
    <n v="457"/>
    <s v="Produce"/>
  </r>
  <r>
    <s v="Pineapple, Slices"/>
    <s v="DR91"/>
    <x v="6"/>
    <n v="2"/>
    <n v="6.89"/>
    <s v="4478S"/>
    <d v="2010-01-05T00:00:00"/>
    <n v="129"/>
    <s v="Produce"/>
  </r>
  <r>
    <s v="Bananas, Whole"/>
    <s v="SU35"/>
    <x v="6"/>
    <n v="9"/>
    <n v="0.99"/>
    <s v="4478S"/>
    <d v="2010-01-07T00:00:00"/>
    <n v="442"/>
    <s v="Produce"/>
  </r>
  <r>
    <s v="Tool Set"/>
    <s v="VG66"/>
    <x v="2"/>
    <n v="8"/>
    <n v="25.78"/>
    <s v="2501V"/>
    <d v="2010-01-04T00:00:00"/>
    <n v="477"/>
    <s v="Gen Merch"/>
  </r>
  <r>
    <s v="Hammer"/>
    <s v="FV501"/>
    <x v="0"/>
    <n v="7"/>
    <n v="9.99"/>
    <s v="2501V"/>
    <d v="2010-01-24T00:00:00"/>
    <n v="185"/>
    <s v="Gen Merch"/>
  </r>
  <r>
    <s v="Wrench Set"/>
    <s v="NF40"/>
    <x v="2"/>
    <n v="5"/>
    <n v="15.58"/>
    <s v="2501V"/>
    <d v="2010-01-19T00:00:00"/>
    <n v="288"/>
    <s v="Gen Merch"/>
  </r>
  <r>
    <s v="Allen Key Set"/>
    <s v="OI21"/>
    <x v="6"/>
    <n v="9"/>
    <n v="24.59"/>
    <s v="2501V"/>
    <d v="2010-01-16T00:00:00"/>
    <n v="359"/>
    <s v="Gen Merch"/>
  </r>
  <r>
    <s v="Noodles"/>
    <s v="AH38"/>
    <x v="6"/>
    <n v="4"/>
    <n v="0.99"/>
    <s v="7861W"/>
    <d v="2010-01-01T00:00:00"/>
    <n v="46"/>
    <s v="Dry Foods"/>
  </r>
  <r>
    <s v="Crackers"/>
    <s v="BR70"/>
    <x v="8"/>
    <n v="7"/>
    <n v="0.99"/>
    <s v="7861W"/>
    <d v="2010-01-07T00:00:00"/>
    <n v="490"/>
    <s v="Dry Foods"/>
  </r>
  <r>
    <s v="Cookies"/>
    <s v="UP15"/>
    <x v="8"/>
    <n v="9"/>
    <n v="0.99"/>
    <s v="7861W"/>
    <d v="2010-01-18T00:00:00"/>
    <n v="351"/>
    <s v="Dry Foods"/>
  </r>
  <r>
    <s v="Potato Chips"/>
    <s v="XE54"/>
    <x v="6"/>
    <n v="1"/>
    <n v="0.99"/>
    <s v="7861W"/>
    <d v="2010-01-10T00:00:00"/>
    <n v="320"/>
    <s v="Dry Foods"/>
  </r>
  <r>
    <s v="Shampoo"/>
    <s v="GT60"/>
    <x v="1"/>
    <n v="1"/>
    <n v="6.99"/>
    <s v="9874C"/>
    <d v="2010-01-23T00:00:00"/>
    <n v="292"/>
    <s v="Beauty"/>
  </r>
  <r>
    <s v="Shave Cream"/>
    <s v="NQ12"/>
    <x v="0"/>
    <n v="6"/>
    <n v="6.99"/>
    <s v="9874C"/>
    <d v="2010-01-08T00:00:00"/>
    <n v="492"/>
    <s v="Beauty"/>
  </r>
  <r>
    <s v="Conditioner"/>
    <s v="CG55"/>
    <x v="3"/>
    <n v="6"/>
    <n v="6.99"/>
    <s v="9874C"/>
    <d v="2010-01-12T00:00:00"/>
    <n v="456"/>
    <s v="Beauty"/>
  </r>
  <r>
    <s v="Vanilla Soda"/>
    <s v="HU82"/>
    <x v="3"/>
    <n v="10"/>
    <n v="2.99"/>
    <s v="0054L"/>
    <d v="2010-01-03T00:00:00"/>
    <n v="382"/>
    <s v="Beverage"/>
  </r>
  <r>
    <s v="Cream Soda"/>
    <s v="JR73"/>
    <x v="3"/>
    <n v="1"/>
    <n v="2.99"/>
    <s v="0054L"/>
    <d v="2010-01-06T00:00:00"/>
    <n v="472"/>
    <s v="Beverage"/>
  </r>
  <r>
    <s v="Lemon Lime Vanilla Soda"/>
    <s v="VT82"/>
    <x v="7"/>
    <n v="9"/>
    <n v="2.99"/>
    <s v="0054L"/>
    <d v="2010-01-09T00:00:00"/>
    <n v="352"/>
    <s v="Beverage"/>
  </r>
  <r>
    <s v="Ant Pesticide"/>
    <s v="FR102"/>
    <x v="7"/>
    <n v="9"/>
    <n v="50.99"/>
    <s v="8849U"/>
    <d v="2010-01-15T00:00:00"/>
    <n v="387"/>
    <s v="Lawn"/>
  </r>
  <r>
    <s v="Tick Pesticide"/>
    <s v="BK47"/>
    <x v="7"/>
    <n v="9"/>
    <n v="50.99"/>
    <s v="8849U"/>
    <d v="2010-01-13T00:00:00"/>
    <n v="378"/>
    <s v="Lawn"/>
  </r>
  <r>
    <s v="General Pesticide"/>
    <s v="FG23"/>
    <x v="7"/>
    <n v="8"/>
    <n v="50.99"/>
    <s v="8849U"/>
    <d v="2010-01-04T00:00:00"/>
    <n v="136"/>
    <s v="Lawn"/>
  </r>
  <r>
    <s v="Onion, Whole"/>
    <s v="NX89"/>
    <x v="3"/>
    <n v="1"/>
    <n v="3.99"/>
    <s v="3369Q"/>
    <d v="2010-01-16T00:00:00"/>
    <n v="488"/>
    <s v="Dairy"/>
  </r>
  <r>
    <s v="Garlic Head, Whole"/>
    <s v="ZU31"/>
    <x v="3"/>
    <n v="1"/>
    <n v="6.99"/>
    <s v="3369Q"/>
    <d v="2010-01-19T00:00:00"/>
    <n v="145"/>
    <s v="Dairy"/>
  </r>
  <r>
    <s v="Brocolli, Whole"/>
    <s v="UR54"/>
    <x v="7"/>
    <n v="5"/>
    <n v="5.99"/>
    <s v="3369Q"/>
    <d v="2010-01-07T00:00:00"/>
    <n v="455"/>
    <s v="Dairy"/>
  </r>
  <r>
    <s v="Romaine Lettuce"/>
    <s v="BY58"/>
    <x v="7"/>
    <n v="8"/>
    <n v="4.29"/>
    <s v="3369Q"/>
    <d v="2010-01-16T00:00:00"/>
    <n v="228"/>
    <s v="Dairy"/>
  </r>
  <r>
    <s v="Garden Fertilizer"/>
    <s v="JE35"/>
    <x v="8"/>
    <n v="7"/>
    <n v="55.99"/>
    <s v="4145G"/>
    <d v="2010-01-13T00:00:00"/>
    <n v="89"/>
    <s v="Lawn"/>
  </r>
  <r>
    <s v="Garden Color Enhancer"/>
    <s v="MQ83"/>
    <x v="5"/>
    <n v="10"/>
    <n v="45.99"/>
    <s v="4145G"/>
    <d v="2010-01-08T00:00:00"/>
    <n v="49"/>
    <s v="Lawn"/>
  </r>
  <r>
    <s v="Seed Fertilizer"/>
    <s v="CI03"/>
    <x v="8"/>
    <n v="3"/>
    <n v="35.99"/>
    <s v="4145G"/>
    <d v="2010-01-07T00:00:00"/>
    <n v="233"/>
    <s v="Lawn"/>
  </r>
  <r>
    <m/>
    <m/>
    <x v="9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1863F9-6E78-4888-9EFC-21AC5F9FB53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:O14" firstHeaderRow="0" firstDataRow="1" firstDataCol="1"/>
  <pivotFields count="9">
    <pivotField dataField="1" showAll="0"/>
    <pivotField showAll="0"/>
    <pivotField showAll="0"/>
    <pivotField dataField="1" showAll="0"/>
    <pivotField dataField="1" numFmtId="164" showAll="0"/>
    <pivotField axis="axisRow" showAll="0">
      <items count="12">
        <item x="7"/>
        <item x="1"/>
        <item x="0"/>
        <item x="4"/>
        <item x="2"/>
        <item x="9"/>
        <item x="10"/>
        <item x="3"/>
        <item x="5"/>
        <item x="8"/>
        <item x="6"/>
        <item t="default"/>
      </items>
    </pivotField>
    <pivotField numFmtId="14"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tem" fld="0" subtotal="count" baseField="0" baseItem="0"/>
    <dataField name="Average of Price" fld="4" subtotal="average" baseField="5" baseItem="0"/>
    <dataField name="Max of Weight*" fld="3" subtotal="max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909A65-607A-45BC-A47F-89EF43D8916B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2:S13" firstHeaderRow="1" firstDataRow="1" firstDataCol="1"/>
  <pivotFields count="9">
    <pivotField showAll="0"/>
    <pivotField showAll="0"/>
    <pivotField axis="axisRow" dataField="1" showAll="0">
      <items count="11">
        <item x="0"/>
        <item x="4"/>
        <item x="8"/>
        <item x="5"/>
        <item x="7"/>
        <item x="2"/>
        <item x="1"/>
        <item x="3"/>
        <item x="6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Color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3EEB7-4F0A-4E89-AF24-5A8773BF1B8D}">
  <dimension ref="A1:S38"/>
  <sheetViews>
    <sheetView tabSelected="1" topLeftCell="G1" workbookViewId="0">
      <selection activeCell="V9" sqref="V9"/>
    </sheetView>
  </sheetViews>
  <sheetFormatPr defaultRowHeight="15" x14ac:dyDescent="0.25"/>
  <cols>
    <col min="1" max="1" width="22.7109375" bestFit="1" customWidth="1"/>
    <col min="2" max="2" width="11.85546875" bestFit="1" customWidth="1"/>
    <col min="4" max="4" width="8.42578125" bestFit="1" customWidth="1"/>
    <col min="5" max="5" width="9.140625" style="3"/>
    <col min="6" max="6" width="13.28515625" customWidth="1"/>
    <col min="7" max="7" width="13.85546875" bestFit="1" customWidth="1"/>
    <col min="8" max="8" width="9.7109375" bestFit="1" customWidth="1"/>
    <col min="9" max="9" width="10.5703125" bestFit="1" customWidth="1"/>
    <col min="12" max="12" width="13.140625" bestFit="1" customWidth="1"/>
    <col min="13" max="13" width="13.28515625" bestFit="1" customWidth="1"/>
    <col min="14" max="14" width="15.5703125" bestFit="1" customWidth="1"/>
    <col min="15" max="15" width="15.28515625" bestFit="1" customWidth="1"/>
    <col min="18" max="18" width="13.140625" bestFit="1" customWidth="1"/>
    <col min="19" max="19" width="13.85546875" bestFit="1" customWidth="1"/>
  </cols>
  <sheetData>
    <row r="1" spans="1:19" ht="15.75" thickBot="1" x14ac:dyDescent="0.3">
      <c r="A1" s="5" t="s">
        <v>32</v>
      </c>
      <c r="B1" s="6" t="s">
        <v>3</v>
      </c>
      <c r="C1" s="6" t="s">
        <v>1</v>
      </c>
      <c r="D1" s="6" t="s">
        <v>85</v>
      </c>
      <c r="E1" s="8" t="s">
        <v>2</v>
      </c>
      <c r="F1" s="6" t="s">
        <v>8</v>
      </c>
      <c r="G1" s="6" t="s">
        <v>22</v>
      </c>
      <c r="H1" s="6" t="s">
        <v>86</v>
      </c>
      <c r="I1" s="7" t="s">
        <v>0</v>
      </c>
    </row>
    <row r="2" spans="1:19" x14ac:dyDescent="0.25">
      <c r="A2" t="s">
        <v>45</v>
      </c>
      <c r="B2" t="s">
        <v>98</v>
      </c>
      <c r="C2" t="s">
        <v>46</v>
      </c>
      <c r="D2">
        <f ca="1">RANDBETWEEN(1,10)</f>
        <v>8</v>
      </c>
      <c r="E2" s="3">
        <v>5.99</v>
      </c>
      <c r="F2" t="s">
        <v>38</v>
      </c>
      <c r="G2" s="2">
        <v>40198</v>
      </c>
      <c r="H2">
        <f ca="1">RANDBETWEEN(40,500)</f>
        <v>296</v>
      </c>
      <c r="I2" t="str">
        <f>VLOOKUP(F2,Suppliers!$B$2:$D$12,3,FALSE)</f>
        <v>Gen Merch</v>
      </c>
      <c r="L2" s="12" t="s">
        <v>144</v>
      </c>
      <c r="M2" t="s">
        <v>146</v>
      </c>
      <c r="N2" t="s">
        <v>147</v>
      </c>
      <c r="O2" t="s">
        <v>148</v>
      </c>
      <c r="R2" s="12" t="s">
        <v>144</v>
      </c>
      <c r="S2" t="s">
        <v>150</v>
      </c>
    </row>
    <row r="3" spans="1:19" x14ac:dyDescent="0.25">
      <c r="A3" t="s">
        <v>47</v>
      </c>
      <c r="B3" t="s">
        <v>99</v>
      </c>
      <c r="C3" t="s">
        <v>48</v>
      </c>
      <c r="D3">
        <f t="shared" ref="D3:D38" ca="1" si="0">RANDBETWEEN(1,10)</f>
        <v>5</v>
      </c>
      <c r="E3" s="3">
        <v>7.99</v>
      </c>
      <c r="F3" t="s">
        <v>38</v>
      </c>
      <c r="G3" s="2">
        <v>40184</v>
      </c>
      <c r="H3">
        <f t="shared" ref="H3:H38" ca="1" si="1">RANDBETWEEN(40,500)</f>
        <v>312</v>
      </c>
      <c r="I3" t="str">
        <f>VLOOKUP(F3,Suppliers!$B$2:$D$12,3,FALSE)</f>
        <v>Gen Merch</v>
      </c>
      <c r="L3" s="13" t="s">
        <v>37</v>
      </c>
      <c r="M3" s="11">
        <v>3</v>
      </c>
      <c r="N3" s="11">
        <v>2.99</v>
      </c>
      <c r="O3" s="11">
        <v>10</v>
      </c>
      <c r="R3" s="13" t="s">
        <v>46</v>
      </c>
      <c r="S3" s="11">
        <v>3</v>
      </c>
    </row>
    <row r="4" spans="1:19" x14ac:dyDescent="0.25">
      <c r="A4" t="s">
        <v>49</v>
      </c>
      <c r="B4" t="s">
        <v>100</v>
      </c>
      <c r="C4" t="s">
        <v>50</v>
      </c>
      <c r="D4">
        <f t="shared" ca="1" si="0"/>
        <v>5</v>
      </c>
      <c r="E4" s="3">
        <v>4.95</v>
      </c>
      <c r="F4" t="s">
        <v>38</v>
      </c>
      <c r="G4" s="2">
        <v>40193</v>
      </c>
      <c r="H4">
        <f t="shared" ca="1" si="1"/>
        <v>376</v>
      </c>
      <c r="I4" t="str">
        <f>VLOOKUP(F4,Suppliers!$B$2:$D$12,3,FALSE)</f>
        <v>Gen Merch</v>
      </c>
      <c r="L4" s="13" t="s">
        <v>34</v>
      </c>
      <c r="M4" s="11">
        <v>4</v>
      </c>
      <c r="N4" s="11">
        <v>3.24</v>
      </c>
      <c r="O4" s="11">
        <v>9</v>
      </c>
      <c r="R4" s="13" t="s">
        <v>56</v>
      </c>
      <c r="S4" s="11">
        <v>2</v>
      </c>
    </row>
    <row r="5" spans="1:19" x14ac:dyDescent="0.25">
      <c r="A5" t="s">
        <v>51</v>
      </c>
      <c r="B5" t="s">
        <v>101</v>
      </c>
      <c r="C5" t="s">
        <v>55</v>
      </c>
      <c r="D5">
        <f t="shared" ca="1" si="0"/>
        <v>6</v>
      </c>
      <c r="E5" s="3">
        <v>2.99</v>
      </c>
      <c r="F5" t="s">
        <v>34</v>
      </c>
      <c r="G5" s="2">
        <v>40184</v>
      </c>
      <c r="H5">
        <f t="shared" ca="1" si="1"/>
        <v>226</v>
      </c>
      <c r="I5" t="str">
        <f>VLOOKUP(F5,Suppliers!$B$2:$D$12,3,FALSE)</f>
        <v>Beauty</v>
      </c>
      <c r="L5" s="13" t="s">
        <v>38</v>
      </c>
      <c r="M5" s="11">
        <v>3</v>
      </c>
      <c r="N5" s="11">
        <v>6.31</v>
      </c>
      <c r="O5" s="11">
        <v>7</v>
      </c>
      <c r="R5" s="13" t="s">
        <v>81</v>
      </c>
      <c r="S5" s="11">
        <v>4</v>
      </c>
    </row>
    <row r="6" spans="1:19" x14ac:dyDescent="0.25">
      <c r="A6" t="s">
        <v>52</v>
      </c>
      <c r="B6" t="s">
        <v>102</v>
      </c>
      <c r="C6" t="s">
        <v>56</v>
      </c>
      <c r="D6">
        <f t="shared" ca="1" si="0"/>
        <v>2</v>
      </c>
      <c r="E6" s="3">
        <v>3.99</v>
      </c>
      <c r="F6" t="s">
        <v>34</v>
      </c>
      <c r="G6" s="2">
        <v>40189</v>
      </c>
      <c r="H6">
        <f t="shared" ca="1" si="1"/>
        <v>321</v>
      </c>
      <c r="I6" t="str">
        <f>VLOOKUP(F6,Suppliers!$B$2:$D$12,3,FALSE)</f>
        <v>Beauty</v>
      </c>
      <c r="L6" s="13" t="s">
        <v>36</v>
      </c>
      <c r="M6" s="11">
        <v>4</v>
      </c>
      <c r="N6" s="11">
        <v>18.984999999999999</v>
      </c>
      <c r="O6" s="11">
        <v>8</v>
      </c>
      <c r="R6" s="13" t="s">
        <v>61</v>
      </c>
      <c r="S6" s="11">
        <v>3</v>
      </c>
    </row>
    <row r="7" spans="1:19" x14ac:dyDescent="0.25">
      <c r="A7" t="s">
        <v>53</v>
      </c>
      <c r="B7" t="s">
        <v>103</v>
      </c>
      <c r="C7" t="s">
        <v>55</v>
      </c>
      <c r="D7">
        <f t="shared" ca="1" si="0"/>
        <v>8</v>
      </c>
      <c r="E7" s="3">
        <v>2.99</v>
      </c>
      <c r="F7" t="s">
        <v>34</v>
      </c>
      <c r="G7" s="2">
        <v>40199</v>
      </c>
      <c r="H7">
        <f t="shared" ca="1" si="1"/>
        <v>190</v>
      </c>
      <c r="I7" t="str">
        <f>VLOOKUP(F7,Suppliers!$B$2:$D$12,3,FALSE)</f>
        <v>Beauty</v>
      </c>
      <c r="L7" s="13" t="s">
        <v>40</v>
      </c>
      <c r="M7" s="11">
        <v>2</v>
      </c>
      <c r="N7" s="11">
        <v>11.99</v>
      </c>
      <c r="O7" s="11">
        <v>6</v>
      </c>
      <c r="R7" s="13" t="s">
        <v>67</v>
      </c>
      <c r="S7" s="11">
        <v>7</v>
      </c>
    </row>
    <row r="8" spans="1:19" x14ac:dyDescent="0.25">
      <c r="A8" t="s">
        <v>54</v>
      </c>
      <c r="B8" t="s">
        <v>104</v>
      </c>
      <c r="C8" t="s">
        <v>56</v>
      </c>
      <c r="D8">
        <f t="shared" ca="1" si="0"/>
        <v>3</v>
      </c>
      <c r="E8" s="3">
        <v>2.99</v>
      </c>
      <c r="F8" t="s">
        <v>34</v>
      </c>
      <c r="G8" s="2">
        <v>40191</v>
      </c>
      <c r="H8">
        <f t="shared" ca="1" si="1"/>
        <v>473</v>
      </c>
      <c r="I8" t="str">
        <f>VLOOKUP(F8,Suppliers!$B$2:$D$12,3,FALSE)</f>
        <v>Beauty</v>
      </c>
      <c r="L8" s="13" t="s">
        <v>42</v>
      </c>
      <c r="M8" s="11">
        <v>4</v>
      </c>
      <c r="N8" s="11">
        <v>5.3149999999999995</v>
      </c>
      <c r="O8" s="11">
        <v>10</v>
      </c>
      <c r="R8" s="13" t="s">
        <v>50</v>
      </c>
      <c r="S8" s="11">
        <v>3</v>
      </c>
    </row>
    <row r="9" spans="1:19" x14ac:dyDescent="0.25">
      <c r="A9" t="s">
        <v>57</v>
      </c>
      <c r="B9" t="s">
        <v>105</v>
      </c>
      <c r="C9" t="s">
        <v>61</v>
      </c>
      <c r="D9">
        <f t="shared" ca="1" si="0"/>
        <v>10</v>
      </c>
      <c r="E9" s="3">
        <v>10.99</v>
      </c>
      <c r="F9" t="s">
        <v>40</v>
      </c>
      <c r="G9" s="2">
        <v>40208</v>
      </c>
      <c r="H9">
        <f t="shared" ca="1" si="1"/>
        <v>107</v>
      </c>
      <c r="I9" t="str">
        <f>VLOOKUP(F9,Suppliers!$B$2:$D$12,3,FALSE)</f>
        <v>Health</v>
      </c>
      <c r="L9" s="13" t="s">
        <v>43</v>
      </c>
      <c r="M9" s="11">
        <v>3</v>
      </c>
      <c r="N9" s="11">
        <v>45.99</v>
      </c>
      <c r="O9" s="11">
        <v>7</v>
      </c>
      <c r="R9" s="13" t="s">
        <v>48</v>
      </c>
      <c r="S9" s="11">
        <v>2</v>
      </c>
    </row>
    <row r="10" spans="1:19" x14ac:dyDescent="0.25">
      <c r="A10" t="s">
        <v>58</v>
      </c>
      <c r="B10" t="s">
        <v>106</v>
      </c>
      <c r="C10" t="s">
        <v>61</v>
      </c>
      <c r="D10">
        <f t="shared" ca="1" si="0"/>
        <v>10</v>
      </c>
      <c r="E10" s="3">
        <v>12.99</v>
      </c>
      <c r="F10" t="s">
        <v>40</v>
      </c>
      <c r="G10" s="2">
        <v>40183</v>
      </c>
      <c r="H10">
        <f t="shared" ca="1" si="1"/>
        <v>321</v>
      </c>
      <c r="I10" t="str">
        <f>VLOOKUP(F10,Suppliers!$B$2:$D$12,3,FALSE)</f>
        <v>Health</v>
      </c>
      <c r="L10" s="13" t="s">
        <v>39</v>
      </c>
      <c r="M10" s="11">
        <v>4</v>
      </c>
      <c r="N10" s="11">
        <v>3.2150000000000003</v>
      </c>
      <c r="O10" s="11">
        <v>8</v>
      </c>
      <c r="R10" s="13" t="s">
        <v>55</v>
      </c>
      <c r="S10" s="11">
        <v>7</v>
      </c>
    </row>
    <row r="11" spans="1:19" x14ac:dyDescent="0.25">
      <c r="A11" t="s">
        <v>64</v>
      </c>
      <c r="B11" t="s">
        <v>107</v>
      </c>
      <c r="C11" t="s">
        <v>66</v>
      </c>
      <c r="D11">
        <f t="shared" ca="1" si="0"/>
        <v>10</v>
      </c>
      <c r="E11" s="3">
        <v>2.99</v>
      </c>
      <c r="F11" t="s">
        <v>39</v>
      </c>
      <c r="G11" s="2">
        <v>40187</v>
      </c>
      <c r="H11">
        <f t="shared" ca="1" si="1"/>
        <v>70</v>
      </c>
      <c r="I11" t="str">
        <f>VLOOKUP(F11,Suppliers!$B$2:$D$12,3,FALSE)</f>
        <v>Produce</v>
      </c>
      <c r="L11" s="13" t="s">
        <v>35</v>
      </c>
      <c r="M11" s="11">
        <v>4</v>
      </c>
      <c r="N11" s="11">
        <v>0.99</v>
      </c>
      <c r="O11" s="11">
        <v>9</v>
      </c>
      <c r="R11" s="13" t="s">
        <v>66</v>
      </c>
      <c r="S11" s="11">
        <v>6</v>
      </c>
    </row>
    <row r="12" spans="1:19" x14ac:dyDescent="0.25">
      <c r="A12" t="s">
        <v>62</v>
      </c>
      <c r="B12" t="s">
        <v>108</v>
      </c>
      <c r="C12" t="s">
        <v>67</v>
      </c>
      <c r="D12">
        <f t="shared" ca="1" si="0"/>
        <v>9</v>
      </c>
      <c r="E12" s="3">
        <v>1.99</v>
      </c>
      <c r="F12" t="s">
        <v>39</v>
      </c>
      <c r="G12" s="2">
        <v>40193</v>
      </c>
      <c r="H12">
        <f t="shared" ca="1" si="1"/>
        <v>419</v>
      </c>
      <c r="I12" t="str">
        <f>VLOOKUP(F12,Suppliers!$B$2:$D$12,3,FALSE)</f>
        <v>Produce</v>
      </c>
      <c r="L12" s="13" t="s">
        <v>41</v>
      </c>
      <c r="M12" s="11">
        <v>3</v>
      </c>
      <c r="N12" s="11">
        <v>50.99</v>
      </c>
      <c r="O12" s="11">
        <v>9</v>
      </c>
      <c r="R12" s="13" t="s">
        <v>149</v>
      </c>
      <c r="S12" s="11"/>
    </row>
    <row r="13" spans="1:19" x14ac:dyDescent="0.25">
      <c r="A13" t="s">
        <v>63</v>
      </c>
      <c r="B13" t="s">
        <v>109</v>
      </c>
      <c r="C13" t="s">
        <v>66</v>
      </c>
      <c r="D13">
        <f t="shared" ca="1" si="0"/>
        <v>6</v>
      </c>
      <c r="E13" s="3">
        <v>6.89</v>
      </c>
      <c r="F13" t="s">
        <v>39</v>
      </c>
      <c r="G13" s="2">
        <v>40183</v>
      </c>
      <c r="H13">
        <f t="shared" ca="1" si="1"/>
        <v>498</v>
      </c>
      <c r="I13" t="str">
        <f>VLOOKUP(F13,Suppliers!$B$2:$D$12,3,FALSE)</f>
        <v>Produce</v>
      </c>
      <c r="L13" s="13" t="s">
        <v>33</v>
      </c>
      <c r="M13" s="11">
        <v>3</v>
      </c>
      <c r="N13" s="11">
        <v>6.9899999999999993</v>
      </c>
      <c r="O13" s="11">
        <v>9</v>
      </c>
      <c r="R13" s="13" t="s">
        <v>145</v>
      </c>
      <c r="S13" s="11">
        <v>37</v>
      </c>
    </row>
    <row r="14" spans="1:19" x14ac:dyDescent="0.25">
      <c r="A14" t="s">
        <v>65</v>
      </c>
      <c r="B14" t="s">
        <v>110</v>
      </c>
      <c r="C14" t="s">
        <v>66</v>
      </c>
      <c r="D14">
        <f t="shared" ca="1" si="0"/>
        <v>9</v>
      </c>
      <c r="E14" s="3">
        <v>0.99</v>
      </c>
      <c r="F14" t="s">
        <v>39</v>
      </c>
      <c r="G14" s="2">
        <v>40185</v>
      </c>
      <c r="H14">
        <f t="shared" ca="1" si="1"/>
        <v>206</v>
      </c>
      <c r="I14" t="str">
        <f>VLOOKUP(F14,Suppliers!$B$2:$D$12,3,FALSE)</f>
        <v>Produce</v>
      </c>
      <c r="L14" s="13" t="s">
        <v>145</v>
      </c>
      <c r="M14" s="11">
        <v>37</v>
      </c>
      <c r="N14" s="11">
        <v>13.264054054054059</v>
      </c>
      <c r="O14" s="11">
        <v>10</v>
      </c>
    </row>
    <row r="15" spans="1:19" x14ac:dyDescent="0.25">
      <c r="A15" t="s">
        <v>68</v>
      </c>
      <c r="B15" t="s">
        <v>111</v>
      </c>
      <c r="C15" t="s">
        <v>50</v>
      </c>
      <c r="D15">
        <f t="shared" ca="1" si="0"/>
        <v>7</v>
      </c>
      <c r="E15" s="3">
        <v>25.78</v>
      </c>
      <c r="F15" t="s">
        <v>36</v>
      </c>
      <c r="G15" s="2">
        <v>40182</v>
      </c>
      <c r="H15">
        <f t="shared" ca="1" si="1"/>
        <v>415</v>
      </c>
      <c r="I15" t="str">
        <f>VLOOKUP(F15,Suppliers!$B$2:$D$12,3,FALSE)</f>
        <v>Gen Merch</v>
      </c>
    </row>
    <row r="16" spans="1:19" x14ac:dyDescent="0.25">
      <c r="A16" t="s">
        <v>69</v>
      </c>
      <c r="B16" t="s">
        <v>112</v>
      </c>
      <c r="C16" t="s">
        <v>46</v>
      </c>
      <c r="D16">
        <f t="shared" ca="1" si="0"/>
        <v>2</v>
      </c>
      <c r="E16" s="3">
        <v>9.99</v>
      </c>
      <c r="F16" t="s">
        <v>36</v>
      </c>
      <c r="G16" s="2">
        <v>40202</v>
      </c>
      <c r="H16">
        <f t="shared" ca="1" si="1"/>
        <v>190</v>
      </c>
      <c r="I16" t="str">
        <f>VLOOKUP(F16,Suppliers!$B$2:$D$12,3,FALSE)</f>
        <v>Gen Merch</v>
      </c>
    </row>
    <row r="17" spans="1:9" x14ac:dyDescent="0.25">
      <c r="A17" t="s">
        <v>70</v>
      </c>
      <c r="B17" t="s">
        <v>113</v>
      </c>
      <c r="C17" t="s">
        <v>50</v>
      </c>
      <c r="D17">
        <f t="shared" ca="1" si="0"/>
        <v>8</v>
      </c>
      <c r="E17" s="3">
        <v>15.58</v>
      </c>
      <c r="F17" t="s">
        <v>36</v>
      </c>
      <c r="G17" s="2">
        <v>40197</v>
      </c>
      <c r="H17">
        <f t="shared" ca="1" si="1"/>
        <v>52</v>
      </c>
      <c r="I17" t="str">
        <f>VLOOKUP(F17,Suppliers!$B$2:$D$12,3,FALSE)</f>
        <v>Gen Merch</v>
      </c>
    </row>
    <row r="18" spans="1:9" x14ac:dyDescent="0.25">
      <c r="A18" t="s">
        <v>71</v>
      </c>
      <c r="B18" t="s">
        <v>114</v>
      </c>
      <c r="C18" t="s">
        <v>66</v>
      </c>
      <c r="D18">
        <f t="shared" ca="1" si="0"/>
        <v>9</v>
      </c>
      <c r="E18" s="3">
        <v>24.59</v>
      </c>
      <c r="F18" t="s">
        <v>36</v>
      </c>
      <c r="G18" s="2">
        <v>40194</v>
      </c>
      <c r="H18">
        <f t="shared" ca="1" si="1"/>
        <v>229</v>
      </c>
      <c r="I18" t="str">
        <f>VLOOKUP(F18,Suppliers!$B$2:$D$12,3,FALSE)</f>
        <v>Gen Merch</v>
      </c>
    </row>
    <row r="19" spans="1:9" x14ac:dyDescent="0.25">
      <c r="A19" t="s">
        <v>77</v>
      </c>
      <c r="B19" t="s">
        <v>115</v>
      </c>
      <c r="C19" t="s">
        <v>66</v>
      </c>
      <c r="D19">
        <f t="shared" ca="1" si="0"/>
        <v>6</v>
      </c>
      <c r="E19" s="3">
        <v>0.99</v>
      </c>
      <c r="F19" t="s">
        <v>35</v>
      </c>
      <c r="G19" s="2">
        <v>40179</v>
      </c>
      <c r="H19">
        <f t="shared" ca="1" si="1"/>
        <v>127</v>
      </c>
      <c r="I19" t="str">
        <f>VLOOKUP(F19,Suppliers!$B$2:$D$12,3,FALSE)</f>
        <v>Dry Foods</v>
      </c>
    </row>
    <row r="20" spans="1:9" x14ac:dyDescent="0.25">
      <c r="A20" t="s">
        <v>78</v>
      </c>
      <c r="B20" t="s">
        <v>116</v>
      </c>
      <c r="C20" t="s">
        <v>81</v>
      </c>
      <c r="D20">
        <f t="shared" ca="1" si="0"/>
        <v>8</v>
      </c>
      <c r="E20" s="3">
        <v>0.99</v>
      </c>
      <c r="F20" t="s">
        <v>35</v>
      </c>
      <c r="G20" s="2">
        <v>40185</v>
      </c>
      <c r="H20">
        <f t="shared" ca="1" si="1"/>
        <v>43</v>
      </c>
      <c r="I20" t="str">
        <f>VLOOKUP(F20,Suppliers!$B$2:$D$12,3,FALSE)</f>
        <v>Dry Foods</v>
      </c>
    </row>
    <row r="21" spans="1:9" x14ac:dyDescent="0.25">
      <c r="A21" t="s">
        <v>79</v>
      </c>
      <c r="B21" t="s">
        <v>117</v>
      </c>
      <c r="C21" t="s">
        <v>81</v>
      </c>
      <c r="D21">
        <f t="shared" ca="1" si="0"/>
        <v>1</v>
      </c>
      <c r="E21" s="3">
        <v>0.99</v>
      </c>
      <c r="F21" t="s">
        <v>35</v>
      </c>
      <c r="G21" s="2">
        <v>40196</v>
      </c>
      <c r="H21">
        <f t="shared" ca="1" si="1"/>
        <v>134</v>
      </c>
      <c r="I21" t="str">
        <f>VLOOKUP(F21,Suppliers!$B$2:$D$12,3,FALSE)</f>
        <v>Dry Foods</v>
      </c>
    </row>
    <row r="22" spans="1:9" x14ac:dyDescent="0.25">
      <c r="A22" t="s">
        <v>80</v>
      </c>
      <c r="B22" t="s">
        <v>118</v>
      </c>
      <c r="C22" t="s">
        <v>66</v>
      </c>
      <c r="D22">
        <f t="shared" ca="1" si="0"/>
        <v>1</v>
      </c>
      <c r="E22" s="3">
        <v>0.99</v>
      </c>
      <c r="F22" t="s">
        <v>35</v>
      </c>
      <c r="G22" s="2">
        <v>40188</v>
      </c>
      <c r="H22">
        <f t="shared" ca="1" si="1"/>
        <v>69</v>
      </c>
      <c r="I22" t="str">
        <f>VLOOKUP(F22,Suppliers!$B$2:$D$12,3,FALSE)</f>
        <v>Dry Foods</v>
      </c>
    </row>
    <row r="23" spans="1:9" x14ac:dyDescent="0.25">
      <c r="A23" t="s">
        <v>52</v>
      </c>
      <c r="B23" t="s">
        <v>119</v>
      </c>
      <c r="C23" t="s">
        <v>48</v>
      </c>
      <c r="D23">
        <f t="shared" ca="1" si="0"/>
        <v>2</v>
      </c>
      <c r="E23" s="3">
        <v>6.99</v>
      </c>
      <c r="F23" t="s">
        <v>33</v>
      </c>
      <c r="G23" s="2">
        <v>40201</v>
      </c>
      <c r="H23">
        <f t="shared" ca="1" si="1"/>
        <v>108</v>
      </c>
      <c r="I23" t="str">
        <f>VLOOKUP(F23,Suppliers!$B$2:$D$12,3,FALSE)</f>
        <v>Beauty</v>
      </c>
    </row>
    <row r="24" spans="1:9" x14ac:dyDescent="0.25">
      <c r="A24" t="s">
        <v>54</v>
      </c>
      <c r="B24" t="s">
        <v>120</v>
      </c>
      <c r="C24" t="s">
        <v>46</v>
      </c>
      <c r="D24">
        <f t="shared" ca="1" si="0"/>
        <v>8</v>
      </c>
      <c r="E24" s="3">
        <v>6.99</v>
      </c>
      <c r="F24" t="s">
        <v>33</v>
      </c>
      <c r="G24" s="2">
        <v>40186</v>
      </c>
      <c r="H24">
        <f t="shared" ca="1" si="1"/>
        <v>299</v>
      </c>
      <c r="I24" t="str">
        <f>VLOOKUP(F24,Suppliers!$B$2:$D$12,3,FALSE)</f>
        <v>Beauty</v>
      </c>
    </row>
    <row r="25" spans="1:9" x14ac:dyDescent="0.25">
      <c r="A25" t="s">
        <v>53</v>
      </c>
      <c r="B25" t="s">
        <v>121</v>
      </c>
      <c r="C25" t="s">
        <v>55</v>
      </c>
      <c r="D25">
        <f t="shared" ca="1" si="0"/>
        <v>6</v>
      </c>
      <c r="E25" s="3">
        <v>6.99</v>
      </c>
      <c r="F25" t="s">
        <v>33</v>
      </c>
      <c r="G25" s="2">
        <v>40190</v>
      </c>
      <c r="H25">
        <f t="shared" ca="1" si="1"/>
        <v>296</v>
      </c>
      <c r="I25" t="str">
        <f>VLOOKUP(F25,Suppliers!$B$2:$D$12,3,FALSE)</f>
        <v>Beauty</v>
      </c>
    </row>
    <row r="26" spans="1:9" x14ac:dyDescent="0.25">
      <c r="A26" t="s">
        <v>82</v>
      </c>
      <c r="B26" t="s">
        <v>122</v>
      </c>
      <c r="C26" t="s">
        <v>55</v>
      </c>
      <c r="D26">
        <f t="shared" ca="1" si="0"/>
        <v>8</v>
      </c>
      <c r="E26" s="3">
        <v>2.99</v>
      </c>
      <c r="F26" t="s">
        <v>37</v>
      </c>
      <c r="G26" s="2">
        <v>40181</v>
      </c>
      <c r="H26">
        <f t="shared" ca="1" si="1"/>
        <v>482</v>
      </c>
      <c r="I26" t="str">
        <f>VLOOKUP(F26,Suppliers!$B$2:$D$12,3,FALSE)</f>
        <v>Beverage</v>
      </c>
    </row>
    <row r="27" spans="1:9" x14ac:dyDescent="0.25">
      <c r="A27" t="s">
        <v>83</v>
      </c>
      <c r="B27" t="s">
        <v>123</v>
      </c>
      <c r="C27" t="s">
        <v>55</v>
      </c>
      <c r="D27">
        <f t="shared" ca="1" si="0"/>
        <v>3</v>
      </c>
      <c r="E27" s="3">
        <v>2.99</v>
      </c>
      <c r="F27" t="s">
        <v>37</v>
      </c>
      <c r="G27" s="2">
        <v>40184</v>
      </c>
      <c r="H27">
        <f t="shared" ca="1" si="1"/>
        <v>268</v>
      </c>
      <c r="I27" t="str">
        <f>VLOOKUP(F27,Suppliers!$B$2:$D$12,3,FALSE)</f>
        <v>Beverage</v>
      </c>
    </row>
    <row r="28" spans="1:9" x14ac:dyDescent="0.25">
      <c r="A28" t="s">
        <v>84</v>
      </c>
      <c r="B28" t="s">
        <v>124</v>
      </c>
      <c r="C28" t="s">
        <v>67</v>
      </c>
      <c r="D28">
        <f t="shared" ca="1" si="0"/>
        <v>6</v>
      </c>
      <c r="E28" s="3">
        <v>2.99</v>
      </c>
      <c r="F28" t="s">
        <v>37</v>
      </c>
      <c r="G28" s="2">
        <v>40187</v>
      </c>
      <c r="H28">
        <f t="shared" ca="1" si="1"/>
        <v>210</v>
      </c>
      <c r="I28" t="str">
        <f>VLOOKUP(F28,Suppliers!$B$2:$D$12,3,FALSE)</f>
        <v>Beverage</v>
      </c>
    </row>
    <row r="29" spans="1:9" x14ac:dyDescent="0.25">
      <c r="A29" t="s">
        <v>88</v>
      </c>
      <c r="B29" t="s">
        <v>125</v>
      </c>
      <c r="C29" t="s">
        <v>67</v>
      </c>
      <c r="D29">
        <f t="shared" ca="1" si="0"/>
        <v>6</v>
      </c>
      <c r="E29" s="3">
        <v>50.99</v>
      </c>
      <c r="F29" t="s">
        <v>41</v>
      </c>
      <c r="G29" s="2">
        <v>40193</v>
      </c>
      <c r="H29">
        <f t="shared" ca="1" si="1"/>
        <v>141</v>
      </c>
      <c r="I29" t="str">
        <f>VLOOKUP(F29,Suppliers!$B$2:$D$12,3,FALSE)</f>
        <v>Lawn</v>
      </c>
    </row>
    <row r="30" spans="1:9" x14ac:dyDescent="0.25">
      <c r="A30" t="s">
        <v>89</v>
      </c>
      <c r="B30" t="s">
        <v>126</v>
      </c>
      <c r="C30" t="s">
        <v>67</v>
      </c>
      <c r="D30">
        <f t="shared" ca="1" si="0"/>
        <v>9</v>
      </c>
      <c r="E30" s="3">
        <v>50.99</v>
      </c>
      <c r="F30" t="s">
        <v>41</v>
      </c>
      <c r="G30" s="2">
        <v>40191</v>
      </c>
      <c r="H30">
        <f t="shared" ca="1" si="1"/>
        <v>218</v>
      </c>
      <c r="I30" t="str">
        <f>VLOOKUP(F30,Suppliers!$B$2:$D$12,3,FALSE)</f>
        <v>Lawn</v>
      </c>
    </row>
    <row r="31" spans="1:9" x14ac:dyDescent="0.25">
      <c r="A31" t="s">
        <v>90</v>
      </c>
      <c r="B31" t="s">
        <v>127</v>
      </c>
      <c r="C31" t="s">
        <v>67</v>
      </c>
      <c r="D31">
        <f t="shared" ca="1" si="0"/>
        <v>9</v>
      </c>
      <c r="E31" s="3">
        <v>50.99</v>
      </c>
      <c r="F31" t="s">
        <v>41</v>
      </c>
      <c r="G31" s="2">
        <v>40182</v>
      </c>
      <c r="H31">
        <f t="shared" ca="1" si="1"/>
        <v>226</v>
      </c>
      <c r="I31" t="str">
        <f>VLOOKUP(F31,Suppliers!$B$2:$D$12,3,FALSE)</f>
        <v>Lawn</v>
      </c>
    </row>
    <row r="32" spans="1:9" x14ac:dyDescent="0.25">
      <c r="A32" t="s">
        <v>91</v>
      </c>
      <c r="B32" t="s">
        <v>128</v>
      </c>
      <c r="C32" t="s">
        <v>55</v>
      </c>
      <c r="D32">
        <f t="shared" ca="1" si="0"/>
        <v>10</v>
      </c>
      <c r="E32" s="3">
        <v>3.99</v>
      </c>
      <c r="F32" t="s">
        <v>42</v>
      </c>
      <c r="G32" s="2">
        <v>40194</v>
      </c>
      <c r="H32">
        <f t="shared" ca="1" si="1"/>
        <v>326</v>
      </c>
      <c r="I32" t="str">
        <f>VLOOKUP(F32,Suppliers!$B$2:$D$12,3,FALSE)</f>
        <v>Dairy</v>
      </c>
    </row>
    <row r="33" spans="1:9" x14ac:dyDescent="0.25">
      <c r="A33" t="s">
        <v>92</v>
      </c>
      <c r="B33" t="s">
        <v>129</v>
      </c>
      <c r="C33" t="s">
        <v>55</v>
      </c>
      <c r="D33">
        <f t="shared" ca="1" si="0"/>
        <v>9</v>
      </c>
      <c r="E33" s="3">
        <v>6.99</v>
      </c>
      <c r="F33" t="s">
        <v>42</v>
      </c>
      <c r="G33" s="2">
        <v>40197</v>
      </c>
      <c r="H33">
        <f t="shared" ca="1" si="1"/>
        <v>188</v>
      </c>
      <c r="I33" t="str">
        <f>VLOOKUP(F33,Suppliers!$B$2:$D$12,3,FALSE)</f>
        <v>Dairy</v>
      </c>
    </row>
    <row r="34" spans="1:9" x14ac:dyDescent="0.25">
      <c r="A34" t="s">
        <v>93</v>
      </c>
      <c r="B34" t="s">
        <v>130</v>
      </c>
      <c r="C34" t="s">
        <v>67</v>
      </c>
      <c r="D34">
        <f t="shared" ca="1" si="0"/>
        <v>10</v>
      </c>
      <c r="E34" s="3">
        <v>5.99</v>
      </c>
      <c r="F34" t="s">
        <v>42</v>
      </c>
      <c r="G34" s="2">
        <v>40185</v>
      </c>
      <c r="H34">
        <f t="shared" ca="1" si="1"/>
        <v>42</v>
      </c>
      <c r="I34" t="str">
        <f>VLOOKUP(F34,Suppliers!$B$2:$D$12,3,FALSE)</f>
        <v>Dairy</v>
      </c>
    </row>
    <row r="35" spans="1:9" x14ac:dyDescent="0.25">
      <c r="A35" t="s">
        <v>94</v>
      </c>
      <c r="B35" t="s">
        <v>131</v>
      </c>
      <c r="C35" t="s">
        <v>67</v>
      </c>
      <c r="D35">
        <f t="shared" ca="1" si="0"/>
        <v>10</v>
      </c>
      <c r="E35" s="3">
        <v>4.29</v>
      </c>
      <c r="F35" t="s">
        <v>42</v>
      </c>
      <c r="G35" s="2">
        <v>40194</v>
      </c>
      <c r="H35">
        <f t="shared" ca="1" si="1"/>
        <v>137</v>
      </c>
      <c r="I35" t="str">
        <f>VLOOKUP(F35,Suppliers!$B$2:$D$12,3,FALSE)</f>
        <v>Dairy</v>
      </c>
    </row>
    <row r="36" spans="1:9" x14ac:dyDescent="0.25">
      <c r="A36" t="s">
        <v>95</v>
      </c>
      <c r="B36" t="s">
        <v>132</v>
      </c>
      <c r="C36" t="s">
        <v>81</v>
      </c>
      <c r="D36">
        <f t="shared" ca="1" si="0"/>
        <v>1</v>
      </c>
      <c r="E36" s="3">
        <v>55.99</v>
      </c>
      <c r="F36" t="s">
        <v>43</v>
      </c>
      <c r="G36" s="2">
        <v>40191</v>
      </c>
      <c r="H36">
        <f t="shared" ca="1" si="1"/>
        <v>435</v>
      </c>
      <c r="I36" t="str">
        <f>VLOOKUP(F36,Suppliers!$B$2:$D$12,3,FALSE)</f>
        <v>Lawn</v>
      </c>
    </row>
    <row r="37" spans="1:9" x14ac:dyDescent="0.25">
      <c r="A37" t="s">
        <v>96</v>
      </c>
      <c r="B37" t="s">
        <v>133</v>
      </c>
      <c r="C37" t="s">
        <v>61</v>
      </c>
      <c r="D37">
        <f t="shared" ca="1" si="0"/>
        <v>10</v>
      </c>
      <c r="E37" s="3">
        <v>45.99</v>
      </c>
      <c r="F37" t="s">
        <v>43</v>
      </c>
      <c r="G37" s="2">
        <v>40186</v>
      </c>
      <c r="H37">
        <f t="shared" ca="1" si="1"/>
        <v>419</v>
      </c>
      <c r="I37" t="str">
        <f>VLOOKUP(F37,Suppliers!$B$2:$D$12,3,FALSE)</f>
        <v>Lawn</v>
      </c>
    </row>
    <row r="38" spans="1:9" x14ac:dyDescent="0.25">
      <c r="A38" t="s">
        <v>97</v>
      </c>
      <c r="B38" t="s">
        <v>134</v>
      </c>
      <c r="C38" t="s">
        <v>81</v>
      </c>
      <c r="D38">
        <f t="shared" ca="1" si="0"/>
        <v>2</v>
      </c>
      <c r="E38" s="3">
        <v>35.99</v>
      </c>
      <c r="F38" t="s">
        <v>43</v>
      </c>
      <c r="G38" s="2">
        <v>40185</v>
      </c>
      <c r="H38">
        <f t="shared" ca="1" si="1"/>
        <v>60</v>
      </c>
      <c r="I38" t="str">
        <f>VLOOKUP(F38,Suppliers!$B$2:$D$12,3,FALSE)</f>
        <v>Lawn</v>
      </c>
    </row>
  </sheetData>
  <pageMargins left="0.7" right="0.7" top="0.75" bottom="0.75" header="0.3" footer="0.3"/>
  <pageSetup orientation="portrait" horizontalDpi="300" verticalDpi="30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76C4-6274-4878-BB77-FCE8B364F987}">
  <dimension ref="A1:B9"/>
  <sheetViews>
    <sheetView workbookViewId="0">
      <selection activeCell="D9" sqref="D9"/>
    </sheetView>
  </sheetViews>
  <sheetFormatPr defaultRowHeight="15" x14ac:dyDescent="0.25"/>
  <cols>
    <col min="1" max="1" width="14.85546875" customWidth="1"/>
    <col min="2" max="2" width="10.5703125" bestFit="1" customWidth="1"/>
  </cols>
  <sheetData>
    <row r="1" spans="1:2" ht="15.75" thickBot="1" x14ac:dyDescent="0.3">
      <c r="A1" s="5" t="s">
        <v>11</v>
      </c>
      <c r="B1" s="7" t="s">
        <v>0</v>
      </c>
    </row>
    <row r="2" spans="1:2" x14ac:dyDescent="0.25">
      <c r="A2" t="s">
        <v>12</v>
      </c>
      <c r="B2" t="s">
        <v>4</v>
      </c>
    </row>
    <row r="3" spans="1:2" x14ac:dyDescent="0.25">
      <c r="A3" t="s">
        <v>13</v>
      </c>
      <c r="B3" t="s">
        <v>44</v>
      </c>
    </row>
    <row r="4" spans="1:2" x14ac:dyDescent="0.25">
      <c r="A4" t="s">
        <v>19</v>
      </c>
      <c r="B4" t="s">
        <v>5</v>
      </c>
    </row>
    <row r="5" spans="1:2" x14ac:dyDescent="0.25">
      <c r="A5" t="s">
        <v>14</v>
      </c>
      <c r="B5" t="s">
        <v>6</v>
      </c>
    </row>
    <row r="6" spans="1:2" x14ac:dyDescent="0.25">
      <c r="A6" t="s">
        <v>17</v>
      </c>
      <c r="B6" t="s">
        <v>9</v>
      </c>
    </row>
    <row r="7" spans="1:2" x14ac:dyDescent="0.25">
      <c r="A7" t="s">
        <v>18</v>
      </c>
      <c r="B7" t="s">
        <v>10</v>
      </c>
    </row>
    <row r="8" spans="1:2" x14ac:dyDescent="0.25">
      <c r="A8" t="s">
        <v>20</v>
      </c>
      <c r="B8" t="s">
        <v>15</v>
      </c>
    </row>
    <row r="9" spans="1:2" x14ac:dyDescent="0.25">
      <c r="A9" t="s">
        <v>21</v>
      </c>
      <c r="B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F6C2-4E14-403C-A7FF-13836FCC72C7}">
  <dimension ref="A1:E12"/>
  <sheetViews>
    <sheetView workbookViewId="0">
      <selection activeCell="C19" sqref="C19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4" bestFit="1" customWidth="1"/>
    <col min="4" max="4" width="10.5703125" bestFit="1" customWidth="1"/>
  </cols>
  <sheetData>
    <row r="1" spans="1:5" ht="15.75" thickBot="1" x14ac:dyDescent="0.3">
      <c r="A1" s="5" t="s">
        <v>7</v>
      </c>
      <c r="B1" s="6" t="s">
        <v>8</v>
      </c>
      <c r="C1" s="6" t="s">
        <v>11</v>
      </c>
      <c r="D1" s="7" t="s">
        <v>0</v>
      </c>
    </row>
    <row r="2" spans="1:5" x14ac:dyDescent="0.25">
      <c r="A2" t="s">
        <v>23</v>
      </c>
      <c r="B2" t="s">
        <v>36</v>
      </c>
      <c r="C2" t="s">
        <v>19</v>
      </c>
      <c r="D2" t="str">
        <f>VLOOKUP(C2,Categories!$A$2:$B$9,2,FALSE)</f>
        <v>Gen Merch</v>
      </c>
    </row>
    <row r="3" spans="1:5" x14ac:dyDescent="0.25">
      <c r="A3" t="s">
        <v>24</v>
      </c>
      <c r="B3" t="s">
        <v>35</v>
      </c>
      <c r="C3" t="s">
        <v>13</v>
      </c>
      <c r="D3" t="str">
        <f>VLOOKUP(C3,Categories!$A$2:$B$9,2,FALSE)</f>
        <v>Dry Foods</v>
      </c>
    </row>
    <row r="4" spans="1:5" x14ac:dyDescent="0.25">
      <c r="A4" t="s">
        <v>25</v>
      </c>
      <c r="B4" t="s">
        <v>34</v>
      </c>
      <c r="C4" t="s">
        <v>17</v>
      </c>
      <c r="D4" t="str">
        <f>VLOOKUP(C4,Categories!$A$2:$B$9,2,FALSE)</f>
        <v>Beauty</v>
      </c>
    </row>
    <row r="5" spans="1:5" x14ac:dyDescent="0.25">
      <c r="A5" t="s">
        <v>143</v>
      </c>
      <c r="B5" t="s">
        <v>33</v>
      </c>
      <c r="C5" t="s">
        <v>17</v>
      </c>
      <c r="D5" t="str">
        <f>VLOOKUP(C5,Categories!$A$2:$B$9,2,FALSE)</f>
        <v>Beauty</v>
      </c>
    </row>
    <row r="6" spans="1:5" x14ac:dyDescent="0.25">
      <c r="A6" t="s">
        <v>26</v>
      </c>
      <c r="B6" t="s">
        <v>37</v>
      </c>
      <c r="C6" t="s">
        <v>20</v>
      </c>
      <c r="D6" t="str">
        <f>VLOOKUP(C6,Categories!$A$2:$B$9,2,FALSE)</f>
        <v>Beverage</v>
      </c>
      <c r="E6" s="14"/>
    </row>
    <row r="7" spans="1:5" x14ac:dyDescent="0.25">
      <c r="A7" t="s">
        <v>27</v>
      </c>
      <c r="B7" t="s">
        <v>38</v>
      </c>
      <c r="C7" t="s">
        <v>19</v>
      </c>
      <c r="D7" t="str">
        <f>VLOOKUP(C7,Categories!$A$2:$B$9,2,FALSE)</f>
        <v>Gen Merch</v>
      </c>
      <c r="E7" s="14"/>
    </row>
    <row r="8" spans="1:5" x14ac:dyDescent="0.25">
      <c r="A8" t="s">
        <v>28</v>
      </c>
      <c r="B8" t="s">
        <v>39</v>
      </c>
      <c r="C8" t="s">
        <v>14</v>
      </c>
      <c r="D8" t="str">
        <f>VLOOKUP(C8,Categories!$A$2:$B$9,2,FALSE)</f>
        <v>Produce</v>
      </c>
      <c r="E8" s="14"/>
    </row>
    <row r="9" spans="1:5" x14ac:dyDescent="0.25">
      <c r="A9" t="s">
        <v>151</v>
      </c>
      <c r="B9" t="s">
        <v>40</v>
      </c>
      <c r="C9" t="s">
        <v>18</v>
      </c>
      <c r="D9" t="str">
        <f>VLOOKUP(C9,Categories!$A$2:$B$9,2,FALSE)</f>
        <v>Health</v>
      </c>
      <c r="E9" s="14"/>
    </row>
    <row r="10" spans="1:5" x14ac:dyDescent="0.25">
      <c r="A10" t="s">
        <v>29</v>
      </c>
      <c r="B10" t="s">
        <v>41</v>
      </c>
      <c r="C10" t="s">
        <v>12</v>
      </c>
      <c r="D10" t="str">
        <f>VLOOKUP(C10,Categories!$A$2:$B$9,2,FALSE)</f>
        <v>Lawn</v>
      </c>
      <c r="E10" s="14"/>
    </row>
    <row r="11" spans="1:5" x14ac:dyDescent="0.25">
      <c r="A11" t="s">
        <v>30</v>
      </c>
      <c r="B11" t="s">
        <v>42</v>
      </c>
      <c r="C11" t="s">
        <v>21</v>
      </c>
      <c r="D11" t="str">
        <f>VLOOKUP(C11,Categories!$A$2:$B$9,2,FALSE)</f>
        <v>Dairy</v>
      </c>
      <c r="E11" s="14"/>
    </row>
    <row r="12" spans="1:5" x14ac:dyDescent="0.25">
      <c r="A12" t="s">
        <v>31</v>
      </c>
      <c r="B12" t="s">
        <v>43</v>
      </c>
      <c r="C12" t="s">
        <v>12</v>
      </c>
      <c r="D12" t="str">
        <f>VLOOKUP(C12,Categories!$A$2:$B$9,2,FALSE)</f>
        <v>Lawn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B17F7-3A04-4A34-8014-AAD03EE2C4CC}">
  <dimension ref="A1:J21"/>
  <sheetViews>
    <sheetView workbookViewId="0">
      <selection activeCell="F1" sqref="F1:F1048576"/>
    </sheetView>
  </sheetViews>
  <sheetFormatPr defaultRowHeight="15" x14ac:dyDescent="0.25"/>
  <cols>
    <col min="1" max="1" width="13.28515625" bestFit="1" customWidth="1"/>
    <col min="2" max="2" width="14.5703125" bestFit="1" customWidth="1"/>
    <col min="3" max="3" width="11.85546875" bestFit="1" customWidth="1"/>
    <col min="4" max="4" width="16.85546875" bestFit="1" customWidth="1"/>
    <col min="5" max="5" width="12.7109375" bestFit="1" customWidth="1"/>
    <col min="6" max="6" width="13.5703125" style="3" bestFit="1" customWidth="1"/>
    <col min="7" max="7" width="9.140625" style="3"/>
    <col min="8" max="8" width="16" bestFit="1" customWidth="1"/>
    <col min="9" max="9" width="9.7109375" style="4" bestFit="1" customWidth="1"/>
    <col min="10" max="10" width="15.42578125" style="3" bestFit="1" customWidth="1"/>
  </cols>
  <sheetData>
    <row r="1" spans="1:10" ht="15.75" thickBot="1" x14ac:dyDescent="0.3">
      <c r="A1" s="5" t="s">
        <v>75</v>
      </c>
      <c r="B1" s="6" t="s">
        <v>87</v>
      </c>
      <c r="C1" s="6" t="s">
        <v>3</v>
      </c>
      <c r="D1" s="6" t="s">
        <v>135</v>
      </c>
      <c r="E1" s="6" t="s">
        <v>72</v>
      </c>
      <c r="F1" s="8" t="s">
        <v>2</v>
      </c>
      <c r="G1" s="8" t="s">
        <v>59</v>
      </c>
      <c r="H1" s="6" t="s">
        <v>60</v>
      </c>
      <c r="I1" s="9" t="s">
        <v>73</v>
      </c>
      <c r="J1" s="10" t="s">
        <v>74</v>
      </c>
    </row>
    <row r="2" spans="1:10" x14ac:dyDescent="0.25">
      <c r="A2" s="1">
        <v>0.05</v>
      </c>
      <c r="B2">
        <f ca="1">RANDBETWEEN(1,10000)</f>
        <v>3867</v>
      </c>
      <c r="C2" t="s">
        <v>111</v>
      </c>
      <c r="D2">
        <f ca="1">RANDBETWEEN(10,200)</f>
        <v>31</v>
      </c>
      <c r="E2" s="2">
        <v>40185</v>
      </c>
      <c r="F2" s="3">
        <f>VLOOKUP(C2,'Current Inventory'!$B$2:$H$38,4,FALSE)</f>
        <v>25.78</v>
      </c>
      <c r="G2" s="3">
        <f t="shared" ref="G2:G21" ca="1" si="0">D2*F2</f>
        <v>799.18000000000006</v>
      </c>
      <c r="H2" t="str">
        <f ca="1">IF(D2&lt;VLOOKUP(C2,'Current Inventory'!$B$2:$H$38,7,FALSE), "Yes", "No")</f>
        <v>Yes</v>
      </c>
      <c r="I2" s="4" t="str">
        <f>IF(E2-VLOOKUP(C2,'Current Inventory'!$B$2:$H$38,6,FALSE)&lt;$A$4,"Yes","No")</f>
        <v>Yes</v>
      </c>
      <c r="J2" s="3">
        <f t="shared" ref="J2:J21" ca="1" si="1">IF(I2="Yes", G2*(1-$A$2), G2)</f>
        <v>759.221</v>
      </c>
    </row>
    <row r="3" spans="1:10" x14ac:dyDescent="0.25">
      <c r="A3" t="s">
        <v>141</v>
      </c>
      <c r="B3">
        <f t="shared" ref="B3:B21" ca="1" si="2">RANDBETWEEN(1,10000)</f>
        <v>3770</v>
      </c>
      <c r="C3" t="s">
        <v>122</v>
      </c>
      <c r="D3">
        <f t="shared" ref="D3:D21" ca="1" si="3">RANDBETWEEN(10,200)</f>
        <v>173</v>
      </c>
      <c r="E3" s="2">
        <v>40195</v>
      </c>
      <c r="F3" s="3">
        <f>VLOOKUP(C3,'Current Inventory'!$B$2:$H$38,4,FALSE)</f>
        <v>2.99</v>
      </c>
      <c r="G3" s="3">
        <f t="shared" ca="1" si="0"/>
        <v>517.27</v>
      </c>
      <c r="H3" t="str">
        <f ca="1">IF(D3&lt;VLOOKUP(C3,'Current Inventory'!$B$2:$H$38,7,FALSE), "Yes", "No")</f>
        <v>Yes</v>
      </c>
      <c r="I3" s="4" t="str">
        <f>IF(E3-VLOOKUP(C3,'Current Inventory'!$B$2:$H$38,6,FALSE)&lt;10,"Yes","No")</f>
        <v>No</v>
      </c>
      <c r="J3" s="3">
        <f t="shared" ca="1" si="1"/>
        <v>517.27</v>
      </c>
    </row>
    <row r="4" spans="1:10" x14ac:dyDescent="0.25">
      <c r="A4">
        <v>10</v>
      </c>
      <c r="B4">
        <f t="shared" ca="1" si="2"/>
        <v>6563</v>
      </c>
      <c r="C4" t="s">
        <v>106</v>
      </c>
      <c r="D4">
        <f t="shared" ca="1" si="3"/>
        <v>136</v>
      </c>
      <c r="E4" s="2">
        <v>40184</v>
      </c>
      <c r="F4" s="3">
        <f>VLOOKUP(C4,'Current Inventory'!$B$2:$H$38,4,FALSE)</f>
        <v>12.99</v>
      </c>
      <c r="G4" s="3">
        <f t="shared" ca="1" si="0"/>
        <v>1766.64</v>
      </c>
      <c r="H4" t="str">
        <f ca="1">IF(D4&lt;VLOOKUP(C4,'Current Inventory'!$B$2:$H$38,7,FALSE), "Yes", "No")</f>
        <v>Yes</v>
      </c>
      <c r="I4" s="4" t="str">
        <f>IF(E4-VLOOKUP(C4,'Current Inventory'!$B$2:$H$38,6,FALSE)&lt;10,"Yes","No")</f>
        <v>Yes</v>
      </c>
      <c r="J4" s="3">
        <f t="shared" ca="1" si="1"/>
        <v>1678.308</v>
      </c>
    </row>
    <row r="5" spans="1:10" x14ac:dyDescent="0.25">
      <c r="A5" t="s">
        <v>76</v>
      </c>
      <c r="B5">
        <f t="shared" ca="1" si="2"/>
        <v>2978</v>
      </c>
      <c r="C5" t="s">
        <v>101</v>
      </c>
      <c r="D5">
        <f t="shared" ca="1" si="3"/>
        <v>144</v>
      </c>
      <c r="E5" s="2">
        <v>40203</v>
      </c>
      <c r="F5" s="3">
        <f>VLOOKUP(C5,'Current Inventory'!$B$2:$H$38,4,FALSE)</f>
        <v>2.99</v>
      </c>
      <c r="G5" s="3">
        <f t="shared" ca="1" si="0"/>
        <v>430.56000000000006</v>
      </c>
      <c r="H5" t="str">
        <f ca="1">IF(D5&lt;VLOOKUP(C5,'Current Inventory'!$B$2:$H$38,7,FALSE), "Yes", "No")</f>
        <v>Yes</v>
      </c>
      <c r="I5" s="4" t="str">
        <f>IF(E5-VLOOKUP(C5,'Current Inventory'!$B$2:$H$38,6,FALSE)&lt;10,"Yes","No")</f>
        <v>No</v>
      </c>
      <c r="J5" s="3">
        <f t="shared" ca="1" si="1"/>
        <v>430.56000000000006</v>
      </c>
    </row>
    <row r="6" spans="1:10" x14ac:dyDescent="0.25">
      <c r="B6">
        <f t="shared" ca="1" si="2"/>
        <v>3673</v>
      </c>
      <c r="C6" t="s">
        <v>121</v>
      </c>
      <c r="D6">
        <f t="shared" ca="1" si="3"/>
        <v>28</v>
      </c>
      <c r="E6" s="2">
        <v>40196</v>
      </c>
      <c r="F6" s="3">
        <f>VLOOKUP(C6,'Current Inventory'!$B$2:$H$38,4,FALSE)</f>
        <v>6.99</v>
      </c>
      <c r="G6" s="3">
        <f t="shared" ca="1" si="0"/>
        <v>195.72</v>
      </c>
      <c r="H6" t="str">
        <f ca="1">IF(D6&lt;VLOOKUP(C6,'Current Inventory'!$B$2:$H$38,7,FALSE), "Yes", "No")</f>
        <v>Yes</v>
      </c>
      <c r="I6" s="4" t="str">
        <f>IF(E6-VLOOKUP(C6,'Current Inventory'!$B$2:$H$38,6,FALSE)&lt;10,"Yes","No")</f>
        <v>Yes</v>
      </c>
      <c r="J6" s="3">
        <f t="shared" ca="1" si="1"/>
        <v>185.934</v>
      </c>
    </row>
    <row r="7" spans="1:10" x14ac:dyDescent="0.25">
      <c r="B7">
        <f t="shared" ca="1" si="2"/>
        <v>8978</v>
      </c>
      <c r="C7" t="s">
        <v>133</v>
      </c>
      <c r="D7">
        <f t="shared" ca="1" si="3"/>
        <v>91</v>
      </c>
      <c r="E7" s="2">
        <v>40194</v>
      </c>
      <c r="F7" s="3">
        <f>VLOOKUP(C7,'Current Inventory'!$B$2:$H$38,4,FALSE)</f>
        <v>45.99</v>
      </c>
      <c r="G7" s="3">
        <f t="shared" ca="1" si="0"/>
        <v>4185.09</v>
      </c>
      <c r="H7" t="str">
        <f ca="1">IF(D7&lt;VLOOKUP(C7,'Current Inventory'!$B$2:$H$38,7,FALSE), "Yes", "No")</f>
        <v>Yes</v>
      </c>
      <c r="I7" s="4" t="str">
        <f>IF(E7-VLOOKUP(C7,'Current Inventory'!$B$2:$H$38,6,FALSE)&lt;10,"Yes","No")</f>
        <v>Yes</v>
      </c>
      <c r="J7" s="3">
        <f t="shared" ca="1" si="1"/>
        <v>3975.8355000000001</v>
      </c>
    </row>
    <row r="8" spans="1:10" x14ac:dyDescent="0.25">
      <c r="B8">
        <f t="shared" ca="1" si="2"/>
        <v>6541</v>
      </c>
      <c r="C8" t="s">
        <v>127</v>
      </c>
      <c r="D8">
        <f t="shared" ca="1" si="3"/>
        <v>169</v>
      </c>
      <c r="E8" s="2">
        <v>40188</v>
      </c>
      <c r="F8" s="3">
        <f>VLOOKUP(C8,'Current Inventory'!$B$2:$H$38,4,FALSE)</f>
        <v>50.99</v>
      </c>
      <c r="G8" s="3">
        <f t="shared" ca="1" si="0"/>
        <v>8617.31</v>
      </c>
      <c r="H8" t="str">
        <f ca="1">IF(D8&lt;VLOOKUP(C8,'Current Inventory'!$B$2:$H$38,7,FALSE), "Yes", "No")</f>
        <v>Yes</v>
      </c>
      <c r="I8" s="4" t="str">
        <f>IF(E8-VLOOKUP(C8,'Current Inventory'!$B$2:$H$38,6,FALSE)&lt;10,"Yes","No")</f>
        <v>Yes</v>
      </c>
      <c r="J8" s="3">
        <f t="shared" ca="1" si="1"/>
        <v>8186.4444999999987</v>
      </c>
    </row>
    <row r="9" spans="1:10" x14ac:dyDescent="0.25">
      <c r="B9">
        <f t="shared" ca="1" si="2"/>
        <v>9264</v>
      </c>
      <c r="C9" t="s">
        <v>117</v>
      </c>
      <c r="D9">
        <f t="shared" ca="1" si="3"/>
        <v>85</v>
      </c>
      <c r="E9" s="2">
        <v>40205</v>
      </c>
      <c r="F9" s="3">
        <f>VLOOKUP(C9,'Current Inventory'!$B$2:$H$38,4,FALSE)</f>
        <v>0.99</v>
      </c>
      <c r="G9" s="3">
        <f t="shared" ca="1" si="0"/>
        <v>84.15</v>
      </c>
      <c r="H9" t="str">
        <f ca="1">IF(D9&lt;VLOOKUP(C9,'Current Inventory'!$B$2:$H$38,7,FALSE), "Yes", "No")</f>
        <v>Yes</v>
      </c>
      <c r="I9" s="4" t="str">
        <f>IF(E9-VLOOKUP(C9,'Current Inventory'!$B$2:$H$38,6,FALSE)&lt;10,"Yes","No")</f>
        <v>Yes</v>
      </c>
      <c r="J9" s="3">
        <f t="shared" ca="1" si="1"/>
        <v>79.942499999999995</v>
      </c>
    </row>
    <row r="10" spans="1:10" x14ac:dyDescent="0.25">
      <c r="B10">
        <f t="shared" ca="1" si="2"/>
        <v>7300</v>
      </c>
      <c r="C10" t="s">
        <v>119</v>
      </c>
      <c r="D10">
        <f t="shared" ca="1" si="3"/>
        <v>64</v>
      </c>
      <c r="E10" s="2">
        <v>40207</v>
      </c>
      <c r="F10" s="3">
        <f>VLOOKUP(C10,'Current Inventory'!$B$2:$H$38,4,FALSE)</f>
        <v>6.99</v>
      </c>
      <c r="G10" s="3">
        <f t="shared" ca="1" si="0"/>
        <v>447.36</v>
      </c>
      <c r="H10" t="str">
        <f ca="1">IF(D10&lt;VLOOKUP(C10,'Current Inventory'!$B$2:$H$38,7,FALSE), "Yes", "No")</f>
        <v>Yes</v>
      </c>
      <c r="I10" s="4" t="str">
        <f>IF(E10-VLOOKUP(C10,'Current Inventory'!$B$2:$H$38,6,FALSE)&lt;10,"Yes","No")</f>
        <v>Yes</v>
      </c>
      <c r="J10" s="3">
        <f t="shared" ca="1" si="1"/>
        <v>424.99200000000002</v>
      </c>
    </row>
    <row r="11" spans="1:10" x14ac:dyDescent="0.25">
      <c r="B11">
        <f t="shared" ca="1" si="2"/>
        <v>3197</v>
      </c>
      <c r="C11" t="s">
        <v>107</v>
      </c>
      <c r="D11">
        <f t="shared" ca="1" si="3"/>
        <v>150</v>
      </c>
      <c r="E11" s="2">
        <v>40190</v>
      </c>
      <c r="F11" s="3">
        <f>VLOOKUP(C11,'Current Inventory'!$B$2:$H$38,4,FALSE)</f>
        <v>2.99</v>
      </c>
      <c r="G11" s="3">
        <f t="shared" ca="1" si="0"/>
        <v>448.50000000000006</v>
      </c>
      <c r="H11" t="str">
        <f ca="1">IF(D11&lt;VLOOKUP(C11,'Current Inventory'!$B$2:$H$38,7,FALSE), "Yes", "No")</f>
        <v>No</v>
      </c>
      <c r="I11" s="4" t="str">
        <f>IF(E11-VLOOKUP(C11,'Current Inventory'!$B$2:$H$38,6,FALSE)&lt;10,"Yes","No")</f>
        <v>Yes</v>
      </c>
      <c r="J11" s="3">
        <f t="shared" ca="1" si="1"/>
        <v>426.07500000000005</v>
      </c>
    </row>
    <row r="12" spans="1:10" x14ac:dyDescent="0.25">
      <c r="B12">
        <f t="shared" ca="1" si="2"/>
        <v>7212</v>
      </c>
      <c r="C12" t="s">
        <v>98</v>
      </c>
      <c r="D12">
        <f t="shared" ca="1" si="3"/>
        <v>169</v>
      </c>
      <c r="E12" s="2">
        <v>40208</v>
      </c>
      <c r="F12" s="3">
        <f>VLOOKUP(C12,'Current Inventory'!$B$2:$H$38,4,FALSE)</f>
        <v>5.99</v>
      </c>
      <c r="G12" s="3">
        <f t="shared" ca="1" si="0"/>
        <v>1012.3100000000001</v>
      </c>
      <c r="H12" t="str">
        <f ca="1">IF(D12&lt;VLOOKUP(C12,'Current Inventory'!$B$2:$H$38,7,FALSE), "Yes", "No")</f>
        <v>Yes</v>
      </c>
      <c r="I12" s="4" t="str">
        <f>IF(E12-VLOOKUP(C12,'Current Inventory'!$B$2:$H$38,6,FALSE)&lt;10,"Yes","No")</f>
        <v>No</v>
      </c>
      <c r="J12" s="3">
        <f t="shared" ca="1" si="1"/>
        <v>1012.3100000000001</v>
      </c>
    </row>
    <row r="13" spans="1:10" x14ac:dyDescent="0.25">
      <c r="B13">
        <f t="shared" ca="1" si="2"/>
        <v>2638</v>
      </c>
      <c r="C13" t="s">
        <v>110</v>
      </c>
      <c r="D13">
        <f t="shared" ca="1" si="3"/>
        <v>108</v>
      </c>
      <c r="E13" s="2">
        <v>40187</v>
      </c>
      <c r="F13" s="3">
        <f>VLOOKUP(C13,'Current Inventory'!$B$2:$H$38,4,FALSE)</f>
        <v>0.99</v>
      </c>
      <c r="G13" s="3">
        <f t="shared" ca="1" si="0"/>
        <v>106.92</v>
      </c>
      <c r="H13" t="str">
        <f ca="1">IF(D13&lt;VLOOKUP(C13,'Current Inventory'!$B$2:$H$38,7,FALSE), "Yes", "No")</f>
        <v>Yes</v>
      </c>
      <c r="I13" s="4" t="str">
        <f>IF(E13-VLOOKUP(C13,'Current Inventory'!$B$2:$H$38,6,FALSE)&lt;10,"Yes","No")</f>
        <v>Yes</v>
      </c>
      <c r="J13" s="3">
        <f t="shared" ca="1" si="1"/>
        <v>101.574</v>
      </c>
    </row>
    <row r="14" spans="1:10" x14ac:dyDescent="0.25">
      <c r="B14">
        <f t="shared" ca="1" si="2"/>
        <v>7745</v>
      </c>
      <c r="C14" t="s">
        <v>126</v>
      </c>
      <c r="D14">
        <f t="shared" ca="1" si="3"/>
        <v>92</v>
      </c>
      <c r="E14" s="2">
        <v>40200</v>
      </c>
      <c r="F14" s="3">
        <f>VLOOKUP(C14,'Current Inventory'!$B$2:$H$38,4,FALSE)</f>
        <v>50.99</v>
      </c>
      <c r="G14" s="3">
        <f t="shared" ca="1" si="0"/>
        <v>4691.08</v>
      </c>
      <c r="H14" t="str">
        <f ca="1">IF(D14&lt;VLOOKUP(C14,'Current Inventory'!$B$2:$H$38,7,FALSE), "Yes", "No")</f>
        <v>Yes</v>
      </c>
      <c r="I14" s="4" t="str">
        <f>IF(E14-VLOOKUP(C14,'Current Inventory'!$B$2:$H$38,6,FALSE)&lt;10,"Yes","No")</f>
        <v>Yes</v>
      </c>
      <c r="J14" s="3">
        <f t="shared" ca="1" si="1"/>
        <v>4456.5259999999998</v>
      </c>
    </row>
    <row r="15" spans="1:10" x14ac:dyDescent="0.25">
      <c r="B15">
        <f t="shared" ca="1" si="2"/>
        <v>2769</v>
      </c>
      <c r="C15" t="s">
        <v>129</v>
      </c>
      <c r="D15">
        <f t="shared" ca="1" si="3"/>
        <v>151</v>
      </c>
      <c r="E15" s="2">
        <v>40205</v>
      </c>
      <c r="F15" s="3">
        <f>VLOOKUP(C15,'Current Inventory'!$B$2:$H$38,4,FALSE)</f>
        <v>6.99</v>
      </c>
      <c r="G15" s="3">
        <f t="shared" ca="1" si="0"/>
        <v>1055.49</v>
      </c>
      <c r="H15" t="str">
        <f ca="1">IF(D15&lt;VLOOKUP(C15,'Current Inventory'!$B$2:$H$38,7,FALSE), "Yes", "No")</f>
        <v>Yes</v>
      </c>
      <c r="I15" s="4" t="str">
        <f>IF(E15-VLOOKUP(C15,'Current Inventory'!$B$2:$H$38,6,FALSE)&lt;10,"Yes","No")</f>
        <v>Yes</v>
      </c>
      <c r="J15" s="3">
        <f t="shared" ca="1" si="1"/>
        <v>1002.7154999999999</v>
      </c>
    </row>
    <row r="16" spans="1:10" x14ac:dyDescent="0.25">
      <c r="B16">
        <f t="shared" ca="1" si="2"/>
        <v>6977</v>
      </c>
      <c r="C16" t="s">
        <v>115</v>
      </c>
      <c r="D16">
        <f t="shared" ca="1" si="3"/>
        <v>87</v>
      </c>
      <c r="E16" s="2">
        <v>40194</v>
      </c>
      <c r="F16" s="3">
        <f>VLOOKUP(C16,'Current Inventory'!$B$2:$H$38,4,FALSE)</f>
        <v>0.99</v>
      </c>
      <c r="G16" s="3">
        <f t="shared" ca="1" si="0"/>
        <v>86.13</v>
      </c>
      <c r="H16" t="str">
        <f ca="1">IF(D16&lt;VLOOKUP(C16,'Current Inventory'!$B$2:$H$38,7,FALSE), "Yes", "No")</f>
        <v>Yes</v>
      </c>
      <c r="I16" s="4" t="str">
        <f>IF(E16-VLOOKUP(C16,'Current Inventory'!$B$2:$H$38,6,FALSE)&lt;10,"Yes","No")</f>
        <v>No</v>
      </c>
      <c r="J16" s="3">
        <f t="shared" ca="1" si="1"/>
        <v>86.13</v>
      </c>
    </row>
    <row r="17" spans="2:10" x14ac:dyDescent="0.25">
      <c r="B17">
        <f t="shared" ca="1" si="2"/>
        <v>8702</v>
      </c>
      <c r="C17" t="s">
        <v>125</v>
      </c>
      <c r="D17">
        <f t="shared" ca="1" si="3"/>
        <v>34</v>
      </c>
      <c r="E17" s="2">
        <v>40207</v>
      </c>
      <c r="F17" s="3">
        <f>VLOOKUP(C17,'Current Inventory'!$B$2:$H$38,4,FALSE)</f>
        <v>50.99</v>
      </c>
      <c r="G17" s="3">
        <f t="shared" ca="1" si="0"/>
        <v>1733.66</v>
      </c>
      <c r="H17" t="str">
        <f ca="1">IF(D17&lt;VLOOKUP(C17,'Current Inventory'!$B$2:$H$38,7,FALSE), "Yes", "No")</f>
        <v>Yes</v>
      </c>
      <c r="I17" s="4" t="str">
        <f>IF(E17-VLOOKUP(C17,'Current Inventory'!$B$2:$H$38,6,FALSE)&lt;10,"Yes","No")</f>
        <v>No</v>
      </c>
      <c r="J17" s="3">
        <f t="shared" ca="1" si="1"/>
        <v>1733.66</v>
      </c>
    </row>
    <row r="18" spans="2:10" x14ac:dyDescent="0.25">
      <c r="B18">
        <f t="shared" ca="1" si="2"/>
        <v>6995</v>
      </c>
      <c r="C18" t="s">
        <v>108</v>
      </c>
      <c r="D18">
        <f t="shared" ca="1" si="3"/>
        <v>146</v>
      </c>
      <c r="E18" s="2">
        <v>40202</v>
      </c>
      <c r="F18" s="3">
        <f>VLOOKUP(C18,'Current Inventory'!$B$2:$H$38,4,FALSE)</f>
        <v>1.99</v>
      </c>
      <c r="G18" s="3">
        <f t="shared" ca="1" si="0"/>
        <v>290.54000000000002</v>
      </c>
      <c r="H18" t="str">
        <f ca="1">IF(D18&lt;VLOOKUP(C18,'Current Inventory'!$B$2:$H$38,7,FALSE), "Yes", "No")</f>
        <v>Yes</v>
      </c>
      <c r="I18" s="4" t="str">
        <f>IF(E18-VLOOKUP(C18,'Current Inventory'!$B$2:$H$38,6,FALSE)&lt;10,"Yes","No")</f>
        <v>Yes</v>
      </c>
      <c r="J18" s="3">
        <f t="shared" ca="1" si="1"/>
        <v>276.01300000000003</v>
      </c>
    </row>
    <row r="19" spans="2:10" x14ac:dyDescent="0.25">
      <c r="B19">
        <f t="shared" ca="1" si="2"/>
        <v>5125</v>
      </c>
      <c r="C19" t="s">
        <v>118</v>
      </c>
      <c r="D19">
        <f t="shared" ca="1" si="3"/>
        <v>85</v>
      </c>
      <c r="E19" s="2">
        <v>40192</v>
      </c>
      <c r="F19" s="3">
        <f>VLOOKUP(C19,'Current Inventory'!$B$2:$H$38,4,FALSE)</f>
        <v>0.99</v>
      </c>
      <c r="G19" s="3">
        <f t="shared" ca="1" si="0"/>
        <v>84.15</v>
      </c>
      <c r="H19" t="str">
        <f ca="1">IF(D19&lt;VLOOKUP(C19,'Current Inventory'!$B$2:$H$38,7,FALSE), "Yes", "No")</f>
        <v>No</v>
      </c>
      <c r="I19" s="4" t="str">
        <f>IF(E19-VLOOKUP(C19,'Current Inventory'!$B$2:$H$38,6,FALSE)&lt;10,"Yes","No")</f>
        <v>Yes</v>
      </c>
      <c r="J19" s="3">
        <f t="shared" ca="1" si="1"/>
        <v>79.942499999999995</v>
      </c>
    </row>
    <row r="20" spans="2:10" x14ac:dyDescent="0.25">
      <c r="B20">
        <f t="shared" ca="1" si="2"/>
        <v>8708</v>
      </c>
      <c r="C20" t="s">
        <v>123</v>
      </c>
      <c r="D20">
        <f t="shared" ca="1" si="3"/>
        <v>145</v>
      </c>
      <c r="E20" s="2">
        <v>40187</v>
      </c>
      <c r="F20" s="3">
        <f>VLOOKUP(C20,'Current Inventory'!$B$2:$H$38,4,FALSE)</f>
        <v>2.99</v>
      </c>
      <c r="G20" s="3">
        <f t="shared" ca="1" si="0"/>
        <v>433.55</v>
      </c>
      <c r="H20" t="str">
        <f ca="1">IF(D20&lt;VLOOKUP(C20,'Current Inventory'!$B$2:$H$38,7,FALSE), "Yes", "No")</f>
        <v>Yes</v>
      </c>
      <c r="I20" s="4" t="str">
        <f>IF(E20-VLOOKUP(C20,'Current Inventory'!$B$2:$H$38,6,FALSE)&lt;10,"Yes","No")</f>
        <v>Yes</v>
      </c>
      <c r="J20" s="3">
        <f t="shared" ca="1" si="1"/>
        <v>411.8725</v>
      </c>
    </row>
    <row r="21" spans="2:10" x14ac:dyDescent="0.25">
      <c r="B21">
        <f t="shared" ca="1" si="2"/>
        <v>398</v>
      </c>
      <c r="C21" t="s">
        <v>124</v>
      </c>
      <c r="D21">
        <f t="shared" ca="1" si="3"/>
        <v>110</v>
      </c>
      <c r="E21" s="2">
        <v>40195</v>
      </c>
      <c r="F21" s="3">
        <f>VLOOKUP(C21,'Current Inventory'!$B$2:$H$38,4,FALSE)</f>
        <v>2.99</v>
      </c>
      <c r="G21" s="3">
        <f t="shared" ca="1" si="0"/>
        <v>328.90000000000003</v>
      </c>
      <c r="H21" t="str">
        <f ca="1">IF(D21&lt;VLOOKUP(C21,'Current Inventory'!$B$2:$H$38,7,FALSE), "Yes", "No")</f>
        <v>Yes</v>
      </c>
      <c r="I21" s="4" t="str">
        <f>IF(E21-VLOOKUP(C21,'Current Inventory'!$B$2:$H$38,6,FALSE)&lt;10,"Yes","No")</f>
        <v>Yes</v>
      </c>
      <c r="J21" s="3">
        <f t="shared" ca="1" si="1"/>
        <v>312.45500000000004</v>
      </c>
    </row>
  </sheetData>
  <conditionalFormatting sqref="I1:I1048576">
    <cfRule type="cellIs" dxfId="3" priority="4" operator="equal">
      <formula>"Yes"</formula>
    </cfRule>
    <cfRule type="cellIs" dxfId="2" priority="3" operator="equal">
      <formula>"No"</formula>
    </cfRule>
  </conditionalFormatting>
  <conditionalFormatting sqref="H1:H1048576">
    <cfRule type="cellIs" dxfId="1" priority="2" operator="equal">
      <formula>"No"</formula>
    </cfRule>
    <cfRule type="cellIs" dxfId="0" priority="1" operator="equal">
      <formula>"Yes"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0CC4D-A7E1-424C-8D63-7B9B78E00BFF}">
  <dimension ref="A1:D13"/>
  <sheetViews>
    <sheetView workbookViewId="0">
      <selection activeCell="F10" sqref="F10"/>
    </sheetView>
  </sheetViews>
  <sheetFormatPr defaultRowHeight="15" x14ac:dyDescent="0.25"/>
  <cols>
    <col min="3" max="3" width="13.85546875" style="3" bestFit="1" customWidth="1"/>
    <col min="4" max="4" width="10.140625" style="3" bestFit="1" customWidth="1"/>
  </cols>
  <sheetData>
    <row r="1" spans="1:4" ht="15.75" thickBot="1" x14ac:dyDescent="0.3">
      <c r="A1" t="s">
        <v>137</v>
      </c>
      <c r="B1" s="5" t="s">
        <v>142</v>
      </c>
      <c r="C1" s="8" t="s">
        <v>136</v>
      </c>
      <c r="D1" s="10" t="s">
        <v>139</v>
      </c>
    </row>
    <row r="2" spans="1:4" x14ac:dyDescent="0.25">
      <c r="A2" t="s">
        <v>138</v>
      </c>
      <c r="B2">
        <f ca="1">RANDBETWEEN(1,1000)</f>
        <v>871</v>
      </c>
      <c r="C2" s="3">
        <v>1265874</v>
      </c>
      <c r="D2" s="3">
        <f>C2*$A$3</f>
        <v>37976.22</v>
      </c>
    </row>
    <row r="3" spans="1:4" x14ac:dyDescent="0.25">
      <c r="A3" s="1">
        <v>0.03</v>
      </c>
      <c r="B3">
        <f t="shared" ref="B3:B11" ca="1" si="0">RANDBETWEEN(1,1000)</f>
        <v>121</v>
      </c>
      <c r="C3" s="3">
        <v>895261</v>
      </c>
      <c r="D3" s="3">
        <f t="shared" ref="D3:D11" si="1">C3*$A$3</f>
        <v>26857.829999999998</v>
      </c>
    </row>
    <row r="4" spans="1:4" x14ac:dyDescent="0.25">
      <c r="B4">
        <f t="shared" ca="1" si="0"/>
        <v>241</v>
      </c>
      <c r="C4" s="3">
        <v>1094582</v>
      </c>
      <c r="D4" s="3">
        <f t="shared" si="1"/>
        <v>32837.46</v>
      </c>
    </row>
    <row r="5" spans="1:4" x14ac:dyDescent="0.25">
      <c r="B5">
        <f t="shared" ca="1" si="0"/>
        <v>443</v>
      </c>
      <c r="C5" s="3">
        <v>953276</v>
      </c>
      <c r="D5" s="3">
        <f t="shared" si="1"/>
        <v>28598.28</v>
      </c>
    </row>
    <row r="6" spans="1:4" x14ac:dyDescent="0.25">
      <c r="B6">
        <f t="shared" ca="1" si="0"/>
        <v>650</v>
      </c>
      <c r="C6" s="3">
        <v>1159237</v>
      </c>
      <c r="D6" s="3">
        <f t="shared" si="1"/>
        <v>34777.11</v>
      </c>
    </row>
    <row r="7" spans="1:4" x14ac:dyDescent="0.25">
      <c r="B7">
        <f t="shared" ca="1" si="0"/>
        <v>473</v>
      </c>
      <c r="C7" s="3">
        <v>1285437</v>
      </c>
      <c r="D7" s="3">
        <f t="shared" si="1"/>
        <v>38563.11</v>
      </c>
    </row>
    <row r="8" spans="1:4" x14ac:dyDescent="0.25">
      <c r="B8">
        <f t="shared" ca="1" si="0"/>
        <v>861</v>
      </c>
      <c r="C8" s="3">
        <v>982743</v>
      </c>
      <c r="D8" s="3">
        <f t="shared" si="1"/>
        <v>29482.289999999997</v>
      </c>
    </row>
    <row r="9" spans="1:4" x14ac:dyDescent="0.25">
      <c r="B9">
        <f t="shared" ca="1" si="0"/>
        <v>560</v>
      </c>
      <c r="C9" s="3">
        <v>1523728</v>
      </c>
      <c r="D9" s="3">
        <f t="shared" si="1"/>
        <v>45711.839999999997</v>
      </c>
    </row>
    <row r="10" spans="1:4" x14ac:dyDescent="0.25">
      <c r="B10">
        <f t="shared" ca="1" si="0"/>
        <v>591</v>
      </c>
      <c r="C10" s="3">
        <v>1364297</v>
      </c>
      <c r="D10" s="3">
        <f t="shared" si="1"/>
        <v>40928.909999999996</v>
      </c>
    </row>
    <row r="11" spans="1:4" x14ac:dyDescent="0.25">
      <c r="B11">
        <f t="shared" ca="1" si="0"/>
        <v>912</v>
      </c>
      <c r="C11" s="3">
        <v>1294371</v>
      </c>
      <c r="D11" s="3">
        <f t="shared" si="1"/>
        <v>38831.129999999997</v>
      </c>
    </row>
    <row r="13" spans="1:4" x14ac:dyDescent="0.25">
      <c r="B13" t="s">
        <v>140</v>
      </c>
      <c r="C13" s="3">
        <f>AVERAGE(C2:C11)</f>
        <v>1181880.6000000001</v>
      </c>
      <c r="D13" s="3">
        <f>AVERAGE(D2:D11)</f>
        <v>35456.417999999998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 Inventory</vt:lpstr>
      <vt:lpstr>Categories</vt:lpstr>
      <vt:lpstr>Suppliers</vt:lpstr>
      <vt:lpstr>Replenishment</vt:lpstr>
      <vt:lpstr>Taxes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alome</dc:creator>
  <cp:lastModifiedBy>alome</cp:lastModifiedBy>
  <dcterms:created xsi:type="dcterms:W3CDTF">2020-01-07T20:53:19Z</dcterms:created>
  <dcterms:modified xsi:type="dcterms:W3CDTF">2020-01-08T20:49:41Z</dcterms:modified>
</cp:coreProperties>
</file>