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75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<sst xmlns="http://schemas.openxmlformats.org/spreadsheetml/2006/main" count="71" uniqueCount="61">
  <si>
    <t>General</t>
  </si>
  <si>
    <t>Energy Star 5.2</t>
  </si>
  <si>
    <t>Product Type</t>
  </si>
  <si>
    <t>Desktop, Integrated Desktop, and Notebook Computers</t>
  </si>
  <si>
    <t>T_OFF</t>
  </si>
  <si>
    <t>Category</t>
  </si>
  <si>
    <t>A</t>
  </si>
  <si>
    <t>Computer Type</t>
  </si>
  <si>
    <t>Notebook</t>
  </si>
  <si>
    <t>T_SLEEP</t>
  </si>
  <si>
    <t>CPU cores</t>
  </si>
  <si>
    <t>T_IDLE</t>
  </si>
  <si>
    <t>TEC_BASE</t>
  </si>
  <si>
    <t>CPU clock (GHz)</t>
  </si>
  <si>
    <t>P_OFF</t>
  </si>
  <si>
    <t>TEC_MEMORY</t>
  </si>
  <si>
    <t>Memory size (GB)</t>
  </si>
  <si>
    <t>P_SLEEP</t>
  </si>
  <si>
    <t>TEC_GRAPHICS</t>
  </si>
  <si>
    <t>Number of Hard Drives</t>
  </si>
  <si>
    <t>P_IDLE</t>
  </si>
  <si>
    <t>TEC_STORAGE</t>
  </si>
  <si>
    <t>IEEE 802.3az compliant (Energy Efficient Ethernet) Gigabit Ethernet ports</t>
  </si>
  <si>
    <t>E_TEC</t>
  </si>
  <si>
    <t>E_TEC_MAX</t>
  </si>
  <si>
    <t>Graphics</t>
  </si>
  <si>
    <t>Energy Star 6.0</t>
  </si>
  <si>
    <t>Graphics Type</t>
  </si>
  <si>
    <t>Discrete</t>
  </si>
  <si>
    <t>ALLOWANCE_PSU</t>
  </si>
  <si>
    <t>P:</t>
  </si>
  <si>
    <t>GPU Frame Buffer Width</t>
  </si>
  <si>
    <t>&lt; 64-bit</t>
  </si>
  <si>
    <t>EP:</t>
  </si>
  <si>
    <t>Graphics Category</t>
  </si>
  <si>
    <t>G1 (FB_BW &lt;= 16)</t>
  </si>
  <si>
    <t>T_LONG_IDLE</t>
  </si>
  <si>
    <t>r:</t>
  </si>
  <si>
    <t>T_SHORT_IDLE</t>
  </si>
  <si>
    <t>A:</t>
  </si>
  <si>
    <t>Display</t>
  </si>
  <si>
    <t>Enhanced-performance Integrated Display</t>
  </si>
  <si>
    <t>No</t>
  </si>
  <si>
    <t>TEC_INT_DISPLAY</t>
  </si>
  <si>
    <t>Physical Diagonal (inch)</t>
  </si>
  <si>
    <t>P_LONG_IDLE</t>
  </si>
  <si>
    <t>TEC_SWITCHABLE</t>
  </si>
  <si>
    <t>Screen Width (px)</t>
  </si>
  <si>
    <t>P_SHORT_IDLE</t>
  </si>
  <si>
    <t>TEC_EEE</t>
  </si>
  <si>
    <t>Screen Height (px)</t>
  </si>
  <si>
    <t>Power Supply</t>
  </si>
  <si>
    <t>Power Supply Type</t>
  </si>
  <si>
    <t>External</t>
  </si>
  <si>
    <t>Meet the requirements of Power Supply Efficiency Allowance</t>
  </si>
  <si>
    <t>None</t>
  </si>
  <si>
    <t>Power Consumption</t>
  </si>
  <si>
    <t>Off mode (W)</t>
  </si>
  <si>
    <t>Sleep mode (W)</t>
  </si>
  <si>
    <t>Long idle mode (W)</t>
  </si>
  <si>
    <t>Short idle mode (W)</t>
  </si>
</sst>
</file>

<file path=xl/styles.xml><?xml version="1.0" encoding="utf-8"?>
<styleSheet xmlns="http://schemas.openxmlformats.org/spreadsheetml/2006/main">
  <numFmts count="5">
    <numFmt formatCode="GENERAL" numFmtId="164"/>
    <numFmt formatCode="0%" numFmtId="165"/>
    <numFmt formatCode="\真;\真;\假" numFmtId="166"/>
    <numFmt formatCode="0.00" numFmtId="167"/>
    <numFmt formatCode="0.000" numFmtId="168"/>
  </numFmts>
  <fonts count="6">
    <font>
      <sz val="11"/>
      <color rgb="FF00000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7F5"/>
      </patternFill>
    </fill>
    <fill>
      <patternFill patternType="solid">
        <fgColor rgb="FFCFE7F5"/>
        <bgColor rgb="FFCFE2F3"/>
      </patternFill>
    </fill>
    <fill>
      <patternFill patternType="solid">
        <fgColor rgb="FFF3F3F3"/>
        <bgColor rgb="FFE6E6FF"/>
      </patternFill>
    </fill>
    <fill>
      <patternFill patternType="solid">
        <fgColor rgb="FFE6E6FF"/>
        <bgColor rgb="FFF3F3F3"/>
      </patternFill>
    </fill>
    <fill>
      <patternFill patternType="solid">
        <fgColor rgb="FFF4CCCC"/>
        <bgColor rgb="FFE6E6FF"/>
      </patternFill>
    </fill>
    <fill>
      <patternFill patternType="solid">
        <fgColor rgb="FFFFF2CC"/>
        <bgColor rgb="FFF3F3F3"/>
      </patternFill>
    </fill>
    <fill>
      <patternFill patternType="solid">
        <fgColor rgb="FFFFFF66"/>
        <bgColor rgb="FFFFFF00"/>
      </patternFill>
    </fill>
    <fill>
      <patternFill patternType="solid">
        <fgColor rgb="FFD9EAD3"/>
        <bgColor rgb="FFCFE7F5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4" numFmtId="166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3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6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7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2" fillId="0" fontId="5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9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7F5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D9EAD3"/>
      <rgbColor rgb="FFFFFF66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B11" activeCellId="0" pane="topLeft" sqref="B11"/>
    </sheetView>
  </sheetViews>
  <sheetFormatPr defaultRowHeight="15"/>
  <cols>
    <col collapsed="false" hidden="false" max="1" min="1" style="0" width="62.4225352112676"/>
    <col collapsed="false" hidden="false" max="2" min="2" style="0" width="48.0328638497653"/>
    <col collapsed="false" hidden="false" max="3" min="3" style="0" width="1.76525821596244"/>
    <col collapsed="false" hidden="false" max="4" min="4" style="0" width="14.037558685446"/>
    <col collapsed="false" hidden="false" max="5" min="5" style="0" width="8.67136150234742"/>
    <col collapsed="false" hidden="false" max="6" min="6" style="0" width="16.4131455399061"/>
    <col collapsed="false" hidden="false" max="1025" min="7" style="0" width="8.89201877934272"/>
  </cols>
  <sheetData>
    <row collapsed="false" customFormat="false" customHeight="false" hidden="false" ht="14.05" outlineLevel="0" r="1">
      <c r="A1" s="1" t="s">
        <v>0</v>
      </c>
      <c r="B1" s="1"/>
      <c r="D1" s="2" t="s">
        <v>1</v>
      </c>
      <c r="E1" s="2"/>
      <c r="F1" s="2"/>
      <c r="G1" s="2"/>
      <c r="H1" s="2"/>
      <c r="I1" s="2"/>
    </row>
    <row collapsed="false" customFormat="false" customHeight="false" hidden="false" ht="14.05" outlineLevel="0" r="2">
      <c r="A2" s="3" t="s">
        <v>2</v>
      </c>
      <c r="B2" s="4" t="s">
        <v>3</v>
      </c>
      <c r="D2" s="5" t="s">
        <v>4</v>
      </c>
      <c r="E2" s="6" t="n">
        <f aca="false">IF(EXACT(e,"Notebook"),0.6,0.55)</f>
        <v>0.6</v>
      </c>
      <c r="F2" s="7" t="s">
        <v>5</v>
      </c>
      <c r="G2" s="7" t="s">
        <v>6</v>
      </c>
      <c r="H2" s="7" t="str">
        <f aca="false">IF(EXACT(B11,"Discrete"), "B", "")</f>
        <v>B</v>
      </c>
      <c r="I2" s="8" t="n">
        <f aca="false">IF(AND(EXACT(B11,"Discrete"), EXACT(B12, "&gt;= 128-bit"), B4&gt;=2, B6&gt;=2), "C", "")</f>
        <v>0</v>
      </c>
    </row>
    <row collapsed="false" customFormat="false" customHeight="false" hidden="false" ht="14.05" outlineLevel="0" r="3">
      <c r="A3" s="3" t="s">
        <v>7</v>
      </c>
      <c r="B3" s="4" t="s">
        <v>8</v>
      </c>
      <c r="D3" s="5" t="s">
        <v>9</v>
      </c>
      <c r="E3" s="6" t="n">
        <f aca="false">IF(EXACT(e,"Notebook"),0.1,0.05)</f>
        <v>0.1</v>
      </c>
      <c r="F3" s="7"/>
      <c r="G3" s="7"/>
      <c r="H3" s="7"/>
      <c r="I3" s="7"/>
    </row>
    <row collapsed="false" customFormat="false" customHeight="false" hidden="false" ht="14.05" outlineLevel="0" r="4">
      <c r="A4" s="3" t="s">
        <v>10</v>
      </c>
      <c r="B4" s="4" t="n">
        <v>2</v>
      </c>
      <c r="D4" s="9" t="s">
        <v>11</v>
      </c>
      <c r="E4" s="10" t="n">
        <f aca="false">IF(EXACT(e,"Notebook"),0.3,0.4)</f>
        <v>0.3</v>
      </c>
      <c r="F4" s="5" t="s">
        <v>12</v>
      </c>
      <c r="G4" s="11" t="n">
        <v>40</v>
      </c>
      <c r="H4" s="11" t="n">
        <f aca="false">IF(EXACT(H2, "B"), 53, "")</f>
        <v>53</v>
      </c>
      <c r="I4" s="11" t="str">
        <f aca="false">IF(EXACT(I2, "C"), 88.5, "")</f>
        <v/>
      </c>
    </row>
    <row collapsed="false" customFormat="false" customHeight="false" hidden="false" ht="14.05" outlineLevel="0" r="5">
      <c r="A5" s="3" t="s">
        <v>13</v>
      </c>
      <c r="B5" s="12" t="n">
        <v>2</v>
      </c>
      <c r="D5" s="5" t="s">
        <v>14</v>
      </c>
      <c r="E5" s="13" t="n">
        <f aca="false">B26</f>
        <v>1</v>
      </c>
      <c r="F5" s="5" t="s">
        <v>15</v>
      </c>
      <c r="G5" s="14" t="n">
        <f aca="false">IF(B6&gt;4, 0.4*(B6-4), 0)</f>
        <v>1.6</v>
      </c>
      <c r="H5" s="14" t="n">
        <f aca="false">IF(EXACT(H2, "B"), G5, "")</f>
        <v>1.6</v>
      </c>
      <c r="I5" s="14" t="str">
        <f aca="false">IF(EXACT(I2, "C"), G5, "")</f>
        <v/>
      </c>
    </row>
    <row collapsed="false" customFormat="false" customHeight="false" hidden="false" ht="14.05" outlineLevel="0" r="6">
      <c r="A6" s="3" t="s">
        <v>16</v>
      </c>
      <c r="B6" s="4" t="n">
        <v>8</v>
      </c>
      <c r="D6" s="5" t="s">
        <v>17</v>
      </c>
      <c r="E6" s="13" t="n">
        <f aca="false">B27</f>
        <v>1.7</v>
      </c>
      <c r="F6" s="5" t="s">
        <v>18</v>
      </c>
      <c r="G6" s="14" t="n">
        <v>0</v>
      </c>
      <c r="H6" s="14" t="n">
        <f aca="false">IF(EXACT(H2,"B"), IF(EXACT(B12, "&lt; 64-bit"), 0, 3), "")</f>
        <v>0</v>
      </c>
      <c r="I6" s="14" t="str">
        <f aca="false">IF(EXACT(I2, "C"), 0, "")</f>
        <v/>
      </c>
    </row>
    <row collapsed="false" customFormat="false" customHeight="false" hidden="false" ht="14.05" outlineLevel="0" r="7">
      <c r="A7" s="3" t="s">
        <v>19</v>
      </c>
      <c r="B7" s="4" t="n">
        <v>1</v>
      </c>
      <c r="D7" s="9" t="s">
        <v>20</v>
      </c>
      <c r="E7" s="15" t="n">
        <f aca="false">B29</f>
        <v>10</v>
      </c>
      <c r="F7" s="5" t="s">
        <v>21</v>
      </c>
      <c r="G7" s="16" t="n">
        <f aca="false">IF(B7&gt;1, 3*(B7-1), 0)</f>
        <v>0</v>
      </c>
      <c r="H7" s="14" t="n">
        <f aca="false">IF(EXACT(H2, "B"), G7, "")</f>
        <v>0</v>
      </c>
      <c r="I7" s="16" t="str">
        <f aca="false">IF(EXACT(I2, "C"), G7, "")</f>
        <v/>
      </c>
    </row>
    <row collapsed="false" customFormat="false" customHeight="false" hidden="false" ht="14.15" outlineLevel="0" r="8">
      <c r="A8" s="3" t="s">
        <v>22</v>
      </c>
      <c r="B8" s="4" t="n">
        <v>1</v>
      </c>
      <c r="D8" s="17" t="s">
        <v>23</v>
      </c>
      <c r="E8" s="18" t="n">
        <f aca="false">(E2*E5+E3*E6+E4*E7)*8760/1000</f>
        <v>33.0252</v>
      </c>
      <c r="F8" s="17" t="s">
        <v>24</v>
      </c>
      <c r="G8" s="19" t="n">
        <f aca="false">G4+G5+G6+G7</f>
        <v>41.6</v>
      </c>
      <c r="H8" s="19" t="n">
        <f aca="false">IF(EXACT(H2, "B"), H4+H5+H6+H7, "")</f>
        <v>54.6</v>
      </c>
      <c r="I8" s="19" t="str">
        <f aca="false">IF(EXACT(I2, "C"), I4+I5+I6+I7, "")</f>
        <v/>
      </c>
    </row>
    <row collapsed="false" customFormat="false" customHeight="false" hidden="false" ht="14.05" outlineLevel="0" r="9">
      <c r="G9" s="20" t="str">
        <f aca="false">IF(E8&lt;=G8, "PASS", "FAIL")</f>
        <v>PASS</v>
      </c>
      <c r="H9" s="20" t="str">
        <f aca="false">IF(EXACT(H2, "B"),IF(E8&lt;=H8, "PASS", "FAIL"), "")</f>
        <v>PASS</v>
      </c>
      <c r="I9" s="20" t="str">
        <f aca="false">IF(EXACT(I2, "C"), IF(E8&lt;=I8, "PASS", "FAIL"), "")</f>
        <v/>
      </c>
    </row>
    <row collapsed="false" customFormat="false" customHeight="false" hidden="false" ht="14.05" outlineLevel="0" r="10">
      <c r="A10" s="1" t="s">
        <v>25</v>
      </c>
      <c r="B10" s="1"/>
      <c r="D10" s="21" t="s">
        <v>26</v>
      </c>
      <c r="E10" s="21"/>
      <c r="F10" s="21"/>
      <c r="G10" s="21"/>
    </row>
    <row collapsed="false" customFormat="false" customHeight="false" hidden="false" ht="14.05" outlineLevel="0" r="11">
      <c r="A11" s="3" t="s">
        <v>27</v>
      </c>
      <c r="B11" s="4" t="s">
        <v>28</v>
      </c>
      <c r="D11" s="5" t="s">
        <v>4</v>
      </c>
      <c r="E11" s="6" t="n">
        <f aca="false">IF(EXACT(B3,"Notebook"),0.25,0.45)</f>
        <v>0.25</v>
      </c>
      <c r="F11" s="5" t="s">
        <v>29</v>
      </c>
      <c r="G11" s="22" t="n">
        <f aca="false">IF(EXACT(B23, "Higher"), 0.03, IF(EXACT(B23, "Lower"), 0.015, 0))</f>
        <v>0</v>
      </c>
      <c r="H11" s="23" t="s">
        <v>30</v>
      </c>
      <c r="I11" s="24" t="n">
        <f aca="false">B4*B5</f>
        <v>4</v>
      </c>
    </row>
    <row collapsed="false" customFormat="false" customHeight="false" hidden="false" ht="14.05" outlineLevel="0" r="12">
      <c r="A12" s="3" t="s">
        <v>31</v>
      </c>
      <c r="B12" s="25" t="s">
        <v>32</v>
      </c>
      <c r="D12" s="5" t="s">
        <v>9</v>
      </c>
      <c r="E12" s="6" t="n">
        <f aca="false">IF(EXACT(B3,"Notebook"),0.35,0.05)</f>
        <v>0.35</v>
      </c>
      <c r="F12" s="5" t="s">
        <v>12</v>
      </c>
      <c r="G12" s="14" t="n">
        <f aca="false">IF(EXACT(B11,"Discrete"), IF(I11&gt;9, 18, IF(AND(I11&lt;=9, I11&gt;2), 16, 14)), IF(I11&gt;8, 28, IF(AND(I11&lt;=8, I11&gt;5.2), 24, IF(AND(I11&lt;=5.2, I11&gt;2), 22, 14))))</f>
        <v>16</v>
      </c>
      <c r="H12" s="23" t="s">
        <v>33</v>
      </c>
      <c r="I12" s="24" t="n">
        <f aca="false">IF(EXACT(B16,"Yes"), IF(B17&gt;=27, 0.75, 0.3), 0)</f>
        <v>0</v>
      </c>
    </row>
    <row collapsed="false" customFormat="false" customHeight="false" hidden="false" ht="14.05" outlineLevel="0" r="13">
      <c r="A13" s="3" t="s">
        <v>34</v>
      </c>
      <c r="B13" s="25" t="s">
        <v>35</v>
      </c>
      <c r="D13" s="5" t="s">
        <v>36</v>
      </c>
      <c r="E13" s="6" t="n">
        <f aca="false">IF(EXACT(B3,"Notebook"),0.1,0.15)</f>
        <v>0.1</v>
      </c>
      <c r="F13" s="5" t="s">
        <v>15</v>
      </c>
      <c r="G13" s="13" t="n">
        <f aca="false">B6*0.8</f>
        <v>6.4</v>
      </c>
      <c r="H13" s="23" t="s">
        <v>37</v>
      </c>
      <c r="I13" s="24" t="n">
        <f aca="false">B18*B19/1000000</f>
        <v>1.049088</v>
      </c>
    </row>
    <row collapsed="false" customFormat="false" customHeight="false" hidden="false" ht="14.05" outlineLevel="0" r="14">
      <c r="D14" s="9" t="s">
        <v>38</v>
      </c>
      <c r="E14" s="10" t="n">
        <f aca="false">IF(EXACT(B3,"Notebook"),0.3,0.35)</f>
        <v>0.3</v>
      </c>
      <c r="F14" s="5" t="s">
        <v>18</v>
      </c>
      <c r="G14" s="13" t="n">
        <f aca="false">IF(EXACT(B11, "Discrete"), IF(EXACT(B13, "G1 (FB_BW &lt;= 16)"), 14, IF(EXACT(B13, "G2 (16 &lt; FB_BW &lt;= 32)"), 20, IF(EXACT(B13, "G2 (16 &lt; FB_BW &lt;= 32)"), 20, IF(EXACT(B13, "G3 (32 &lt; FB_BW &lt;= 64)"), 26, IF(EXACT(B13, "G4 (64 &lt; FB_BW &lt;= 96)"), 32, IF(EXACT(B13, "G5 (96 &lt; FB_BW &lt;= 128)"), 42, IF(EXACT(B13, "G6 (FB_BW &gt; 128; Frame Buffer Data Width &lt; 192 bits)"), 48, 60))))))), 0)</f>
        <v>14</v>
      </c>
      <c r="H14" s="23" t="s">
        <v>39</v>
      </c>
      <c r="I14" s="24" t="n">
        <f aca="false">B17 * B17 * B18 * B19 / (B18 * B18 + B19 * B19)</f>
        <v>83.7295067147709</v>
      </c>
    </row>
    <row collapsed="false" customFormat="false" customHeight="false" hidden="false" ht="14.05" outlineLevel="0" r="15">
      <c r="A15" s="1" t="s">
        <v>40</v>
      </c>
      <c r="B15" s="1"/>
      <c r="D15" s="5" t="s">
        <v>14</v>
      </c>
      <c r="E15" s="13" t="n">
        <f aca="false">B26</f>
        <v>1</v>
      </c>
      <c r="F15" s="5" t="s">
        <v>21</v>
      </c>
      <c r="G15" s="13" t="n">
        <f aca="false">IF(B7&gt;1,2.6*(B7-1),0)</f>
        <v>0</v>
      </c>
      <c r="H15" s="23"/>
    </row>
    <row collapsed="false" customFormat="false" customHeight="false" hidden="false" ht="14.05" outlineLevel="0" r="16">
      <c r="A16" s="3" t="s">
        <v>41</v>
      </c>
      <c r="B16" s="25" t="s">
        <v>42</v>
      </c>
      <c r="D16" s="5" t="s">
        <v>17</v>
      </c>
      <c r="E16" s="13" t="n">
        <f aca="false">B27</f>
        <v>1.7</v>
      </c>
      <c r="F16" s="5" t="s">
        <v>43</v>
      </c>
      <c r="G16" s="13" t="n">
        <f aca="false">8.76 * 0.3 * (1+I12) * (2*I13 + 0.02*I14)</f>
        <v>9.91482940092836</v>
      </c>
      <c r="H16" s="23"/>
    </row>
    <row collapsed="false" customFormat="false" customHeight="false" hidden="false" ht="14.05" outlineLevel="0" r="17">
      <c r="A17" s="3" t="s">
        <v>44</v>
      </c>
      <c r="B17" s="4" t="n">
        <v>14</v>
      </c>
      <c r="D17" s="5" t="s">
        <v>45</v>
      </c>
      <c r="E17" s="13" t="n">
        <f aca="false">B28</f>
        <v>8</v>
      </c>
      <c r="F17" s="5" t="s">
        <v>46</v>
      </c>
      <c r="G17" s="13" t="n">
        <v>0</v>
      </c>
      <c r="H17" s="23"/>
    </row>
    <row collapsed="false" customFormat="false" customHeight="false" hidden="false" ht="14.15" outlineLevel="0" r="18">
      <c r="A18" s="3" t="s">
        <v>47</v>
      </c>
      <c r="B18" s="4" t="n">
        <v>1366</v>
      </c>
      <c r="D18" s="9" t="s">
        <v>48</v>
      </c>
      <c r="E18" s="15" t="n">
        <f aca="false">B29</f>
        <v>10</v>
      </c>
      <c r="F18" s="5" t="s">
        <v>49</v>
      </c>
      <c r="G18" s="13" t="n">
        <f aca="false">8.76 * 0.2 * (0.1 + 0.3) * B8</f>
        <v>0.7008</v>
      </c>
      <c r="H18" s="23"/>
    </row>
    <row collapsed="false" customFormat="false" customHeight="false" hidden="false" ht="14.15" outlineLevel="0" r="19">
      <c r="A19" s="3" t="s">
        <v>50</v>
      </c>
      <c r="B19" s="4" t="n">
        <v>768</v>
      </c>
      <c r="D19" s="17" t="s">
        <v>23</v>
      </c>
      <c r="E19" s="18" t="n">
        <f aca="false">(E11*E15+E12*E16+E13*E17+E14*E18)*8760/1000</f>
        <v>40.6902</v>
      </c>
      <c r="F19" s="17" t="s">
        <v>24</v>
      </c>
      <c r="G19" s="18" t="n">
        <f aca="false">(1+G11)*(G12+G13+G14+G15+G16+G17+G18)</f>
        <v>47.0156294009284</v>
      </c>
    </row>
    <row collapsed="false" customFormat="false" customHeight="false" hidden="false" ht="14.05" outlineLevel="0" r="20">
      <c r="G20" s="20" t="str">
        <f aca="false">IF(E19&lt;=G19, "PASS", "FAIL")</f>
        <v>PASS</v>
      </c>
    </row>
    <row collapsed="false" customFormat="false" customHeight="false" hidden="false" ht="14.05" outlineLevel="0" r="21">
      <c r="A21" s="1" t="s">
        <v>51</v>
      </c>
      <c r="B21" s="1"/>
    </row>
    <row collapsed="false" customFormat="false" customHeight="false" hidden="false" ht="14.05" outlineLevel="0" r="22">
      <c r="A22" s="3" t="s">
        <v>52</v>
      </c>
      <c r="B22" s="4" t="s">
        <v>53</v>
      </c>
    </row>
    <row collapsed="false" customFormat="false" customHeight="false" hidden="false" ht="14.05" outlineLevel="0" r="23">
      <c r="A23" s="3" t="s">
        <v>54</v>
      </c>
      <c r="B23" s="25" t="s">
        <v>55</v>
      </c>
    </row>
    <row collapsed="false" customFormat="false" customHeight="false" hidden="false" ht="14.05" outlineLevel="0" r="24"/>
    <row collapsed="false" customFormat="false" customHeight="false" hidden="false" ht="14.05" outlineLevel="0" r="25">
      <c r="A25" s="1" t="s">
        <v>56</v>
      </c>
      <c r="B25" s="1"/>
    </row>
    <row collapsed="false" customFormat="false" customHeight="false" hidden="false" ht="14.05" outlineLevel="0" r="26">
      <c r="A26" s="3" t="s">
        <v>57</v>
      </c>
      <c r="B26" s="12" t="n">
        <v>1</v>
      </c>
    </row>
    <row collapsed="false" customFormat="false" customHeight="false" hidden="false" ht="14.05" outlineLevel="0" r="27">
      <c r="A27" s="3" t="s">
        <v>58</v>
      </c>
      <c r="B27" s="12" t="n">
        <v>1.7</v>
      </c>
    </row>
    <row collapsed="false" customFormat="false" customHeight="false" hidden="false" ht="14.05" outlineLevel="0" r="28">
      <c r="A28" s="3" t="s">
        <v>59</v>
      </c>
      <c r="B28" s="12" t="n">
        <v>8</v>
      </c>
    </row>
    <row collapsed="false" customFormat="false" customHeight="false" hidden="false" ht="14.05" outlineLevel="0" r="29">
      <c r="A29" s="3" t="s">
        <v>60</v>
      </c>
      <c r="B29" s="12" t="n">
        <v>10</v>
      </c>
    </row>
    <row collapsed="false" customFormat="false" customHeight="false" hidden="false" ht="12.85" outlineLevel="0" r="1048576"/>
  </sheetData>
  <mergeCells count="11">
    <mergeCell ref="A1:B1"/>
    <mergeCell ref="D1:I1"/>
    <mergeCell ref="F2:F3"/>
    <mergeCell ref="G2:G3"/>
    <mergeCell ref="H2:H3"/>
    <mergeCell ref="I2:I3"/>
    <mergeCell ref="A10:B10"/>
    <mergeCell ref="D10:G10"/>
    <mergeCell ref="A15:B15"/>
    <mergeCell ref="A21:B21"/>
    <mergeCell ref="A25:B25"/>
  </mergeCells>
  <dataValidations count="4">
    <dataValidation allowBlank="true" operator="between" showDropDown="false" showErrorMessage="true" showInputMessage="true" sqref="B12" type="list">
      <formula1>"&lt; 64-bit,&gt;= 64-bit and &lt; 128-bit,&gt;= 128-bit"</formula1>
      <formula2>0</formula2>
    </dataValidation>
    <dataValidation allowBlank="true" operator="between" showDropDown="false" showErrorMessage="true" showInputMessage="true" sqref="B13" type="list">
      <formula1>"G1 (FB_BW &lt;= 16),G2 (16 &lt; FB_BW &lt;= 32),G3 (32 &lt; FB_BW &lt;= 64),G4 (64 &lt; FB_BW &lt;= 96),G5 (96 &lt; FB_BW &lt;= 128),G6 (FB_BW &gt; 128; Frame Buffer Data Width &lt; 192 bits),G7 (FB_BW &gt; 128; Frame Buffer Data Width &gt;= 192 bits)"</formula1>
      <formula2>0</formula2>
    </dataValidation>
    <dataValidation allowBlank="true" operator="between" showDropDown="false" showErrorMessage="true" showInputMessage="true" sqref="B16" type="list">
      <formula1>"Yes,No"</formula1>
      <formula2>0</formula2>
    </dataValidation>
    <dataValidation allowBlank="true" operator="between" showDropDown="false" showErrorMessage="true" showInputMessage="true" sqref="B23" type="list">
      <formula1>"None,Lower,Higher"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2014-02-24T09:49:10Z</dcterms:created>
  <dc:description>Created by Energy Star 5.2/6.0 calculator v1.1 from Canonical Ltd.</dc:description>
  <dcterms:modified xsi:type="dcterms:W3CDTF">2014-02-24T09:49:10Z</dcterms:modified>
  <cp:revision>0</cp:revision>
</cp:coreProperties>
</file>