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"/>
    </mc:Choice>
  </mc:AlternateContent>
  <xr:revisionPtr revIDLastSave="0" documentId="13_ncr:1_{80D1CA8A-5AB7-4457-BB20-95D9CC6AFB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оизводственная программа" sheetId="1" r:id="rId1"/>
    <sheet name="Справочно (числ. по сменам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36" i="2"/>
  <c r="D36" i="2"/>
  <c r="F36" i="2" s="1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F32" i="2" s="1"/>
  <c r="C32" i="2"/>
  <c r="B32" i="2"/>
  <c r="A32" i="2"/>
  <c r="E31" i="2"/>
  <c r="D31" i="2"/>
  <c r="C31" i="2"/>
  <c r="B31" i="2"/>
  <c r="A31" i="2"/>
  <c r="E30" i="2"/>
  <c r="D30" i="2"/>
  <c r="F30" i="2" s="1"/>
  <c r="C30" i="2"/>
  <c r="B30" i="2"/>
  <c r="A30" i="2"/>
  <c r="E27" i="2"/>
  <c r="D27" i="2"/>
  <c r="F27" i="2" s="1"/>
  <c r="C27" i="2"/>
  <c r="B27" i="2"/>
  <c r="A27" i="2"/>
  <c r="E26" i="2"/>
  <c r="D26" i="2"/>
  <c r="C26" i="2"/>
  <c r="B26" i="2"/>
  <c r="A26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7" i="2"/>
  <c r="D17" i="2"/>
  <c r="C17" i="2"/>
  <c r="B17" i="2"/>
  <c r="A17" i="2"/>
  <c r="E16" i="2"/>
  <c r="D16" i="2"/>
  <c r="C16" i="2"/>
  <c r="B16" i="2"/>
  <c r="A16" i="2"/>
  <c r="E15" i="2"/>
  <c r="D15" i="2"/>
  <c r="F15" i="2" s="1"/>
  <c r="C15" i="2"/>
  <c r="B15" i="2"/>
  <c r="A15" i="2"/>
  <c r="E14" i="2"/>
  <c r="D14" i="2"/>
  <c r="C14" i="2"/>
  <c r="B14" i="2"/>
  <c r="A14" i="2"/>
  <c r="E13" i="2"/>
  <c r="D13" i="2"/>
  <c r="F13" i="2" s="1"/>
  <c r="C13" i="2"/>
  <c r="B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F8" i="2" s="1"/>
  <c r="C8" i="2"/>
  <c r="B8" i="2"/>
  <c r="A8" i="2"/>
  <c r="E7" i="2"/>
  <c r="D7" i="2"/>
  <c r="F7" i="2" s="1"/>
  <c r="C7" i="2"/>
  <c r="B7" i="2"/>
  <c r="A7" i="2"/>
  <c r="E6" i="2"/>
  <c r="D6" i="2"/>
  <c r="C6" i="2"/>
  <c r="B6" i="2"/>
  <c r="A6" i="2"/>
  <c r="E5" i="2"/>
  <c r="F5" i="2" s="1"/>
  <c r="C5" i="2"/>
  <c r="B5" i="2"/>
  <c r="A5" i="2"/>
  <c r="E4" i="2"/>
  <c r="D4" i="2"/>
  <c r="C4" i="2"/>
  <c r="B4" i="2"/>
  <c r="A4" i="2"/>
  <c r="E3" i="2"/>
  <c r="D3" i="2"/>
  <c r="F3" i="2" s="1"/>
  <c r="C3" i="2"/>
  <c r="B3" i="2"/>
  <c r="A3" i="2"/>
  <c r="E2" i="2"/>
  <c r="D2" i="2"/>
  <c r="C2" i="2"/>
  <c r="B2" i="2"/>
  <c r="A2" i="2"/>
  <c r="F9" i="2" l="1"/>
  <c r="F16" i="2"/>
  <c r="F31" i="2"/>
  <c r="F17" i="2"/>
  <c r="F33" i="2"/>
  <c r="D28" i="2"/>
  <c r="F34" i="2"/>
  <c r="F26" i="2"/>
  <c r="F28" i="2" s="1"/>
  <c r="F12" i="2"/>
  <c r="D24" i="2"/>
  <c r="F11" i="2"/>
  <c r="F35" i="2"/>
  <c r="F6" i="2"/>
  <c r="F21" i="2"/>
  <c r="F14" i="2"/>
  <c r="F23" i="2"/>
  <c r="D37" i="2"/>
  <c r="D18" i="2"/>
  <c r="F4" i="2"/>
  <c r="F10" i="2"/>
  <c r="F19" i="2"/>
  <c r="F22" i="2"/>
  <c r="F20" i="2"/>
  <c r="F2" i="2"/>
  <c r="F37" i="2" l="1"/>
  <c r="F24" i="2"/>
  <c r="F25" i="2" s="1"/>
  <c r="F29" i="2" s="1"/>
  <c r="F38" i="2" s="1"/>
  <c r="F18" i="2"/>
  <c r="D25" i="2"/>
  <c r="D29" i="2" s="1"/>
  <c r="D38" i="2" s="1"/>
  <c r="D19" i="1" l="1"/>
  <c r="F14" i="1"/>
  <c r="F16" i="1" s="1"/>
  <c r="F25" i="1" s="1"/>
  <c r="F17" i="1" l="1"/>
  <c r="F26" i="1" s="1"/>
  <c r="F23" i="1" l="1"/>
  <c r="E13" i="1"/>
  <c r="E14" i="1" s="1"/>
  <c r="D9" i="1"/>
  <c r="D4" i="1" s="1"/>
  <c r="C9" i="1"/>
  <c r="E9" i="1" s="1"/>
  <c r="F5" i="1"/>
  <c r="E16" i="1" l="1"/>
  <c r="E25" i="1" s="1"/>
  <c r="E17" i="1"/>
  <c r="E26" i="1" s="1"/>
  <c r="D6" i="1"/>
  <c r="D8" i="1"/>
  <c r="D3" i="1"/>
  <c r="D5" i="1"/>
  <c r="E12" i="1" s="1"/>
  <c r="D13" i="1" s="1"/>
  <c r="D14" i="1" s="1"/>
  <c r="F8" i="1"/>
  <c r="E7" i="1"/>
  <c r="F7" i="1" s="1"/>
  <c r="E4" i="1"/>
  <c r="F4" i="1" s="1"/>
  <c r="E6" i="1"/>
  <c r="F6" i="1" s="1"/>
  <c r="E3" i="1"/>
  <c r="F3" i="1" s="1"/>
  <c r="E2" i="1"/>
  <c r="F2" i="1" s="1"/>
  <c r="D7" i="1"/>
  <c r="D16" i="1" l="1"/>
  <c r="D25" i="1" s="1"/>
  <c r="D17" i="1"/>
  <c r="D26" i="1" s="1"/>
  <c r="E23" i="1"/>
  <c r="F9" i="1"/>
  <c r="F12" i="1"/>
  <c r="D23" i="1" l="1"/>
</calcChain>
</file>

<file path=xl/sharedStrings.xml><?xml version="1.0" encoding="utf-8"?>
<sst xmlns="http://schemas.openxmlformats.org/spreadsheetml/2006/main" count="67" uniqueCount="56">
  <si>
    <t xml:space="preserve">№ </t>
  </si>
  <si>
    <t>Показатель</t>
  </si>
  <si>
    <t>Доля в себестоимости %</t>
  </si>
  <si>
    <t>Себестоимость одного изделия, руб.</t>
  </si>
  <si>
    <t>Себестоимость в месяц, руб.</t>
  </si>
  <si>
    <t>Себестоимость в год, руб.</t>
  </si>
  <si>
    <t>Сырье и материалы</t>
  </si>
  <si>
    <t>Топливо</t>
  </si>
  <si>
    <t>Энергия</t>
  </si>
  <si>
    <t>Затраты на оплату труда (рабочие)</t>
  </si>
  <si>
    <t>Страховые взносы в ПФ РФ</t>
  </si>
  <si>
    <t>Амортизация основных средств</t>
  </si>
  <si>
    <t>Прочие затраты</t>
  </si>
  <si>
    <t>Затраты на производство изделия</t>
  </si>
  <si>
    <t>на 1 изделие</t>
  </si>
  <si>
    <t>в месяц</t>
  </si>
  <si>
    <t>в год</t>
  </si>
  <si>
    <t xml:space="preserve">Количество изделий </t>
  </si>
  <si>
    <t>Количество рабочих дней*</t>
  </si>
  <si>
    <t>Количество часов в одной смене</t>
  </si>
  <si>
    <t>Наименование должности</t>
  </si>
  <si>
    <t>Подразделение</t>
  </si>
  <si>
    <t>Численность 1 смена</t>
  </si>
  <si>
    <t>Численность 2 смена</t>
  </si>
  <si>
    <t>Участок</t>
  </si>
  <si>
    <t>слесарный</t>
  </si>
  <si>
    <t>сборочный</t>
  </si>
  <si>
    <t>упаковочный</t>
  </si>
  <si>
    <t>Количество первых смен</t>
  </si>
  <si>
    <t>Количество вторых смен</t>
  </si>
  <si>
    <t>Количество смен, всего</t>
  </si>
  <si>
    <t>в том числе:</t>
  </si>
  <si>
    <t>Количество рабочих, всего</t>
  </si>
  <si>
    <t>в 1 смене</t>
  </si>
  <si>
    <t>во 2 смене</t>
  </si>
  <si>
    <t>Трудоемкость (человеко-час), всего</t>
  </si>
  <si>
    <t>1 смен</t>
  </si>
  <si>
    <t>2 смен</t>
  </si>
  <si>
    <t>11.1.</t>
  </si>
  <si>
    <t>11.2.</t>
  </si>
  <si>
    <t>13.1.</t>
  </si>
  <si>
    <t>13.2.</t>
  </si>
  <si>
    <t>14.1.</t>
  </si>
  <si>
    <t>14.2.</t>
  </si>
  <si>
    <t>* Для расчетов используется 2023 год</t>
  </si>
  <si>
    <t>Численность</t>
  </si>
  <si>
    <t>ЗП на 1 ед.</t>
  </si>
  <si>
    <t>ФОТ</t>
  </si>
  <si>
    <t>Начальник склада</t>
  </si>
  <si>
    <t>Форомирует прямую себестоимость</t>
  </si>
  <si>
    <t>Производственные расходы</t>
  </si>
  <si>
    <t>Формирует производственную себестоимость</t>
  </si>
  <si>
    <t>Коммерческие расходы</t>
  </si>
  <si>
    <t>Формирует себестоимость продаж</t>
  </si>
  <si>
    <t>Управленческие расходы</t>
  </si>
  <si>
    <t>Формирует полную 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</si>
</sst>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0" xfId="0" applyFont="1"/>
    <xf numFmtId="0" fontId="7" fillId="0" borderId="5" xfId="0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/>
    <xf numFmtId="0" fontId="4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0;&#1083;&#1077;&#1082;&#1089;&#1072;&#1085;&#1076;&#1088;\Documents\&#1057;&#1072;&#1096;&#1072;\&#1041;&#1080;&#1079;&#1085;&#1077;&#1089;%20&#1040;&#1085;&#1072;&#1083;&#1080;&#1079;\&#1055;&#1077;&#1095;&#1080;%20&#1042;&#1080;&#1075;&#1086;&#1088;-3\1.%20&#1041;&#1080;&#1079;&#1085;&#1077;&#1089;%20&#1087;&#1083;&#1072;&#1085;\2.%20&#1058;&#1069;&#1054;\&#1055;&#1088;&#1080;&#1083;&#1086;&#1078;&#1077;&#1085;&#1080;&#1077;%202.8%20&#1055;&#1077;&#1088;&#1089;&#1086;&#1085;&#1072;&#1083;.xlsx" TargetMode="External"/><Relationship Id="rId1" Type="http://schemas.openxmlformats.org/officeDocument/2006/relationships/externalLinkPath" Target="&#1055;&#1088;&#1080;&#1083;&#1086;&#1078;&#1077;&#1085;&#1080;&#1077;%202.8%20&#1055;&#1077;&#1088;&#1089;&#1086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 подразделениям"/>
      <sheetName val="По категориям"/>
      <sheetName val="Формирование себестоимости"/>
      <sheetName val="По сменам"/>
      <sheetName val="Для ФМ расходы"/>
    </sheetNames>
    <sheetDataSet>
      <sheetData sheetId="0">
        <row r="18">
          <cell r="B18" t="str">
            <v>цех</v>
          </cell>
          <cell r="C18" t="str">
            <v>производственный отдел</v>
          </cell>
          <cell r="D18">
            <v>1</v>
          </cell>
          <cell r="E18">
            <v>137931</v>
          </cell>
        </row>
      </sheetData>
      <sheetData sheetId="1">
        <row r="2">
          <cell r="A2" t="str">
            <v>Электро-слесарь КИПиА</v>
          </cell>
          <cell r="C2" t="str">
            <v>цех</v>
          </cell>
          <cell r="D2" t="str">
            <v>производственный отдел</v>
          </cell>
          <cell r="E2">
            <v>1</v>
          </cell>
          <cell r="F2">
            <v>91954</v>
          </cell>
        </row>
        <row r="3">
          <cell r="A3" t="str">
            <v>Слесарь-электрик</v>
          </cell>
          <cell r="C3" t="str">
            <v>цех</v>
          </cell>
          <cell r="D3" t="str">
            <v>производственный отдел</v>
          </cell>
          <cell r="E3">
            <v>1</v>
          </cell>
          <cell r="F3">
            <v>91954</v>
          </cell>
        </row>
        <row r="4">
          <cell r="A4" t="str">
            <v>Маляр</v>
          </cell>
          <cell r="C4" t="str">
            <v>цех</v>
          </cell>
          <cell r="D4" t="str">
            <v>производственный отдел</v>
          </cell>
          <cell r="E4">
            <v>2</v>
          </cell>
          <cell r="F4">
            <v>97701</v>
          </cell>
        </row>
        <row r="5">
          <cell r="A5" t="str">
            <v>Слесарь МСР</v>
          </cell>
          <cell r="C5" t="str">
            <v>цех</v>
          </cell>
          <cell r="D5" t="str">
            <v>производственный отдел</v>
          </cell>
          <cell r="F5">
            <v>80460</v>
          </cell>
        </row>
        <row r="6">
          <cell r="A6" t="str">
            <v>Сварщик-аргонщик</v>
          </cell>
          <cell r="C6" t="str">
            <v>цех</v>
          </cell>
          <cell r="D6" t="str">
            <v>производственный отдел</v>
          </cell>
          <cell r="E6">
            <v>2</v>
          </cell>
          <cell r="F6">
            <v>126437</v>
          </cell>
        </row>
        <row r="7">
          <cell r="A7" t="str">
            <v>Сварщик-электрогазосварщик</v>
          </cell>
          <cell r="C7" t="str">
            <v>цех</v>
          </cell>
          <cell r="D7" t="str">
            <v>производственный отдел</v>
          </cell>
          <cell r="E7">
            <v>1</v>
          </cell>
          <cell r="F7">
            <v>103448</v>
          </cell>
        </row>
        <row r="8">
          <cell r="A8" t="str">
            <v>Рабочий по цеху</v>
          </cell>
          <cell r="C8" t="str">
            <v>цех</v>
          </cell>
          <cell r="D8" t="str">
            <v>производственный отдел</v>
          </cell>
          <cell r="E8">
            <v>2</v>
          </cell>
          <cell r="F8">
            <v>74713</v>
          </cell>
        </row>
        <row r="9">
          <cell r="A9" t="str">
            <v>Дежурный электрик</v>
          </cell>
          <cell r="C9" t="str">
            <v>цех</v>
          </cell>
          <cell r="D9" t="str">
            <v>отдел главного инженера</v>
          </cell>
          <cell r="E9">
            <v>1</v>
          </cell>
          <cell r="F9">
            <v>91954</v>
          </cell>
        </row>
        <row r="10">
          <cell r="A10" t="str">
            <v xml:space="preserve">Кладовщик-комплектовщик </v>
          </cell>
          <cell r="C10" t="str">
            <v>цех</v>
          </cell>
          <cell r="D10" t="str">
            <v>склад</v>
          </cell>
          <cell r="E10">
            <v>1</v>
          </cell>
          <cell r="F10">
            <v>91954</v>
          </cell>
        </row>
        <row r="11">
          <cell r="A11" t="str">
            <v>Водитель</v>
          </cell>
          <cell r="C11" t="str">
            <v>цех</v>
          </cell>
          <cell r="D11" t="str">
            <v>склад</v>
          </cell>
          <cell r="E11">
            <v>1</v>
          </cell>
          <cell r="F11">
            <v>103448</v>
          </cell>
        </row>
        <row r="12">
          <cell r="A12" t="str">
            <v>Водитель погрузчика</v>
          </cell>
          <cell r="C12" t="str">
            <v>цех</v>
          </cell>
          <cell r="D12" t="str">
            <v>склад</v>
          </cell>
          <cell r="E12">
            <v>1</v>
          </cell>
          <cell r="F12">
            <v>80460</v>
          </cell>
        </row>
        <row r="17">
          <cell r="A17" t="str">
            <v>Начальник ПТО</v>
          </cell>
          <cell r="C17" t="str">
            <v>офис</v>
          </cell>
          <cell r="D17" t="str">
            <v>ПТО</v>
          </cell>
          <cell r="E17">
            <v>1</v>
          </cell>
          <cell r="F17">
            <v>160920</v>
          </cell>
        </row>
        <row r="18">
          <cell r="A18" t="str">
            <v>Инженер-проектировщик</v>
          </cell>
          <cell r="C18" t="str">
            <v>офис</v>
          </cell>
          <cell r="D18" t="str">
            <v>ПТО</v>
          </cell>
          <cell r="E18">
            <v>1</v>
          </cell>
          <cell r="F18">
            <v>137931</v>
          </cell>
        </row>
        <row r="19">
          <cell r="A19" t="str">
            <v>Начальник цеха</v>
          </cell>
        </row>
        <row r="20">
          <cell r="A20" t="str">
            <v>Главный инженер</v>
          </cell>
          <cell r="C20" t="str">
            <v>офис</v>
          </cell>
          <cell r="D20" t="str">
            <v>отдел главного инженера</v>
          </cell>
          <cell r="E20">
            <v>1</v>
          </cell>
          <cell r="F20">
            <v>160920</v>
          </cell>
        </row>
        <row r="21">
          <cell r="A21" t="str">
            <v>Инженер-энергетик</v>
          </cell>
          <cell r="C21" t="str">
            <v>офис</v>
          </cell>
          <cell r="D21" t="str">
            <v>отдел главного инженера</v>
          </cell>
          <cell r="E21">
            <v>1</v>
          </cell>
          <cell r="F21">
            <v>137931</v>
          </cell>
        </row>
        <row r="22">
          <cell r="A22" t="str">
            <v>Начальник качества производства</v>
          </cell>
          <cell r="C22" t="str">
            <v>офис</v>
          </cell>
          <cell r="D22" t="str">
            <v>отдел качества</v>
          </cell>
          <cell r="E22">
            <v>1</v>
          </cell>
          <cell r="F22">
            <v>160920</v>
          </cell>
        </row>
        <row r="23">
          <cell r="C23" t="str">
            <v>цех</v>
          </cell>
          <cell r="D23" t="str">
            <v>склад</v>
          </cell>
          <cell r="E23">
            <v>1</v>
          </cell>
          <cell r="F23">
            <v>137931</v>
          </cell>
        </row>
        <row r="24">
          <cell r="A24" t="str">
            <v>Системный администратор</v>
          </cell>
          <cell r="C24" t="str">
            <v>офис</v>
          </cell>
          <cell r="D24" t="str">
            <v>администрация</v>
          </cell>
          <cell r="E24">
            <v>1</v>
          </cell>
          <cell r="F24">
            <v>149425</v>
          </cell>
        </row>
        <row r="26">
          <cell r="A26" t="str">
            <v>Генеральный директор</v>
          </cell>
          <cell r="C26" t="str">
            <v>офис</v>
          </cell>
          <cell r="D26" t="str">
            <v>администрация</v>
          </cell>
          <cell r="E26">
            <v>1</v>
          </cell>
          <cell r="F26">
            <v>287356</v>
          </cell>
        </row>
        <row r="27">
          <cell r="A27" t="str">
            <v>Юрист</v>
          </cell>
          <cell r="C27" t="str">
            <v>офис</v>
          </cell>
          <cell r="D27" t="str">
            <v>администрация</v>
          </cell>
          <cell r="E27">
            <v>1</v>
          </cell>
          <cell r="F27">
            <v>155172</v>
          </cell>
        </row>
        <row r="28">
          <cell r="A28" t="str">
            <v>Специалист по закупке</v>
          </cell>
          <cell r="C28" t="str">
            <v>офис</v>
          </cell>
          <cell r="D28" t="str">
            <v>отдел снабжения</v>
          </cell>
          <cell r="E28">
            <v>1</v>
          </cell>
          <cell r="F28">
            <v>105747</v>
          </cell>
        </row>
        <row r="29">
          <cell r="A29" t="str">
            <v>Главный бухгалтер</v>
          </cell>
          <cell r="C29" t="str">
            <v>офис</v>
          </cell>
          <cell r="D29" t="str">
            <v>бухгалтерия</v>
          </cell>
          <cell r="E29">
            <v>1</v>
          </cell>
          <cell r="F29">
            <v>183908</v>
          </cell>
        </row>
        <row r="30">
          <cell r="A30" t="str">
            <v>HRBR</v>
          </cell>
          <cell r="C30" t="str">
            <v>офис</v>
          </cell>
          <cell r="D30" t="str">
            <v>отдел персонала</v>
          </cell>
          <cell r="E30">
            <v>1</v>
          </cell>
          <cell r="F30">
            <v>172414</v>
          </cell>
        </row>
        <row r="31">
          <cell r="A31" t="str">
            <v>Руководитель отдела продаж</v>
          </cell>
          <cell r="C31" t="str">
            <v>офис</v>
          </cell>
          <cell r="D31" t="str">
            <v>отдел продаж</v>
          </cell>
          <cell r="E31">
            <v>1</v>
          </cell>
          <cell r="F31">
            <v>114943</v>
          </cell>
        </row>
        <row r="32">
          <cell r="A32" t="str">
            <v>Менеджер по продажам</v>
          </cell>
          <cell r="C32" t="str">
            <v>офис</v>
          </cell>
          <cell r="D32" t="str">
            <v>отдел продаж</v>
          </cell>
          <cell r="E32">
            <v>1</v>
          </cell>
          <cell r="F32">
            <v>97701</v>
          </cell>
        </row>
        <row r="33">
          <cell r="A33" t="str">
            <v xml:space="preserve">Уборщица </v>
          </cell>
          <cell r="C33" t="str">
            <v>офис</v>
          </cell>
          <cell r="D33" t="str">
            <v>МОП</v>
          </cell>
          <cell r="E33">
            <v>1</v>
          </cell>
          <cell r="F33">
            <v>68966</v>
          </cell>
        </row>
      </sheetData>
      <sheetData sheetId="2">
        <row r="15">
          <cell r="A15" t="str">
            <v>Термист</v>
          </cell>
          <cell r="B15" t="str">
            <v>цех</v>
          </cell>
          <cell r="C15" t="str">
            <v>производственный отдел</v>
          </cell>
          <cell r="D15">
            <v>1</v>
          </cell>
          <cell r="E15">
            <v>91954</v>
          </cell>
        </row>
        <row r="16">
          <cell r="A16" t="str">
            <v>Оператор ЧПУ</v>
          </cell>
          <cell r="B16" t="str">
            <v>цех</v>
          </cell>
          <cell r="C16" t="str">
            <v>производственный отдел</v>
          </cell>
          <cell r="D16">
            <v>4</v>
          </cell>
          <cell r="E16">
            <v>103448</v>
          </cell>
        </row>
        <row r="17">
          <cell r="A17" t="str">
            <v>Координатчик</v>
          </cell>
          <cell r="B17" t="str">
            <v>цех</v>
          </cell>
          <cell r="C17" t="str">
            <v>производственный отдел</v>
          </cell>
          <cell r="D17">
            <v>2</v>
          </cell>
          <cell r="E17">
            <v>103448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29"/>
  <sheetViews>
    <sheetView tabSelected="1" workbookViewId="0">
      <selection sqref="A1:F26"/>
    </sheetView>
  </sheetViews>
  <sheetFormatPr defaultRowHeight="12.75" x14ac:dyDescent="0.2"/>
  <cols>
    <col min="1" max="1" width="4.42578125" style="4" bestFit="1" customWidth="1"/>
    <col min="2" max="2" width="31" style="4" customWidth="1"/>
    <col min="3" max="3" width="9.5703125" style="4" bestFit="1" customWidth="1"/>
    <col min="4" max="4" width="15" style="4" customWidth="1"/>
    <col min="5" max="5" width="15.140625" style="4" customWidth="1"/>
    <col min="6" max="6" width="15.7109375" style="4" customWidth="1"/>
    <col min="7" max="7" width="14.7109375" style="4" customWidth="1"/>
    <col min="8" max="16384" width="9.140625" style="4"/>
  </cols>
  <sheetData>
    <row r="1" spans="1:7" s="2" customFormat="1" ht="36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7" s="3" customFormat="1" x14ac:dyDescent="0.25">
      <c r="A2" s="28">
        <v>1</v>
      </c>
      <c r="B2" s="13" t="s">
        <v>6</v>
      </c>
      <c r="C2" s="39">
        <v>0.64800000000000002</v>
      </c>
      <c r="D2" s="40">
        <v>1807519.18</v>
      </c>
      <c r="E2" s="26">
        <f>$E$9*C2</f>
        <v>10640393.440993791</v>
      </c>
      <c r="F2" s="26">
        <f t="shared" ref="F2:F8" si="0">E2*12</f>
        <v>127684721.29192549</v>
      </c>
    </row>
    <row r="3" spans="1:7" s="3" customFormat="1" x14ac:dyDescent="0.25">
      <c r="A3" s="28">
        <v>2</v>
      </c>
      <c r="B3" s="13" t="s">
        <v>7</v>
      </c>
      <c r="C3" s="39">
        <v>7.0000000000000001E-3</v>
      </c>
      <c r="D3" s="26">
        <f>$D$9*C3</f>
        <v>19525.670154320986</v>
      </c>
      <c r="E3" s="26">
        <f t="shared" ref="E3:E7" si="1">$E$9*C3</f>
        <v>114942.52173913046</v>
      </c>
      <c r="F3" s="26">
        <f t="shared" si="0"/>
        <v>1379310.2608695654</v>
      </c>
    </row>
    <row r="4" spans="1:7" s="3" customFormat="1" x14ac:dyDescent="0.25">
      <c r="A4" s="28">
        <v>3</v>
      </c>
      <c r="B4" s="13" t="s">
        <v>8</v>
      </c>
      <c r="C4" s="39">
        <v>1.6E-2</v>
      </c>
      <c r="D4" s="26">
        <f t="shared" ref="D4:D8" si="2">$D$9*C4</f>
        <v>44630.103209876535</v>
      </c>
      <c r="E4" s="26">
        <f t="shared" si="1"/>
        <v>262725.76397515531</v>
      </c>
      <c r="F4" s="26">
        <f t="shared" si="0"/>
        <v>3152709.1677018637</v>
      </c>
    </row>
    <row r="5" spans="1:7" s="3" customFormat="1" x14ac:dyDescent="0.25">
      <c r="A5" s="28">
        <v>4</v>
      </c>
      <c r="B5" s="13" t="s">
        <v>9</v>
      </c>
      <c r="C5" s="39">
        <v>0.161</v>
      </c>
      <c r="D5" s="26">
        <f t="shared" si="2"/>
        <v>449090.41354938265</v>
      </c>
      <c r="E5" s="40">
        <v>2643678</v>
      </c>
      <c r="F5" s="26">
        <f>E5*12</f>
        <v>31724136</v>
      </c>
    </row>
    <row r="6" spans="1:7" s="3" customFormat="1" x14ac:dyDescent="0.25">
      <c r="A6" s="28">
        <v>5</v>
      </c>
      <c r="B6" s="13" t="s">
        <v>10</v>
      </c>
      <c r="C6" s="39">
        <v>4.3999999999999997E-2</v>
      </c>
      <c r="D6" s="26">
        <f t="shared" si="2"/>
        <v>122732.78382716047</v>
      </c>
      <c r="E6" s="26">
        <f t="shared" si="1"/>
        <v>722495.85093167715</v>
      </c>
      <c r="F6" s="26">
        <f t="shared" si="0"/>
        <v>8669950.2111801263</v>
      </c>
    </row>
    <row r="7" spans="1:7" s="3" customFormat="1" x14ac:dyDescent="0.25">
      <c r="A7" s="28">
        <v>6</v>
      </c>
      <c r="B7" s="13" t="s">
        <v>11</v>
      </c>
      <c r="C7" s="39">
        <v>3.5999999999999997E-2</v>
      </c>
      <c r="D7" s="26">
        <f t="shared" si="2"/>
        <v>100417.7322222222</v>
      </c>
      <c r="E7" s="26">
        <f t="shared" si="1"/>
        <v>591132.96894409938</v>
      </c>
      <c r="F7" s="26">
        <f t="shared" si="0"/>
        <v>7093595.6273291931</v>
      </c>
    </row>
    <row r="8" spans="1:7" s="3" customFormat="1" x14ac:dyDescent="0.25">
      <c r="A8" s="28">
        <v>7</v>
      </c>
      <c r="B8" s="13" t="s">
        <v>12</v>
      </c>
      <c r="C8" s="39">
        <v>8.7999999999999995E-2</v>
      </c>
      <c r="D8" s="26">
        <f t="shared" si="2"/>
        <v>245465.56765432094</v>
      </c>
      <c r="E8" s="26">
        <f>$E$9*C8</f>
        <v>1444991.7018633543</v>
      </c>
      <c r="F8" s="26">
        <f t="shared" si="0"/>
        <v>17339900.422360253</v>
      </c>
    </row>
    <row r="9" spans="1:7" s="3" customFormat="1" x14ac:dyDescent="0.25">
      <c r="A9" s="28">
        <v>8</v>
      </c>
      <c r="B9" s="41" t="s">
        <v>13</v>
      </c>
      <c r="C9" s="39">
        <f>SUM(C2:C8)</f>
        <v>1.0000000000000002</v>
      </c>
      <c r="D9" s="23">
        <f>D2/C2</f>
        <v>2789381.4506172836</v>
      </c>
      <c r="E9" s="23">
        <f>E5/C5*C9</f>
        <v>16420360.248447208</v>
      </c>
      <c r="F9" s="23">
        <f>SUM(F2:F8)</f>
        <v>197044322.98136649</v>
      </c>
      <c r="G9" s="38"/>
    </row>
    <row r="10" spans="1:7" s="3" customFormat="1" x14ac:dyDescent="0.25">
      <c r="A10" s="42"/>
      <c r="B10" s="43"/>
      <c r="C10" s="44"/>
      <c r="D10" s="45"/>
      <c r="E10" s="45"/>
      <c r="F10" s="45"/>
    </row>
    <row r="11" spans="1:7" x14ac:dyDescent="0.2">
      <c r="A11" s="46"/>
      <c r="B11" s="47" t="s">
        <v>1</v>
      </c>
      <c r="C11" s="48"/>
      <c r="D11" s="28" t="s">
        <v>14</v>
      </c>
      <c r="E11" s="21" t="s">
        <v>15</v>
      </c>
      <c r="F11" s="21" t="s">
        <v>16</v>
      </c>
    </row>
    <row r="12" spans="1:7" x14ac:dyDescent="0.2">
      <c r="A12" s="28">
        <v>9</v>
      </c>
      <c r="B12" s="49" t="s">
        <v>17</v>
      </c>
      <c r="C12" s="50"/>
      <c r="D12" s="21">
        <v>1</v>
      </c>
      <c r="E12" s="51">
        <f>E5/D5</f>
        <v>5.8867388842832584</v>
      </c>
      <c r="F12" s="51">
        <f>E12*12</f>
        <v>70.640866611399105</v>
      </c>
    </row>
    <row r="13" spans="1:7" x14ac:dyDescent="0.2">
      <c r="A13" s="28">
        <v>10</v>
      </c>
      <c r="B13" s="52" t="s">
        <v>18</v>
      </c>
      <c r="C13" s="53"/>
      <c r="D13" s="54">
        <f>E13/E12</f>
        <v>3.4965595957190927</v>
      </c>
      <c r="E13" s="54">
        <f>F13/12</f>
        <v>20.583333333333332</v>
      </c>
      <c r="F13" s="54">
        <v>247</v>
      </c>
    </row>
    <row r="14" spans="1:7" x14ac:dyDescent="0.2">
      <c r="A14" s="28">
        <v>11</v>
      </c>
      <c r="B14" s="52" t="s">
        <v>30</v>
      </c>
      <c r="C14" s="53"/>
      <c r="D14" s="54">
        <f>D13*2</f>
        <v>6.9931191914381854</v>
      </c>
      <c r="E14" s="54">
        <f t="shared" ref="E14:F14" si="3">E13*2</f>
        <v>41.166666666666664</v>
      </c>
      <c r="F14" s="54">
        <f t="shared" si="3"/>
        <v>494</v>
      </c>
    </row>
    <row r="15" spans="1:7" s="8" customFormat="1" ht="12" x14ac:dyDescent="0.2">
      <c r="A15" s="28"/>
      <c r="B15" s="55" t="s">
        <v>31</v>
      </c>
      <c r="C15" s="56"/>
      <c r="D15" s="54"/>
      <c r="E15" s="54"/>
      <c r="F15" s="54"/>
    </row>
    <row r="16" spans="1:7" s="8" customFormat="1" ht="12" x14ac:dyDescent="0.2">
      <c r="A16" s="57" t="s">
        <v>38</v>
      </c>
      <c r="B16" s="55" t="s">
        <v>28</v>
      </c>
      <c r="C16" s="56"/>
      <c r="D16" s="54">
        <f>D14/2</f>
        <v>3.4965595957190927</v>
      </c>
      <c r="E16" s="54">
        <f t="shared" ref="E16:F16" si="4">E14/2</f>
        <v>20.583333333333332</v>
      </c>
      <c r="F16" s="54">
        <f t="shared" si="4"/>
        <v>247</v>
      </c>
    </row>
    <row r="17" spans="1:6" s="8" customFormat="1" ht="12" x14ac:dyDescent="0.2">
      <c r="A17" s="57" t="s">
        <v>39</v>
      </c>
      <c r="B17" s="55" t="s">
        <v>29</v>
      </c>
      <c r="C17" s="56"/>
      <c r="D17" s="54">
        <f>D14/2</f>
        <v>3.4965595957190927</v>
      </c>
      <c r="E17" s="54">
        <f t="shared" ref="E17:F17" si="5">E14/2</f>
        <v>20.583333333333332</v>
      </c>
      <c r="F17" s="54">
        <f t="shared" si="5"/>
        <v>247</v>
      </c>
    </row>
    <row r="18" spans="1:6" x14ac:dyDescent="0.2">
      <c r="A18" s="28">
        <v>12</v>
      </c>
      <c r="B18" s="52" t="s">
        <v>19</v>
      </c>
      <c r="C18" s="53"/>
      <c r="D18" s="58">
        <v>8</v>
      </c>
      <c r="E18" s="59"/>
      <c r="F18" s="60"/>
    </row>
    <row r="19" spans="1:6" x14ac:dyDescent="0.2">
      <c r="A19" s="28">
        <v>13</v>
      </c>
      <c r="B19" s="52" t="s">
        <v>32</v>
      </c>
      <c r="C19" s="53"/>
      <c r="D19" s="61">
        <f>D21+D22</f>
        <v>27</v>
      </c>
      <c r="E19" s="61"/>
      <c r="F19" s="61"/>
    </row>
    <row r="20" spans="1:6" s="8" customFormat="1" ht="12" x14ac:dyDescent="0.2">
      <c r="A20" s="28"/>
      <c r="B20" s="55" t="s">
        <v>31</v>
      </c>
      <c r="C20" s="56"/>
      <c r="D20" s="58"/>
      <c r="E20" s="59"/>
      <c r="F20" s="60"/>
    </row>
    <row r="21" spans="1:6" s="8" customFormat="1" ht="12" x14ac:dyDescent="0.2">
      <c r="A21" s="57" t="s">
        <v>40</v>
      </c>
      <c r="B21" s="55" t="s">
        <v>33</v>
      </c>
      <c r="C21" s="56"/>
      <c r="D21" s="58">
        <v>19</v>
      </c>
      <c r="E21" s="59"/>
      <c r="F21" s="60"/>
    </row>
    <row r="22" spans="1:6" s="8" customFormat="1" ht="12" x14ac:dyDescent="0.2">
      <c r="A22" s="57" t="s">
        <v>41</v>
      </c>
      <c r="B22" s="55" t="s">
        <v>34</v>
      </c>
      <c r="C22" s="56"/>
      <c r="D22" s="58">
        <v>8</v>
      </c>
      <c r="E22" s="59"/>
      <c r="F22" s="60"/>
    </row>
    <row r="23" spans="1:6" x14ac:dyDescent="0.2">
      <c r="A23" s="28">
        <v>14</v>
      </c>
      <c r="B23" s="49" t="s">
        <v>35</v>
      </c>
      <c r="C23" s="50"/>
      <c r="D23" s="51">
        <f>D25+D26</f>
        <v>755.25687267532408</v>
      </c>
      <c r="E23" s="51">
        <f>E16*D18*D19</f>
        <v>4446</v>
      </c>
      <c r="F23" s="51">
        <f>F16*D18*D19</f>
        <v>53352</v>
      </c>
    </row>
    <row r="24" spans="1:6" s="8" customFormat="1" ht="12" x14ac:dyDescent="0.2">
      <c r="A24" s="28"/>
      <c r="B24" s="62" t="s">
        <v>31</v>
      </c>
      <c r="C24" s="62"/>
      <c r="D24" s="51"/>
      <c r="E24" s="51"/>
      <c r="F24" s="51"/>
    </row>
    <row r="25" spans="1:6" s="8" customFormat="1" ht="12" x14ac:dyDescent="0.2">
      <c r="A25" s="57" t="s">
        <v>42</v>
      </c>
      <c r="B25" s="62" t="s">
        <v>36</v>
      </c>
      <c r="C25" s="62"/>
      <c r="D25" s="51">
        <f>D16*$D$18*$D$21</f>
        <v>531.47705854930211</v>
      </c>
      <c r="E25" s="51">
        <f t="shared" ref="E25:F25" si="6">E16*$D$18*$D$21</f>
        <v>3128.6666666666665</v>
      </c>
      <c r="F25" s="51">
        <f t="shared" si="6"/>
        <v>37544</v>
      </c>
    </row>
    <row r="26" spans="1:6" s="8" customFormat="1" ht="12" x14ac:dyDescent="0.2">
      <c r="A26" s="57" t="s">
        <v>43</v>
      </c>
      <c r="B26" s="62" t="s">
        <v>37</v>
      </c>
      <c r="C26" s="62"/>
      <c r="D26" s="51">
        <f>D17*$D$18*$D$22</f>
        <v>223.77981412602193</v>
      </c>
      <c r="E26" s="51">
        <f t="shared" ref="E26:F26" si="7">E17*$D$18*$D$22</f>
        <v>1317.3333333333333</v>
      </c>
      <c r="F26" s="51">
        <f t="shared" si="7"/>
        <v>15808</v>
      </c>
    </row>
    <row r="27" spans="1:6" x14ac:dyDescent="0.2">
      <c r="A27" s="5"/>
      <c r="B27" s="6"/>
      <c r="C27" s="6"/>
      <c r="D27" s="7"/>
      <c r="E27" s="7"/>
      <c r="F27" s="7"/>
    </row>
    <row r="29" spans="1:6" x14ac:dyDescent="0.2">
      <c r="B29" s="37" t="s">
        <v>44</v>
      </c>
      <c r="C29" s="37"/>
      <c r="D29" s="37"/>
      <c r="E29" s="37"/>
      <c r="F29" s="37"/>
    </row>
  </sheetData>
  <mergeCells count="22">
    <mergeCell ref="B29:F29"/>
    <mergeCell ref="B19:C19"/>
    <mergeCell ref="D19:F19"/>
    <mergeCell ref="B23:C23"/>
    <mergeCell ref="B20:C20"/>
    <mergeCell ref="D20:F20"/>
    <mergeCell ref="B21:C21"/>
    <mergeCell ref="B22:C22"/>
    <mergeCell ref="B24:C24"/>
    <mergeCell ref="D21:F21"/>
    <mergeCell ref="D22:F22"/>
    <mergeCell ref="B25:C25"/>
    <mergeCell ref="B26:C26"/>
    <mergeCell ref="D18:F18"/>
    <mergeCell ref="B11:C11"/>
    <mergeCell ref="B12:C12"/>
    <mergeCell ref="B13:C13"/>
    <mergeCell ref="B16:C16"/>
    <mergeCell ref="B18:C18"/>
    <mergeCell ref="B14:C14"/>
    <mergeCell ref="B15:C15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0D77-3C16-44BB-8D3B-47FB720E5EE6}">
  <dimension ref="A1:I40"/>
  <sheetViews>
    <sheetView workbookViewId="0">
      <selection activeCell="J21" sqref="J21"/>
    </sheetView>
  </sheetViews>
  <sheetFormatPr defaultRowHeight="12" x14ac:dyDescent="0.2"/>
  <cols>
    <col min="1" max="1" width="32" style="12" customWidth="1"/>
    <col min="2" max="2" width="8.140625" style="34" customWidth="1"/>
    <col min="3" max="3" width="24.85546875" style="34" customWidth="1"/>
    <col min="4" max="4" width="7.42578125" style="34" customWidth="1"/>
    <col min="5" max="5" width="15.140625" style="35" customWidth="1"/>
    <col min="6" max="6" width="13.42578125" style="36" customWidth="1"/>
    <col min="7" max="8" width="13.140625" style="18" customWidth="1"/>
    <col min="9" max="9" width="14.28515625" style="18" customWidth="1"/>
    <col min="10" max="10" width="17.28515625" style="18" customWidth="1"/>
    <col min="11" max="16384" width="9.140625" style="18"/>
  </cols>
  <sheetData>
    <row r="1" spans="1:9" s="12" customFormat="1" ht="36" x14ac:dyDescent="0.2">
      <c r="A1" s="9" t="s">
        <v>20</v>
      </c>
      <c r="B1" s="9" t="s">
        <v>21</v>
      </c>
      <c r="C1" s="9" t="s">
        <v>24</v>
      </c>
      <c r="D1" s="9" t="s">
        <v>45</v>
      </c>
      <c r="E1" s="10" t="s">
        <v>46</v>
      </c>
      <c r="F1" s="10" t="s">
        <v>47</v>
      </c>
      <c r="G1" s="1" t="s">
        <v>22</v>
      </c>
      <c r="H1" s="1" t="s">
        <v>23</v>
      </c>
      <c r="I1" s="11" t="s">
        <v>24</v>
      </c>
    </row>
    <row r="2" spans="1:9" s="12" customFormat="1" x14ac:dyDescent="0.2">
      <c r="A2" s="13" t="str">
        <f>'[1]По категориям'!A2</f>
        <v>Электро-слесарь КИПиА</v>
      </c>
      <c r="B2" s="14" t="str">
        <f>'[1]По категориям'!C2</f>
        <v>цех</v>
      </c>
      <c r="C2" s="14" t="str">
        <f>'[1]По категориям'!D2</f>
        <v>производственный отдел</v>
      </c>
      <c r="D2" s="14">
        <f>'[1]По категориям'!E2</f>
        <v>1</v>
      </c>
      <c r="E2" s="15">
        <f>'[1]По категориям'!F2</f>
        <v>91954</v>
      </c>
      <c r="F2" s="15">
        <f>D2*E2</f>
        <v>91954</v>
      </c>
      <c r="G2" s="16">
        <v>1</v>
      </c>
      <c r="H2" s="16"/>
      <c r="I2" s="16" t="s">
        <v>25</v>
      </c>
    </row>
    <row r="3" spans="1:9" s="12" customFormat="1" x14ac:dyDescent="0.2">
      <c r="A3" s="13" t="str">
        <f>'[1]По категориям'!A3</f>
        <v>Слесарь-электрик</v>
      </c>
      <c r="B3" s="14" t="str">
        <f>'[1]По категориям'!C3</f>
        <v>цех</v>
      </c>
      <c r="C3" s="14" t="str">
        <f>'[1]По категориям'!D3</f>
        <v>производственный отдел</v>
      </c>
      <c r="D3" s="14">
        <f>'[1]По категориям'!E3</f>
        <v>1</v>
      </c>
      <c r="E3" s="15">
        <f>'[1]По категориям'!F3</f>
        <v>91954</v>
      </c>
      <c r="F3" s="15">
        <f t="shared" ref="F3:F17" si="0">D3*E3</f>
        <v>91954</v>
      </c>
      <c r="G3" s="16">
        <v>1</v>
      </c>
      <c r="H3" s="16"/>
      <c r="I3" s="16" t="s">
        <v>26</v>
      </c>
    </row>
    <row r="4" spans="1:9" s="12" customFormat="1" x14ac:dyDescent="0.2">
      <c r="A4" s="13" t="str">
        <f>'[1]По категориям'!A4</f>
        <v>Маляр</v>
      </c>
      <c r="B4" s="14" t="str">
        <f>'[1]По категориям'!C4</f>
        <v>цех</v>
      </c>
      <c r="C4" s="14" t="str">
        <f>'[1]По категориям'!D4</f>
        <v>производственный отдел</v>
      </c>
      <c r="D4" s="14">
        <f>'[1]По категориям'!E4</f>
        <v>2</v>
      </c>
      <c r="E4" s="15">
        <f>'[1]По категориям'!F4</f>
        <v>97701</v>
      </c>
      <c r="F4" s="15">
        <f t="shared" si="0"/>
        <v>195402</v>
      </c>
      <c r="G4" s="16">
        <v>1</v>
      </c>
      <c r="H4" s="16">
        <v>1</v>
      </c>
      <c r="I4" s="16" t="s">
        <v>26</v>
      </c>
    </row>
    <row r="5" spans="1:9" s="12" customFormat="1" x14ac:dyDescent="0.2">
      <c r="A5" s="13" t="str">
        <f>'[1]По категориям'!A5</f>
        <v>Слесарь МСР</v>
      </c>
      <c r="B5" s="14" t="str">
        <f>'[1]По категориям'!C5</f>
        <v>цех</v>
      </c>
      <c r="C5" s="14" t="str">
        <f>'[1]По категориям'!D5</f>
        <v>производственный отдел</v>
      </c>
      <c r="D5" s="14">
        <v>5</v>
      </c>
      <c r="E5" s="15">
        <f>'[1]По категориям'!F5</f>
        <v>80460</v>
      </c>
      <c r="F5" s="15">
        <f t="shared" si="0"/>
        <v>402300</v>
      </c>
      <c r="G5" s="16">
        <v>3</v>
      </c>
      <c r="H5" s="16">
        <v>2</v>
      </c>
      <c r="I5" s="16" t="s">
        <v>26</v>
      </c>
    </row>
    <row r="6" spans="1:9" s="12" customFormat="1" x14ac:dyDescent="0.2">
      <c r="A6" s="13" t="str">
        <f>'[1]По категориям'!A6</f>
        <v>Сварщик-аргонщик</v>
      </c>
      <c r="B6" s="14" t="str">
        <f>'[1]По категориям'!C6</f>
        <v>цех</v>
      </c>
      <c r="C6" s="14" t="str">
        <f>'[1]По категориям'!D6</f>
        <v>производственный отдел</v>
      </c>
      <c r="D6" s="14">
        <f>'[1]По категориям'!E6</f>
        <v>2</v>
      </c>
      <c r="E6" s="15">
        <f>'[1]По категориям'!F6</f>
        <v>126437</v>
      </c>
      <c r="F6" s="15">
        <f t="shared" si="0"/>
        <v>252874</v>
      </c>
      <c r="G6" s="16">
        <v>1</v>
      </c>
      <c r="H6" s="16">
        <v>1</v>
      </c>
      <c r="I6" s="16" t="s">
        <v>26</v>
      </c>
    </row>
    <row r="7" spans="1:9" s="12" customFormat="1" x14ac:dyDescent="0.2">
      <c r="A7" s="13" t="str">
        <f>'[1]По категориям'!A7</f>
        <v>Сварщик-электрогазосварщик</v>
      </c>
      <c r="B7" s="14" t="str">
        <f>'[1]По категориям'!C7</f>
        <v>цех</v>
      </c>
      <c r="C7" s="14" t="str">
        <f>'[1]По категориям'!D7</f>
        <v>производственный отдел</v>
      </c>
      <c r="D7" s="14">
        <f>'[1]По категориям'!E7</f>
        <v>1</v>
      </c>
      <c r="E7" s="15">
        <f>'[1]По категориям'!F7</f>
        <v>103448</v>
      </c>
      <c r="F7" s="15">
        <f t="shared" si="0"/>
        <v>103448</v>
      </c>
      <c r="G7" s="16">
        <v>1</v>
      </c>
      <c r="H7" s="16"/>
      <c r="I7" s="16" t="s">
        <v>26</v>
      </c>
    </row>
    <row r="8" spans="1:9" x14ac:dyDescent="0.2">
      <c r="A8" s="13" t="str">
        <f>'[1]По категориям'!A8</f>
        <v>Рабочий по цеху</v>
      </c>
      <c r="B8" s="14" t="str">
        <f>'[1]По категориям'!C8</f>
        <v>цех</v>
      </c>
      <c r="C8" s="14" t="str">
        <f>'[1]По категориям'!D8</f>
        <v>производственный отдел</v>
      </c>
      <c r="D8" s="14">
        <f>'[1]По категориям'!E8</f>
        <v>2</v>
      </c>
      <c r="E8" s="15">
        <f>'[1]По категориям'!F8</f>
        <v>74713</v>
      </c>
      <c r="F8" s="15">
        <f t="shared" si="0"/>
        <v>149426</v>
      </c>
      <c r="G8" s="17">
        <v>1</v>
      </c>
      <c r="H8" s="17">
        <v>1</v>
      </c>
      <c r="I8" s="17" t="s">
        <v>27</v>
      </c>
    </row>
    <row r="9" spans="1:9" x14ac:dyDescent="0.2">
      <c r="A9" s="13" t="str">
        <f>'[1]По категориям'!A9</f>
        <v>Дежурный электрик</v>
      </c>
      <c r="B9" s="14" t="str">
        <f>'[1]По категориям'!C9</f>
        <v>цех</v>
      </c>
      <c r="C9" s="14" t="str">
        <f>'[1]По категориям'!D9</f>
        <v>отдел главного инженера</v>
      </c>
      <c r="D9" s="14">
        <f>'[1]По категориям'!E9</f>
        <v>1</v>
      </c>
      <c r="E9" s="15">
        <f>'[1]По категориям'!F9</f>
        <v>91954</v>
      </c>
      <c r="F9" s="15">
        <f t="shared" si="0"/>
        <v>91954</v>
      </c>
      <c r="G9" s="19">
        <v>1</v>
      </c>
      <c r="H9" s="19"/>
    </row>
    <row r="10" spans="1:9" x14ac:dyDescent="0.2">
      <c r="A10" s="13" t="str">
        <f>'[1]По категориям'!A10</f>
        <v xml:space="preserve">Кладовщик-комплектовщик </v>
      </c>
      <c r="B10" s="14" t="str">
        <f>'[1]По категориям'!C10</f>
        <v>цех</v>
      </c>
      <c r="C10" s="14" t="str">
        <f>'[1]По категориям'!D10</f>
        <v>склад</v>
      </c>
      <c r="D10" s="14">
        <f>'[1]По категориям'!E10</f>
        <v>1</v>
      </c>
      <c r="E10" s="15">
        <f>'[1]По категориям'!F10</f>
        <v>91954</v>
      </c>
      <c r="F10" s="15">
        <f t="shared" si="0"/>
        <v>91954</v>
      </c>
      <c r="G10" s="17">
        <v>1</v>
      </c>
      <c r="H10" s="17"/>
    </row>
    <row r="11" spans="1:9" x14ac:dyDescent="0.2">
      <c r="A11" s="13" t="str">
        <f>'[1]По категориям'!A11</f>
        <v>Водитель</v>
      </c>
      <c r="B11" s="14" t="str">
        <f>'[1]По категориям'!C11</f>
        <v>цех</v>
      </c>
      <c r="C11" s="14" t="str">
        <f>'[1]По категориям'!D11</f>
        <v>склад</v>
      </c>
      <c r="D11" s="14">
        <f>'[1]По категориям'!E11</f>
        <v>1</v>
      </c>
      <c r="E11" s="15">
        <f>'[1]По категориям'!F11</f>
        <v>103448</v>
      </c>
      <c r="F11" s="15">
        <f t="shared" si="0"/>
        <v>103448</v>
      </c>
      <c r="G11" s="17">
        <v>1</v>
      </c>
      <c r="H11" s="17"/>
    </row>
    <row r="12" spans="1:9" x14ac:dyDescent="0.2">
      <c r="A12" s="13" t="str">
        <f>'[1]По категориям'!A12</f>
        <v>Водитель погрузчика</v>
      </c>
      <c r="B12" s="14" t="str">
        <f>'[1]По категориям'!C12</f>
        <v>цех</v>
      </c>
      <c r="C12" s="14" t="str">
        <f>'[1]По категориям'!D12</f>
        <v>склад</v>
      </c>
      <c r="D12" s="14">
        <f>'[1]По категориям'!E12</f>
        <v>1</v>
      </c>
      <c r="E12" s="15">
        <f>'[1]По категориям'!F12</f>
        <v>80460</v>
      </c>
      <c r="F12" s="15">
        <f t="shared" si="0"/>
        <v>80460</v>
      </c>
      <c r="G12" s="17">
        <v>1</v>
      </c>
      <c r="H12" s="17"/>
    </row>
    <row r="13" spans="1:9" x14ac:dyDescent="0.2">
      <c r="A13" s="13" t="s">
        <v>48</v>
      </c>
      <c r="B13" s="14" t="str">
        <f>'[1]По категориям'!C23</f>
        <v>цех</v>
      </c>
      <c r="C13" s="14" t="str">
        <f>'[1]По категориям'!D23</f>
        <v>склад</v>
      </c>
      <c r="D13" s="14">
        <f>'[1]По категориям'!E23</f>
        <v>1</v>
      </c>
      <c r="E13" s="15">
        <f>'[1]По категориям'!F23</f>
        <v>137931</v>
      </c>
      <c r="F13" s="15">
        <f t="shared" si="0"/>
        <v>137931</v>
      </c>
      <c r="G13" s="17">
        <v>1</v>
      </c>
      <c r="H13" s="17"/>
    </row>
    <row r="14" spans="1:9" x14ac:dyDescent="0.2">
      <c r="A14" s="13" t="str">
        <f>'[1]По категориям'!A19</f>
        <v>Начальник цеха</v>
      </c>
      <c r="B14" s="14" t="str">
        <f>'[1]По подразделениям'!B18</f>
        <v>цех</v>
      </c>
      <c r="C14" s="14" t="str">
        <f>'[1]По подразделениям'!C18</f>
        <v>производственный отдел</v>
      </c>
      <c r="D14" s="14">
        <f>'[1]По подразделениям'!D18</f>
        <v>1</v>
      </c>
      <c r="E14" s="15">
        <f>'[1]По подразделениям'!E18</f>
        <v>137931</v>
      </c>
      <c r="F14" s="15">
        <f t="shared" si="0"/>
        <v>137931</v>
      </c>
      <c r="G14" s="17">
        <v>1</v>
      </c>
      <c r="H14" s="17"/>
    </row>
    <row r="15" spans="1:9" x14ac:dyDescent="0.2">
      <c r="A15" s="13" t="str">
        <f>'[1]Формирование себестоимости'!A15</f>
        <v>Термист</v>
      </c>
      <c r="B15" s="14" t="str">
        <f>'[1]Формирование себестоимости'!B15</f>
        <v>цех</v>
      </c>
      <c r="C15" s="14" t="str">
        <f>'[1]Формирование себестоимости'!C15</f>
        <v>производственный отдел</v>
      </c>
      <c r="D15" s="14">
        <f>'[1]Формирование себестоимости'!D15</f>
        <v>1</v>
      </c>
      <c r="E15" s="15">
        <f>'[1]Формирование себестоимости'!E15</f>
        <v>91954</v>
      </c>
      <c r="F15" s="15">
        <f t="shared" si="0"/>
        <v>91954</v>
      </c>
      <c r="G15" s="17">
        <v>1</v>
      </c>
      <c r="H15" s="17"/>
      <c r="I15" s="16" t="s">
        <v>25</v>
      </c>
    </row>
    <row r="16" spans="1:9" x14ac:dyDescent="0.2">
      <c r="A16" s="13" t="str">
        <f>'[1]Формирование себестоимости'!A16</f>
        <v>Оператор ЧПУ</v>
      </c>
      <c r="B16" s="14" t="str">
        <f>'[1]Формирование себестоимости'!B16</f>
        <v>цех</v>
      </c>
      <c r="C16" s="14" t="str">
        <f>'[1]Формирование себестоимости'!C16</f>
        <v>производственный отдел</v>
      </c>
      <c r="D16" s="14">
        <f>'[1]Формирование себестоимости'!D16</f>
        <v>4</v>
      </c>
      <c r="E16" s="15">
        <f>'[1]Формирование себестоимости'!E16</f>
        <v>103448</v>
      </c>
      <c r="F16" s="15">
        <f t="shared" si="0"/>
        <v>413792</v>
      </c>
      <c r="G16" s="17">
        <v>2</v>
      </c>
      <c r="H16" s="17">
        <v>2</v>
      </c>
      <c r="I16" s="16" t="s">
        <v>25</v>
      </c>
    </row>
    <row r="17" spans="1:9" x14ac:dyDescent="0.2">
      <c r="A17" s="13" t="str">
        <f>'[1]Формирование себестоимости'!A17</f>
        <v>Координатчик</v>
      </c>
      <c r="B17" s="14" t="str">
        <f>'[1]Формирование себестоимости'!B17</f>
        <v>цех</v>
      </c>
      <c r="C17" s="14" t="str">
        <f>'[1]Формирование себестоимости'!C17</f>
        <v>производственный отдел</v>
      </c>
      <c r="D17" s="14">
        <f>'[1]Формирование себестоимости'!D17</f>
        <v>2</v>
      </c>
      <c r="E17" s="15">
        <f>'[1]Формирование себестоимости'!E17</f>
        <v>103448</v>
      </c>
      <c r="F17" s="15">
        <f t="shared" si="0"/>
        <v>206896</v>
      </c>
      <c r="G17" s="17">
        <v>1</v>
      </c>
      <c r="H17" s="17">
        <v>1</v>
      </c>
      <c r="I17" s="16" t="s">
        <v>25</v>
      </c>
    </row>
    <row r="18" spans="1:9" x14ac:dyDescent="0.2">
      <c r="A18" s="20" t="s">
        <v>49</v>
      </c>
      <c r="B18" s="21"/>
      <c r="C18" s="21"/>
      <c r="D18" s="21">
        <f>SUM(D2:D17)</f>
        <v>27</v>
      </c>
      <c r="E18" s="22"/>
      <c r="F18" s="23">
        <f>SUM(F2:F17)</f>
        <v>2643678</v>
      </c>
      <c r="G18" s="17"/>
      <c r="H18" s="17"/>
    </row>
    <row r="19" spans="1:9" x14ac:dyDescent="0.2">
      <c r="A19" s="24" t="str">
        <f>'[1]По категориям'!A17</f>
        <v>Начальник ПТО</v>
      </c>
      <c r="B19" s="25" t="str">
        <f>'[1]По категориям'!C17</f>
        <v>офис</v>
      </c>
      <c r="C19" s="25" t="str">
        <f>'[1]По категориям'!D17</f>
        <v>ПТО</v>
      </c>
      <c r="D19" s="14">
        <f>'[1]По категориям'!E17</f>
        <v>1</v>
      </c>
      <c r="E19" s="15">
        <f>'[1]По категориям'!F17</f>
        <v>160920</v>
      </c>
      <c r="F19" s="26">
        <f t="shared" ref="F19:F23" si="1">D19*E19</f>
        <v>160920</v>
      </c>
      <c r="G19" s="17">
        <v>1</v>
      </c>
      <c r="H19" s="17"/>
    </row>
    <row r="20" spans="1:9" x14ac:dyDescent="0.2">
      <c r="A20" s="24" t="str">
        <f>'[1]По категориям'!A18</f>
        <v>Инженер-проектировщик</v>
      </c>
      <c r="B20" s="25" t="str">
        <f>'[1]По категориям'!C18</f>
        <v>офис</v>
      </c>
      <c r="C20" s="25" t="str">
        <f>'[1]По категориям'!D18</f>
        <v>ПТО</v>
      </c>
      <c r="D20" s="14">
        <f>'[1]По категориям'!E18</f>
        <v>1</v>
      </c>
      <c r="E20" s="15">
        <f>'[1]По категориям'!F18</f>
        <v>137931</v>
      </c>
      <c r="F20" s="26">
        <f t="shared" si="1"/>
        <v>137931</v>
      </c>
      <c r="G20" s="17">
        <v>1</v>
      </c>
      <c r="H20" s="17"/>
    </row>
    <row r="21" spans="1:9" x14ac:dyDescent="0.2">
      <c r="A21" s="24" t="str">
        <f>'[1]По категориям'!A20</f>
        <v>Главный инженер</v>
      </c>
      <c r="B21" s="25" t="str">
        <f>'[1]По категориям'!C20</f>
        <v>офис</v>
      </c>
      <c r="C21" s="25" t="str">
        <f>'[1]По категориям'!D20</f>
        <v>отдел главного инженера</v>
      </c>
      <c r="D21" s="14">
        <f>'[1]По категориям'!E20</f>
        <v>1</v>
      </c>
      <c r="E21" s="15">
        <f>'[1]По категориям'!F20</f>
        <v>160920</v>
      </c>
      <c r="F21" s="26">
        <f t="shared" si="1"/>
        <v>160920</v>
      </c>
      <c r="G21" s="17">
        <v>1</v>
      </c>
      <c r="H21" s="17"/>
    </row>
    <row r="22" spans="1:9" x14ac:dyDescent="0.2">
      <c r="A22" s="24" t="str">
        <f>'[1]По категориям'!A21</f>
        <v>Инженер-энергетик</v>
      </c>
      <c r="B22" s="25" t="str">
        <f>'[1]По категориям'!C21</f>
        <v>офис</v>
      </c>
      <c r="C22" s="25" t="str">
        <f>'[1]По категориям'!D21</f>
        <v>отдел главного инженера</v>
      </c>
      <c r="D22" s="14">
        <f>'[1]По категориям'!E21</f>
        <v>1</v>
      </c>
      <c r="E22" s="15">
        <f>'[1]По категориям'!F21</f>
        <v>137931</v>
      </c>
      <c r="F22" s="26">
        <f t="shared" si="1"/>
        <v>137931</v>
      </c>
      <c r="G22" s="17">
        <v>1</v>
      </c>
      <c r="H22" s="17"/>
    </row>
    <row r="23" spans="1:9" x14ac:dyDescent="0.2">
      <c r="A23" s="24" t="str">
        <f>'[1]По категориям'!A22</f>
        <v>Начальник качества производства</v>
      </c>
      <c r="B23" s="25" t="str">
        <f>'[1]По категориям'!C22</f>
        <v>офис</v>
      </c>
      <c r="C23" s="25" t="str">
        <f>'[1]По категориям'!D22</f>
        <v>отдел качества</v>
      </c>
      <c r="D23" s="14">
        <f>'[1]По категориям'!E22</f>
        <v>1</v>
      </c>
      <c r="E23" s="15">
        <f>'[1]По категориям'!F22</f>
        <v>160920</v>
      </c>
      <c r="F23" s="26">
        <f t="shared" si="1"/>
        <v>160920</v>
      </c>
      <c r="G23" s="17">
        <v>1</v>
      </c>
      <c r="H23" s="17"/>
    </row>
    <row r="24" spans="1:9" x14ac:dyDescent="0.2">
      <c r="A24" s="27" t="s">
        <v>50</v>
      </c>
      <c r="B24" s="28"/>
      <c r="C24" s="28"/>
      <c r="D24" s="28">
        <f>SUM(D19:D23)</f>
        <v>5</v>
      </c>
      <c r="E24" s="29"/>
      <c r="F24" s="26">
        <f>SUM(F19:F23)</f>
        <v>758622</v>
      </c>
      <c r="G24" s="17"/>
      <c r="H24" s="17"/>
    </row>
    <row r="25" spans="1:9" ht="24" x14ac:dyDescent="0.2">
      <c r="A25" s="20" t="s">
        <v>51</v>
      </c>
      <c r="B25" s="21"/>
      <c r="C25" s="21"/>
      <c r="D25" s="21">
        <f>D18+D24</f>
        <v>32</v>
      </c>
      <c r="E25" s="22"/>
      <c r="F25" s="23">
        <f>F18+F24</f>
        <v>3402300</v>
      </c>
      <c r="G25" s="17"/>
      <c r="H25" s="17"/>
    </row>
    <row r="26" spans="1:9" x14ac:dyDescent="0.2">
      <c r="A26" s="24" t="str">
        <f>'[1]По категориям'!A31</f>
        <v>Руководитель отдела продаж</v>
      </c>
      <c r="B26" s="25" t="str">
        <f>'[1]По категориям'!C31</f>
        <v>офис</v>
      </c>
      <c r="C26" s="25" t="str">
        <f>'[1]По категориям'!D31</f>
        <v>отдел продаж</v>
      </c>
      <c r="D26" s="14">
        <f>'[1]По категориям'!E31</f>
        <v>1</v>
      </c>
      <c r="E26" s="30">
        <f>'[1]По категориям'!F31</f>
        <v>114943</v>
      </c>
      <c r="F26" s="26">
        <f>D26*E26</f>
        <v>114943</v>
      </c>
      <c r="G26" s="17">
        <v>1</v>
      </c>
      <c r="H26" s="17"/>
    </row>
    <row r="27" spans="1:9" x14ac:dyDescent="0.2">
      <c r="A27" s="24" t="str">
        <f>'[1]По категориям'!A32</f>
        <v>Менеджер по продажам</v>
      </c>
      <c r="B27" s="25" t="str">
        <f>'[1]По категориям'!C32</f>
        <v>офис</v>
      </c>
      <c r="C27" s="25" t="str">
        <f>'[1]По категориям'!D32</f>
        <v>отдел продаж</v>
      </c>
      <c r="D27" s="14">
        <f>'[1]По категориям'!E32</f>
        <v>1</v>
      </c>
      <c r="E27" s="30">
        <f>'[1]По категориям'!F32</f>
        <v>97701</v>
      </c>
      <c r="F27" s="26">
        <f>D27*E27</f>
        <v>97701</v>
      </c>
      <c r="G27" s="17">
        <v>1</v>
      </c>
      <c r="H27" s="17"/>
    </row>
    <row r="28" spans="1:9" x14ac:dyDescent="0.2">
      <c r="A28" s="27" t="s">
        <v>52</v>
      </c>
      <c r="B28" s="28"/>
      <c r="C28" s="28"/>
      <c r="D28" s="28">
        <f>D26+D27</f>
        <v>2</v>
      </c>
      <c r="E28" s="29"/>
      <c r="F28" s="26">
        <f>F26+F27</f>
        <v>212644</v>
      </c>
      <c r="G28" s="17"/>
      <c r="H28" s="17"/>
    </row>
    <row r="29" spans="1:9" s="32" customFormat="1" x14ac:dyDescent="0.2">
      <c r="A29" s="20" t="s">
        <v>53</v>
      </c>
      <c r="B29" s="21"/>
      <c r="C29" s="21"/>
      <c r="D29" s="21">
        <f>D25+D28</f>
        <v>34</v>
      </c>
      <c r="E29" s="22"/>
      <c r="F29" s="23">
        <f>F25+F28</f>
        <v>3614944</v>
      </c>
      <c r="G29" s="31"/>
      <c r="H29" s="31"/>
    </row>
    <row r="30" spans="1:9" x14ac:dyDescent="0.2">
      <c r="A30" s="24" t="str">
        <f>'[1]По категориям'!A26</f>
        <v>Генеральный директор</v>
      </c>
      <c r="B30" s="25" t="str">
        <f>'[1]По категориям'!C26</f>
        <v>офис</v>
      </c>
      <c r="C30" s="25" t="str">
        <f>'[1]По категориям'!D26</f>
        <v>администрация</v>
      </c>
      <c r="D30" s="14">
        <f>'[1]По категориям'!E26</f>
        <v>1</v>
      </c>
      <c r="E30" s="30">
        <f>'[1]По категориям'!F26</f>
        <v>287356</v>
      </c>
      <c r="F30" s="26">
        <f>D30*E30</f>
        <v>287356</v>
      </c>
      <c r="G30" s="17">
        <v>1</v>
      </c>
      <c r="H30" s="17"/>
    </row>
    <row r="31" spans="1:9" x14ac:dyDescent="0.2">
      <c r="A31" s="24" t="str">
        <f>'[1]По категориям'!A27</f>
        <v>Юрист</v>
      </c>
      <c r="B31" s="25" t="str">
        <f>'[1]По категориям'!C27</f>
        <v>офис</v>
      </c>
      <c r="C31" s="25" t="str">
        <f>'[1]По категориям'!D27</f>
        <v>администрация</v>
      </c>
      <c r="D31" s="14">
        <f>'[1]По категориям'!E27</f>
        <v>1</v>
      </c>
      <c r="E31" s="30">
        <f>'[1]По категориям'!F27</f>
        <v>155172</v>
      </c>
      <c r="F31" s="26">
        <f t="shared" ref="F31:F36" si="2">D31*E31</f>
        <v>155172</v>
      </c>
      <c r="G31" s="17">
        <v>1</v>
      </c>
      <c r="H31" s="17"/>
    </row>
    <row r="32" spans="1:9" x14ac:dyDescent="0.2">
      <c r="A32" s="24" t="str">
        <f>'[1]По категориям'!A28</f>
        <v>Специалист по закупке</v>
      </c>
      <c r="B32" s="25" t="str">
        <f>'[1]По категориям'!C28</f>
        <v>офис</v>
      </c>
      <c r="C32" s="25" t="str">
        <f>'[1]По категориям'!D28</f>
        <v>отдел снабжения</v>
      </c>
      <c r="D32" s="14">
        <f>'[1]По категориям'!E28</f>
        <v>1</v>
      </c>
      <c r="E32" s="30">
        <f>'[1]По категориям'!F28</f>
        <v>105747</v>
      </c>
      <c r="F32" s="26">
        <f t="shared" si="2"/>
        <v>105747</v>
      </c>
      <c r="G32" s="17">
        <v>1</v>
      </c>
      <c r="H32" s="17"/>
    </row>
    <row r="33" spans="1:8" x14ac:dyDescent="0.2">
      <c r="A33" s="24" t="str">
        <f>'[1]По категориям'!A29</f>
        <v>Главный бухгалтер</v>
      </c>
      <c r="B33" s="25" t="str">
        <f>'[1]По категориям'!C29</f>
        <v>офис</v>
      </c>
      <c r="C33" s="25" t="str">
        <f>'[1]По категориям'!D29</f>
        <v>бухгалтерия</v>
      </c>
      <c r="D33" s="14">
        <f>'[1]По категориям'!E29</f>
        <v>1</v>
      </c>
      <c r="E33" s="30">
        <f>'[1]По категориям'!F29</f>
        <v>183908</v>
      </c>
      <c r="F33" s="26">
        <f t="shared" si="2"/>
        <v>183908</v>
      </c>
      <c r="G33" s="17">
        <v>1</v>
      </c>
      <c r="H33" s="17"/>
    </row>
    <row r="34" spans="1:8" x14ac:dyDescent="0.2">
      <c r="A34" s="24" t="str">
        <f>'[1]По категориям'!A30</f>
        <v>HRBR</v>
      </c>
      <c r="B34" s="25" t="str">
        <f>'[1]По категориям'!C30</f>
        <v>офис</v>
      </c>
      <c r="C34" s="25" t="str">
        <f>'[1]По категориям'!D30</f>
        <v>отдел персонала</v>
      </c>
      <c r="D34" s="14">
        <f>'[1]По категориям'!E30</f>
        <v>1</v>
      </c>
      <c r="E34" s="30">
        <f>'[1]По категориям'!F30</f>
        <v>172414</v>
      </c>
      <c r="F34" s="26">
        <f t="shared" si="2"/>
        <v>172414</v>
      </c>
      <c r="G34" s="17">
        <v>1</v>
      </c>
      <c r="H34" s="17"/>
    </row>
    <row r="35" spans="1:8" x14ac:dyDescent="0.2">
      <c r="A35" s="24" t="str">
        <f>'[1]По категориям'!A33</f>
        <v xml:space="preserve">Уборщица </v>
      </c>
      <c r="B35" s="25" t="str">
        <f>'[1]По категориям'!C33</f>
        <v>офис</v>
      </c>
      <c r="C35" s="25" t="str">
        <f>'[1]По категориям'!D33</f>
        <v>МОП</v>
      </c>
      <c r="D35" s="14">
        <f>'[1]По категориям'!E33</f>
        <v>1</v>
      </c>
      <c r="E35" s="30">
        <f>'[1]По категориям'!F33</f>
        <v>68966</v>
      </c>
      <c r="F35" s="26">
        <f t="shared" si="2"/>
        <v>68966</v>
      </c>
      <c r="G35" s="17">
        <v>1</v>
      </c>
      <c r="H35" s="17"/>
    </row>
    <row r="36" spans="1:8" ht="12.75" customHeight="1" x14ac:dyDescent="0.2">
      <c r="A36" s="24" t="str">
        <f>'[1]По категориям'!A24</f>
        <v>Системный администратор</v>
      </c>
      <c r="B36" s="25" t="str">
        <f>'[1]По категориям'!C24</f>
        <v>офис</v>
      </c>
      <c r="C36" s="25" t="str">
        <f>'[1]По категориям'!D24</f>
        <v>администрация</v>
      </c>
      <c r="D36" s="14">
        <f>'[1]По категориям'!E24</f>
        <v>1</v>
      </c>
      <c r="E36" s="15">
        <f>'[1]По категориям'!F24</f>
        <v>149425</v>
      </c>
      <c r="F36" s="26">
        <f t="shared" si="2"/>
        <v>149425</v>
      </c>
      <c r="G36" s="17">
        <v>1</v>
      </c>
      <c r="H36" s="17"/>
    </row>
    <row r="37" spans="1:8" x14ac:dyDescent="0.2">
      <c r="A37" s="27" t="s">
        <v>54</v>
      </c>
      <c r="B37" s="28"/>
      <c r="C37" s="28"/>
      <c r="D37" s="28">
        <f>SUM(D30:D36)</f>
        <v>7</v>
      </c>
      <c r="E37" s="29"/>
      <c r="F37" s="26">
        <f>SUM(F30:F36)</f>
        <v>1122988</v>
      </c>
    </row>
    <row r="38" spans="1:8" x14ac:dyDescent="0.2">
      <c r="A38" s="20" t="s">
        <v>55</v>
      </c>
      <c r="B38" s="21"/>
      <c r="C38" s="21"/>
      <c r="D38" s="21">
        <f>D29+D37</f>
        <v>41</v>
      </c>
      <c r="E38" s="22"/>
      <c r="F38" s="23">
        <f>F29+F37</f>
        <v>4737932</v>
      </c>
    </row>
    <row r="40" spans="1:8" x14ac:dyDescent="0.2">
      <c r="A4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Производственная программа</vt:lpstr>
      <vt:lpstr>Справочно (числ. по сменам)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2024-04-05T11:49:06Z</dcterms:modified>
</cp:coreProperties>
</file>