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planillaEstimacionCostosPolizas\"/>
    </mc:Choice>
  </mc:AlternateContent>
  <bookViews>
    <workbookView xWindow="0" yWindow="0" windowWidth="28800" windowHeight="13020"/>
  </bookViews>
  <sheets>
    <sheet name="COSTOS POLIZAS" sheetId="1" r:id="rId1"/>
    <sheet name="Hoja1" sheetId="2" r:id="rId2"/>
  </sheets>
  <definedNames>
    <definedName name="_xlnm._FilterDatabase" localSheetId="0" hidden="1">'COSTOS POLIZAS'!$A$7:$AN$11</definedName>
  </definedNames>
  <calcPr calcId="152511"/>
</workbook>
</file>

<file path=xl/calcChain.xml><?xml version="1.0" encoding="utf-8"?>
<calcChain xmlns="http://schemas.openxmlformats.org/spreadsheetml/2006/main">
  <c r="Z10" i="1" l="1"/>
  <c r="D37" i="2" l="1"/>
  <c r="D36" i="2"/>
  <c r="D35" i="2"/>
  <c r="D34" i="2"/>
  <c r="D33" i="2"/>
  <c r="D32" i="2"/>
  <c r="D27" i="2"/>
  <c r="D26" i="2"/>
  <c r="O10" i="1" l="1"/>
  <c r="O11" i="1"/>
  <c r="R11" i="1" l="1"/>
  <c r="R10" i="1"/>
  <c r="Q11" i="1"/>
  <c r="Q10" i="1"/>
  <c r="P11" i="1"/>
  <c r="P10" i="1"/>
  <c r="M11" i="1"/>
  <c r="M10" i="1"/>
  <c r="Z11" i="1" l="1"/>
  <c r="J10" i="1" l="1"/>
  <c r="AA10" i="1" s="1"/>
  <c r="J11" i="1"/>
  <c r="AA11" i="1" s="1"/>
  <c r="N10" i="1" l="1"/>
  <c r="N11" i="1"/>
</calcChain>
</file>

<file path=xl/sharedStrings.xml><?xml version="1.0" encoding="utf-8"?>
<sst xmlns="http://schemas.openxmlformats.org/spreadsheetml/2006/main" count="92" uniqueCount="52">
  <si>
    <t>CREDITO FISCAL</t>
  </si>
  <si>
    <t xml:space="preserve">1021505024     </t>
  </si>
  <si>
    <t xml:space="preserve">AGENAL YUTRONIC S.R.L.                                                                                                                                </t>
  </si>
  <si>
    <t>GIRO AL EXTERIOR</t>
  </si>
  <si>
    <t>PLANILLA ADUANERA</t>
  </si>
  <si>
    <t>SEGURO</t>
  </si>
  <si>
    <t>LOGISTISTICA PARA TRANSPORTE</t>
  </si>
  <si>
    <t xml:space="preserve">TRANSPORTE </t>
  </si>
  <si>
    <t>INTERNACIONAL</t>
  </si>
  <si>
    <t>NACIONAL</t>
  </si>
  <si>
    <t>Nº FACT. TRANSPT. NAC E INTER</t>
  </si>
  <si>
    <t>Nº FACT. LOGISTICA</t>
  </si>
  <si>
    <t>MSC LTDA</t>
  </si>
  <si>
    <t>Nº FACT. MSC</t>
  </si>
  <si>
    <t>ASPB</t>
  </si>
  <si>
    <t xml:space="preserve">PRORRATEO DE COSTOS </t>
  </si>
  <si>
    <t>PAGO PLANILLA ADUANERA</t>
  </si>
  <si>
    <t>DIF. EN PAGO P.A.</t>
  </si>
  <si>
    <t>OBSERVACIONES</t>
  </si>
  <si>
    <t>TOTAL COSTO POLIZA</t>
  </si>
  <si>
    <t>DESCIPCIÓN DEL PRODUCTO</t>
  </si>
  <si>
    <t>VALOR NETO PLANILLA ADUANERA</t>
  </si>
  <si>
    <t>IVA-CF POLIZA</t>
  </si>
  <si>
    <t>MERCADERIA EN TRANSITO</t>
  </si>
  <si>
    <t>IVA-CF. PLANILLA ADUACERA</t>
  </si>
  <si>
    <t>CANTIDAD</t>
  </si>
  <si>
    <t>ASCENSOR</t>
  </si>
  <si>
    <t>PROVEEDORES POR PAGAR</t>
  </si>
  <si>
    <t>FACTURA  COMERCIAL</t>
  </si>
  <si>
    <t>FECHA FACTURA</t>
  </si>
  <si>
    <t>No. DE NIT PROVEEDOR</t>
  </si>
  <si>
    <t>NOMBRE O RAZON SOCIAL PROVEEDOR</t>
  </si>
  <si>
    <t>No. DE DUI</t>
  </si>
  <si>
    <t>IMP. BASE PARA CREDITO FISCAL</t>
  </si>
  <si>
    <t>Nº DEPOSITO O PLANILLA ASPB</t>
  </si>
  <si>
    <t>COMISIÓN</t>
  </si>
  <si>
    <t>ITF</t>
  </si>
  <si>
    <t>TOTAL</t>
  </si>
  <si>
    <t>MONEDA</t>
  </si>
  <si>
    <t>DIF. DE CAMBIO</t>
  </si>
  <si>
    <t>GIRO FACTURA COMERCIAL</t>
  </si>
  <si>
    <t>ASCENSORES</t>
  </si>
  <si>
    <t xml:space="preserve">2017301C2049    </t>
  </si>
  <si>
    <t xml:space="preserve">2017301C2052    </t>
  </si>
  <si>
    <t>CUADRO COSTOS POLIZAS DE IMPORTACION 2017</t>
  </si>
  <si>
    <t>TRANSACCIONES GESTION 2017 EXPRESADO EN BOLIVIANOS</t>
  </si>
  <si>
    <t>PRORRATEO DE COSTOS</t>
  </si>
  <si>
    <t>TRANSACCIONES GESTION 2017 EXPRESADOS EN BOLIVIANOS</t>
  </si>
  <si>
    <t>AGENAL YUTRONIC SRL</t>
  </si>
  <si>
    <t>TRANSPORTE</t>
  </si>
  <si>
    <t>2017301C2049</t>
  </si>
  <si>
    <t>2017301C2052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</si>
</sst>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2"/>
      <color theme="1"/>
      <name val="Arial"/>
      <family val="2"/>
    </font>
    <font>
      <b/>
      <i/>
      <u/>
      <sz val="24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3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/>
    <xf numFmtId="4" fontId="7" fillId="0" borderId="0" xfId="0" applyNumberFormat="1" applyFont="1" applyBorder="1" applyAlignment="1">
      <alignment horizontal="center"/>
    </xf>
    <xf numFmtId="4" fontId="7" fillId="3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3" borderId="0" xfId="0" applyNumberFormat="1" applyFont="1" applyFill="1"/>
    <xf numFmtId="4" fontId="9" fillId="3" borderId="0" xfId="0" applyNumberFormat="1" applyFont="1" applyFill="1"/>
    <xf numFmtId="4" fontId="9" fillId="0" borderId="0" xfId="0" applyNumberFormat="1" applyFont="1"/>
    <xf numFmtId="0" fontId="9" fillId="0" borderId="0" xfId="0" applyFont="1"/>
    <xf numFmtId="4" fontId="4" fillId="0" borderId="0" xfId="1" applyNumberFormat="1" applyFont="1" applyAlignment="1" applyProtection="1">
      <alignment horizontal="right"/>
      <protection locked="0"/>
    </xf>
    <xf numFmtId="14" fontId="4" fillId="0" borderId="0" xfId="1" applyNumberFormat="1" applyFont="1" applyAlignment="1" applyProtection="1">
      <alignment horizontal="center"/>
      <protection locked="0"/>
    </xf>
    <xf numFmtId="0" fontId="4" fillId="0" borderId="0" xfId="1" applyNumberFormat="1" applyFont="1" applyAlignment="1" applyProtection="1">
      <alignment horizontal="left"/>
      <protection locked="0"/>
    </xf>
    <xf numFmtId="4" fontId="9" fillId="0" borderId="1" xfId="0" applyNumberFormat="1" applyFont="1" applyBorder="1" applyAlignment="1">
      <alignment horizontal="center" vertical="center" wrapText="1"/>
    </xf>
    <xf numFmtId="4" fontId="9" fillId="0" borderId="0" xfId="0" applyNumberFormat="1" applyFont="1" applyBorder="1"/>
    <xf numFmtId="0" fontId="4" fillId="0" borderId="0" xfId="1" applyNumberFormat="1" applyFont="1" applyAlignment="1" applyProtection="1">
      <alignment horizontal="center"/>
      <protection locked="0"/>
    </xf>
    <xf numFmtId="0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 vertical="center" wrapText="1"/>
    </xf>
    <xf numFmtId="4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4" fontId="6" fillId="3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13" fillId="0" borderId="0" xfId="0" applyNumberFormat="1" applyFont="1"/>
    <xf numFmtId="4" fontId="11" fillId="0" borderId="0" xfId="0" applyNumberFormat="1" applyFont="1"/>
    <xf numFmtId="1" fontId="7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1" fontId="8" fillId="0" borderId="0" xfId="0" applyNumberFormat="1" applyFont="1" applyFill="1"/>
    <xf numFmtId="1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4" fontId="9" fillId="3" borderId="13" xfId="0" applyNumberFormat="1" applyFont="1" applyFill="1" applyBorder="1" applyAlignment="1">
      <alignment horizontal="center" vertical="center" wrapText="1"/>
    </xf>
    <xf numFmtId="4" fontId="9" fillId="3" borderId="14" xfId="0" applyNumberFormat="1" applyFont="1" applyFill="1" applyBorder="1" applyAlignment="1">
      <alignment horizontal="center" vertical="center" wrapText="1"/>
    </xf>
    <xf numFmtId="4" fontId="9" fillId="3" borderId="15" xfId="0" applyNumberFormat="1" applyFont="1" applyFill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1" fontId="9" fillId="3" borderId="14" xfId="0" applyNumberFormat="1" applyFont="1" applyFill="1" applyBorder="1" applyAlignment="1">
      <alignment horizontal="center" vertical="center" wrapText="1"/>
    </xf>
    <xf numFmtId="1" fontId="9" fillId="3" borderId="15" xfId="0" applyNumberFormat="1" applyFont="1" applyFill="1" applyBorder="1" applyAlignment="1">
      <alignment horizontal="center" vertical="center" wrapText="1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2" fillId="0" borderId="16" xfId="0" applyNumberFormat="1" applyFont="1" applyBorder="1" applyAlignment="1" applyProtection="1">
      <alignment horizontal="left"/>
      <protection locked="0"/>
    </xf>
    <xf numFmtId="0" fontId="12" fillId="5" borderId="16" xfId="0" applyNumberFormat="1" applyFont="1" applyFill="1" applyBorder="1" applyAlignment="1" applyProtection="1">
      <alignment horizontal="right"/>
      <protection locked="0"/>
    </xf>
    <xf numFmtId="4" fontId="12" fillId="0" borderId="16" xfId="0" applyNumberFormat="1" applyFont="1" applyBorder="1" applyAlignment="1" applyProtection="1">
      <alignment horizontal="right"/>
      <protection locked="0"/>
    </xf>
    <xf numFmtId="4" fontId="4" fillId="0" borderId="16" xfId="1" applyNumberFormat="1" applyFont="1" applyBorder="1" applyAlignment="1" applyProtection="1">
      <alignment horizontal="right"/>
      <protection locked="0"/>
    </xf>
    <xf numFmtId="4" fontId="13" fillId="0" borderId="16" xfId="0" applyNumberFormat="1" applyFont="1" applyBorder="1"/>
    <xf numFmtId="4" fontId="8" fillId="0" borderId="16" xfId="0" applyNumberFormat="1" applyFont="1" applyBorder="1"/>
    <xf numFmtId="4" fontId="8" fillId="3" borderId="16" xfId="0" applyNumberFormat="1" applyFont="1" applyFill="1" applyBorder="1"/>
    <xf numFmtId="1" fontId="8" fillId="4" borderId="16" xfId="0" applyNumberFormat="1" applyFont="1" applyFill="1" applyBorder="1"/>
    <xf numFmtId="4" fontId="8" fillId="0" borderId="16" xfId="0" applyNumberFormat="1" applyFont="1" applyFill="1" applyBorder="1"/>
    <xf numFmtId="1" fontId="8" fillId="4" borderId="16" xfId="0" applyNumberFormat="1" applyFont="1" applyFill="1" applyBorder="1" applyAlignment="1">
      <alignment horizontal="right"/>
    </xf>
    <xf numFmtId="3" fontId="9" fillId="0" borderId="16" xfId="0" applyNumberFormat="1" applyFont="1" applyBorder="1" applyAlignment="1">
      <alignment horizontal="center"/>
    </xf>
    <xf numFmtId="1" fontId="8" fillId="0" borderId="16" xfId="0" applyNumberFormat="1" applyFont="1" applyBorder="1" applyAlignment="1">
      <alignment horizontal="center"/>
    </xf>
    <xf numFmtId="1" fontId="8" fillId="0" borderId="16" xfId="0" applyNumberFormat="1" applyFont="1" applyBorder="1"/>
    <xf numFmtId="0" fontId="8" fillId="0" borderId="16" xfId="0" applyFont="1" applyBorder="1"/>
    <xf numFmtId="14" fontId="12" fillId="0" borderId="17" xfId="0" applyNumberFormat="1" applyFont="1" applyBorder="1" applyAlignment="1" applyProtection="1">
      <alignment horizontal="center"/>
      <protection locked="0"/>
    </xf>
    <xf numFmtId="0" fontId="12" fillId="0" borderId="17" xfId="0" applyNumberFormat="1" applyFont="1" applyBorder="1" applyAlignment="1" applyProtection="1">
      <alignment horizontal="left"/>
      <protection locked="0"/>
    </xf>
    <xf numFmtId="0" fontId="12" fillId="5" borderId="17" xfId="0" applyNumberFormat="1" applyFont="1" applyFill="1" applyBorder="1" applyAlignment="1" applyProtection="1">
      <alignment horizontal="right"/>
      <protection locked="0"/>
    </xf>
    <xf numFmtId="4" fontId="12" fillId="0" borderId="17" xfId="0" applyNumberFormat="1" applyFont="1" applyBorder="1" applyAlignment="1" applyProtection="1">
      <alignment horizontal="right"/>
      <protection locked="0"/>
    </xf>
    <xf numFmtId="4" fontId="4" fillId="0" borderId="17" xfId="1" applyNumberFormat="1" applyFont="1" applyBorder="1" applyAlignment="1" applyProtection="1">
      <alignment horizontal="right"/>
      <protection locked="0"/>
    </xf>
    <xf numFmtId="4" fontId="13" fillId="0" borderId="17" xfId="0" applyNumberFormat="1" applyFont="1" applyBorder="1"/>
    <xf numFmtId="4" fontId="8" fillId="0" borderId="17" xfId="0" applyNumberFormat="1" applyFont="1" applyBorder="1"/>
    <xf numFmtId="4" fontId="8" fillId="3" borderId="17" xfId="0" applyNumberFormat="1" applyFont="1" applyFill="1" applyBorder="1"/>
    <xf numFmtId="1" fontId="8" fillId="4" borderId="17" xfId="0" applyNumberFormat="1" applyFont="1" applyFill="1" applyBorder="1"/>
    <xf numFmtId="4" fontId="8" fillId="0" borderId="17" xfId="0" applyNumberFormat="1" applyFont="1" applyFill="1" applyBorder="1"/>
    <xf numFmtId="1" fontId="8" fillId="4" borderId="17" xfId="0" applyNumberFormat="1" applyFont="1" applyFill="1" applyBorder="1" applyAlignment="1">
      <alignment horizontal="right"/>
    </xf>
    <xf numFmtId="3" fontId="9" fillId="0" borderId="17" xfId="0" applyNumberFormat="1" applyFont="1" applyBorder="1" applyAlignment="1">
      <alignment horizontal="center"/>
    </xf>
    <xf numFmtId="1" fontId="8" fillId="0" borderId="17" xfId="0" applyNumberFormat="1" applyFont="1" applyBorder="1" applyAlignment="1">
      <alignment horizontal="center"/>
    </xf>
    <xf numFmtId="1" fontId="8" fillId="0" borderId="17" xfId="0" applyNumberFormat="1" applyFont="1" applyBorder="1"/>
    <xf numFmtId="1" fontId="8" fillId="3" borderId="17" xfId="0" applyNumberFormat="1" applyFont="1" applyFill="1" applyBorder="1"/>
    <xf numFmtId="0" fontId="8" fillId="0" borderId="17" xfId="0" applyFont="1" applyBorder="1"/>
    <xf numFmtId="0" fontId="0" fillId="0" borderId="0" xfId="0" applyFont="1"/>
    <xf numFmtId="4" fontId="5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Border="1"/>
    <xf numFmtId="0" fontId="0" fillId="0" borderId="18" xfId="0" applyBorder="1"/>
    <xf numFmtId="0" fontId="12" fillId="0" borderId="18" xfId="0" applyNumberFormat="1" applyFont="1" applyBorder="1" applyAlignment="1" applyProtection="1">
      <alignment horizontal="right"/>
      <protection locked="0"/>
    </xf>
    <xf numFmtId="4" fontId="8" fillId="0" borderId="18" xfId="0" applyNumberFormat="1" applyFont="1" applyBorder="1" applyAlignment="1">
      <alignment horizontal="right"/>
    </xf>
    <xf numFmtId="4" fontId="8" fillId="3" borderId="18" xfId="0" applyNumberFormat="1" applyFont="1" applyFill="1" applyBorder="1" applyAlignment="1">
      <alignment horizontal="right"/>
    </xf>
    <xf numFmtId="4" fontId="8" fillId="0" borderId="18" xfId="0" applyNumberFormat="1" applyFont="1" applyFill="1" applyBorder="1" applyAlignment="1">
      <alignment horizontal="right"/>
    </xf>
    <xf numFmtId="4" fontId="4" fillId="0" borderId="18" xfId="0" applyNumberFormat="1" applyFont="1" applyBorder="1" applyAlignment="1" applyProtection="1">
      <alignment horizontal="right"/>
      <protection locked="0"/>
    </xf>
    <xf numFmtId="2" fontId="12" fillId="3" borderId="18" xfId="0" applyNumberFormat="1" applyFont="1" applyFill="1" applyBorder="1" applyAlignment="1" applyProtection="1">
      <alignment horizontal="right"/>
      <protection locked="0"/>
    </xf>
    <xf numFmtId="0" fontId="0" fillId="3" borderId="18" xfId="0" applyFill="1" applyBorder="1" applyAlignment="1">
      <alignment horizontal="right"/>
    </xf>
    <xf numFmtId="4" fontId="8" fillId="5" borderId="17" xfId="0" applyNumberFormat="1" applyFont="1" applyFill="1" applyBorder="1"/>
    <xf numFmtId="4" fontId="8" fillId="5" borderId="16" xfId="0" applyNumberFormat="1" applyFont="1" applyFill="1" applyBorder="1"/>
    <xf numFmtId="4" fontId="7" fillId="0" borderId="10" xfId="0" applyNumberFormat="1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horizontal="center" vertical="center" wrapText="1"/>
    </xf>
    <xf numFmtId="4" fontId="9" fillId="0" borderId="15" xfId="0" applyNumberFormat="1" applyFont="1" applyBorder="1" applyAlignment="1">
      <alignment horizontal="center" vertical="center" wrapText="1"/>
    </xf>
    <xf numFmtId="4" fontId="9" fillId="3" borderId="13" xfId="0" applyNumberFormat="1" applyFont="1" applyFill="1" applyBorder="1" applyAlignment="1">
      <alignment horizontal="center" vertical="center" wrapText="1"/>
    </xf>
    <xf numFmtId="4" fontId="9" fillId="3" borderId="14" xfId="0" applyNumberFormat="1" applyFont="1" applyFill="1" applyBorder="1" applyAlignment="1">
      <alignment horizontal="center" vertical="center" wrapText="1"/>
    </xf>
    <xf numFmtId="4" fontId="9" fillId="3" borderId="15" xfId="0" applyNumberFormat="1" applyFont="1" applyFill="1" applyBorder="1" applyAlignment="1">
      <alignment horizontal="center" vertical="center" wrapText="1"/>
    </xf>
    <xf numFmtId="1" fontId="9" fillId="3" borderId="13" xfId="0" applyNumberFormat="1" applyFont="1" applyFill="1" applyBorder="1" applyAlignment="1">
      <alignment horizontal="center" vertical="center" wrapText="1"/>
    </xf>
    <xf numFmtId="3" fontId="9" fillId="3" borderId="14" xfId="0" applyNumberFormat="1" applyFont="1" applyFill="1" applyBorder="1" applyAlignment="1">
      <alignment horizontal="center" vertical="center" wrapText="1"/>
    </xf>
    <xf numFmtId="3" fontId="9" fillId="3" borderId="15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" fontId="7" fillId="2" borderId="11" xfId="0" applyNumberFormat="1" applyFont="1" applyFill="1" applyBorder="1" applyAlignment="1">
      <alignment horizontal="center"/>
    </xf>
    <xf numFmtId="4" fontId="7" fillId="2" borderId="12" xfId="0" applyNumberFormat="1" applyFont="1" applyFill="1" applyBorder="1" applyAlignment="1">
      <alignment horizontal="right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14" xfId="0" applyNumberFormat="1" applyFont="1" applyBorder="1" applyAlignment="1">
      <alignment horizontal="center" vertical="center" wrapText="1"/>
    </xf>
    <xf numFmtId="2" fontId="9" fillId="0" borderId="15" xfId="0" applyNumberFormat="1" applyFont="1" applyBorder="1" applyAlignment="1">
      <alignment horizontal="center" vertical="center" wrapText="1"/>
    </xf>
    <xf numFmtId="1" fontId="9" fillId="3" borderId="14" xfId="0" applyNumberFormat="1" applyFont="1" applyFill="1" applyBorder="1" applyAlignment="1">
      <alignment horizontal="center" vertical="center" wrapText="1"/>
    </xf>
    <xf numFmtId="1" fontId="9" fillId="3" borderId="15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4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9" fillId="0" borderId="13" xfId="0" applyNumberFormat="1" applyFont="1" applyFill="1" applyBorder="1" applyAlignment="1">
      <alignment horizontal="center" vertical="center" wrapText="1"/>
    </xf>
    <xf numFmtId="4" fontId="9" fillId="0" borderId="14" xfId="0" applyNumberFormat="1" applyFont="1" applyFill="1" applyBorder="1" applyAlignment="1">
      <alignment horizontal="center" vertical="center" wrapText="1"/>
    </xf>
    <xf numFmtId="4" fontId="9" fillId="0" borderId="15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4" fontId="14" fillId="0" borderId="0" xfId="0" applyNumberFormat="1" applyFont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4" fontId="14" fillId="2" borderId="0" xfId="0" applyNumberFormat="1" applyFont="1" applyFill="1" applyBorder="1" applyAlignment="1">
      <alignment horizontal="right"/>
    </xf>
    <xf numFmtId="4" fontId="11" fillId="0" borderId="13" xfId="0" applyNumberFormat="1" applyFont="1" applyBorder="1" applyAlignment="1">
      <alignment horizontal="center" vertical="center" wrapText="1"/>
    </xf>
    <xf numFmtId="4" fontId="11" fillId="0" borderId="14" xfId="0" applyNumberFormat="1" applyFont="1" applyBorder="1" applyAlignment="1">
      <alignment horizontal="center" vertical="center" wrapText="1"/>
    </xf>
    <xf numFmtId="4" fontId="11" fillId="0" borderId="15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10" fillId="0" borderId="2" xfId="1" applyNumberFormat="1" applyFont="1" applyBorder="1" applyAlignment="1" applyProtection="1">
      <alignment horizontal="center" vertical="center" wrapText="1"/>
      <protection locked="0"/>
    </xf>
    <xf numFmtId="2" fontId="10" fillId="0" borderId="5" xfId="1" applyNumberFormat="1" applyFont="1" applyBorder="1" applyAlignment="1" applyProtection="1">
      <alignment horizontal="center" vertical="center" wrapText="1"/>
      <protection locked="0"/>
    </xf>
    <xf numFmtId="2" fontId="10" fillId="0" borderId="7" xfId="1" applyNumberFormat="1" applyFont="1" applyBorder="1" applyAlignment="1" applyProtection="1">
      <alignment horizontal="center" vertical="center" wrapText="1"/>
      <protection locked="0"/>
    </xf>
    <xf numFmtId="2" fontId="10" fillId="0" borderId="2" xfId="1" applyNumberFormat="1" applyFont="1" applyBorder="1" applyAlignment="1" applyProtection="1">
      <alignment horizontal="center" vertical="center" wrapText="1"/>
      <protection locked="0"/>
    </xf>
    <xf numFmtId="2" fontId="10" fillId="0" borderId="13" xfId="1" applyNumberFormat="1" applyFont="1" applyBorder="1" applyAlignment="1" applyProtection="1">
      <alignment horizontal="center" vertical="center" wrapText="1"/>
      <protection locked="0"/>
    </xf>
    <xf numFmtId="2" fontId="10" fillId="0" borderId="14" xfId="1" applyNumberFormat="1" applyFont="1" applyBorder="1" applyAlignment="1" applyProtection="1">
      <alignment horizontal="center" vertical="center" wrapText="1"/>
      <protection locked="0"/>
    </xf>
    <xf numFmtId="2" fontId="10" fillId="0" borderId="15" xfId="1" applyNumberFormat="1" applyFont="1" applyBorder="1" applyAlignment="1" applyProtection="1">
      <alignment horizontal="center" vertical="center" wrapText="1"/>
      <protection locked="0"/>
    </xf>
    <xf numFmtId="0" fontId="10" fillId="0" borderId="3" xfId="1" applyNumberFormat="1" applyFont="1" applyBorder="1" applyAlignment="1" applyProtection="1">
      <alignment horizontal="center" vertical="center" wrapText="1"/>
      <protection locked="0"/>
    </xf>
    <xf numFmtId="0" fontId="10" fillId="0" borderId="0" xfId="1" applyNumberFormat="1" applyFont="1" applyBorder="1" applyAlignment="1" applyProtection="1">
      <alignment horizontal="center" vertical="center" wrapText="1"/>
      <protection locked="0"/>
    </xf>
    <xf numFmtId="0" fontId="10" fillId="0" borderId="8" xfId="1" applyNumberFormat="1" applyFont="1" applyBorder="1" applyAlignment="1" applyProtection="1">
      <alignment horizontal="center" vertical="center" wrapText="1"/>
      <protection locked="0"/>
    </xf>
    <xf numFmtId="2" fontId="10" fillId="0" borderId="4" xfId="1" applyNumberFormat="1" applyFont="1" applyBorder="1" applyAlignment="1" applyProtection="1">
      <alignment horizontal="center" vertical="center" wrapText="1"/>
      <protection locked="0"/>
    </xf>
    <xf numFmtId="2" fontId="10" fillId="0" borderId="6" xfId="1" applyNumberFormat="1" applyFont="1" applyBorder="1" applyAlignment="1" applyProtection="1">
      <alignment horizontal="center" vertical="center" wrapText="1"/>
      <protection locked="0"/>
    </xf>
    <xf numFmtId="2" fontId="10" fillId="0" borderId="9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2" fontId="15" fillId="0" borderId="1" xfId="1" applyNumberFormat="1" applyFont="1" applyBorder="1" applyAlignment="1" applyProtection="1">
      <alignment horizontal="center" vertical="center" wrapText="1"/>
      <protection locked="0"/>
    </xf>
    <xf numFmtId="0" fontId="15" fillId="0" borderId="1" xfId="1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>
      <alignment horizontal="center" vertical="center" wrapText="1"/>
    </xf>
    <xf numFmtId="4" fontId="15" fillId="0" borderId="1" xfId="1" applyNumberFormat="1" applyFont="1" applyBorder="1" applyAlignment="1" applyProtection="1">
      <alignment horizontal="center" vertical="center" wrapText="1"/>
      <protection locked="0"/>
    </xf>
    <xf numFmtId="4" fontId="9" fillId="5" borderId="17" xfId="0" applyNumberFormat="1" applyFont="1" applyFill="1" applyBorder="1"/>
    <xf numFmtId="4" fontId="9" fillId="5" borderId="16" xfId="0" applyNumberFormat="1" applyFont="1" applyFill="1" applyBorder="1"/>
    <xf numFmtId="1" fontId="6" fillId="3" borderId="16" xfId="0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A16" zoomScale="60" zoomScaleNormal="60" workbookViewId="0">
      <selection activeCell="Z15" sqref="Z15"/>
    </sheetView>
  </sheetViews>
  <sheetFormatPr baseColWidth="10" defaultRowHeight="15.75" x14ac:dyDescent="0.25"/>
  <cols>
    <col min="1" max="1" width="15.42578125" style="7" customWidth="1"/>
    <col min="2" max="2" width="20.140625" style="7" customWidth="1"/>
    <col min="3" max="3" width="28" style="7" customWidth="1"/>
    <col min="4" max="4" width="24" style="19" customWidth="1"/>
    <col min="5" max="5" width="24.140625" style="7" customWidth="1"/>
    <col min="6" max="6" width="19" style="7" customWidth="1"/>
    <col min="7" max="7" width="20.85546875" style="8" customWidth="1"/>
    <col min="8" max="8" width="18.28515625" style="26" customWidth="1"/>
    <col min="9" max="9" width="21.28515625" style="8" customWidth="1"/>
    <col min="10" max="10" width="15.42578125" style="8" customWidth="1"/>
    <col min="11" max="11" width="15" style="8" customWidth="1"/>
    <col min="12" max="12" width="15.7109375" style="9" customWidth="1"/>
    <col min="13" max="13" width="15.7109375" style="8" customWidth="1"/>
    <col min="14" max="14" width="19.5703125" style="8" customWidth="1"/>
    <col min="15" max="15" width="17.140625" style="10" customWidth="1"/>
    <col min="16" max="16" width="11.5703125" style="8" customWidth="1"/>
    <col min="17" max="17" width="13.85546875" style="8" customWidth="1"/>
    <col min="18" max="18" width="11.42578125" style="8" customWidth="1"/>
    <col min="19" max="19" width="11.140625" style="32" customWidth="1"/>
    <col min="20" max="20" width="18.28515625" style="31" customWidth="1"/>
    <col min="21" max="21" width="14" style="32" customWidth="1"/>
    <col min="22" max="22" width="11.5703125" style="31" customWidth="1"/>
    <col min="23" max="23" width="16" style="32" customWidth="1"/>
    <col min="24" max="24" width="14" style="8" customWidth="1"/>
    <col min="25" max="25" width="24.42578125" style="33" customWidth="1"/>
    <col min="26" max="26" width="22.5703125" style="11" customWidth="1"/>
    <col min="27" max="27" width="20.140625" style="10" customWidth="1"/>
    <col min="28" max="28" width="17.7109375" style="23" customWidth="1"/>
    <col min="29" max="29" width="27.42578125" style="22" customWidth="1"/>
    <col min="30" max="30" width="14.7109375" style="8" customWidth="1"/>
    <col min="31" max="31" width="17.140625" style="8" customWidth="1"/>
    <col min="32" max="32" width="17.140625" style="9" customWidth="1"/>
    <col min="33" max="35" width="17.140625" style="8" customWidth="1"/>
    <col min="36" max="36" width="191.140625" style="7" customWidth="1"/>
    <col min="37" max="40" width="11.42578125" style="3"/>
  </cols>
  <sheetData>
    <row r="1" spans="1:40" ht="15" x14ac:dyDescent="0.25">
      <c r="A1" s="114" t="s">
        <v>44</v>
      </c>
      <c r="B1" s="114"/>
      <c r="C1" s="114"/>
      <c r="D1" s="114"/>
      <c r="E1" s="114"/>
      <c r="F1" s="114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15"/>
      <c r="U1" s="116"/>
      <c r="V1" s="115"/>
      <c r="W1" s="116"/>
      <c r="X1" s="115"/>
      <c r="Y1" s="117"/>
      <c r="Z1" s="4"/>
      <c r="AA1" s="5"/>
      <c r="AB1" s="28"/>
      <c r="AC1" s="6"/>
      <c r="AD1" s="6"/>
      <c r="AE1" s="6"/>
      <c r="AF1" s="24"/>
      <c r="AG1" s="6"/>
      <c r="AH1" s="6"/>
      <c r="AI1" s="25"/>
    </row>
    <row r="2" spans="1:40" ht="15" x14ac:dyDescent="0.25">
      <c r="A2" s="114"/>
      <c r="B2" s="114"/>
      <c r="C2" s="114"/>
      <c r="D2" s="114"/>
      <c r="E2" s="114"/>
      <c r="F2" s="114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6"/>
      <c r="T2" s="115"/>
      <c r="U2" s="116"/>
      <c r="V2" s="115"/>
      <c r="W2" s="116"/>
      <c r="X2" s="115"/>
      <c r="Y2" s="117"/>
      <c r="Z2" s="4"/>
      <c r="AA2" s="5"/>
      <c r="AB2" s="28"/>
      <c r="AC2" s="6"/>
      <c r="AD2" s="6"/>
      <c r="AE2" s="6"/>
      <c r="AF2" s="24"/>
      <c r="AG2" s="6"/>
      <c r="AH2" s="6"/>
      <c r="AI2" s="25"/>
    </row>
    <row r="3" spans="1:40" ht="15" x14ac:dyDescent="0.25">
      <c r="A3" s="114"/>
      <c r="B3" s="114"/>
      <c r="C3" s="114"/>
      <c r="D3" s="114"/>
      <c r="E3" s="114"/>
      <c r="F3" s="114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  <c r="T3" s="115"/>
      <c r="U3" s="116"/>
      <c r="V3" s="115"/>
      <c r="W3" s="116"/>
      <c r="X3" s="115"/>
      <c r="Y3" s="117"/>
      <c r="Z3" s="4"/>
      <c r="AA3" s="5"/>
      <c r="AB3" s="28"/>
      <c r="AC3" s="6"/>
      <c r="AD3" s="6"/>
      <c r="AE3" s="6"/>
      <c r="AF3" s="24"/>
      <c r="AG3" s="6"/>
      <c r="AH3" s="6"/>
      <c r="AI3" s="25"/>
    </row>
    <row r="5" spans="1:40" ht="16.5" thickBot="1" x14ac:dyDescent="0.3"/>
    <row r="6" spans="1:40" s="1" customFormat="1" ht="16.5" thickBot="1" x14ac:dyDescent="0.3">
      <c r="A6" s="7"/>
      <c r="B6" s="7"/>
      <c r="C6" s="7"/>
      <c r="D6" s="19"/>
      <c r="E6" s="7"/>
      <c r="F6" s="7"/>
      <c r="G6" s="11"/>
      <c r="H6" s="27"/>
      <c r="I6" s="11"/>
      <c r="J6" s="11"/>
      <c r="K6" s="11"/>
      <c r="L6" s="10"/>
      <c r="M6" s="11"/>
      <c r="N6" s="11"/>
      <c r="O6" s="10"/>
      <c r="P6" s="11"/>
      <c r="Q6" s="85" t="s">
        <v>15</v>
      </c>
      <c r="R6" s="86"/>
      <c r="S6" s="100"/>
      <c r="T6" s="86"/>
      <c r="U6" s="100"/>
      <c r="V6" s="86"/>
      <c r="W6" s="100"/>
      <c r="X6" s="86"/>
      <c r="Y6" s="101"/>
      <c r="Z6" s="4"/>
      <c r="AA6" s="5"/>
      <c r="AB6" s="28"/>
      <c r="AC6" s="4"/>
      <c r="AD6" s="85" t="s">
        <v>45</v>
      </c>
      <c r="AE6" s="86"/>
      <c r="AF6" s="86"/>
      <c r="AG6" s="86"/>
      <c r="AH6" s="86"/>
      <c r="AI6" s="87"/>
      <c r="AJ6" s="12"/>
      <c r="AK6" s="20"/>
      <c r="AL6" s="20"/>
      <c r="AM6" s="20"/>
      <c r="AN6" s="20"/>
    </row>
    <row r="7" spans="1:40" s="2" customFormat="1" ht="51" customHeight="1" x14ac:dyDescent="0.2">
      <c r="A7" s="125" t="s">
        <v>29</v>
      </c>
      <c r="B7" s="126" t="s">
        <v>30</v>
      </c>
      <c r="C7" s="126" t="s">
        <v>31</v>
      </c>
      <c r="D7" s="129" t="s">
        <v>32</v>
      </c>
      <c r="E7" s="126" t="s">
        <v>33</v>
      </c>
      <c r="F7" s="132" t="s">
        <v>0</v>
      </c>
      <c r="G7" s="122" t="s">
        <v>28</v>
      </c>
      <c r="H7" s="118" t="s">
        <v>3</v>
      </c>
      <c r="I7" s="108" t="s">
        <v>27</v>
      </c>
      <c r="J7" s="88" t="s">
        <v>22</v>
      </c>
      <c r="K7" s="88" t="s">
        <v>4</v>
      </c>
      <c r="L7" s="91" t="s">
        <v>16</v>
      </c>
      <c r="M7" s="88" t="s">
        <v>24</v>
      </c>
      <c r="N7" s="88" t="s">
        <v>21</v>
      </c>
      <c r="O7" s="91" t="s">
        <v>17</v>
      </c>
      <c r="P7" s="88" t="s">
        <v>5</v>
      </c>
      <c r="Q7" s="107" t="s">
        <v>7</v>
      </c>
      <c r="R7" s="108"/>
      <c r="S7" s="97" t="s">
        <v>10</v>
      </c>
      <c r="T7" s="111" t="s">
        <v>6</v>
      </c>
      <c r="U7" s="97" t="s">
        <v>11</v>
      </c>
      <c r="V7" s="111" t="s">
        <v>12</v>
      </c>
      <c r="W7" s="97" t="s">
        <v>13</v>
      </c>
      <c r="X7" s="88" t="s">
        <v>14</v>
      </c>
      <c r="Y7" s="97" t="s">
        <v>34</v>
      </c>
      <c r="Z7" s="91" t="s">
        <v>23</v>
      </c>
      <c r="AA7" s="91" t="s">
        <v>19</v>
      </c>
      <c r="AB7" s="94" t="s">
        <v>25</v>
      </c>
      <c r="AC7" s="91" t="s">
        <v>20</v>
      </c>
      <c r="AD7" s="35" t="s">
        <v>38</v>
      </c>
      <c r="AE7" s="35" t="s">
        <v>40</v>
      </c>
      <c r="AF7" s="35" t="s">
        <v>35</v>
      </c>
      <c r="AG7" s="35" t="s">
        <v>36</v>
      </c>
      <c r="AH7" s="35" t="s">
        <v>39</v>
      </c>
      <c r="AI7" s="35" t="s">
        <v>37</v>
      </c>
      <c r="AJ7" s="102" t="s">
        <v>18</v>
      </c>
      <c r="AK7" s="21"/>
      <c r="AL7" s="21"/>
      <c r="AM7" s="21"/>
      <c r="AN7" s="21"/>
    </row>
    <row r="8" spans="1:40" s="2" customFormat="1" ht="23.25" customHeight="1" thickBot="1" x14ac:dyDescent="0.25">
      <c r="A8" s="123"/>
      <c r="B8" s="127"/>
      <c r="C8" s="127"/>
      <c r="D8" s="130"/>
      <c r="E8" s="127"/>
      <c r="F8" s="133"/>
      <c r="G8" s="123"/>
      <c r="H8" s="119"/>
      <c r="I8" s="121"/>
      <c r="J8" s="89"/>
      <c r="K8" s="89"/>
      <c r="L8" s="92"/>
      <c r="M8" s="89"/>
      <c r="N8" s="89"/>
      <c r="O8" s="92"/>
      <c r="P8" s="89"/>
      <c r="Q8" s="109"/>
      <c r="R8" s="110"/>
      <c r="S8" s="98"/>
      <c r="T8" s="112"/>
      <c r="U8" s="98"/>
      <c r="V8" s="112"/>
      <c r="W8" s="98"/>
      <c r="X8" s="89"/>
      <c r="Y8" s="98"/>
      <c r="Z8" s="92"/>
      <c r="AA8" s="92"/>
      <c r="AB8" s="95"/>
      <c r="AC8" s="105"/>
      <c r="AD8" s="39"/>
      <c r="AE8" s="39"/>
      <c r="AF8" s="39"/>
      <c r="AG8" s="39"/>
      <c r="AH8" s="39"/>
      <c r="AI8" s="36"/>
      <c r="AJ8" s="103"/>
      <c r="AK8" s="21"/>
      <c r="AL8" s="21"/>
      <c r="AM8" s="21"/>
      <c r="AN8" s="21"/>
    </row>
    <row r="9" spans="1:40" s="2" customFormat="1" ht="29.25" customHeight="1" thickBot="1" x14ac:dyDescent="0.25">
      <c r="A9" s="124"/>
      <c r="B9" s="128"/>
      <c r="C9" s="128"/>
      <c r="D9" s="131"/>
      <c r="E9" s="128"/>
      <c r="F9" s="134"/>
      <c r="G9" s="124"/>
      <c r="H9" s="120"/>
      <c r="I9" s="110"/>
      <c r="J9" s="90"/>
      <c r="K9" s="90"/>
      <c r="L9" s="93"/>
      <c r="M9" s="90"/>
      <c r="N9" s="90"/>
      <c r="O9" s="93"/>
      <c r="P9" s="90"/>
      <c r="Q9" s="16" t="s">
        <v>8</v>
      </c>
      <c r="R9" s="38" t="s">
        <v>9</v>
      </c>
      <c r="S9" s="99"/>
      <c r="T9" s="113"/>
      <c r="U9" s="99"/>
      <c r="V9" s="113"/>
      <c r="W9" s="99"/>
      <c r="X9" s="90"/>
      <c r="Y9" s="99"/>
      <c r="Z9" s="93"/>
      <c r="AA9" s="93"/>
      <c r="AB9" s="96"/>
      <c r="AC9" s="106"/>
      <c r="AD9" s="40"/>
      <c r="AE9" s="40"/>
      <c r="AF9" s="40"/>
      <c r="AG9" s="40"/>
      <c r="AH9" s="40"/>
      <c r="AI9" s="37"/>
      <c r="AJ9" s="104"/>
      <c r="AK9" s="21"/>
      <c r="AL9" s="21"/>
      <c r="AM9" s="21"/>
      <c r="AN9" s="21"/>
    </row>
    <row r="10" spans="1:40" ht="19.5" customHeight="1" x14ac:dyDescent="0.25">
      <c r="A10" s="56">
        <v>42748</v>
      </c>
      <c r="B10" s="57">
        <v>1021505024</v>
      </c>
      <c r="C10" s="57" t="s">
        <v>2</v>
      </c>
      <c r="D10" s="58" t="s">
        <v>42</v>
      </c>
      <c r="E10" s="59">
        <v>149692.31</v>
      </c>
      <c r="F10" s="59">
        <v>19460</v>
      </c>
      <c r="G10" s="60"/>
      <c r="H10" s="61">
        <v>126561.2582176</v>
      </c>
      <c r="I10" s="62"/>
      <c r="J10" s="83">
        <f t="shared" ref="J10:J11" si="0">+F10+M10</f>
        <v>19747.560000000001</v>
      </c>
      <c r="K10" s="62">
        <v>27975</v>
      </c>
      <c r="L10" s="63">
        <v>27975</v>
      </c>
      <c r="M10" s="62">
        <f>+(1481.4+730.6)*0.13</f>
        <v>287.56</v>
      </c>
      <c r="N10" s="83">
        <f t="shared" ref="N10:N11" si="1">+K10-M10</f>
        <v>27687.439999999999</v>
      </c>
      <c r="O10" s="150">
        <f t="shared" ref="O10:O11" si="2">+K10-L10</f>
        <v>0</v>
      </c>
      <c r="P10" s="62">
        <f>556.03*0.87</f>
        <v>483.74609999999996</v>
      </c>
      <c r="Q10" s="62">
        <f>158.09*6.96</f>
        <v>1100.3063999999999</v>
      </c>
      <c r="R10" s="62">
        <f>368.86*6.96</f>
        <v>2567.2656000000002</v>
      </c>
      <c r="S10" s="64">
        <v>122</v>
      </c>
      <c r="T10" s="65">
        <v>425.43</v>
      </c>
      <c r="U10" s="64">
        <v>197</v>
      </c>
      <c r="V10" s="65">
        <v>152.81</v>
      </c>
      <c r="W10" s="64">
        <v>9187</v>
      </c>
      <c r="X10" s="62">
        <v>0</v>
      </c>
      <c r="Y10" s="66">
        <v>0</v>
      </c>
      <c r="Z10" s="150">
        <f>+H10+L10+P10+Q10+R10+T10+V10+X10</f>
        <v>159265.81631759999</v>
      </c>
      <c r="AA10" s="150">
        <f t="shared" ref="AA10:AA11" si="3">+H10+K10+P10+Q10+R10+T10+V10+X10-J10</f>
        <v>139518.2563176</v>
      </c>
      <c r="AB10" s="67">
        <v>1</v>
      </c>
      <c r="AC10" s="68" t="s">
        <v>26</v>
      </c>
      <c r="AD10" s="69"/>
      <c r="AE10" s="69"/>
      <c r="AF10" s="70"/>
      <c r="AG10" s="69"/>
      <c r="AH10" s="69"/>
      <c r="AI10" s="62"/>
      <c r="AJ10" s="71"/>
    </row>
    <row r="11" spans="1:40" ht="19.5" customHeight="1" x14ac:dyDescent="0.25">
      <c r="A11" s="41">
        <v>42748</v>
      </c>
      <c r="B11" s="42" t="s">
        <v>1</v>
      </c>
      <c r="C11" s="42" t="s">
        <v>2</v>
      </c>
      <c r="D11" s="43" t="s">
        <v>43</v>
      </c>
      <c r="E11" s="44">
        <v>277738.46000000002</v>
      </c>
      <c r="F11" s="44">
        <v>36106</v>
      </c>
      <c r="G11" s="45"/>
      <c r="H11" s="46">
        <v>235208.78100000002</v>
      </c>
      <c r="I11" s="47"/>
      <c r="J11" s="84">
        <f t="shared" si="0"/>
        <v>36585.440000000002</v>
      </c>
      <c r="K11" s="47">
        <v>51403</v>
      </c>
      <c r="L11" s="48">
        <v>51340</v>
      </c>
      <c r="M11" s="47">
        <f>+(2331.9+1356.1)*0.13</f>
        <v>479.44</v>
      </c>
      <c r="N11" s="84">
        <f t="shared" si="1"/>
        <v>50923.56</v>
      </c>
      <c r="O11" s="151">
        <f t="shared" si="2"/>
        <v>63</v>
      </c>
      <c r="P11" s="47">
        <f>1034.26*0.87</f>
        <v>899.80619999999999</v>
      </c>
      <c r="Q11" s="47">
        <f>291.91*6.96</f>
        <v>2031.6936000000001</v>
      </c>
      <c r="R11" s="47">
        <f>681.14*6.96</f>
        <v>4740.7344000000003</v>
      </c>
      <c r="S11" s="49">
        <v>122</v>
      </c>
      <c r="T11" s="50">
        <v>785.6</v>
      </c>
      <c r="U11" s="49">
        <v>197</v>
      </c>
      <c r="V11" s="50">
        <v>282.19</v>
      </c>
      <c r="W11" s="49">
        <v>9187</v>
      </c>
      <c r="X11" s="47">
        <v>0</v>
      </c>
      <c r="Y11" s="51">
        <v>0</v>
      </c>
      <c r="Z11" s="151">
        <f t="shared" ref="Z10:Z11" si="4">+H11+L11+P11+Q11+R11+T11+V11+X11</f>
        <v>295288.8052</v>
      </c>
      <c r="AA11" s="151">
        <f t="shared" si="3"/>
        <v>258766.3652</v>
      </c>
      <c r="AB11" s="52">
        <v>2</v>
      </c>
      <c r="AC11" s="53" t="s">
        <v>41</v>
      </c>
      <c r="AD11" s="54"/>
      <c r="AE11" s="54"/>
      <c r="AF11" s="152"/>
      <c r="AG11" s="54"/>
      <c r="AH11" s="54"/>
      <c r="AI11" s="47"/>
      <c r="AJ11" s="55"/>
    </row>
    <row r="12" spans="1:40" ht="15.75" customHeight="1" x14ac:dyDescent="0.25">
      <c r="A12" s="14"/>
      <c r="B12" s="15"/>
      <c r="C12" s="15"/>
      <c r="D12" s="18"/>
      <c r="E12" s="13"/>
      <c r="F12" s="13"/>
      <c r="G12" s="13"/>
      <c r="Y12" s="34"/>
      <c r="AB12" s="29"/>
      <c r="AC12" s="30"/>
    </row>
    <row r="13" spans="1:40" ht="15.75" customHeight="1" x14ac:dyDescent="0.25">
      <c r="A13" s="14"/>
      <c r="B13" s="15"/>
      <c r="C13" s="15"/>
      <c r="D13" s="18"/>
      <c r="E13" s="13"/>
      <c r="F13" s="13"/>
      <c r="G13" s="13"/>
      <c r="Y13" s="34"/>
      <c r="AB13" s="29"/>
      <c r="AC13" s="30"/>
    </row>
    <row r="14" spans="1:40" ht="17.25" customHeight="1" x14ac:dyDescent="0.25">
      <c r="A14" s="14"/>
      <c r="B14" s="15"/>
      <c r="C14" s="15"/>
      <c r="D14" s="18"/>
      <c r="E14" s="13"/>
      <c r="F14" s="13"/>
      <c r="G14" s="13"/>
      <c r="Y14" s="34"/>
      <c r="AB14" s="29"/>
      <c r="AC14" s="30"/>
    </row>
    <row r="15" spans="1:40" ht="27" customHeight="1" x14ac:dyDescent="0.25">
      <c r="Z15" s="17"/>
      <c r="AA15" s="11"/>
    </row>
  </sheetData>
  <autoFilter ref="A7:AN11">
    <filterColumn colId="16" showButton="0"/>
  </autoFilter>
  <mergeCells count="32">
    <mergeCell ref="A1:Y3"/>
    <mergeCell ref="H7:H9"/>
    <mergeCell ref="K7:K9"/>
    <mergeCell ref="P7:P9"/>
    <mergeCell ref="O7:O9"/>
    <mergeCell ref="T7:T9"/>
    <mergeCell ref="U7:U9"/>
    <mergeCell ref="N7:N9"/>
    <mergeCell ref="I7:I9"/>
    <mergeCell ref="G7:G9"/>
    <mergeCell ref="A7:A9"/>
    <mergeCell ref="B7:B9"/>
    <mergeCell ref="C7:C9"/>
    <mergeCell ref="D7:D9"/>
    <mergeCell ref="E7:E9"/>
    <mergeCell ref="F7:F9"/>
    <mergeCell ref="AJ7:AJ9"/>
    <mergeCell ref="Z7:Z9"/>
    <mergeCell ref="AC7:AC9"/>
    <mergeCell ref="M7:M9"/>
    <mergeCell ref="Q7:R8"/>
    <mergeCell ref="S7:S9"/>
    <mergeCell ref="V7:V9"/>
    <mergeCell ref="W7:W9"/>
    <mergeCell ref="X7:X9"/>
    <mergeCell ref="AD6:AI6"/>
    <mergeCell ref="J7:J9"/>
    <mergeCell ref="AA7:AA9"/>
    <mergeCell ref="AB7:AB9"/>
    <mergeCell ref="Y7:Y9"/>
    <mergeCell ref="Q6:Y6"/>
    <mergeCell ref="L7:L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28" workbookViewId="0">
      <selection activeCell="H27" sqref="H27"/>
    </sheetView>
  </sheetViews>
  <sheetFormatPr baseColWidth="10" defaultRowHeight="12.75" x14ac:dyDescent="0.2"/>
  <cols>
    <col min="1" max="1" width="14.42578125" customWidth="1"/>
    <col min="2" max="2" width="19.140625" customWidth="1"/>
    <col min="3" max="3" width="23.42578125" customWidth="1"/>
    <col min="4" max="4" width="18.28515625" bestFit="1" customWidth="1"/>
  </cols>
  <sheetData>
    <row r="1" spans="1:4" ht="13.5" thickBot="1" x14ac:dyDescent="0.25"/>
    <row r="2" spans="1:4" ht="13.5" customHeight="1" thickBot="1" x14ac:dyDescent="0.25">
      <c r="A2" s="72"/>
      <c r="B2" s="72"/>
      <c r="C2" s="146" t="s">
        <v>29</v>
      </c>
      <c r="D2" s="74">
        <v>42748</v>
      </c>
    </row>
    <row r="3" spans="1:4" ht="13.5" customHeight="1" thickBot="1" x14ac:dyDescent="0.25">
      <c r="A3" s="72"/>
      <c r="B3" s="72"/>
      <c r="C3" s="146"/>
      <c r="D3" s="74">
        <v>42748</v>
      </c>
    </row>
    <row r="4" spans="1:4" ht="13.5" customHeight="1" thickBot="1" x14ac:dyDescent="0.3">
      <c r="A4" s="72"/>
      <c r="B4" s="72"/>
      <c r="C4" s="146" t="s">
        <v>30</v>
      </c>
      <c r="D4" s="76">
        <v>1021505024</v>
      </c>
    </row>
    <row r="5" spans="1:4" ht="13.5" customHeight="1" thickBot="1" x14ac:dyDescent="0.3">
      <c r="A5" s="72"/>
      <c r="B5" s="72"/>
      <c r="C5" s="146"/>
      <c r="D5" s="76">
        <v>1021505024</v>
      </c>
    </row>
    <row r="6" spans="1:4" ht="18" customHeight="1" thickBot="1" x14ac:dyDescent="0.25">
      <c r="A6" s="72"/>
      <c r="B6" s="72"/>
      <c r="C6" s="146" t="s">
        <v>31</v>
      </c>
      <c r="D6" s="75" t="s">
        <v>48</v>
      </c>
    </row>
    <row r="7" spans="1:4" ht="18.75" customHeight="1" thickBot="1" x14ac:dyDescent="0.25">
      <c r="A7" s="72"/>
      <c r="B7" s="72"/>
      <c r="C7" s="146"/>
      <c r="D7" s="75" t="s">
        <v>48</v>
      </c>
    </row>
    <row r="8" spans="1:4" ht="13.5" customHeight="1" thickBot="1" x14ac:dyDescent="0.3">
      <c r="A8" s="72"/>
      <c r="B8" s="72"/>
      <c r="C8" s="147" t="s">
        <v>32</v>
      </c>
      <c r="D8" s="81" t="s">
        <v>50</v>
      </c>
    </row>
    <row r="9" spans="1:4" ht="13.5" customHeight="1" thickBot="1" x14ac:dyDescent="0.3">
      <c r="A9" s="72"/>
      <c r="B9" s="72"/>
      <c r="C9" s="147"/>
      <c r="D9" s="81" t="s">
        <v>51</v>
      </c>
    </row>
    <row r="10" spans="1:4" ht="13.5" customHeight="1" thickBot="1" x14ac:dyDescent="0.25">
      <c r="A10" s="72"/>
      <c r="B10" s="72"/>
      <c r="C10" s="146" t="s">
        <v>33</v>
      </c>
      <c r="D10" s="80">
        <v>149692.31</v>
      </c>
    </row>
    <row r="11" spans="1:4" ht="13.5" customHeight="1" thickBot="1" x14ac:dyDescent="0.25">
      <c r="A11" s="72"/>
      <c r="B11" s="72"/>
      <c r="C11" s="146"/>
      <c r="D11" s="80">
        <v>277738.46000000002</v>
      </c>
    </row>
    <row r="12" spans="1:4" ht="13.5" customHeight="1" thickBot="1" x14ac:dyDescent="0.25">
      <c r="A12" s="72"/>
      <c r="B12" s="72"/>
      <c r="C12" s="146" t="s">
        <v>0</v>
      </c>
      <c r="D12" s="80">
        <v>19460</v>
      </c>
    </row>
    <row r="13" spans="1:4" ht="13.5" customHeight="1" thickBot="1" x14ac:dyDescent="0.25">
      <c r="A13" s="72"/>
      <c r="B13" s="72"/>
      <c r="C13" s="146"/>
      <c r="D13" s="80">
        <v>36106</v>
      </c>
    </row>
    <row r="14" spans="1:4" ht="13.5" customHeight="1" thickBot="1" x14ac:dyDescent="0.25">
      <c r="A14" s="72"/>
      <c r="B14" s="72"/>
      <c r="C14" s="149" t="s">
        <v>28</v>
      </c>
      <c r="D14" s="77"/>
    </row>
    <row r="15" spans="1:4" ht="13.5" customHeight="1" thickBot="1" x14ac:dyDescent="0.25">
      <c r="A15" s="72"/>
      <c r="B15" s="72"/>
      <c r="C15" s="149"/>
      <c r="D15" s="77"/>
    </row>
    <row r="16" spans="1:4" ht="13.5" customHeight="1" thickBot="1" x14ac:dyDescent="0.25">
      <c r="A16" s="72"/>
      <c r="B16" s="72"/>
      <c r="C16" s="143" t="s">
        <v>3</v>
      </c>
      <c r="D16" s="77">
        <v>126561.2582176</v>
      </c>
    </row>
    <row r="17" spans="1:4" ht="13.5" customHeight="1" thickBot="1" x14ac:dyDescent="0.25">
      <c r="A17" s="72"/>
      <c r="B17" s="72"/>
      <c r="C17" s="143"/>
      <c r="D17" s="77">
        <v>235208.78100000002</v>
      </c>
    </row>
    <row r="18" spans="1:4" ht="13.5" customHeight="1" thickBot="1" x14ac:dyDescent="0.25">
      <c r="A18" s="72"/>
      <c r="B18" s="72"/>
      <c r="C18" s="143" t="s">
        <v>27</v>
      </c>
      <c r="D18" s="77"/>
    </row>
    <row r="19" spans="1:4" ht="13.5" customHeight="1" thickBot="1" x14ac:dyDescent="0.25">
      <c r="A19" s="72"/>
      <c r="B19" s="72"/>
      <c r="C19" s="143"/>
      <c r="D19" s="77"/>
    </row>
    <row r="20" spans="1:4" ht="13.5" customHeight="1" thickBot="1" x14ac:dyDescent="0.25">
      <c r="A20" s="72"/>
      <c r="B20" s="72"/>
      <c r="C20" s="143" t="s">
        <v>22</v>
      </c>
      <c r="D20" s="77">
        <v>19747.560000000001</v>
      </c>
    </row>
    <row r="21" spans="1:4" ht="13.5" customHeight="1" thickBot="1" x14ac:dyDescent="0.25">
      <c r="A21" s="72"/>
      <c r="B21" s="72"/>
      <c r="C21" s="143"/>
      <c r="D21" s="77">
        <v>36585.440000000002</v>
      </c>
    </row>
    <row r="22" spans="1:4" ht="13.5" customHeight="1" thickBot="1" x14ac:dyDescent="0.25">
      <c r="A22" s="72"/>
      <c r="B22" s="72"/>
      <c r="C22" s="143" t="s">
        <v>4</v>
      </c>
      <c r="D22" s="77">
        <v>27975</v>
      </c>
    </row>
    <row r="23" spans="1:4" ht="13.5" customHeight="1" thickBot="1" x14ac:dyDescent="0.25">
      <c r="A23" s="72"/>
      <c r="B23" s="72"/>
      <c r="C23" s="143"/>
      <c r="D23" s="77">
        <v>51403</v>
      </c>
    </row>
    <row r="24" spans="1:4" ht="13.5" customHeight="1" thickBot="1" x14ac:dyDescent="0.25">
      <c r="A24" s="72"/>
      <c r="B24" s="72"/>
      <c r="C24" s="144" t="s">
        <v>16</v>
      </c>
      <c r="D24" s="78">
        <v>27975</v>
      </c>
    </row>
    <row r="25" spans="1:4" ht="13.5" customHeight="1" thickBot="1" x14ac:dyDescent="0.25">
      <c r="A25" s="72"/>
      <c r="B25" s="72"/>
      <c r="C25" s="144"/>
      <c r="D25" s="78">
        <v>51340</v>
      </c>
    </row>
    <row r="26" spans="1:4" ht="13.5" customHeight="1" thickBot="1" x14ac:dyDescent="0.25">
      <c r="A26" s="72"/>
      <c r="B26" s="72"/>
      <c r="C26" s="143" t="s">
        <v>24</v>
      </c>
      <c r="D26" s="77">
        <f>+(1481.4+730.6)*0.13</f>
        <v>287.56</v>
      </c>
    </row>
    <row r="27" spans="1:4" ht="13.5" customHeight="1" thickBot="1" x14ac:dyDescent="0.25">
      <c r="A27" s="72"/>
      <c r="B27" s="72"/>
      <c r="C27" s="143"/>
      <c r="D27" s="77">
        <f>+(2331.9+1356.1)*0.13</f>
        <v>479.44</v>
      </c>
    </row>
    <row r="28" spans="1:4" ht="13.5" customHeight="1" thickBot="1" x14ac:dyDescent="0.25">
      <c r="A28" s="72"/>
      <c r="B28" s="72"/>
      <c r="C28" s="143" t="s">
        <v>21</v>
      </c>
      <c r="D28" s="79">
        <v>27687.439999999999</v>
      </c>
    </row>
    <row r="29" spans="1:4" ht="24.75" customHeight="1" thickBot="1" x14ac:dyDescent="0.25">
      <c r="A29" s="72"/>
      <c r="B29" s="72"/>
      <c r="C29" s="143"/>
      <c r="D29" s="79">
        <v>50923.56</v>
      </c>
    </row>
    <row r="30" spans="1:4" ht="13.5" customHeight="1" thickBot="1" x14ac:dyDescent="0.25">
      <c r="A30" s="72"/>
      <c r="B30" s="72"/>
      <c r="C30" s="144" t="s">
        <v>17</v>
      </c>
      <c r="D30" s="79">
        <v>0</v>
      </c>
    </row>
    <row r="31" spans="1:4" ht="13.5" customHeight="1" thickBot="1" x14ac:dyDescent="0.25">
      <c r="A31" s="72"/>
      <c r="B31" s="72"/>
      <c r="C31" s="144"/>
      <c r="D31" s="79">
        <v>63</v>
      </c>
    </row>
    <row r="32" spans="1:4" ht="13.5" customHeight="1" thickBot="1" x14ac:dyDescent="0.25">
      <c r="A32" s="72"/>
      <c r="B32" s="72"/>
      <c r="C32" s="143" t="s">
        <v>5</v>
      </c>
      <c r="D32" s="77">
        <f>556.03*0.87</f>
        <v>483.74609999999996</v>
      </c>
    </row>
    <row r="33" spans="1:4" ht="13.5" customHeight="1" thickBot="1" x14ac:dyDescent="0.25">
      <c r="A33" s="72"/>
      <c r="B33" s="72"/>
      <c r="C33" s="143"/>
      <c r="D33" s="77">
        <f>1034.26*0.87</f>
        <v>899.80619999999999</v>
      </c>
    </row>
    <row r="34" spans="1:4" ht="13.5" customHeight="1" thickBot="1" x14ac:dyDescent="0.25">
      <c r="A34" s="138" t="s">
        <v>46</v>
      </c>
      <c r="B34" s="135" t="s">
        <v>49</v>
      </c>
      <c r="C34" s="143" t="s">
        <v>8</v>
      </c>
      <c r="D34" s="77">
        <f>158.09*6.96</f>
        <v>1100.3063999999999</v>
      </c>
    </row>
    <row r="35" spans="1:4" ht="12.75" customHeight="1" thickBot="1" x14ac:dyDescent="0.25">
      <c r="A35" s="139"/>
      <c r="B35" s="136"/>
      <c r="C35" s="143"/>
      <c r="D35" s="77">
        <f>291.91*6.96</f>
        <v>2031.6936000000001</v>
      </c>
    </row>
    <row r="36" spans="1:4" ht="12.75" customHeight="1" thickBot="1" x14ac:dyDescent="0.25">
      <c r="A36" s="139"/>
      <c r="B36" s="136"/>
      <c r="C36" s="143" t="s">
        <v>9</v>
      </c>
      <c r="D36" s="77">
        <f>368.86*6.96</f>
        <v>2567.2656000000002</v>
      </c>
    </row>
    <row r="37" spans="1:4" ht="13.5" customHeight="1" thickBot="1" x14ac:dyDescent="0.25">
      <c r="A37" s="139"/>
      <c r="B37" s="137"/>
      <c r="C37" s="143"/>
      <c r="D37" s="77">
        <f>681.14*6.96</f>
        <v>4740.7344000000003</v>
      </c>
    </row>
    <row r="38" spans="1:4" ht="12.75" customHeight="1" thickBot="1" x14ac:dyDescent="0.25">
      <c r="A38" s="139"/>
      <c r="B38" s="72"/>
      <c r="C38" s="142" t="s">
        <v>10</v>
      </c>
      <c r="D38" s="78">
        <v>122</v>
      </c>
    </row>
    <row r="39" spans="1:4" ht="12.75" customHeight="1" thickBot="1" x14ac:dyDescent="0.25">
      <c r="A39" s="139"/>
      <c r="B39" s="72"/>
      <c r="C39" s="142"/>
      <c r="D39" s="78">
        <v>122</v>
      </c>
    </row>
    <row r="40" spans="1:4" ht="12.75" customHeight="1" thickBot="1" x14ac:dyDescent="0.25">
      <c r="A40" s="139"/>
      <c r="B40" s="72"/>
      <c r="C40" s="141" t="s">
        <v>6</v>
      </c>
      <c r="D40" s="78">
        <v>425.43</v>
      </c>
    </row>
    <row r="41" spans="1:4" ht="12.75" customHeight="1" thickBot="1" x14ac:dyDescent="0.25">
      <c r="A41" s="139"/>
      <c r="B41" s="72"/>
      <c r="C41" s="141"/>
      <c r="D41" s="78">
        <v>785.6</v>
      </c>
    </row>
    <row r="42" spans="1:4" ht="12.75" customHeight="1" thickBot="1" x14ac:dyDescent="0.25">
      <c r="A42" s="139"/>
      <c r="B42" s="72"/>
      <c r="C42" s="142" t="s">
        <v>11</v>
      </c>
      <c r="D42" s="78">
        <v>197</v>
      </c>
    </row>
    <row r="43" spans="1:4" ht="12.75" customHeight="1" thickBot="1" x14ac:dyDescent="0.25">
      <c r="A43" s="139"/>
      <c r="B43" s="72"/>
      <c r="C43" s="142"/>
      <c r="D43" s="78">
        <v>197</v>
      </c>
    </row>
    <row r="44" spans="1:4" ht="12.75" customHeight="1" thickBot="1" x14ac:dyDescent="0.25">
      <c r="A44" s="139"/>
      <c r="B44" s="72"/>
      <c r="C44" s="141" t="s">
        <v>12</v>
      </c>
      <c r="D44" s="78">
        <v>152.81</v>
      </c>
    </row>
    <row r="45" spans="1:4" ht="12.75" customHeight="1" thickBot="1" x14ac:dyDescent="0.25">
      <c r="A45" s="139"/>
      <c r="B45" s="72"/>
      <c r="C45" s="141"/>
      <c r="D45" s="78">
        <v>282.19</v>
      </c>
    </row>
    <row r="46" spans="1:4" ht="12.75" customHeight="1" thickBot="1" x14ac:dyDescent="0.25">
      <c r="A46" s="139"/>
      <c r="B46" s="72"/>
      <c r="C46" s="142" t="s">
        <v>13</v>
      </c>
      <c r="D46" s="78">
        <v>9187</v>
      </c>
    </row>
    <row r="47" spans="1:4" ht="12.75" customHeight="1" thickBot="1" x14ac:dyDescent="0.25">
      <c r="A47" s="139"/>
      <c r="B47" s="72"/>
      <c r="C47" s="142"/>
      <c r="D47" s="78">
        <v>9187</v>
      </c>
    </row>
    <row r="48" spans="1:4" ht="12.75" customHeight="1" thickBot="1" x14ac:dyDescent="0.25">
      <c r="A48" s="139"/>
      <c r="B48" s="72"/>
      <c r="C48" s="143" t="s">
        <v>14</v>
      </c>
      <c r="D48" s="78">
        <v>0</v>
      </c>
    </row>
    <row r="49" spans="1:4" ht="12.75" customHeight="1" thickBot="1" x14ac:dyDescent="0.25">
      <c r="A49" s="139"/>
      <c r="B49" s="72"/>
      <c r="C49" s="143"/>
      <c r="D49" s="78">
        <v>0</v>
      </c>
    </row>
    <row r="50" spans="1:4" ht="12.75" customHeight="1" thickBot="1" x14ac:dyDescent="0.25">
      <c r="A50" s="139"/>
      <c r="B50" s="72"/>
      <c r="C50" s="142" t="s">
        <v>34</v>
      </c>
      <c r="D50" s="78">
        <v>0</v>
      </c>
    </row>
    <row r="51" spans="1:4" ht="12.75" customHeight="1" thickBot="1" x14ac:dyDescent="0.25">
      <c r="A51" s="140"/>
      <c r="B51" s="72"/>
      <c r="C51" s="142"/>
      <c r="D51" s="78">
        <v>0</v>
      </c>
    </row>
    <row r="52" spans="1:4" ht="13.5" customHeight="1" thickBot="1" x14ac:dyDescent="0.25">
      <c r="A52" s="72"/>
      <c r="B52" s="72"/>
      <c r="C52" s="144" t="s">
        <v>23</v>
      </c>
      <c r="D52" s="78">
        <v>159265.82</v>
      </c>
    </row>
    <row r="53" spans="1:4" ht="13.5" customHeight="1" thickBot="1" x14ac:dyDescent="0.25">
      <c r="A53" s="72"/>
      <c r="B53" s="72"/>
      <c r="C53" s="144"/>
      <c r="D53" s="78">
        <v>295288.81</v>
      </c>
    </row>
    <row r="54" spans="1:4" ht="13.5" customHeight="1" thickBot="1" x14ac:dyDescent="0.25">
      <c r="A54" s="72"/>
      <c r="B54" s="72"/>
      <c r="C54" s="144" t="s">
        <v>19</v>
      </c>
      <c r="D54" s="78">
        <v>139518.26</v>
      </c>
    </row>
    <row r="55" spans="1:4" ht="13.5" customHeight="1" thickBot="1" x14ac:dyDescent="0.25">
      <c r="A55" s="72"/>
      <c r="B55" s="72"/>
      <c r="C55" s="144"/>
      <c r="D55" s="78">
        <v>258766.37</v>
      </c>
    </row>
    <row r="56" spans="1:4" ht="13.5" customHeight="1" thickBot="1" x14ac:dyDescent="0.25">
      <c r="A56" s="72"/>
      <c r="B56" s="72"/>
      <c r="C56" s="145" t="s">
        <v>25</v>
      </c>
      <c r="D56" s="78">
        <v>1</v>
      </c>
    </row>
    <row r="57" spans="1:4" ht="13.5" customHeight="1" thickBot="1" x14ac:dyDescent="0.25">
      <c r="A57" s="72"/>
      <c r="B57" s="72"/>
      <c r="C57" s="145"/>
      <c r="D57" s="78">
        <v>2</v>
      </c>
    </row>
    <row r="58" spans="1:4" ht="13.5" customHeight="1" thickBot="1" x14ac:dyDescent="0.25">
      <c r="A58" s="72"/>
      <c r="B58" s="72"/>
      <c r="C58" s="144" t="s">
        <v>20</v>
      </c>
      <c r="D58" s="82" t="s">
        <v>26</v>
      </c>
    </row>
    <row r="59" spans="1:4" ht="13.5" customHeight="1" thickBot="1" x14ac:dyDescent="0.25">
      <c r="A59" s="72"/>
      <c r="B59" s="72"/>
      <c r="C59" s="144"/>
      <c r="D59" s="82" t="s">
        <v>41</v>
      </c>
    </row>
    <row r="60" spans="1:4" ht="13.5" customHeight="1" thickBot="1" x14ac:dyDescent="0.25">
      <c r="A60" s="72"/>
      <c r="B60" s="138" t="s">
        <v>47</v>
      </c>
      <c r="C60" s="144" t="s">
        <v>38</v>
      </c>
      <c r="D60" s="75"/>
    </row>
    <row r="61" spans="1:4" ht="15.75" customHeight="1" thickBot="1" x14ac:dyDescent="0.25">
      <c r="A61" s="72"/>
      <c r="B61" s="139"/>
      <c r="C61" s="144"/>
      <c r="D61" s="75"/>
    </row>
    <row r="62" spans="1:4" ht="26.25" thickBot="1" x14ac:dyDescent="0.25">
      <c r="A62" s="72"/>
      <c r="B62" s="139"/>
      <c r="C62" s="73" t="s">
        <v>40</v>
      </c>
      <c r="D62" s="75"/>
    </row>
    <row r="63" spans="1:4" ht="13.5" thickBot="1" x14ac:dyDescent="0.25">
      <c r="A63" s="72"/>
      <c r="B63" s="139"/>
      <c r="C63" s="144" t="s">
        <v>35</v>
      </c>
      <c r="D63" s="75"/>
    </row>
    <row r="64" spans="1:4" ht="13.5" thickBot="1" x14ac:dyDescent="0.25">
      <c r="A64" s="72"/>
      <c r="B64" s="139"/>
      <c r="C64" s="144"/>
      <c r="D64" s="75"/>
    </row>
    <row r="65" spans="1:4" ht="13.5" thickBot="1" x14ac:dyDescent="0.25">
      <c r="A65" s="72"/>
      <c r="B65" s="139"/>
      <c r="C65" s="144" t="s">
        <v>36</v>
      </c>
      <c r="D65" s="75"/>
    </row>
    <row r="66" spans="1:4" ht="13.5" thickBot="1" x14ac:dyDescent="0.25">
      <c r="A66" s="72"/>
      <c r="B66" s="139"/>
      <c r="C66" s="144"/>
      <c r="D66" s="75"/>
    </row>
    <row r="67" spans="1:4" ht="13.5" thickBot="1" x14ac:dyDescent="0.25">
      <c r="A67" s="72"/>
      <c r="B67" s="139"/>
      <c r="C67" s="144" t="s">
        <v>39</v>
      </c>
      <c r="D67" s="75"/>
    </row>
    <row r="68" spans="1:4" ht="13.5" thickBot="1" x14ac:dyDescent="0.25">
      <c r="A68" s="72"/>
      <c r="B68" s="139"/>
      <c r="C68" s="144"/>
      <c r="D68" s="75"/>
    </row>
    <row r="69" spans="1:4" ht="13.5" thickBot="1" x14ac:dyDescent="0.25">
      <c r="A69" s="72"/>
      <c r="B69" s="139"/>
      <c r="C69" s="144" t="s">
        <v>37</v>
      </c>
      <c r="D69" s="75"/>
    </row>
    <row r="70" spans="1:4" ht="13.5" thickBot="1" x14ac:dyDescent="0.25">
      <c r="A70" s="72"/>
      <c r="B70" s="140"/>
      <c r="C70" s="144"/>
      <c r="D70" s="75"/>
    </row>
    <row r="71" spans="1:4" ht="13.5" thickBot="1" x14ac:dyDescent="0.25">
      <c r="A71" s="72"/>
      <c r="B71" s="72"/>
      <c r="C71" s="148" t="s">
        <v>18</v>
      </c>
      <c r="D71" s="75"/>
    </row>
    <row r="72" spans="1:4" ht="13.5" thickBot="1" x14ac:dyDescent="0.25">
      <c r="A72" s="72"/>
      <c r="B72" s="72"/>
      <c r="C72" s="148"/>
      <c r="D72" s="75"/>
    </row>
    <row r="73" spans="1:4" ht="13.5" thickBot="1" x14ac:dyDescent="0.25">
      <c r="A73" s="72"/>
      <c r="B73" s="72"/>
      <c r="C73" s="148"/>
      <c r="D73" s="75"/>
    </row>
  </sheetData>
  <mergeCells count="38">
    <mergeCell ref="C32:C33"/>
    <mergeCell ref="C30:C31"/>
    <mergeCell ref="C71:C73"/>
    <mergeCell ref="C52:C53"/>
    <mergeCell ref="C60:C61"/>
    <mergeCell ref="C63:C64"/>
    <mergeCell ref="C65:C66"/>
    <mergeCell ref="C67:C68"/>
    <mergeCell ref="C69:C70"/>
    <mergeCell ref="C2:C3"/>
    <mergeCell ref="C4:C5"/>
    <mergeCell ref="C6:C7"/>
    <mergeCell ref="C8:C9"/>
    <mergeCell ref="C10:C11"/>
    <mergeCell ref="C12:C13"/>
    <mergeCell ref="C22:C23"/>
    <mergeCell ref="C24:C25"/>
    <mergeCell ref="C26:C27"/>
    <mergeCell ref="C28:C29"/>
    <mergeCell ref="C14:C15"/>
    <mergeCell ref="C16:C17"/>
    <mergeCell ref="C18:C19"/>
    <mergeCell ref="C20:C21"/>
    <mergeCell ref="B34:B37"/>
    <mergeCell ref="A34:A51"/>
    <mergeCell ref="B60:B70"/>
    <mergeCell ref="C40:C41"/>
    <mergeCell ref="C42:C43"/>
    <mergeCell ref="C44:C45"/>
    <mergeCell ref="C46:C47"/>
    <mergeCell ref="C48:C49"/>
    <mergeCell ref="C50:C51"/>
    <mergeCell ref="C54:C55"/>
    <mergeCell ref="C56:C57"/>
    <mergeCell ref="C58:C59"/>
    <mergeCell ref="C34:C35"/>
    <mergeCell ref="C36:C37"/>
    <mergeCell ref="C38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POLIZAS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SISTEMA</cp:lastModifiedBy>
  <cp:lastPrinted>2018-05-15T18:33:42Z</cp:lastPrinted>
  <dcterms:created xsi:type="dcterms:W3CDTF">2017-03-27T13:06:24Z</dcterms:created>
  <dcterms:modified xsi:type="dcterms:W3CDTF">2019-07-29T22:32:29Z</dcterms:modified>
</cp:coreProperties>
</file>