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L22" i="1"/>
  <c r="M22"/>
  <c r="N22"/>
  <c r="O22"/>
  <c r="P22"/>
  <c r="L20"/>
  <c r="M20"/>
  <c r="N20"/>
  <c r="O20"/>
  <c r="P20"/>
  <c r="L19"/>
  <c r="M19"/>
  <c r="N19"/>
  <c r="O19"/>
  <c r="P19"/>
  <c r="L17"/>
  <c r="M17"/>
  <c r="N17"/>
  <c r="O17"/>
  <c r="P17"/>
  <c r="L16"/>
  <c r="M16"/>
  <c r="N16"/>
  <c r="O16"/>
  <c r="P16"/>
  <c r="L15"/>
  <c r="M15"/>
  <c r="N15"/>
  <c r="O15"/>
  <c r="P15"/>
  <c r="K16"/>
  <c r="K15"/>
  <c r="K17"/>
  <c r="K22"/>
  <c r="K20"/>
  <c r="K19"/>
  <c r="D13"/>
  <c r="D11"/>
  <c r="D10"/>
  <c r="C13"/>
  <c r="C12"/>
  <c r="C11"/>
  <c r="C10"/>
  <c r="L5"/>
  <c r="M5"/>
  <c r="N5"/>
  <c r="O5"/>
  <c r="L6"/>
  <c r="M6"/>
  <c r="N6"/>
  <c r="O6"/>
  <c r="L7"/>
  <c r="M7"/>
  <c r="N7"/>
  <c r="O7"/>
  <c r="L8"/>
  <c r="M8"/>
  <c r="N8"/>
  <c r="O8"/>
  <c r="L9"/>
  <c r="M9"/>
  <c r="N9"/>
  <c r="O9"/>
  <c r="L10"/>
  <c r="M10"/>
  <c r="N10"/>
  <c r="O10"/>
  <c r="L11"/>
  <c r="M11"/>
  <c r="N11"/>
  <c r="O11"/>
  <c r="L12"/>
  <c r="M12"/>
  <c r="N12"/>
  <c r="O12"/>
  <c r="K12"/>
  <c r="K11"/>
  <c r="K10"/>
  <c r="K9"/>
  <c r="K8"/>
  <c r="K7"/>
  <c r="K6"/>
  <c r="K5"/>
  <c r="L4"/>
  <c r="M4"/>
  <c r="N4"/>
  <c r="O4"/>
  <c r="K4"/>
  <c r="L3"/>
  <c r="M3"/>
  <c r="N3"/>
  <c r="O3"/>
  <c r="K3"/>
  <c r="G19"/>
  <c r="G20"/>
  <c r="G21"/>
  <c r="G22"/>
  <c r="G18"/>
  <c r="C19"/>
  <c r="D19"/>
  <c r="E19"/>
  <c r="F19"/>
  <c r="C20"/>
  <c r="D20"/>
  <c r="E20"/>
  <c r="F20"/>
  <c r="C21"/>
  <c r="D21"/>
  <c r="E21"/>
  <c r="F21"/>
  <c r="C22"/>
  <c r="D22"/>
  <c r="E22"/>
  <c r="F22"/>
  <c r="D18"/>
  <c r="E18"/>
  <c r="F18"/>
  <c r="C18"/>
</calcChain>
</file>

<file path=xl/sharedStrings.xml><?xml version="1.0" encoding="utf-8"?>
<sst xmlns="http://schemas.openxmlformats.org/spreadsheetml/2006/main" count="67" uniqueCount="30">
  <si>
    <t>C-C</t>
  </si>
  <si>
    <t>C-ARM</t>
  </si>
  <si>
    <t>C-THUMB</t>
  </si>
  <si>
    <t>ARM-C</t>
  </si>
  <si>
    <t>ARM-ARM</t>
  </si>
  <si>
    <t>ARM-THUMB</t>
  </si>
  <si>
    <t>O0</t>
  </si>
  <si>
    <t>O1</t>
  </si>
  <si>
    <t>O2</t>
  </si>
  <si>
    <t>O3</t>
  </si>
  <si>
    <t>Os</t>
  </si>
  <si>
    <t>Instrucciones</t>
  </si>
  <si>
    <t>Tiempos</t>
  </si>
  <si>
    <t>Rendimiento</t>
  </si>
  <si>
    <t>0 1</t>
  </si>
  <si>
    <t>0 2</t>
  </si>
  <si>
    <t>0 3</t>
  </si>
  <si>
    <t>0 s</t>
  </si>
  <si>
    <t>1 2</t>
  </si>
  <si>
    <t>1 3</t>
  </si>
  <si>
    <t>1 s</t>
  </si>
  <si>
    <t>2 3</t>
  </si>
  <si>
    <t>2 s</t>
  </si>
  <si>
    <t>3 s</t>
  </si>
  <si>
    <t>Bytes</t>
  </si>
  <si>
    <t>pv_c</t>
  </si>
  <si>
    <t>pv_arm</t>
  </si>
  <si>
    <t>fv_c</t>
  </si>
  <si>
    <t>fv_arm</t>
  </si>
  <si>
    <t>fv_thumb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</si>
</sst>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5" borderId="3" xfId="1" applyFont="1" applyFill="1" applyBorder="1" applyAlignment="1">
      <alignment horizontal="center" vertical="center"/>
    </xf>
    <xf numFmtId="9" fontId="0" fillId="5" borderId="6" xfId="1" applyFont="1" applyFill="1" applyBorder="1" applyAlignment="1">
      <alignment horizontal="center" vertical="center"/>
    </xf>
    <xf numFmtId="9" fontId="0" fillId="5" borderId="30" xfId="1" applyFont="1" applyFill="1" applyBorder="1" applyAlignment="1">
      <alignment horizontal="center" vertical="center"/>
    </xf>
    <xf numFmtId="9" fontId="0" fillId="5" borderId="8" xfId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4"/>
  <sheetViews>
    <sheetView tabSelected="1" topLeftCell="C6" workbookViewId="0">
      <selection activeCell="G17" sqref="G17"/>
    </sheetView>
  </sheetViews>
  <sheetFormatPr baseColWidth="10" defaultRowHeight="15"/>
  <cols>
    <col min="1" max="1" width="7.5703125" customWidth="1"/>
    <col min="2" max="2" width="14.28515625" customWidth="1"/>
    <col min="3" max="3" width="11.85546875" bestFit="1" customWidth="1"/>
    <col min="4" max="4" width="13.28515625" customWidth="1"/>
    <col min="5" max="5" width="12.42578125" customWidth="1"/>
    <col min="6" max="6" width="12" customWidth="1"/>
    <col min="7" max="7" width="11.85546875" customWidth="1"/>
    <col min="8" max="8" width="12.140625" customWidth="1"/>
    <col min="9" max="9" width="8.42578125" customWidth="1"/>
    <col min="10" max="10" width="13.85546875" customWidth="1"/>
    <col min="12" max="12" width="13.85546875" customWidth="1"/>
  </cols>
  <sheetData>
    <row r="1" spans="2:16" ht="15.75" thickBot="1"/>
    <row r="2" spans="2:16" ht="15.75" thickBot="1">
      <c r="B2" s="21" t="s">
        <v>11</v>
      </c>
      <c r="C2" s="19" t="s">
        <v>25</v>
      </c>
      <c r="D2" s="14" t="s">
        <v>26</v>
      </c>
      <c r="E2" s="14" t="s">
        <v>27</v>
      </c>
      <c r="F2" s="14" t="s">
        <v>28</v>
      </c>
      <c r="G2" s="15" t="s">
        <v>29</v>
      </c>
      <c r="J2" s="21" t="s">
        <v>13</v>
      </c>
      <c r="K2" s="19" t="s">
        <v>25</v>
      </c>
      <c r="L2" s="14" t="s">
        <v>26</v>
      </c>
      <c r="M2" s="14" t="s">
        <v>27</v>
      </c>
      <c r="N2" s="14" t="s">
        <v>28</v>
      </c>
      <c r="O2" s="15" t="s">
        <v>29</v>
      </c>
    </row>
    <row r="3" spans="2:16">
      <c r="B3" s="20" t="s">
        <v>6</v>
      </c>
      <c r="C3" s="10">
        <v>50</v>
      </c>
      <c r="D3" s="3">
        <v>39</v>
      </c>
      <c r="E3" s="3">
        <v>14</v>
      </c>
      <c r="F3" s="3">
        <v>12</v>
      </c>
      <c r="G3" s="4">
        <v>20</v>
      </c>
      <c r="J3" s="16" t="s">
        <v>14</v>
      </c>
      <c r="K3" s="31">
        <f>(C3/C4)</f>
        <v>1</v>
      </c>
      <c r="L3" s="35">
        <f t="shared" ref="L3:O3" si="0">(D3/D4)</f>
        <v>1</v>
      </c>
      <c r="M3" s="31">
        <f t="shared" si="0"/>
        <v>1</v>
      </c>
      <c r="N3" s="35">
        <f t="shared" si="0"/>
        <v>1</v>
      </c>
      <c r="O3" s="35">
        <f t="shared" si="0"/>
        <v>1</v>
      </c>
    </row>
    <row r="4" spans="2:16">
      <c r="B4" s="17" t="s">
        <v>7</v>
      </c>
      <c r="C4" s="12">
        <v>50</v>
      </c>
      <c r="D4" s="1">
        <v>39</v>
      </c>
      <c r="E4" s="1">
        <v>14</v>
      </c>
      <c r="F4" s="1">
        <v>12</v>
      </c>
      <c r="G4" s="6">
        <v>20</v>
      </c>
      <c r="J4" s="17" t="s">
        <v>15</v>
      </c>
      <c r="K4" s="32">
        <f>C3/C5</f>
        <v>1.0638297872340425</v>
      </c>
      <c r="L4" s="36">
        <f t="shared" ref="L4:O4" si="1">D3/D5</f>
        <v>1</v>
      </c>
      <c r="M4" s="32">
        <f t="shared" si="1"/>
        <v>1</v>
      </c>
      <c r="N4" s="36">
        <f t="shared" si="1"/>
        <v>1</v>
      </c>
      <c r="O4" s="36">
        <f t="shared" si="1"/>
        <v>1</v>
      </c>
    </row>
    <row r="5" spans="2:16">
      <c r="B5" s="17" t="s">
        <v>8</v>
      </c>
      <c r="C5" s="12">
        <v>47</v>
      </c>
      <c r="D5" s="1">
        <v>39</v>
      </c>
      <c r="E5" s="1">
        <v>14</v>
      </c>
      <c r="F5" s="1">
        <v>12</v>
      </c>
      <c r="G5" s="6">
        <v>20</v>
      </c>
      <c r="J5" s="17" t="s">
        <v>16</v>
      </c>
      <c r="K5" s="32">
        <f>C3/C6</f>
        <v>0.94339622641509435</v>
      </c>
      <c r="L5" s="36">
        <f t="shared" ref="L5:O5" si="2">D3/D6</f>
        <v>1</v>
      </c>
      <c r="M5" s="32">
        <f t="shared" si="2"/>
        <v>1</v>
      </c>
      <c r="N5" s="36">
        <f t="shared" si="2"/>
        <v>1</v>
      </c>
      <c r="O5" s="36">
        <f t="shared" si="2"/>
        <v>1</v>
      </c>
    </row>
    <row r="6" spans="2:16">
      <c r="B6" s="17" t="s">
        <v>9</v>
      </c>
      <c r="C6" s="12">
        <v>53</v>
      </c>
      <c r="D6" s="1">
        <v>39</v>
      </c>
      <c r="E6" s="1">
        <v>14</v>
      </c>
      <c r="F6" s="1">
        <v>12</v>
      </c>
      <c r="G6" s="6">
        <v>20</v>
      </c>
      <c r="J6" s="17" t="s">
        <v>17</v>
      </c>
      <c r="K6" s="32">
        <f>C3/C7</f>
        <v>1.0638297872340425</v>
      </c>
      <c r="L6" s="36">
        <f t="shared" ref="L6:O6" si="3">D3/D7</f>
        <v>1</v>
      </c>
      <c r="M6" s="32">
        <f t="shared" si="3"/>
        <v>1.0769230769230769</v>
      </c>
      <c r="N6" s="36">
        <f t="shared" si="3"/>
        <v>1</v>
      </c>
      <c r="O6" s="36">
        <f t="shared" si="3"/>
        <v>1</v>
      </c>
    </row>
    <row r="7" spans="2:16" ht="15.75" thickBot="1">
      <c r="B7" s="18" t="s">
        <v>10</v>
      </c>
      <c r="C7" s="13">
        <v>47</v>
      </c>
      <c r="D7" s="8">
        <v>39</v>
      </c>
      <c r="E7" s="8">
        <v>13</v>
      </c>
      <c r="F7" s="8">
        <v>12</v>
      </c>
      <c r="G7" s="9">
        <v>20</v>
      </c>
      <c r="J7" s="17" t="s">
        <v>18</v>
      </c>
      <c r="K7" s="32">
        <f>C4/C5</f>
        <v>1.0638297872340425</v>
      </c>
      <c r="L7" s="36">
        <f t="shared" ref="L7:O7" si="4">D4/D5</f>
        <v>1</v>
      </c>
      <c r="M7" s="32">
        <f t="shared" si="4"/>
        <v>1</v>
      </c>
      <c r="N7" s="36">
        <f t="shared" si="4"/>
        <v>1</v>
      </c>
      <c r="O7" s="36">
        <f t="shared" si="4"/>
        <v>1</v>
      </c>
    </row>
    <row r="8" spans="2:16" ht="15.75" thickBot="1">
      <c r="J8" s="17" t="s">
        <v>19</v>
      </c>
      <c r="K8" s="32">
        <f>C4/C6</f>
        <v>0.94339622641509435</v>
      </c>
      <c r="L8" s="36">
        <f t="shared" ref="L8:O8" si="5">D4/D6</f>
        <v>1</v>
      </c>
      <c r="M8" s="32">
        <f t="shared" si="5"/>
        <v>1</v>
      </c>
      <c r="N8" s="36">
        <f t="shared" si="5"/>
        <v>1</v>
      </c>
      <c r="O8" s="36">
        <f t="shared" si="5"/>
        <v>1</v>
      </c>
    </row>
    <row r="9" spans="2:16" ht="15.75" thickBot="1">
      <c r="B9" s="21" t="s">
        <v>12</v>
      </c>
      <c r="C9" s="49" t="s">
        <v>0</v>
      </c>
      <c r="D9" s="27" t="s">
        <v>1</v>
      </c>
      <c r="E9" s="27" t="s">
        <v>2</v>
      </c>
      <c r="F9" s="27" t="s">
        <v>3</v>
      </c>
      <c r="G9" s="27" t="s">
        <v>4</v>
      </c>
      <c r="H9" s="28" t="s">
        <v>5</v>
      </c>
      <c r="J9" s="17" t="s">
        <v>20</v>
      </c>
      <c r="K9" s="32">
        <f>C4/C7</f>
        <v>1.0638297872340425</v>
      </c>
      <c r="L9" s="36">
        <f t="shared" ref="L9:O9" si="6">D4/D7</f>
        <v>1</v>
      </c>
      <c r="M9" s="32">
        <f t="shared" si="6"/>
        <v>1.0769230769230769</v>
      </c>
      <c r="N9" s="36">
        <f t="shared" si="6"/>
        <v>1</v>
      </c>
      <c r="O9" s="36">
        <f t="shared" si="6"/>
        <v>1</v>
      </c>
    </row>
    <row r="10" spans="2:16">
      <c r="B10" s="48" t="s">
        <v>6</v>
      </c>
      <c r="C10" s="50">
        <f>AVERAGE(7.64,7.2)</f>
        <v>7.42</v>
      </c>
      <c r="D10" s="51">
        <f>AVERAGE(5.35,5.4)</f>
        <v>5.375</v>
      </c>
      <c r="E10" s="51">
        <v>5.8</v>
      </c>
      <c r="F10" s="51">
        <v>6.6</v>
      </c>
      <c r="G10" s="51">
        <v>4.5999999999999996</v>
      </c>
      <c r="H10" s="52">
        <v>5.2</v>
      </c>
      <c r="J10" s="17" t="s">
        <v>21</v>
      </c>
      <c r="K10" s="32">
        <f>C5/C6</f>
        <v>0.8867924528301887</v>
      </c>
      <c r="L10" s="36">
        <f t="shared" ref="L10:O10" si="7">D5/D6</f>
        <v>1</v>
      </c>
      <c r="M10" s="32">
        <f t="shared" si="7"/>
        <v>1</v>
      </c>
      <c r="N10" s="36">
        <f t="shared" si="7"/>
        <v>1</v>
      </c>
      <c r="O10" s="36">
        <f t="shared" si="7"/>
        <v>1</v>
      </c>
    </row>
    <row r="11" spans="2:16">
      <c r="B11" s="24" t="s">
        <v>7</v>
      </c>
      <c r="C11" s="53">
        <f>AVERAGE(4.74,4.67)</f>
        <v>4.7050000000000001</v>
      </c>
      <c r="D11" s="54">
        <f>AVERAGE(4.71,4.63)</f>
        <v>4.67</v>
      </c>
      <c r="E11" s="54">
        <v>5.0999999999999996</v>
      </c>
      <c r="F11" s="54">
        <v>3.94</v>
      </c>
      <c r="G11" s="54">
        <v>3.77</v>
      </c>
      <c r="H11" s="55">
        <v>4.37</v>
      </c>
      <c r="J11" s="22" t="s">
        <v>22</v>
      </c>
      <c r="K11" s="33">
        <f>C5/C7</f>
        <v>1</v>
      </c>
      <c r="L11" s="37">
        <f t="shared" ref="L11:O11" si="8">D5/D7</f>
        <v>1</v>
      </c>
      <c r="M11" s="33">
        <f t="shared" si="8"/>
        <v>1.0769230769230769</v>
      </c>
      <c r="N11" s="37">
        <f t="shared" si="8"/>
        <v>1</v>
      </c>
      <c r="O11" s="37">
        <f t="shared" si="8"/>
        <v>1</v>
      </c>
    </row>
    <row r="12" spans="2:16" ht="15.75" thickBot="1">
      <c r="B12" s="24" t="s">
        <v>8</v>
      </c>
      <c r="C12" s="53">
        <f>AVERAGE(2.68,2.65)</f>
        <v>2.665</v>
      </c>
      <c r="D12" s="54">
        <v>4.24</v>
      </c>
      <c r="E12" s="54">
        <v>4.75</v>
      </c>
      <c r="F12" s="54">
        <v>3.5</v>
      </c>
      <c r="G12" s="54">
        <v>3.51</v>
      </c>
      <c r="H12" s="55">
        <v>4.05</v>
      </c>
      <c r="J12" s="18" t="s">
        <v>23</v>
      </c>
      <c r="K12" s="34">
        <f>C6/C7</f>
        <v>1.1276595744680851</v>
      </c>
      <c r="L12" s="38">
        <f t="shared" ref="L12:O12" si="9">D6/D7</f>
        <v>1</v>
      </c>
      <c r="M12" s="34">
        <f t="shared" si="9"/>
        <v>1.0769230769230769</v>
      </c>
      <c r="N12" s="38">
        <f t="shared" si="9"/>
        <v>1</v>
      </c>
      <c r="O12" s="38">
        <f t="shared" si="9"/>
        <v>1</v>
      </c>
    </row>
    <row r="13" spans="2:16" ht="15.75" thickBot="1">
      <c r="B13" s="24" t="s">
        <v>9</v>
      </c>
      <c r="C13" s="53">
        <f>AVERAGE(0.587,0.557)</f>
        <v>0.57200000000000006</v>
      </c>
      <c r="D13" s="54">
        <f>AVERAGE(2.13,2.13)</f>
        <v>2.13</v>
      </c>
      <c r="E13" s="54">
        <v>2.66</v>
      </c>
      <c r="F13" s="54">
        <v>3.57</v>
      </c>
      <c r="G13" s="54">
        <v>3.6</v>
      </c>
      <c r="H13" s="55">
        <v>4.2</v>
      </c>
    </row>
    <row r="14" spans="2:16" ht="15.75" thickBot="1">
      <c r="B14" s="25" t="s">
        <v>10</v>
      </c>
      <c r="C14" s="47"/>
      <c r="D14" s="39"/>
      <c r="E14" s="39"/>
      <c r="F14" s="39"/>
      <c r="G14" s="39"/>
      <c r="H14" s="40"/>
      <c r="J14" s="21" t="s">
        <v>13</v>
      </c>
      <c r="K14" s="19" t="s">
        <v>0</v>
      </c>
      <c r="L14" s="14" t="s">
        <v>1</v>
      </c>
      <c r="M14" s="14" t="s">
        <v>2</v>
      </c>
      <c r="N14" s="14" t="s">
        <v>3</v>
      </c>
      <c r="O14" s="14" t="s">
        <v>4</v>
      </c>
      <c r="P14" s="15" t="s">
        <v>5</v>
      </c>
    </row>
    <row r="15" spans="2:16">
      <c r="J15" s="16" t="s">
        <v>14</v>
      </c>
      <c r="K15" s="31">
        <f>C10/C11</f>
        <v>1.5770456960680128</v>
      </c>
      <c r="L15" s="31">
        <f t="shared" ref="L15:P15" si="10">D10/D11</f>
        <v>1.1509635974304069</v>
      </c>
      <c r="M15" s="31">
        <f t="shared" si="10"/>
        <v>1.1372549019607843</v>
      </c>
      <c r="N15" s="31">
        <f t="shared" si="10"/>
        <v>1.6751269035532994</v>
      </c>
      <c r="O15" s="31">
        <f t="shared" si="10"/>
        <v>1.2201591511936338</v>
      </c>
      <c r="P15" s="31">
        <f t="shared" si="10"/>
        <v>1.1899313501144164</v>
      </c>
    </row>
    <row r="16" spans="2:16" ht="15.75" thickBot="1">
      <c r="J16" s="17" t="s">
        <v>15</v>
      </c>
      <c r="K16" s="32">
        <f>C10/C12</f>
        <v>2.7842401500938085</v>
      </c>
      <c r="L16" s="32">
        <f t="shared" ref="L16:P16" si="11">D10/D12</f>
        <v>1.2676886792452831</v>
      </c>
      <c r="M16" s="32">
        <f t="shared" si="11"/>
        <v>1.2210526315789474</v>
      </c>
      <c r="N16" s="32">
        <f t="shared" si="11"/>
        <v>1.8857142857142857</v>
      </c>
      <c r="O16" s="32">
        <f t="shared" si="11"/>
        <v>1.3105413105413106</v>
      </c>
      <c r="P16" s="32">
        <f t="shared" si="11"/>
        <v>1.2839506172839508</v>
      </c>
    </row>
    <row r="17" spans="2:16" ht="15.75" thickBot="1">
      <c r="B17" s="21" t="s">
        <v>24</v>
      </c>
      <c r="C17" s="26" t="s">
        <v>25</v>
      </c>
      <c r="D17" s="27" t="s">
        <v>26</v>
      </c>
      <c r="E17" s="27" t="s">
        <v>27</v>
      </c>
      <c r="F17" s="27" t="s">
        <v>28</v>
      </c>
      <c r="G17" s="28" t="s">
        <v>29</v>
      </c>
      <c r="J17" s="17" t="s">
        <v>16</v>
      </c>
      <c r="K17" s="32">
        <f>C10/C13</f>
        <v>12.97202797202797</v>
      </c>
      <c r="L17" s="32">
        <f t="shared" ref="L17:P17" si="12">D10/D13</f>
        <v>2.523474178403756</v>
      </c>
      <c r="M17" s="32">
        <f t="shared" si="12"/>
        <v>2.1804511278195489</v>
      </c>
      <c r="N17" s="32">
        <f t="shared" si="12"/>
        <v>1.8487394957983194</v>
      </c>
      <c r="O17" s="32">
        <f t="shared" si="12"/>
        <v>1.2777777777777777</v>
      </c>
      <c r="P17" s="32">
        <f t="shared" si="12"/>
        <v>1.2380952380952381</v>
      </c>
    </row>
    <row r="18" spans="2:16">
      <c r="B18" s="23" t="s">
        <v>6</v>
      </c>
      <c r="C18" s="2">
        <f>C3*4</f>
        <v>200</v>
      </c>
      <c r="D18" s="3">
        <f t="shared" ref="D18:F18" si="13">D3*4</f>
        <v>156</v>
      </c>
      <c r="E18" s="3">
        <f t="shared" si="13"/>
        <v>56</v>
      </c>
      <c r="F18" s="29">
        <f t="shared" si="13"/>
        <v>48</v>
      </c>
      <c r="G18" s="4">
        <f>G3*2</f>
        <v>40</v>
      </c>
      <c r="J18" s="17" t="s">
        <v>17</v>
      </c>
      <c r="K18" s="41"/>
      <c r="L18" s="42"/>
      <c r="M18" s="42"/>
      <c r="N18" s="42"/>
      <c r="O18" s="42"/>
      <c r="P18" s="43"/>
    </row>
    <row r="19" spans="2:16">
      <c r="B19" s="24" t="s">
        <v>7</v>
      </c>
      <c r="C19" s="5">
        <f t="shared" ref="C19:F19" si="14">C4*4</f>
        <v>200</v>
      </c>
      <c r="D19" s="1">
        <f t="shared" si="14"/>
        <v>156</v>
      </c>
      <c r="E19" s="1">
        <f t="shared" si="14"/>
        <v>56</v>
      </c>
      <c r="F19" s="11">
        <f t="shared" si="14"/>
        <v>48</v>
      </c>
      <c r="G19" s="6">
        <f t="shared" ref="G19:G22" si="15">G4*2</f>
        <v>40</v>
      </c>
      <c r="J19" s="17" t="s">
        <v>18</v>
      </c>
      <c r="K19" s="32">
        <f>C11/C12</f>
        <v>1.7654784240150094</v>
      </c>
      <c r="L19" s="32">
        <f t="shared" ref="L19:P19" si="16">D11/D12</f>
        <v>1.1014150943396226</v>
      </c>
      <c r="M19" s="32">
        <f t="shared" si="16"/>
        <v>1.0736842105263158</v>
      </c>
      <c r="N19" s="32">
        <f t="shared" si="16"/>
        <v>1.1257142857142857</v>
      </c>
      <c r="O19" s="32">
        <f t="shared" si="16"/>
        <v>1.0740740740740742</v>
      </c>
      <c r="P19" s="32">
        <f t="shared" si="16"/>
        <v>1.0790123456790124</v>
      </c>
    </row>
    <row r="20" spans="2:16">
      <c r="B20" s="24" t="s">
        <v>8</v>
      </c>
      <c r="C20" s="5">
        <f t="shared" ref="C20:F20" si="17">C5*4</f>
        <v>188</v>
      </c>
      <c r="D20" s="1">
        <f t="shared" si="17"/>
        <v>156</v>
      </c>
      <c r="E20" s="1">
        <f t="shared" si="17"/>
        <v>56</v>
      </c>
      <c r="F20" s="11">
        <f t="shared" si="17"/>
        <v>48</v>
      </c>
      <c r="G20" s="6">
        <f t="shared" si="15"/>
        <v>40</v>
      </c>
      <c r="J20" s="17" t="s">
        <v>19</v>
      </c>
      <c r="K20" s="32">
        <f>C11/C13</f>
        <v>8.225524475524475</v>
      </c>
      <c r="L20" s="32">
        <f t="shared" ref="L20:P20" si="18">D11/D13</f>
        <v>2.192488262910798</v>
      </c>
      <c r="M20" s="32">
        <f t="shared" si="18"/>
        <v>1.9172932330827066</v>
      </c>
      <c r="N20" s="32">
        <f t="shared" si="18"/>
        <v>1.1036414565826331</v>
      </c>
      <c r="O20" s="32">
        <f t="shared" si="18"/>
        <v>1.0472222222222223</v>
      </c>
      <c r="P20" s="32">
        <f t="shared" si="18"/>
        <v>1.0404761904761906</v>
      </c>
    </row>
    <row r="21" spans="2:16">
      <c r="B21" s="24" t="s">
        <v>9</v>
      </c>
      <c r="C21" s="5">
        <f t="shared" ref="C21:F21" si="19">C6*4</f>
        <v>212</v>
      </c>
      <c r="D21" s="1">
        <f t="shared" si="19"/>
        <v>156</v>
      </c>
      <c r="E21" s="1">
        <f t="shared" si="19"/>
        <v>56</v>
      </c>
      <c r="F21" s="11">
        <f t="shared" si="19"/>
        <v>48</v>
      </c>
      <c r="G21" s="6">
        <f t="shared" si="15"/>
        <v>40</v>
      </c>
      <c r="J21" s="17" t="s">
        <v>20</v>
      </c>
      <c r="K21" s="41"/>
      <c r="L21" s="42"/>
      <c r="M21" s="42"/>
      <c r="N21" s="42"/>
      <c r="O21" s="42"/>
      <c r="P21" s="43"/>
    </row>
    <row r="22" spans="2:16" ht="15.75" thickBot="1">
      <c r="B22" s="25" t="s">
        <v>10</v>
      </c>
      <c r="C22" s="7">
        <f t="shared" ref="C22:F22" si="20">C7*4</f>
        <v>188</v>
      </c>
      <c r="D22" s="8">
        <f t="shared" si="20"/>
        <v>156</v>
      </c>
      <c r="E22" s="8">
        <f t="shared" si="20"/>
        <v>52</v>
      </c>
      <c r="F22" s="30">
        <f t="shared" si="20"/>
        <v>48</v>
      </c>
      <c r="G22" s="9">
        <f t="shared" si="15"/>
        <v>40</v>
      </c>
      <c r="J22" s="17" t="s">
        <v>21</v>
      </c>
      <c r="K22" s="32">
        <f>C12/C13</f>
        <v>4.6590909090909083</v>
      </c>
      <c r="L22" s="32">
        <f t="shared" ref="L22:P22" si="21">D12/D13</f>
        <v>1.990610328638498</v>
      </c>
      <c r="M22" s="32">
        <f t="shared" si="21"/>
        <v>1.7857142857142856</v>
      </c>
      <c r="N22" s="32">
        <f t="shared" si="21"/>
        <v>0.98039215686274517</v>
      </c>
      <c r="O22" s="32">
        <f t="shared" si="21"/>
        <v>0.97499999999999987</v>
      </c>
      <c r="P22" s="32">
        <f t="shared" si="21"/>
        <v>0.96428571428571419</v>
      </c>
    </row>
    <row r="23" spans="2:16">
      <c r="J23" s="22" t="s">
        <v>22</v>
      </c>
      <c r="K23" s="44"/>
      <c r="L23" s="45"/>
      <c r="M23" s="45"/>
      <c r="N23" s="45"/>
      <c r="O23" s="45"/>
      <c r="P23" s="46"/>
    </row>
    <row r="24" spans="2:16" ht="15.75" thickBot="1">
      <c r="J24" s="18" t="s">
        <v>23</v>
      </c>
      <c r="K24" s="47"/>
      <c r="L24" s="39"/>
      <c r="M24" s="39"/>
      <c r="N24" s="39"/>
      <c r="O24" s="39"/>
      <c r="P24" s="4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2017-10-30T18:24:25Z</dcterms:modified>
</cp:coreProperties>
</file>