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\Documents\"/>
    </mc:Choice>
  </mc:AlternateContent>
  <bookViews>
    <workbookView xWindow="0" yWindow="2220" windowWidth="19200" windowHeight="11355" activeTab="1"/>
  </bookViews>
  <sheets>
    <sheet name="Curves" sheetId="1" r:id="rId1"/>
    <sheet name="Swaps" sheetId="2" r:id="rId2"/>
  </sheets>
  <calcPr calcId="171027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M1" i="2" a="1"/>
  <c r="D3" i="2"/>
  <c r="D11" i="2"/>
  <c r="D5" i="2"/>
  <c r="D6" i="2"/>
  <c r="D7" i="2"/>
  <c r="D8" i="2"/>
  <c r="D9" i="2"/>
  <c r="D4" i="2"/>
  <c r="D12" i="2"/>
  <c r="D13" i="2"/>
  <c r="D14" i="2"/>
  <c r="D15" i="2"/>
  <c r="D2" i="2"/>
  <c r="D10" i="2"/>
  <c r="D18" i="2"/>
  <c r="D19" i="2" s="1"/>
  <c r="H1" i="2" s="1" a="1"/>
  <c r="M1" i="2" l="1"/>
  <c r="N1" i="2"/>
  <c r="K4" i="2"/>
  <c r="H1" i="2"/>
  <c r="H3" i="2"/>
  <c r="H5" i="2"/>
  <c r="H7" i="2"/>
  <c r="H9" i="2"/>
  <c r="H11" i="2"/>
  <c r="H13" i="2"/>
  <c r="H15" i="2"/>
  <c r="I1" i="2"/>
  <c r="I3" i="2"/>
  <c r="I5" i="2"/>
  <c r="I7" i="2"/>
  <c r="I9" i="2"/>
  <c r="I11" i="2"/>
  <c r="I13" i="2"/>
  <c r="I15" i="2"/>
  <c r="J1" i="2"/>
  <c r="J3" i="2"/>
  <c r="J5" i="2"/>
  <c r="J7" i="2"/>
  <c r="J9" i="2"/>
  <c r="J11" i="2"/>
  <c r="J13" i="2"/>
  <c r="J15" i="2"/>
  <c r="K1" i="2"/>
  <c r="K3" i="2"/>
  <c r="K5" i="2"/>
  <c r="K7" i="2"/>
  <c r="K9" i="2"/>
  <c r="K11" i="2"/>
  <c r="K13" i="2"/>
  <c r="K15" i="2"/>
  <c r="H2" i="2"/>
  <c r="H4" i="2"/>
  <c r="H6" i="2"/>
  <c r="H8" i="2"/>
  <c r="H10" i="2"/>
  <c r="H12" i="2"/>
  <c r="H14" i="2"/>
  <c r="I2" i="2"/>
  <c r="I4" i="2"/>
  <c r="I6" i="2"/>
  <c r="I8" i="2"/>
  <c r="I10" i="2"/>
  <c r="I12" i="2"/>
  <c r="I14" i="2"/>
  <c r="J2" i="2"/>
  <c r="J4" i="2"/>
  <c r="J6" i="2"/>
  <c r="J8" i="2"/>
  <c r="J10" i="2"/>
  <c r="J12" i="2"/>
  <c r="J14" i="2"/>
  <c r="K2" i="2"/>
  <c r="K6" i="2"/>
  <c r="K8" i="2"/>
  <c r="K10" i="2"/>
  <c r="K12" i="2"/>
  <c r="K14" i="2"/>
  <c r="A4" i="1"/>
  <c r="M3" i="2" a="1"/>
  <c r="O7" i="2"/>
  <c r="O8" i="2" s="1"/>
  <c r="L1" i="1"/>
  <c r="E4" i="1"/>
  <c r="E5" i="1"/>
  <c r="E6" i="1"/>
  <c r="E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C4" i="1"/>
  <c r="M4" i="2" l="1"/>
  <c r="M12" i="2"/>
  <c r="M20" i="2"/>
  <c r="M5" i="2"/>
  <c r="M13" i="2"/>
  <c r="M21" i="2"/>
  <c r="M6" i="2"/>
  <c r="M14" i="2"/>
  <c r="M22" i="2"/>
  <c r="M9" i="2"/>
  <c r="M17" i="2"/>
  <c r="M25" i="2"/>
  <c r="M10" i="2"/>
  <c r="M18" i="2"/>
  <c r="M26" i="2"/>
  <c r="M3" i="2"/>
  <c r="M11" i="2"/>
  <c r="M19" i="2"/>
  <c r="M7" i="2"/>
  <c r="M15" i="2"/>
  <c r="M23" i="2"/>
  <c r="M8" i="2"/>
  <c r="M16" i="2"/>
  <c r="M24" i="2"/>
  <c r="F23" i="1"/>
  <c r="F5" i="1"/>
  <c r="F8" i="1"/>
  <c r="F19" i="1"/>
  <c r="F7" i="1"/>
  <c r="F10" i="1"/>
  <c r="F22" i="1"/>
  <c r="F16" i="1"/>
  <c r="F17" i="1"/>
  <c r="F18" i="1"/>
  <c r="F13" i="1"/>
  <c r="F9" i="1"/>
  <c r="F15" i="1"/>
  <c r="F4" i="1"/>
  <c r="G4" i="1" s="1"/>
  <c r="F11" i="1"/>
  <c r="B2" i="1"/>
  <c r="F14" i="1"/>
  <c r="F20" i="1"/>
  <c r="E1" i="1"/>
  <c r="F6" i="1"/>
  <c r="F12" i="1"/>
  <c r="F2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A128" i="1" l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B4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G14" i="1"/>
  <c r="G16" i="1"/>
  <c r="C31" i="1"/>
  <c r="C15" i="1"/>
  <c r="G22" i="1"/>
  <c r="C14" i="1"/>
  <c r="G10" i="1"/>
  <c r="C125" i="1"/>
  <c r="C101" i="1"/>
  <c r="C85" i="1"/>
  <c r="C69" i="1"/>
  <c r="C45" i="1"/>
  <c r="C37" i="1"/>
  <c r="C13" i="1"/>
  <c r="G7" i="1"/>
  <c r="C124" i="1"/>
  <c r="C108" i="1"/>
  <c r="C84" i="1"/>
  <c r="C60" i="1"/>
  <c r="C44" i="1"/>
  <c r="C28" i="1"/>
  <c r="C12" i="1"/>
  <c r="C115" i="1"/>
  <c r="C99" i="1"/>
  <c r="C75" i="1"/>
  <c r="C59" i="1"/>
  <c r="C43" i="1"/>
  <c r="C27" i="1"/>
  <c r="G12" i="1"/>
  <c r="G13" i="1"/>
  <c r="G8" i="1"/>
  <c r="C122" i="1"/>
  <c r="C98" i="1"/>
  <c r="C90" i="1"/>
  <c r="C66" i="1"/>
  <c r="C50" i="1"/>
  <c r="C34" i="1"/>
  <c r="C10" i="1"/>
  <c r="G6" i="1"/>
  <c r="G18" i="1"/>
  <c r="G5" i="1"/>
  <c r="C121" i="1"/>
  <c r="C97" i="1"/>
  <c r="C73" i="1"/>
  <c r="C65" i="1"/>
  <c r="C41" i="1"/>
  <c r="C17" i="1"/>
  <c r="C9" i="1"/>
  <c r="C127" i="1"/>
  <c r="C119" i="1"/>
  <c r="C111" i="1"/>
  <c r="C103" i="1"/>
  <c r="C95" i="1"/>
  <c r="C87" i="1"/>
  <c r="C79" i="1"/>
  <c r="C71" i="1"/>
  <c r="C63" i="1"/>
  <c r="C55" i="1"/>
  <c r="C47" i="1"/>
  <c r="C39" i="1"/>
  <c r="C23" i="1"/>
  <c r="C7" i="1"/>
  <c r="G11" i="1"/>
  <c r="C117" i="1"/>
  <c r="C93" i="1"/>
  <c r="C61" i="1"/>
  <c r="C29" i="1"/>
  <c r="C5" i="1"/>
  <c r="C100" i="1"/>
  <c r="C76" i="1"/>
  <c r="C52" i="1"/>
  <c r="C20" i="1"/>
  <c r="C107" i="1"/>
  <c r="C83" i="1"/>
  <c r="C51" i="1"/>
  <c r="C19" i="1"/>
  <c r="C114" i="1"/>
  <c r="C82" i="1"/>
  <c r="C42" i="1"/>
  <c r="C18" i="1"/>
  <c r="C113" i="1"/>
  <c r="C81" i="1"/>
  <c r="C49" i="1"/>
  <c r="C25" i="1"/>
  <c r="G17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6" i="1"/>
  <c r="C109" i="1"/>
  <c r="C77" i="1"/>
  <c r="C53" i="1"/>
  <c r="C21" i="1"/>
  <c r="G15" i="1"/>
  <c r="C116" i="1"/>
  <c r="C92" i="1"/>
  <c r="C68" i="1"/>
  <c r="C36" i="1"/>
  <c r="G21" i="1"/>
  <c r="G9" i="1"/>
  <c r="G19" i="1"/>
  <c r="C123" i="1"/>
  <c r="C91" i="1"/>
  <c r="C67" i="1"/>
  <c r="C35" i="1"/>
  <c r="C11" i="1"/>
  <c r="C106" i="1"/>
  <c r="C74" i="1"/>
  <c r="C58" i="1"/>
  <c r="C26" i="1"/>
  <c r="C105" i="1"/>
  <c r="C89" i="1"/>
  <c r="C57" i="1"/>
  <c r="C33" i="1"/>
  <c r="G20" i="1"/>
  <c r="G23" i="1"/>
  <c r="G25" i="1" s="1"/>
  <c r="H2" i="1"/>
  <c r="L2" i="1"/>
  <c r="H1" i="1"/>
  <c r="L4" i="1"/>
  <c r="O3" i="2"/>
  <c r="O6" i="2"/>
  <c r="O9" i="2" s="1"/>
  <c r="O11" i="2" s="1"/>
</calcChain>
</file>

<file path=xl/sharedStrings.xml><?xml version="1.0" encoding="utf-8"?>
<sst xmlns="http://schemas.openxmlformats.org/spreadsheetml/2006/main" count="21" uniqueCount="20">
  <si>
    <t>Val Date</t>
  </si>
  <si>
    <t>Cash</t>
  </si>
  <si>
    <t>3m</t>
  </si>
  <si>
    <t>Metal</t>
  </si>
  <si>
    <t>CA</t>
  </si>
  <si>
    <t>PriceCurve</t>
  </si>
  <si>
    <t>LIBOR IX</t>
  </si>
  <si>
    <t>FundingModel</t>
  </si>
  <si>
    <t>FIC</t>
  </si>
  <si>
    <t>USD Curve</t>
  </si>
  <si>
    <t>AssetModel</t>
  </si>
  <si>
    <t>Portfolio</t>
  </si>
  <si>
    <t>PV</t>
  </si>
  <si>
    <t>Average</t>
  </si>
  <si>
    <t>FV</t>
  </si>
  <si>
    <t>Size</t>
  </si>
  <si>
    <t>Strike</t>
  </si>
  <si>
    <t>DF</t>
  </si>
  <si>
    <t>Settle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</si>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</sst>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right"/>
    </xf>
    <xf numFmtId="17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5979</v>
        <stp/>
        <stp>##V3_BDPV12</stp>
        <stp>LMCADP 20180919 LME Comdty</stp>
        <stp>PX_SETTLE</stp>
        <stp>[Qwack - LMEDateExample.xlsx]Curves!R5C3</stp>
        <tr r="C5" s="1"/>
      </tp>
      <tp>
        <v>6160.5</v>
        <stp/>
        <stp>##V3_BDPV12</stp>
        <stp>LMCADP 20280920 LME Comdty</stp>
        <stp>PX_SETTLE</stp>
        <stp>[Qwack - LMEDateExample.xlsx]Curves!R126C3</stp>
        <tr r="C126" s="1"/>
      </tp>
      <tp>
        <v>6160.5</v>
        <stp/>
        <stp>##V3_BDPV12</stp>
        <stp>LMCADP 20270915 LME Comdty</stp>
        <stp>PX_SETTLE</stp>
        <stp>[Qwack - LMEDateExample.xlsx]Curves!R114C3</stp>
        <tr r="C114" s="1"/>
      </tp>
      <tp>
        <v>6160.5</v>
        <stp/>
        <stp>##V3_BDPV12</stp>
        <stp>LMCADP 20280816 LME Comdty</stp>
        <stp>PX_SETTLE</stp>
        <stp>[Qwack - LMEDateExample.xlsx]Curves!R125C3</stp>
        <tr r="C125" s="1"/>
      </tp>
      <tp>
        <v>6160.5</v>
        <stp/>
        <stp>##V3_BDPV12</stp>
        <stp>LMCADP 20270421 LME Comdty</stp>
        <stp>PX_SETTLE</stp>
        <stp>[Qwack - LMEDateExample.xlsx]Curves!R109C3</stp>
        <tr r="C109" s="1"/>
      </tp>
      <tp>
        <v>6160.5</v>
        <stp/>
        <stp>##V3_BDPV12</stp>
        <stp>LMCADP 20260916 LME Comdty</stp>
        <stp>PX_SETTLE</stp>
        <stp>[Qwack - LMEDateExample.xlsx]Curves!R102C3</stp>
        <tr r="C102" s="1"/>
      </tp>
      <tp>
        <v>6160.5</v>
        <stp/>
        <stp>##V3_BDPV12</stp>
        <stp>LMCADP 20270317 LME Comdty</stp>
        <stp>PX_SETTLE</stp>
        <stp>[Qwack - LMEDateExample.xlsx]Curves!R108C3</stp>
        <tr r="C108" s="1"/>
      </tp>
      <tp>
        <v>6160.5</v>
        <stp/>
        <stp>##V3_BDPV12</stp>
        <stp>LMCADP 20280216 LME Comdty</stp>
        <stp>PX_SETTLE</stp>
        <stp>[Qwack - LMEDateExample.xlsx]Curves!R119C3</stp>
        <tr r="C119" s="1"/>
      </tp>
      <tp>
        <v>6160.5</v>
        <stp/>
        <stp>##V3_BDPV12</stp>
        <stp>LMCADP 20270818 LME Comdty</stp>
        <stp>PX_SETTLE</stp>
        <stp>[Qwack - LMEDateExample.xlsx]Curves!R113C3</stp>
        <tr r="C113" s="1"/>
      </tp>
      <tp>
        <v>6160.5</v>
        <stp/>
        <stp>##V3_BDPV12</stp>
        <stp>LMCADP 20280119 LME Comdty</stp>
        <stp>PX_SETTLE</stp>
        <stp>[Qwack - LMEDateExample.xlsx]Curves!R118C3</stp>
        <tr r="C118" s="1"/>
      </tp>
      <tp>
        <v>6160.5</v>
        <stp/>
        <stp>##V3_BDPV12</stp>
        <stp>LMCADP 20260819 LME Comdty</stp>
        <stp>PX_SETTLE</stp>
        <stp>[Qwack - LMEDateExample.xlsx]Curves!R101C3</stp>
        <tr r="C101" s="1"/>
      </tp>
      <tp>
        <v>6160.5</v>
        <stp/>
        <stp>##V3_BDPV12</stp>
        <stp>LMCADP 20281115 LME Comdty</stp>
        <stp>PX_SETTLE</stp>
        <stp>[Qwack - LMEDateExample.xlsx]Curves!R128C3</stp>
        <tr r="C128" s="1"/>
      </tp>
      <tp>
        <v>5986.5</v>
        <stp/>
        <stp>##V3_BDPV12</stp>
        <stp>LMCADP 20181123 LME Comdty</stp>
        <stp>PX_SETTLE</stp>
        <stp>[Qwack - LMEDateExample.xlsx]Curves!R8C3</stp>
        <tr r="C8" s="1"/>
      </tp>
      <tp>
        <v>6160.5</v>
        <stp/>
        <stp>##V3_BDPV12</stp>
        <stp>LMCADP 20260715 LME Comdty</stp>
        <stp>PX_SETTLE</stp>
        <stp>[Qwack - LMEDateExample.xlsx]Curves!R100C3</stp>
        <tr r="C100" s="1"/>
      </tp>
      <tp>
        <v>6160.5</v>
        <stp/>
        <stp>##V3_BDPV12</stp>
        <stp>LMCADP 20281018 LME Comdty</stp>
        <stp>PX_SETTLE</stp>
        <stp>[Qwack - LMEDateExample.xlsx]Curves!R127C3</stp>
        <tr r="C127" s="1"/>
      </tp>
      <tp>
        <v>6160.5</v>
        <stp/>
        <stp>##V3_BDPV12</stp>
        <stp>LMCADP 20271117 LME Comdty</stp>
        <stp>PX_SETTLE</stp>
        <stp>[Qwack - LMEDateExample.xlsx]Curves!R116C3</stp>
        <tr r="C116" s="1"/>
      </tp>
      <tp>
        <v>6160.5</v>
        <stp/>
        <stp>##V3_BDPV12</stp>
        <stp>LMCADP 20261216 LME Comdty</stp>
        <stp>PX_SETTLE</stp>
        <stp>[Qwack - LMEDateExample.xlsx]Curves!R105C3</stp>
        <tr r="C105" s="1"/>
      </tp>
      <tp>
        <v>6160.5</v>
        <stp/>
        <stp>##V3_BDPV12</stp>
        <stp>LMCADP 20270616 LME Comdty</stp>
        <stp>PX_SETTLE</stp>
        <stp>[Qwack - LMEDateExample.xlsx]Curves!R111C3</stp>
        <tr r="C111" s="1"/>
      </tp>
      <tp>
        <v>6160.5</v>
        <stp/>
        <stp>##V3_BDPV12</stp>
        <stp>LMCADP 20280517 LME Comdty</stp>
        <stp>PX_SETTLE</stp>
        <stp>[Qwack - LMEDateExample.xlsx]Curves!R122C3</stp>
        <tr r="C122" s="1"/>
      </tp>
      <tp>
        <v>6160.5</v>
        <stp/>
        <stp>##V3_BDPV12</stp>
        <stp>LMCADP 20270120 LME Comdty</stp>
        <stp>PX_SETTLE</stp>
        <stp>[Qwack - LMEDateExample.xlsx]Curves!R106C3</stp>
        <tr r="C106" s="1"/>
      </tp>
      <tp>
        <v>5989.5</v>
        <stp/>
        <stp>##V3_BDPV12</stp>
        <stp>LMCADP 20181121 LME Comdty</stp>
        <stp>PX_SETTLE</stp>
        <stp>[Qwack - LMEDateExample.xlsx]Curves!R7C3</stp>
        <tr r="C7" s="1"/>
      </tp>
      <tp>
        <v>6160.5</v>
        <stp/>
        <stp>##V3_BDPV12</stp>
        <stp>LMCADP 20271215 LME Comdty</stp>
        <stp>PX_SETTLE</stp>
        <stp>[Qwack - LMEDateExample.xlsx]Curves!R117C3</stp>
        <tr r="C117" s="1"/>
      </tp>
      <tp>
        <v>6160.5</v>
        <stp/>
        <stp>##V3_BDPV12</stp>
        <stp>LMCADP 20270217 LME Comdty</stp>
        <stp>PX_SETTLE</stp>
        <stp>[Qwack - LMEDateExample.xlsx]Curves!R107C3</stp>
        <tr r="C107" s="1"/>
      </tp>
      <tp>
        <v>6160.5</v>
        <stp/>
        <stp>##V3_BDPV12</stp>
        <stp>LMCADP 20280419 LME Comdty</stp>
        <stp>PX_SETTLE</stp>
        <stp>[Qwack - LMEDateExample.xlsx]Curves!R121C3</stp>
        <tr r="C121" s="1"/>
      </tp>
      <tp>
        <v>6160.5</v>
        <stp/>
        <stp>##V3_BDPV12</stp>
        <stp>LMCADP 20261118 LME Comdty</stp>
        <stp>PX_SETTLE</stp>
        <stp>[Qwack - LMEDateExample.xlsx]Curves!R104C3</stp>
        <tr r="C104" s="1"/>
      </tp>
      <tp>
        <v>6160.5</v>
        <stp/>
        <stp>##V3_BDPV12</stp>
        <stp>LMCADP 20270519 LME Comdty</stp>
        <stp>PX_SETTLE</stp>
        <stp>[Qwack - LMEDateExample.xlsx]Curves!R110C3</stp>
        <tr r="C110" s="1"/>
      </tp>
      <tp>
        <v>6160.5</v>
        <stp/>
        <stp>##V3_BDPV12</stp>
        <stp>LMCADP 20270721 LME Comdty</stp>
        <stp>PX_SETTLE</stp>
        <stp>[Qwack - LMEDateExample.xlsx]Curves!R112C3</stp>
        <tr r="C112" s="1"/>
      </tp>
      <tp>
        <v>6160.5</v>
        <stp/>
        <stp>##V3_BDPV12</stp>
        <stp>LMCADP 20271020 LME Comdty</stp>
        <stp>PX_SETTLE</stp>
        <stp>[Qwack - LMEDateExample.xlsx]Curves!R115C3</stp>
        <tr r="C115" s="1"/>
      </tp>
      <tp>
        <v>6160.5</v>
        <stp/>
        <stp>##V3_BDPV12</stp>
        <stp>LMCADP 20280621 LME Comdty</stp>
        <stp>PX_SETTLE</stp>
        <stp>[Qwack - LMEDateExample.xlsx]Curves!R123C3</stp>
        <tr r="C123" s="1"/>
      </tp>
      <tp>
        <v>5993</v>
        <stp/>
        <stp>##V3_BDPV12</stp>
        <stp>LMCADP 20181219 LME Comdty</stp>
        <stp>PX_SETTLE</stp>
        <stp>[Qwack - LMEDateExample.xlsx]Curves!R9C3</stp>
        <tr r="C9" s="1"/>
      </tp>
      <tp>
        <v>6160.5</v>
        <stp/>
        <stp>##V3_BDPV12</stp>
        <stp>LMCADP 20280719 LME Comdty</stp>
        <stp>PX_SETTLE</stp>
        <stp>[Qwack - LMEDateExample.xlsx]Curves!R124C3</stp>
        <tr r="C124" s="1"/>
      </tp>
      <tp>
        <v>6160.5</v>
        <stp/>
        <stp>##V3_BDPV12</stp>
        <stp>LMCADP 20280315 LME Comdty</stp>
        <stp>PX_SETTLE</stp>
        <stp>[Qwack - LMEDateExample.xlsx]Curves!R120C3</stp>
        <tr r="C120" s="1"/>
      </tp>
      <tp>
        <v>6160.5</v>
        <stp/>
        <stp>##V3_BDPV12</stp>
        <stp>LMCADP 20261021 LME Comdty</stp>
        <stp>PX_SETTLE</stp>
        <stp>[Qwack - LMEDateExample.xlsx]Curves!R103C3</stp>
        <tr r="C103" s="1"/>
      </tp>
      <tp>
        <v>5985</v>
        <stp/>
        <stp>##V3_BDPV12</stp>
        <stp>LMCADP 20181017 LME Comdty</stp>
        <stp>PX_SETTLE</stp>
        <stp>[Qwack - LMEDateExample.xlsx]Curves!R6C3</stp>
        <tr r="C6" s="1"/>
      </tp>
      <tp>
        <v>5967</v>
        <stp/>
        <stp>##V3_BDPV12</stp>
        <stp>LMCADY Comdty</stp>
        <stp>PX_SETTLE</stp>
        <stp>[Qwack - LMEDateExample.xlsx]Curves!R4C3</stp>
        <tr r="C4" s="1"/>
      </tp>
      <tp>
        <v>6153</v>
        <stp/>
        <stp>##V3_BDPV12</stp>
        <stp>LMCADP 20210915 LME Comdty</stp>
        <stp>PX_SETTLE</stp>
        <stp>[Qwack - LMEDateExample.xlsx]Curves!R42C3</stp>
        <tr r="C42" s="1"/>
      </tp>
      <tp>
        <v>6160.5</v>
        <stp/>
        <stp>##V3_BDPV12</stp>
        <stp>LMCADP 20220720 LME Comdty</stp>
        <stp>PX_SETTLE</stp>
        <stp>[Qwack - LMEDateExample.xlsx]Curves!R52C3</stp>
        <tr r="C52" s="1"/>
      </tp>
      <tp>
        <v>6160.5</v>
        <stp/>
        <stp>##V3_BDPV12</stp>
        <stp>LMCADP 20230517 LME Comdty</stp>
        <stp>PX_SETTLE</stp>
        <stp>[Qwack - LMEDateExample.xlsx]Curves!R62C3</stp>
        <tr r="C62" s="1"/>
      </tp>
      <tp>
        <v>6011.5</v>
        <stp/>
        <stp>##V3_BDPV12</stp>
        <stp>LMCADP 20190320 LME Comdty</stp>
        <stp>PX_SETTLE</stp>
        <stp>[Qwack - LMEDateExample.xlsx]Curves!R12C3</stp>
        <tr r="C12" s="1"/>
      </tp>
      <tp>
        <v>6160.5</v>
        <stp/>
        <stp>##V3_BDPV12</stp>
        <stp>LMCADP 20240320 LME Comdty</stp>
        <stp>PX_SETTLE</stp>
        <stp>[Qwack - LMEDateExample.xlsx]Curves!R72C3</stp>
        <tr r="C72" s="1"/>
      </tp>
      <tp>
        <v>6130.5</v>
        <stp/>
        <stp>##V3_BDPV12</stp>
        <stp>LMCADP 20201216 LME Comdty</stp>
        <stp>PX_SETTLE</stp>
        <stp>[Qwack - LMEDateExample.xlsx]Curves!R33C3</stp>
        <tr r="C33" s="1"/>
      </tp>
      <tp>
        <v>6160.5</v>
        <stp/>
        <stp>##V3_BDPV12</stp>
        <stp>LMCADP 20251217 LME Comdty</stp>
        <stp>PX_SETTLE</stp>
        <stp>[Qwack - LMEDateExample.xlsx]Curves!R93C3</stp>
        <tr r="C93" s="1"/>
      </tp>
      <tp>
        <v>6073.5</v>
        <stp/>
        <stp>##V3_BDPV12</stp>
        <stp>LMCADP 20200115 LME Comdty</stp>
        <stp>PX_SETTLE</stp>
        <stp>[Qwack - LMEDateExample.xlsx]Curves!R22C3</stp>
        <tr r="C22" s="1"/>
      </tp>
      <tp>
        <v>6160.5</v>
        <stp/>
        <stp>##V3_BDPV12</stp>
        <stp>LMCADP 20250115 LME Comdty</stp>
        <stp>PX_SETTLE</stp>
        <stp>[Qwack - LMEDateExample.xlsx]Curves!R82C3</stp>
        <tr r="C82" s="1"/>
      </tp>
      <tp>
        <v>6155.5</v>
        <stp/>
        <stp>##V3_BDPV12</stp>
        <stp>LMCADP 20211020 LME Comdty</stp>
        <stp>PX_SETTLE</stp>
        <stp>[Qwack - LMEDateExample.xlsx]Curves!R43C3</stp>
        <tr r="C43" s="1"/>
      </tp>
      <tp>
        <v>6160.5</v>
        <stp/>
        <stp>##V3_BDPV12</stp>
        <stp>LMCADP 20220817 LME Comdty</stp>
        <stp>PX_SETTLE</stp>
        <stp>[Qwack - LMEDateExample.xlsx]Curves!R53C3</stp>
        <tr r="C53" s="1"/>
      </tp>
      <tp>
        <v>6160.5</v>
        <stp/>
        <stp>##V3_BDPV12</stp>
        <stp>LMCADP 20230621 LME Comdty</stp>
        <stp>PX_SETTLE</stp>
        <stp>[Qwack - LMEDateExample.xlsx]Curves!R63C3</stp>
        <tr r="C63" s="1"/>
      </tp>
      <tp>
        <v>6160.5</v>
        <stp/>
        <stp>##V3_BDPV12</stp>
        <stp>LMCADP 20240417 LME Comdty</stp>
        <stp>PX_SETTLE</stp>
        <stp>[Qwack - LMEDateExample.xlsx]Curves!R73C3</stp>
        <tr r="C73" s="1"/>
      </tp>
      <tp>
        <v>6018</v>
        <stp/>
        <stp>##V3_BDPV12</stp>
        <stp>LMCADP 20190417 LME Comdty</stp>
        <stp>PX_SETTLE</stp>
        <stp>[Qwack - LMEDateExample.xlsx]Curves!R13C3</stp>
        <tr r="C13" s="1"/>
      </tp>
      <tp>
        <v>6160.5</v>
        <stp/>
        <stp>##V3_BDPV12</stp>
        <stp>LMCADP 20250219 LME Comdty</stp>
        <stp>PX_SETTLE</stp>
        <stp>[Qwack - LMEDateExample.xlsx]Curves!R83C3</stp>
        <tr r="C83" s="1"/>
      </tp>
      <tp>
        <v>6079</v>
        <stp/>
        <stp>##V3_BDPV12</stp>
        <stp>LMCADP 20200219 LME Comdty</stp>
        <stp>PX_SETTLE</stp>
        <stp>[Qwack - LMEDateExample.xlsx]Curves!R23C3</stp>
        <tr r="C23" s="1"/>
      </tp>
      <tp>
        <v>6160.5</v>
        <stp/>
        <stp>##V3_BDPV12</stp>
        <stp>LMCADP 20251119 LME Comdty</stp>
        <stp>PX_SETTLE</stp>
        <stp>[Qwack - LMEDateExample.xlsx]Curves!R92C3</stp>
        <tr r="C92" s="1"/>
      </tp>
      <tp>
        <v>6126.5</v>
        <stp/>
        <stp>##V3_BDPV12</stp>
        <stp>LMCADP 20201118 LME Comdty</stp>
        <stp>PX_SETTLE</stp>
        <stp>[Qwack - LMEDateExample.xlsx]Curves!R32C3</stp>
        <tr r="C32" s="1"/>
      </tp>
      <tp>
        <v>6116.5</v>
        <stp/>
        <stp>##V3_BDPV12</stp>
        <stp>LMCADP 20200916 LME Comdty</stp>
        <stp>PX_SETTLE</stp>
        <stp>[Qwack - LMEDateExample.xlsx]Curves!R30C3</stp>
        <tr r="C30" s="1"/>
      </tp>
      <tp>
        <v>6160.5</v>
        <stp/>
        <stp>##V3_BDPV12</stp>
        <stp>LMCADP 20250917 LME Comdty</stp>
        <stp>PX_SETTLE</stp>
        <stp>[Qwack - LMEDateExample.xlsx]Curves!R90C3</stp>
        <tr r="C90" s="1"/>
      </tp>
      <tp>
        <v>6148</v>
        <stp/>
        <stp>##V3_BDPV12</stp>
        <stp>LMCADP 20210721 LME Comdty</stp>
        <stp>PX_SETTLE</stp>
        <stp>[Qwack - LMEDateExample.xlsx]Curves!R40C3</stp>
        <tr r="C40" s="1"/>
      </tp>
      <tp>
        <v>6160.5</v>
        <stp/>
        <stp>##V3_BDPV12</stp>
        <stp>LMCADP 20220518 LME Comdty</stp>
        <stp>PX_SETTLE</stp>
        <stp>[Qwack - LMEDateExample.xlsx]Curves!R50C3</stp>
        <tr r="C50" s="1"/>
      </tp>
      <tp>
        <v>6160.5</v>
        <stp/>
        <stp>##V3_BDPV12</stp>
        <stp>LMCADP 20230315 LME Comdty</stp>
        <stp>PX_SETTLE</stp>
        <stp>[Qwack - LMEDateExample.xlsx]Curves!R60C3</stp>
        <tr r="C60" s="1"/>
      </tp>
      <tp>
        <v>6160.5</v>
        <stp/>
        <stp>##V3_BDPV12</stp>
        <stp>LMCADP 20241218 LME Comdty</stp>
        <stp>PX_SETTLE</stp>
        <stp>[Qwack - LMEDateExample.xlsx]Curves!R81C3</stp>
        <tr r="C81" s="1"/>
      </tp>
      <tp>
        <v>6068</v>
        <stp/>
        <stp>##V3_BDPV12</stp>
        <stp>LMCADP 20191218 LME Comdty</stp>
        <stp>PX_SETTLE</stp>
        <stp>[Qwack - LMEDateExample.xlsx]Curves!R21C3</stp>
        <tr r="C21" s="1"/>
      </tp>
      <tp>
        <v>6160.5</v>
        <stp/>
        <stp>##V3_BDPV12</stp>
        <stp>LMCADP 20240117 LME Comdty</stp>
        <stp>PX_SETTLE</stp>
        <stp>[Qwack - LMEDateExample.xlsx]Curves!R70C3</stp>
        <tr r="C70" s="1"/>
      </tp>
      <tp>
        <v>5998.5</v>
        <stp/>
        <stp>##V3_BDPV12</stp>
        <stp>LMCADP 20190116 LME Comdty</stp>
        <stp>PX_SETTLE</stp>
        <stp>[Qwack - LMEDateExample.xlsx]Curves!R10C3</stp>
        <tr r="C10" s="1"/>
      </tp>
      <tp>
        <v>6160.5</v>
        <stp/>
        <stp>##V3_BDPV12</stp>
        <stp>LMCADP 20251015 LME Comdty</stp>
        <stp>PX_SETTLE</stp>
        <stp>[Qwack - LMEDateExample.xlsx]Curves!R91C3</stp>
        <tr r="C91" s="1"/>
      </tp>
      <tp>
        <v>6121.5</v>
        <stp/>
        <stp>##V3_BDPV12</stp>
        <stp>LMCADP 20201021 LME Comdty</stp>
        <stp>PX_SETTLE</stp>
        <stp>[Qwack - LMEDateExample.xlsx]Curves!R31C3</stp>
        <tr r="C31" s="1"/>
      </tp>
      <tp>
        <v>6150.5</v>
        <stp/>
        <stp>##V3_BDPV12</stp>
        <stp>LMCADP 20210818 LME Comdty</stp>
        <stp>PX_SETTLE</stp>
        <stp>[Qwack - LMEDateExample.xlsx]Curves!R41C3</stp>
        <tr r="C41" s="1"/>
      </tp>
      <tp>
        <v>6160.5</v>
        <stp/>
        <stp>##V3_BDPV12</stp>
        <stp>LMCADP 20220615 LME Comdty</stp>
        <stp>PX_SETTLE</stp>
        <stp>[Qwack - LMEDateExample.xlsx]Curves!R51C3</stp>
        <tr r="C51" s="1"/>
      </tp>
      <tp>
        <v>6160.5</v>
        <stp/>
        <stp>##V3_BDPV12</stp>
        <stp>LMCADP 20230419 LME Comdty</stp>
        <stp>PX_SETTLE</stp>
        <stp>[Qwack - LMEDateExample.xlsx]Curves!R61C3</stp>
        <tr r="C61" s="1"/>
      </tp>
      <tp>
        <v>6005</v>
        <stp/>
        <stp>##V3_BDPV12</stp>
        <stp>LMCADP 20190220 LME Comdty</stp>
        <stp>PX_SETTLE</stp>
        <stp>[Qwack - LMEDateExample.xlsx]Curves!R11C3</stp>
        <tr r="C11" s="1"/>
      </tp>
      <tp>
        <v>6160.5</v>
        <stp/>
        <stp>##V3_BDPV12</stp>
        <stp>LMCADP 20240221 LME Comdty</stp>
        <stp>PX_SETTLE</stp>
        <stp>[Qwack - LMEDateExample.xlsx]Curves!R71C3</stp>
        <tr r="C71" s="1"/>
      </tp>
      <tp>
        <v>6062.5</v>
        <stp/>
        <stp>##V3_BDPV12</stp>
        <stp>LMCADP 20191120 LME Comdty</stp>
        <stp>PX_SETTLE</stp>
        <stp>[Qwack - LMEDateExample.xlsx]Curves!R20C3</stp>
        <tr r="C20" s="1"/>
      </tp>
      <tp>
        <v>6160.5</v>
        <stp/>
        <stp>##V3_BDPV12</stp>
        <stp>LMCADP 20241120 LME Comdty</stp>
        <stp>PX_SETTLE</stp>
        <stp>[Qwack - LMEDateExample.xlsx]Curves!R80C3</stp>
        <tr r="C80" s="1"/>
      </tp>
      <tp>
        <v>97.055000000000007</v>
        <stp/>
        <stp>##V3_BDPV12</stp>
        <stp>EDZ9 Comdty</stp>
        <stp>PX_LAST</stp>
        <stp>[Qwack - LMEDateExample.xlsx]Curves!R9C6</stp>
        <tr r="F9" s="1"/>
      </tp>
      <tp>
        <v>6160.5</v>
        <stp/>
        <stp>##V3_BDPV12</stp>
        <stp>LMCADP 20230920 LME Comdty</stp>
        <stp>PX_SETTLE</stp>
        <stp>[Qwack - LMEDateExample.xlsx]Curves!R66C3</stp>
        <tr r="C66" s="1"/>
      </tp>
      <tp>
        <v>6160.5</v>
        <stp/>
        <stp>##V3_BDPV12</stp>
        <stp>LMCADP 20240717 LME Comdty</stp>
        <stp>PX_SETTLE</stp>
        <stp>[Qwack - LMEDateExample.xlsx]Curves!R76C3</stp>
        <tr r="C76" s="1"/>
      </tp>
      <tp>
        <v>6038</v>
        <stp/>
        <stp>##V3_BDPV12</stp>
        <stp>LMCADP 20190717 LME Comdty</stp>
        <stp>PX_SETTLE</stp>
        <stp>[Qwack - LMEDateExample.xlsx]Curves!R16C3</stp>
        <tr r="C16" s="1"/>
      </tp>
      <tp>
        <v>6095.5</v>
        <stp/>
        <stp>##V3_BDPV12</stp>
        <stp>LMCADP 20200520 LME Comdty</stp>
        <stp>PX_SETTLE</stp>
        <stp>[Qwack - LMEDateExample.xlsx]Curves!R26C3</stp>
        <tr r="C26" s="1"/>
      </tp>
      <tp>
        <v>6160.5</v>
        <stp/>
        <stp>##V3_BDPV12</stp>
        <stp>LMCADP 20250521 LME Comdty</stp>
        <stp>PX_SETTLE</stp>
        <stp>[Qwack - LMEDateExample.xlsx]Curves!R86C3</stp>
        <tr r="C86" s="1"/>
      </tp>
      <tp>
        <v>6138</v>
        <stp/>
        <stp>##V3_BDPV12</stp>
        <stp>LMCADP 20210317 LME Comdty</stp>
        <stp>PX_SETTLE</stp>
        <stp>[Qwack - LMEDateExample.xlsx]Curves!R36C3</stp>
        <tr r="C36" s="1"/>
      </tp>
      <tp>
        <v>6160.5</v>
        <stp/>
        <stp>##V3_BDPV12</stp>
        <stp>LMCADP 20260318 LME Comdty</stp>
        <stp>PX_SETTLE</stp>
        <stp>[Qwack - LMEDateExample.xlsx]Curves!R96C3</stp>
        <tr r="C96" s="1"/>
      </tp>
      <tp>
        <v>6160.5</v>
        <stp/>
        <stp>##V3_BDPV12</stp>
        <stp>LMCADP 20221221 LME Comdty</stp>
        <stp>PX_SETTLE</stp>
        <stp>[Qwack - LMEDateExample.xlsx]Curves!R57C3</stp>
        <tr r="C57" s="1"/>
      </tp>
      <tp>
        <v>6160.5</v>
        <stp/>
        <stp>##V3_BDPV12</stp>
        <stp>LMCADP 20220119 LME Comdty</stp>
        <stp>PX_SETTLE</stp>
        <stp>[Qwack - LMEDateExample.xlsx]Curves!R46C3</stp>
        <tr r="C46" s="1"/>
      </tp>
      <tp>
        <v>6160.5</v>
        <stp/>
        <stp>##V3_BDPV12</stp>
        <stp>LMCADP 20231018 LME Comdty</stp>
        <stp>PX_SETTLE</stp>
        <stp>[Qwack - LMEDateExample.xlsx]Curves!R67C3</stp>
        <tr r="C67" s="1"/>
      </tp>
      <tp>
        <v>97.09</v>
        <stp/>
        <stp>##V3_BDPV12</stp>
        <stp>EDU9 Comdty</stp>
        <stp>PX_LAST</stp>
        <stp>[Qwack - LMEDateExample.xlsx]Curves!R8C6</stp>
        <tr r="F8" s="1"/>
      </tp>
      <tp>
        <v>6044.5</v>
        <stp/>
        <stp>##V3_BDPV12</stp>
        <stp>LMCADP 20190821 LME Comdty</stp>
        <stp>PX_SETTLE</stp>
        <stp>[Qwack - LMEDateExample.xlsx]Curves!R17C3</stp>
        <tr r="C17" s="1"/>
      </tp>
      <tp>
        <v>6160.5</v>
        <stp/>
        <stp>##V3_BDPV12</stp>
        <stp>LMCADP 20240821 LME Comdty</stp>
        <stp>PX_SETTLE</stp>
        <stp>[Qwack - LMEDateExample.xlsx]Curves!R77C3</stp>
        <tr r="C77" s="1"/>
      </tp>
      <tp>
        <v>6101.5</v>
        <stp/>
        <stp>##V3_BDPV12</stp>
        <stp>LMCADP 20200617 LME Comdty</stp>
        <stp>PX_SETTLE</stp>
        <stp>[Qwack - LMEDateExample.xlsx]Curves!R27C3</stp>
        <tr r="C27" s="1"/>
      </tp>
      <tp>
        <v>6160.5</v>
        <stp/>
        <stp>##V3_BDPV12</stp>
        <stp>LMCADP 20250618 LME Comdty</stp>
        <stp>PX_SETTLE</stp>
        <stp>[Qwack - LMEDateExample.xlsx]Curves!R87C3</stp>
        <tr r="C87" s="1"/>
      </tp>
      <tp>
        <v>6160.5</v>
        <stp/>
        <stp>##V3_BDPV12</stp>
        <stp>LMCADP 20260415 LME Comdty</stp>
        <stp>PX_SETTLE</stp>
        <stp>[Qwack - LMEDateExample.xlsx]Curves!R97C3</stp>
        <tr r="C97" s="1"/>
      </tp>
      <tp>
        <v>6140.5</v>
        <stp/>
        <stp>##V3_BDPV12</stp>
        <stp>LMCADP 20210421 LME Comdty</stp>
        <stp>PX_SETTLE</stp>
        <stp>[Qwack - LMEDateExample.xlsx]Curves!R37C3</stp>
        <tr r="C37" s="1"/>
      </tp>
      <tp>
        <v>6160.5</v>
        <stp/>
        <stp>##V3_BDPV12</stp>
        <stp>LMCADP 20220216 LME Comdty</stp>
        <stp>PX_SETTLE</stp>
        <stp>[Qwack - LMEDateExample.xlsx]Curves!R47C3</stp>
        <tr r="C47" s="1"/>
      </tp>
      <tp>
        <v>6160.5</v>
        <stp/>
        <stp>##V3_BDPV12</stp>
        <stp>LMCADP 20221116 LME Comdty</stp>
        <stp>PX_SETTLE</stp>
        <stp>[Qwack - LMEDateExample.xlsx]Curves!R56C3</stp>
        <tr r="C56" s="1"/>
      </tp>
      <tp>
        <v>6160.5</v>
        <stp/>
        <stp>##V3_BDPV12</stp>
        <stp>LMCADP 20220921 LME Comdty</stp>
        <stp>PX_SETTLE</stp>
        <stp>[Qwack - LMEDateExample.xlsx]Curves!R54C3</stp>
        <tr r="C54" s="1"/>
      </tp>
      <tp>
        <v>6160.5</v>
        <stp/>
        <stp>##V3_BDPV12</stp>
        <stp>LMCADP 20230719 LME Comdty</stp>
        <stp>PX_SETTLE</stp>
        <stp>[Qwack - LMEDateExample.xlsx]Curves!R64C3</stp>
        <tr r="C64" s="1"/>
      </tp>
      <tp>
        <v>6160.5</v>
        <stp/>
        <stp>##V3_BDPV12</stp>
        <stp>LMCADP 20240515 LME Comdty</stp>
        <stp>PX_SETTLE</stp>
        <stp>[Qwack - LMEDateExample.xlsx]Curves!R74C3</stp>
        <tr r="C74" s="1"/>
      </tp>
      <tp>
        <v>6024.5</v>
        <stp/>
        <stp>##V3_BDPV12</stp>
        <stp>LMCADP 20190515 LME Comdty</stp>
        <stp>PX_SETTLE</stp>
        <stp>[Qwack - LMEDateExample.xlsx]Curves!R14C3</stp>
        <tr r="C14" s="1"/>
      </tp>
      <tp>
        <v>6160.5</v>
        <stp/>
        <stp>##V3_BDPV12</stp>
        <stp>LMCADP 20250319 LME Comdty</stp>
        <stp>PX_SETTLE</stp>
        <stp>[Qwack - LMEDateExample.xlsx]Curves!R84C3</stp>
        <tr r="C84" s="1"/>
      </tp>
      <tp>
        <v>6084</v>
        <stp/>
        <stp>##V3_BDPV12</stp>
        <stp>LMCADP 20200318 LME Comdty</stp>
        <stp>PX_SETTLE</stp>
        <stp>[Qwack - LMEDateExample.xlsx]Curves!R24C3</stp>
        <tr r="C24" s="1"/>
      </tp>
      <tp>
        <v>6160.5</v>
        <stp/>
        <stp>##V3_BDPV12</stp>
        <stp>LMCADP 20211215 LME Comdty</stp>
        <stp>PX_SETTLE</stp>
        <stp>[Qwack - LMEDateExample.xlsx]Curves!R45C3</stp>
        <tr r="C45" s="1"/>
      </tp>
      <tp>
        <v>6133</v>
        <stp/>
        <stp>##V3_BDPV12</stp>
        <stp>LMCADP 20210120 LME Comdty</stp>
        <stp>PX_SETTLE</stp>
        <stp>[Qwack - LMEDateExample.xlsx]Curves!R34C3</stp>
        <tr r="C34" s="1"/>
      </tp>
      <tp>
        <v>6160.5</v>
        <stp/>
        <stp>##V3_BDPV12</stp>
        <stp>LMCADP 20260121 LME Comdty</stp>
        <stp>PX_SETTLE</stp>
        <stp>[Qwack - LMEDateExample.xlsx]Curves!R94C3</stp>
        <tr r="C94" s="1"/>
      </tp>
      <tp>
        <v>6160.5</v>
        <stp/>
        <stp>##V3_BDPV12</stp>
        <stp>LMCADP 20221019 LME Comdty</stp>
        <stp>PX_SETTLE</stp>
        <stp>[Qwack - LMEDateExample.xlsx]Curves!R55C3</stp>
        <tr r="C55" s="1"/>
      </tp>
      <tp>
        <v>6160.5</v>
        <stp/>
        <stp>##V3_BDPV12</stp>
        <stp>LMCADP 20230816 LME Comdty</stp>
        <stp>PX_SETTLE</stp>
        <stp>[Qwack - LMEDateExample.xlsx]Curves!R65C3</stp>
        <tr r="C65" s="1"/>
      </tp>
      <tp>
        <v>6160.5</v>
        <stp/>
        <stp>##V3_BDPV12</stp>
        <stp>LMCADP 20240619 LME Comdty</stp>
        <stp>PX_SETTLE</stp>
        <stp>[Qwack - LMEDateExample.xlsx]Curves!R75C3</stp>
        <tr r="C75" s="1"/>
      </tp>
      <tp>
        <v>6031.5</v>
        <stp/>
        <stp>##V3_BDPV12</stp>
        <stp>LMCADP 20190619 LME Comdty</stp>
        <stp>PX_SETTLE</stp>
        <stp>[Qwack - LMEDateExample.xlsx]Curves!R15C3</stp>
        <tr r="C15" s="1"/>
      </tp>
      <tp>
        <v>6089.5</v>
        <stp/>
        <stp>##V3_BDPV12</stp>
        <stp>LMCADP 20200415 LME Comdty</stp>
        <stp>PX_SETTLE</stp>
        <stp>[Qwack - LMEDateExample.xlsx]Curves!R25C3</stp>
        <tr r="C25" s="1"/>
      </tp>
      <tp>
        <v>6160.5</v>
        <stp/>
        <stp>##V3_BDPV12</stp>
        <stp>LMCADP 20250416 LME Comdty</stp>
        <stp>PX_SETTLE</stp>
        <stp>[Qwack - LMEDateExample.xlsx]Curves!R85C3</stp>
        <tr r="C85" s="1"/>
      </tp>
      <tp>
        <v>6135.5</v>
        <stp/>
        <stp>##V3_BDPV12</stp>
        <stp>LMCADP 20210217 LME Comdty</stp>
        <stp>PX_SETTLE</stp>
        <stp>[Qwack - LMEDateExample.xlsx]Curves!R35C3</stp>
        <tr r="C35" s="1"/>
      </tp>
      <tp>
        <v>6160.5</v>
        <stp/>
        <stp>##V3_BDPV12</stp>
        <stp>LMCADP 20260218 LME Comdty</stp>
        <stp>PX_SETTLE</stp>
        <stp>[Qwack - LMEDateExample.xlsx]Curves!R95C3</stp>
        <tr r="C95" s="1"/>
      </tp>
      <tp>
        <v>6158</v>
        <stp/>
        <stp>##V3_BDPV12</stp>
        <stp>LMCADP 20211117 LME Comdty</stp>
        <stp>PX_SETTLE</stp>
        <stp>[Qwack - LMEDateExample.xlsx]Curves!R44C3</stp>
        <tr r="C44" s="1"/>
      </tp>
      <tp>
        <v>97.4</v>
        <stp/>
        <stp>##V3_BDPV12</stp>
        <stp>EDZ8 Comdty</stp>
        <stp>PX_LAST</stp>
        <stp>[Qwack - LMEDateExample.xlsx]Curves!R5C6</stp>
        <tr r="F5" s="1"/>
      </tp>
      <tp>
        <v>97.65</v>
        <stp/>
        <stp>##V3_BDPV12</stp>
        <stp>EDU8 Comdty</stp>
        <stp>PX_LAST</stp>
        <stp>[Qwack - LMEDateExample.xlsx]Curves!R4C6</stp>
        <tr r="F4" s="1"/>
      </tp>
      <tp>
        <v>97.15</v>
        <stp/>
        <stp>##V3_BDPV12</stp>
        <stp>EDM9 Comdty</stp>
        <stp>PX_LAST</stp>
        <stp>[Qwack - LMEDateExample.xlsx]Curves!R7C6</stp>
        <tr r="F7" s="1"/>
      </tp>
      <tp>
        <v>6160.5</v>
        <stp/>
        <stp>##V3_BDPV12</stp>
        <stp>LMCADP 20240918 LME Comdty</stp>
        <stp>PX_SETTLE</stp>
        <stp>[Qwack - LMEDateExample.xlsx]Curves!R78C3</stp>
        <tr r="C78" s="1"/>
      </tp>
      <tp>
        <v>6051</v>
        <stp/>
        <stp>##V3_BDPV12</stp>
        <stp>LMCADP 20190918 LME Comdty</stp>
        <stp>PX_SETTLE</stp>
        <stp>[Qwack - LMEDateExample.xlsx]Curves!R18C3</stp>
        <tr r="C18" s="1"/>
      </tp>
      <tp>
        <v>6106.5</v>
        <stp/>
        <stp>##V3_BDPV12</stp>
        <stp>LMCADP 20200715 LME Comdty</stp>
        <stp>PX_SETTLE</stp>
        <stp>[Qwack - LMEDateExample.xlsx]Curves!R28C3</stp>
        <tr r="C28" s="1"/>
      </tp>
      <tp>
        <v>6160.5</v>
        <stp/>
        <stp>##V3_BDPV12</stp>
        <stp>LMCADP 20250716 LME Comdty</stp>
        <stp>PX_SETTLE</stp>
        <stp>[Qwack - LMEDateExample.xlsx]Curves!R88C3</stp>
        <tr r="C88" s="1"/>
      </tp>
      <tp>
        <v>6143</v>
        <stp/>
        <stp>##V3_BDPV12</stp>
        <stp>LMCADP 20210519 LME Comdty</stp>
        <stp>PX_SETTLE</stp>
        <stp>[Qwack - LMEDateExample.xlsx]Curves!R38C3</stp>
        <tr r="C38" s="1"/>
      </tp>
      <tp>
        <v>6160.5</v>
        <stp/>
        <stp>##V3_BDPV12</stp>
        <stp>LMCADP 20260520 LME Comdty</stp>
        <stp>PX_SETTLE</stp>
        <stp>[Qwack - LMEDateExample.xlsx]Curves!R98C3</stp>
        <tr r="C98" s="1"/>
      </tp>
      <tp>
        <v>6160.5</v>
        <stp/>
        <stp>##V3_BDPV12</stp>
        <stp>LMCADP 20220316 LME Comdty</stp>
        <stp>PX_SETTLE</stp>
        <stp>[Qwack - LMEDateExample.xlsx]Curves!R48C3</stp>
        <tr r="C48" s="1"/>
      </tp>
      <tp>
        <v>6160.5</v>
        <stp/>
        <stp>##V3_BDPV12</stp>
        <stp>LMCADP 20231220 LME Comdty</stp>
        <stp>PX_SETTLE</stp>
        <stp>[Qwack - LMEDateExample.xlsx]Curves!R69C3</stp>
        <tr r="C69" s="1"/>
      </tp>
      <tp>
        <v>6160.5</v>
        <stp/>
        <stp>##V3_BDPV12</stp>
        <stp>LMCADP 20230118 LME Comdty</stp>
        <stp>PX_SETTLE</stp>
        <stp>[Qwack - LMEDateExample.xlsx]Curves!R58C3</stp>
        <tr r="C58" s="1"/>
      </tp>
      <tp>
        <v>6160.5</v>
        <stp/>
        <stp>##V3_BDPV12</stp>
        <stp>LMCADP 20241016 LME Comdty</stp>
        <stp>PX_SETTLE</stp>
        <stp>[Qwack - LMEDateExample.xlsx]Curves!R79C3</stp>
        <tr r="C79" s="1"/>
      </tp>
      <tp>
        <v>6057</v>
        <stp/>
        <stp>##V3_BDPV12</stp>
        <stp>LMCADP 20191016 LME Comdty</stp>
        <stp>PX_SETTLE</stp>
        <stp>[Qwack - LMEDateExample.xlsx]Curves!R19C3</stp>
        <tr r="C19" s="1"/>
      </tp>
      <tp>
        <v>97.254999999999995</v>
        <stp/>
        <stp>##V3_BDPV12</stp>
        <stp>EDH9 Comdty</stp>
        <stp>PX_LAST</stp>
        <stp>[Qwack - LMEDateExample.xlsx]Curves!R6C6</stp>
        <tr r="F6" s="1"/>
      </tp>
      <tp>
        <v>6111.5</v>
        <stp/>
        <stp>##V3_BDPV12</stp>
        <stp>LMCADP 20200819 LME Comdty</stp>
        <stp>PX_SETTLE</stp>
        <stp>[Qwack - LMEDateExample.xlsx]Curves!R29C3</stp>
        <tr r="C29" s="1"/>
      </tp>
      <tp>
        <v>6160.5</v>
        <stp/>
        <stp>##V3_BDPV12</stp>
        <stp>LMCADP 20250820 LME Comdty</stp>
        <stp>PX_SETTLE</stp>
        <stp>[Qwack - LMEDateExample.xlsx]Curves!R89C3</stp>
        <tr r="C89" s="1"/>
      </tp>
      <tp>
        <v>6145.5</v>
        <stp/>
        <stp>##V3_BDPV12</stp>
        <stp>LMCADP 20210616 LME Comdty</stp>
        <stp>PX_SETTLE</stp>
        <stp>[Qwack - LMEDateExample.xlsx]Curves!R39C3</stp>
        <tr r="C39" s="1"/>
      </tp>
      <tp>
        <v>6160.5</v>
        <stp/>
        <stp>##V3_BDPV12</stp>
        <stp>LMCADP 20260617 LME Comdty</stp>
        <stp>PX_SETTLE</stp>
        <stp>[Qwack - LMEDateExample.xlsx]Curves!R99C3</stp>
        <tr r="C99" s="1"/>
      </tp>
      <tp>
        <v>6160.5</v>
        <stp/>
        <stp>##V3_BDPV12</stp>
        <stp>LMCADP 20220420 LME Comdty</stp>
        <stp>PX_SETTLE</stp>
        <stp>[Qwack - LMEDateExample.xlsx]Curves!R49C3</stp>
        <tr r="C49" s="1"/>
      </tp>
      <tp>
        <v>6160.5</v>
        <stp/>
        <stp>##V3_BDPV12</stp>
        <stp>LMCADP 20230215 LME Comdty</stp>
        <stp>PX_SETTLE</stp>
        <stp>[Qwack - LMEDateExample.xlsx]Curves!R59C3</stp>
        <tr r="C59" s="1"/>
      </tp>
      <tp>
        <v>6160.5</v>
        <stp/>
        <stp>##V3_BDPV12</stp>
        <stp>LMCADP 20231115 LME Comdty</stp>
        <stp>PX_SETTLE</stp>
        <stp>[Qwack - LMEDateExample.xlsx]Curves!R68C3</stp>
        <tr r="C68" s="1"/>
      </tp>
      <tp>
        <v>97.094999999999999</v>
        <stp/>
        <stp>##V3_BDPV12</stp>
        <stp>EDU1 Comdty</stp>
        <stp>PX_LAST</stp>
        <stp>[Qwack - LMEDateExample.xlsx]Curves!R16C6</stp>
        <tr r="F16" s="1"/>
      </tp>
      <tp>
        <v>97.070000000000007</v>
        <stp/>
        <stp>##V3_BDPV12</stp>
        <stp>EDU0 Comdty</stp>
        <stp>PX_LAST</stp>
        <stp>[Qwack - LMEDateExample.xlsx]Curves!R12C6</stp>
        <tr r="F12" s="1"/>
      </tp>
      <tp>
        <v>97.08</v>
        <stp/>
        <stp>##V3_BDPV12</stp>
        <stp>EDU2 Comdty</stp>
        <stp>PX_LAST</stp>
        <stp>[Qwack - LMEDateExample.xlsx]Curves!R20C6</stp>
        <tr r="F20" s="1"/>
      </tp>
      <tp>
        <v>97.064999999999998</v>
        <stp/>
        <stp>##V3_BDPV12</stp>
        <stp>EDZ2 Comdty</stp>
        <stp>PX_LAST</stp>
        <stp>[Qwack - LMEDateExample.xlsx]Curves!R21C6</stp>
        <tr r="F21" s="1"/>
      </tp>
      <tp>
        <v>97.070000000000007</v>
        <stp/>
        <stp>##V3_BDPV12</stp>
        <stp>EDZ0 Comdty</stp>
        <stp>PX_LAST</stp>
        <stp>[Qwack - LMEDateExample.xlsx]Curves!R13C6</stp>
        <tr r="F13" s="1"/>
      </tp>
      <tp>
        <v>97.09</v>
        <stp/>
        <stp>##V3_BDPV12</stp>
        <stp>EDZ1 Comdty</stp>
        <stp>PX_LAST</stp>
        <stp>[Qwack - LMEDateExample.xlsx]Curves!R17C6</stp>
        <tr r="F17" s="1"/>
      </tp>
      <tp>
        <v>97.09</v>
        <stp/>
        <stp>##V3_BDPV12</stp>
        <stp>EDH2 Comdty</stp>
        <stp>PX_LAST</stp>
        <stp>[Qwack - LMEDateExample.xlsx]Curves!R18C6</stp>
        <tr r="F18" s="1"/>
      </tp>
      <tp>
        <v>97.09</v>
        <stp/>
        <stp>##V3_BDPV12</stp>
        <stp>EDM2 Comdty</stp>
        <stp>PX_LAST</stp>
        <stp>[Qwack - LMEDateExample.xlsx]Curves!R19C6</stp>
        <tr r="F19" s="1"/>
      </tp>
      <tp>
        <v>97.06</v>
        <stp/>
        <stp>##V3_BDPV12</stp>
        <stp>EDH3 Comdty</stp>
        <stp>PX_LAST</stp>
        <stp>[Qwack - LMEDateExample.xlsx]Curves!R22C6</stp>
        <tr r="F22" s="1"/>
      </tp>
      <tp>
        <v>97.09</v>
        <stp/>
        <stp>##V3_BDPV12</stp>
        <stp>EDM1 Comdty</stp>
        <stp>PX_LAST</stp>
        <stp>[Qwack - LMEDateExample.xlsx]Curves!R15C6</stp>
        <tr r="F15" s="1"/>
      </tp>
      <tp>
        <v>97.05</v>
        <stp/>
        <stp>##V3_BDPV12</stp>
        <stp>EDH0 Comdty</stp>
        <stp>PX_LAST</stp>
        <stp>[Qwack - LMEDateExample.xlsx]Curves!R10C6</stp>
        <tr r="F10" s="1"/>
      </tp>
      <tp>
        <v>97.05</v>
        <stp/>
        <stp>##V3_BDPV12</stp>
        <stp>EDM3 Comdty</stp>
        <stp>PX_LAST</stp>
        <stp>[Qwack - LMEDateExample.xlsx]Curves!R23C6</stp>
        <tr r="F23" s="1"/>
      </tp>
      <tp>
        <v>97.085000000000008</v>
        <stp/>
        <stp>##V3_BDPV12</stp>
        <stp>EDH1 Comdty</stp>
        <stp>PX_LAST</stp>
        <stp>[Qwack - LMEDateExample.xlsx]Curves!R14C6</stp>
        <tr r="F14" s="1"/>
      </tp>
      <tp>
        <v>97.06</v>
        <stp/>
        <stp>##V3_BDPV12</stp>
        <stp>EDM0 Comdty</stp>
        <stp>PX_LAST</stp>
        <stp>[Qwack - LMEDateExample.xlsx]Curves!R11C6</stp>
        <tr r="F1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H2" sqref="H2"/>
    </sheetView>
  </sheetViews>
  <sheetFormatPr defaultRowHeight="15" x14ac:dyDescent="0.25"/>
  <cols>
    <col min="1" max="1" width="24.140625" customWidth="1"/>
    <col min="2" max="2" width="11.7109375" customWidth="1"/>
    <col min="3" max="3" width="13.85546875" customWidth="1"/>
    <col min="4" max="4" width="11.42578125" customWidth="1"/>
    <col min="5" max="5" width="10" bestFit="1" customWidth="1"/>
    <col min="7" max="7" width="14.5703125" customWidth="1"/>
    <col min="8" max="8" width="10.5703125" bestFit="1" customWidth="1"/>
    <col min="11" max="11" width="11.7109375" bestFit="1" customWidth="1"/>
    <col min="12" max="12" width="15.7109375" bestFit="1" customWidth="1"/>
  </cols>
  <sheetData>
    <row r="1" spans="1:12" x14ac:dyDescent="0.25">
      <c r="A1" s="4" t="s">
        <v>0</v>
      </c>
      <c r="B1" s="2">
        <v>43335</v>
      </c>
      <c r="D1" s="4" t="s">
        <v>2</v>
      </c>
      <c r="E1" s="2">
        <f ca="1">_xll.QDates_GetLME3mDate(B1)</f>
        <v>43427</v>
      </c>
      <c r="G1" s="4" t="s">
        <v>5</v>
      </c>
      <c r="H1" t="str">
        <f ca="1">_xll.QCurves_CreatePriceCurve(E2,$B$1,B4:B128,C4:C128,"LME")</f>
        <v>CA¬1</v>
      </c>
      <c r="K1" s="4" t="s">
        <v>6</v>
      </c>
      <c r="L1" t="str">
        <f ca="1">_xll.QIns_CreateRateIndex("USD.LIBOR.3M","USD","3m","Act360","30360","6m","NYC","2b","MF")</f>
        <v>USD.LIBOR.3M¬1</v>
      </c>
    </row>
    <row r="2" spans="1:12" x14ac:dyDescent="0.25">
      <c r="A2" s="4" t="s">
        <v>1</v>
      </c>
      <c r="B2" s="2">
        <f ca="1">_xll.QDates_AddPeriod(B1,"2b","F","NYC+LON")</f>
        <v>43340</v>
      </c>
      <c r="D2" s="4" t="s">
        <v>3</v>
      </c>
      <c r="E2" t="s">
        <v>4</v>
      </c>
      <c r="G2" s="4" t="s">
        <v>7</v>
      </c>
      <c r="H2" t="str">
        <f ca="1">_xll.QCurves_CreateFundingModel(G2,$B$1,$G$25)</f>
        <v>FundingModel¬1</v>
      </c>
      <c r="K2" s="4" t="s">
        <v>9</v>
      </c>
      <c r="L2" t="str">
        <f ca="1">_xll.QCurves_ExtractCurveFromModel(H2,"USD.LIBOR.3M","curve.USD")</f>
        <v>curve.USD¬1</v>
      </c>
    </row>
    <row r="3" spans="1:12" x14ac:dyDescent="0.25">
      <c r="B3" s="2"/>
    </row>
    <row r="4" spans="1:12" x14ac:dyDescent="0.25">
      <c r="A4" s="1" t="str">
        <f ca="1">"LM"&amp;E2&amp;"DY"</f>
        <v>LMCADY</v>
      </c>
      <c r="B4" s="2">
        <f ca="1">B2</f>
        <v>43340</v>
      </c>
      <c r="C4" s="3">
        <f ca="1">_xll.BDP(A4&amp;" Comdty","PX_SETTLE")</f>
        <v>5967</v>
      </c>
      <c r="E4" t="str">
        <f ca="1">_xll.QDates_FuturesGetFrontMonth(B1,"ED")</f>
        <v>EDU8</v>
      </c>
      <c r="F4">
        <f ca="1">_xll.BDP(E4&amp;" Comdty","PX_LAST")</f>
        <v>97.65</v>
      </c>
      <c r="G4" t="str">
        <f ca="1">_xll.QIns_CreateSTIRFromCode(E4,$B$1,E4,$L$1,F4,1,0,"USD.LIBOR.3M")</f>
        <v>EDU8¬1</v>
      </c>
      <c r="K4" s="4" t="s">
        <v>10</v>
      </c>
      <c r="L4" t="str">
        <f ca="1">_xll.QCurves_CreateAssetFxModel(K4,B1,H1,,H2)</f>
        <v>AssetModel¬1</v>
      </c>
    </row>
    <row r="5" spans="1:12" x14ac:dyDescent="0.25">
      <c r="A5" s="1" t="str">
        <f t="shared" ref="A5:A36" ca="1" si="0">"LM"&amp;$E$2&amp;"DP "&amp;TEXT(B5,"yyyymmdd")&amp;" LME"</f>
        <v>LMCADP 20180919 LME</v>
      </c>
      <c r="B5" s="2">
        <f ca="1">_xll.QDates_NextLMECurveDate(B2,$E$1,FALSE)</f>
        <v>43362</v>
      </c>
      <c r="C5" s="3">
        <f ca="1">_xll.BDP(A5&amp;" Comdty","PX_SETTLE")</f>
        <v>5979</v>
      </c>
      <c r="E5" t="str">
        <f ca="1">_xll.QDates_FuturesNextCode(E4)</f>
        <v>EDZ8</v>
      </c>
      <c r="F5">
        <f ca="1">_xll.BDP(E5&amp;" Comdty","PX_LAST")</f>
        <v>97.4</v>
      </c>
      <c r="G5" t="str">
        <f ca="1">_xll.QIns_CreateSTIRFromCode(E5,$B$1,E5,$L$1,F5,1,0,"USD.LIBOR.3M")</f>
        <v>EDZ8¬1</v>
      </c>
    </row>
    <row r="6" spans="1:12" x14ac:dyDescent="0.25">
      <c r="A6" s="1" t="str">
        <f t="shared" ca="1" si="0"/>
        <v>LMCADP 20181017 LME</v>
      </c>
      <c r="B6" s="2">
        <f ca="1">_xll.QDates_NextLMECurveDate(B5,$E$1,FALSE)</f>
        <v>43390</v>
      </c>
      <c r="C6" s="3">
        <f ca="1">_xll.BDP(A6&amp;" Comdty","PX_SETTLE")</f>
        <v>5985</v>
      </c>
      <c r="E6" t="str">
        <f ca="1">_xll.QDates_FuturesNextCode(E5)</f>
        <v>EDH9</v>
      </c>
      <c r="F6">
        <f ca="1">_xll.BDP(E6&amp;" Comdty","PX_LAST")</f>
        <v>97.254999999999995</v>
      </c>
      <c r="G6" t="str">
        <f ca="1">_xll.QIns_CreateSTIRFromCode(E6,$B$1,E6,$L$1,F6,1,0,"USD.LIBOR.3M")</f>
        <v>EDH9¬1</v>
      </c>
    </row>
    <row r="7" spans="1:12" x14ac:dyDescent="0.25">
      <c r="A7" s="1" t="str">
        <f t="shared" ca="1" si="0"/>
        <v>LMCADP 20181121 LME</v>
      </c>
      <c r="B7" s="2">
        <f ca="1">_xll.QDates_NextLMECurveDate(B6,$E$1,FALSE)</f>
        <v>43425</v>
      </c>
      <c r="C7" s="3">
        <f ca="1">_xll.BDP(A7&amp;" Comdty","PX_SETTLE")</f>
        <v>5989.5</v>
      </c>
      <c r="E7" t="str">
        <f ca="1">_xll.QDates_FuturesNextCode(E6)</f>
        <v>EDM9</v>
      </c>
      <c r="F7">
        <f ca="1">_xll.BDP(E7&amp;" Comdty","PX_LAST")</f>
        <v>97.15</v>
      </c>
      <c r="G7" t="str">
        <f ca="1">_xll.QIns_CreateSTIRFromCode(E7,$B$1,E7,$L$1,F7,1,0,"USD.LIBOR.3M")</f>
        <v>EDM9¬1</v>
      </c>
    </row>
    <row r="8" spans="1:12" x14ac:dyDescent="0.25">
      <c r="A8" s="1" t="str">
        <f t="shared" ca="1" si="0"/>
        <v>LMCADP 20181123 LME</v>
      </c>
      <c r="B8" s="2">
        <f ca="1">_xll.QDates_NextLMECurveDate(B7,$E$1,FALSE)</f>
        <v>43427</v>
      </c>
      <c r="C8" s="3">
        <f ca="1">_xll.BDP(A8&amp;" Comdty","PX_SETTLE")</f>
        <v>5986.5</v>
      </c>
      <c r="E8" t="str">
        <f ca="1">_xll.QDates_FuturesNextCode(E7)</f>
        <v>EDU9</v>
      </c>
      <c r="F8">
        <f ca="1">_xll.BDP(E8&amp;" Comdty","PX_LAST")</f>
        <v>97.09</v>
      </c>
      <c r="G8" t="str">
        <f ca="1">_xll.QIns_CreateSTIRFromCode(E8,$B$1,E8,$L$1,F8,1,0,"USD.LIBOR.3M")</f>
        <v>EDU9¬1</v>
      </c>
    </row>
    <row r="9" spans="1:12" x14ac:dyDescent="0.25">
      <c r="A9" s="1" t="str">
        <f t="shared" ca="1" si="0"/>
        <v>LMCADP 20181219 LME</v>
      </c>
      <c r="B9" s="2">
        <f ca="1">_xll.QDates_NextLMECurveDate(B8,$E$1,FALSE)</f>
        <v>43453</v>
      </c>
      <c r="C9" s="3">
        <f ca="1">_xll.BDP(A9&amp;" Comdty","PX_SETTLE")</f>
        <v>5993</v>
      </c>
      <c r="E9" t="str">
        <f ca="1">_xll.QDates_FuturesNextCode(E8)</f>
        <v>EDZ9</v>
      </c>
      <c r="F9">
        <f ca="1">_xll.BDP(E9&amp;" Comdty","PX_LAST")</f>
        <v>97.055000000000007</v>
      </c>
      <c r="G9" t="str">
        <f ca="1">_xll.QIns_CreateSTIRFromCode(E9,$B$1,E9,$L$1,F9,1,0,"USD.LIBOR.3M")</f>
        <v>EDZ9¬1</v>
      </c>
    </row>
    <row r="10" spans="1:12" x14ac:dyDescent="0.25">
      <c r="A10" s="1" t="str">
        <f t="shared" ca="1" si="0"/>
        <v>LMCADP 20190116 LME</v>
      </c>
      <c r="B10" s="2">
        <f ca="1">_xll.QDates_NextLMECurveDate(B9,$E$1,FALSE)</f>
        <v>43481</v>
      </c>
      <c r="C10" s="3">
        <f ca="1">_xll.BDP(A10&amp;" Comdty","PX_SETTLE")</f>
        <v>5998.5</v>
      </c>
      <c r="E10" t="str">
        <f ca="1">_xll.QDates_FuturesNextCode(E9)</f>
        <v>EDH0</v>
      </c>
      <c r="F10">
        <f ca="1">_xll.BDP(E10&amp;" Comdty","PX_LAST")</f>
        <v>97.05</v>
      </c>
      <c r="G10" t="str">
        <f ca="1">_xll.QIns_CreateSTIRFromCode(E10,$B$1,E10,$L$1,F10,1,0,"USD.LIBOR.3M")</f>
        <v>EDH0¬1</v>
      </c>
    </row>
    <row r="11" spans="1:12" x14ac:dyDescent="0.25">
      <c r="A11" s="1" t="str">
        <f t="shared" ca="1" si="0"/>
        <v>LMCADP 20190220 LME</v>
      </c>
      <c r="B11" s="2">
        <f ca="1">_xll.QDates_NextLMECurveDate(B10,$E$1,FALSE)</f>
        <v>43516</v>
      </c>
      <c r="C11" s="3">
        <f ca="1">_xll.BDP(A11&amp;" Comdty","PX_SETTLE")</f>
        <v>6005</v>
      </c>
      <c r="E11" t="str">
        <f ca="1">_xll.QDates_FuturesNextCode(E10)</f>
        <v>EDM0</v>
      </c>
      <c r="F11">
        <f ca="1">_xll.BDP(E11&amp;" Comdty","PX_LAST")</f>
        <v>97.06</v>
      </c>
      <c r="G11" t="str">
        <f ca="1">_xll.QIns_CreateSTIRFromCode(E11,$B$1,E11,$L$1,F11,1,0,"USD.LIBOR.3M")</f>
        <v>EDM0¬1</v>
      </c>
    </row>
    <row r="12" spans="1:12" x14ac:dyDescent="0.25">
      <c r="A12" s="1" t="str">
        <f t="shared" ca="1" si="0"/>
        <v>LMCADP 20190320 LME</v>
      </c>
      <c r="B12" s="2">
        <f ca="1">_xll.QDates_NextLMECurveDate(B11,$E$1,FALSE)</f>
        <v>43544</v>
      </c>
      <c r="C12" s="3">
        <f ca="1">_xll.BDP(A12&amp;" Comdty","PX_SETTLE")</f>
        <v>6011.5</v>
      </c>
      <c r="E12" t="str">
        <f ca="1">_xll.QDates_FuturesNextCode(E11)</f>
        <v>EDU0</v>
      </c>
      <c r="F12">
        <f ca="1">_xll.BDP(E12&amp;" Comdty","PX_LAST")</f>
        <v>97.070000000000007</v>
      </c>
      <c r="G12" t="str">
        <f ca="1">_xll.QIns_CreateSTIRFromCode(E12,$B$1,E12,$L$1,F12,1,0,"USD.LIBOR.3M")</f>
        <v>EDU0¬1</v>
      </c>
    </row>
    <row r="13" spans="1:12" x14ac:dyDescent="0.25">
      <c r="A13" s="1" t="str">
        <f t="shared" ca="1" si="0"/>
        <v>LMCADP 20190417 LME</v>
      </c>
      <c r="B13" s="2">
        <f ca="1">_xll.QDates_NextLMECurveDate(B12,$E$1,FALSE)</f>
        <v>43572</v>
      </c>
      <c r="C13" s="3">
        <f ca="1">_xll.BDP(A13&amp;" Comdty","PX_SETTLE")</f>
        <v>6018</v>
      </c>
      <c r="E13" t="str">
        <f ca="1">_xll.QDates_FuturesNextCode(E12)</f>
        <v>EDZ0</v>
      </c>
      <c r="F13">
        <f ca="1">_xll.BDP(E13&amp;" Comdty","PX_LAST")</f>
        <v>97.070000000000007</v>
      </c>
      <c r="G13" t="str">
        <f ca="1">_xll.QIns_CreateSTIRFromCode(E13,$B$1,E13,$L$1,F13,1,0,"USD.LIBOR.3M")</f>
        <v>EDZ0¬1</v>
      </c>
    </row>
    <row r="14" spans="1:12" x14ac:dyDescent="0.25">
      <c r="A14" s="1" t="str">
        <f t="shared" ca="1" si="0"/>
        <v>LMCADP 20190515 LME</v>
      </c>
      <c r="B14" s="2">
        <f ca="1">_xll.QDates_NextLMECurveDate(B13,$E$1,FALSE)</f>
        <v>43600</v>
      </c>
      <c r="C14" s="3">
        <f ca="1">_xll.BDP(A14&amp;" Comdty","PX_SETTLE")</f>
        <v>6024.5</v>
      </c>
      <c r="E14" t="str">
        <f ca="1">_xll.QDates_FuturesNextCode(E13)</f>
        <v>EDH1</v>
      </c>
      <c r="F14">
        <f ca="1">_xll.BDP(E14&amp;" Comdty","PX_LAST")</f>
        <v>97.085000000000008</v>
      </c>
      <c r="G14" t="str">
        <f ca="1">_xll.QIns_CreateSTIRFromCode(E14,$B$1,E14,$L$1,F14,1,0,"USD.LIBOR.3M")</f>
        <v>EDH1¬1</v>
      </c>
    </row>
    <row r="15" spans="1:12" x14ac:dyDescent="0.25">
      <c r="A15" s="1" t="str">
        <f t="shared" ca="1" si="0"/>
        <v>LMCADP 20190619 LME</v>
      </c>
      <c r="B15" s="2">
        <f ca="1">_xll.QDates_NextLMECurveDate(B14,$E$1,FALSE)</f>
        <v>43635</v>
      </c>
      <c r="C15" s="3">
        <f ca="1">_xll.BDP(A15&amp;" Comdty","PX_SETTLE")</f>
        <v>6031.5</v>
      </c>
      <c r="E15" t="str">
        <f ca="1">_xll.QDates_FuturesNextCode(E14)</f>
        <v>EDM1</v>
      </c>
      <c r="F15">
        <f ca="1">_xll.BDP(E15&amp;" Comdty","PX_LAST")</f>
        <v>97.09</v>
      </c>
      <c r="G15" t="str">
        <f ca="1">_xll.QIns_CreateSTIRFromCode(E15,$B$1,E15,$L$1,F15,1,0,"USD.LIBOR.3M")</f>
        <v>EDM1¬1</v>
      </c>
    </row>
    <row r="16" spans="1:12" x14ac:dyDescent="0.25">
      <c r="A16" s="1" t="str">
        <f t="shared" ca="1" si="0"/>
        <v>LMCADP 20190717 LME</v>
      </c>
      <c r="B16" s="2">
        <f ca="1">_xll.QDates_NextLMECurveDate(B15,$E$1,FALSE)</f>
        <v>43663</v>
      </c>
      <c r="C16" s="3">
        <f ca="1">_xll.BDP(A16&amp;" Comdty","PX_SETTLE")</f>
        <v>6038</v>
      </c>
      <c r="E16" t="str">
        <f ca="1">_xll.QDates_FuturesNextCode(E15)</f>
        <v>EDU1</v>
      </c>
      <c r="F16">
        <f ca="1">_xll.BDP(E16&amp;" Comdty","PX_LAST")</f>
        <v>97.094999999999999</v>
      </c>
      <c r="G16" t="str">
        <f ca="1">_xll.QIns_CreateSTIRFromCode(E16,$B$1,E16,$L$1,F16,1,0,"USD.LIBOR.3M")</f>
        <v>EDU1¬1</v>
      </c>
    </row>
    <row r="17" spans="1:7" x14ac:dyDescent="0.25">
      <c r="A17" s="1" t="str">
        <f t="shared" ca="1" si="0"/>
        <v>LMCADP 20190821 LME</v>
      </c>
      <c r="B17" s="2">
        <f ca="1">_xll.QDates_NextLMECurveDate(B16,$E$1,FALSE)</f>
        <v>43698</v>
      </c>
      <c r="C17" s="3">
        <f ca="1">_xll.BDP(A17&amp;" Comdty","PX_SETTLE")</f>
        <v>6044.5</v>
      </c>
      <c r="E17" t="str">
        <f ca="1">_xll.QDates_FuturesNextCode(E16)</f>
        <v>EDZ1</v>
      </c>
      <c r="F17">
        <f ca="1">_xll.BDP(E17&amp;" Comdty","PX_LAST")</f>
        <v>97.09</v>
      </c>
      <c r="G17" t="str">
        <f ca="1">_xll.QIns_CreateSTIRFromCode(E17,$B$1,E17,$L$1,F17,1,0,"USD.LIBOR.3M")</f>
        <v>EDZ1¬1</v>
      </c>
    </row>
    <row r="18" spans="1:7" x14ac:dyDescent="0.25">
      <c r="A18" s="1" t="str">
        <f t="shared" ca="1" si="0"/>
        <v>LMCADP 20190918 LME</v>
      </c>
      <c r="B18" s="2">
        <f ca="1">_xll.QDates_NextLMECurveDate(B17,$E$1,FALSE)</f>
        <v>43726</v>
      </c>
      <c r="C18" s="3">
        <f ca="1">_xll.BDP(A18&amp;" Comdty","PX_SETTLE")</f>
        <v>6051</v>
      </c>
      <c r="E18" t="str">
        <f ca="1">_xll.QDates_FuturesNextCode(E17)</f>
        <v>EDH2</v>
      </c>
      <c r="F18">
        <f ca="1">_xll.BDP(E18&amp;" Comdty","PX_LAST")</f>
        <v>97.09</v>
      </c>
      <c r="G18" t="str">
        <f ca="1">_xll.QIns_CreateSTIRFromCode(E18,$B$1,E18,$L$1,F18,1,0,"USD.LIBOR.3M")</f>
        <v>EDH2¬1</v>
      </c>
    </row>
    <row r="19" spans="1:7" x14ac:dyDescent="0.25">
      <c r="A19" s="1" t="str">
        <f t="shared" ca="1" si="0"/>
        <v>LMCADP 20191016 LME</v>
      </c>
      <c r="B19" s="2">
        <f ca="1">_xll.QDates_NextLMECurveDate(B18,$E$1,FALSE)</f>
        <v>43754</v>
      </c>
      <c r="C19" s="3">
        <f ca="1">_xll.BDP(A19&amp;" Comdty","PX_SETTLE")</f>
        <v>6057</v>
      </c>
      <c r="E19" t="str">
        <f ca="1">_xll.QDates_FuturesNextCode(E18)</f>
        <v>EDM2</v>
      </c>
      <c r="F19">
        <f ca="1">_xll.BDP(E19&amp;" Comdty","PX_LAST")</f>
        <v>97.09</v>
      </c>
      <c r="G19" t="str">
        <f ca="1">_xll.QIns_CreateSTIRFromCode(E19,$B$1,E19,$L$1,F19,1,0,"USD.LIBOR.3M")</f>
        <v>EDM2¬1</v>
      </c>
    </row>
    <row r="20" spans="1:7" x14ac:dyDescent="0.25">
      <c r="A20" s="1" t="str">
        <f t="shared" ca="1" si="0"/>
        <v>LMCADP 20191120 LME</v>
      </c>
      <c r="B20" s="2">
        <f ca="1">_xll.QDates_NextLMECurveDate(B19,$E$1,FALSE)</f>
        <v>43789</v>
      </c>
      <c r="C20" s="3">
        <f ca="1">_xll.BDP(A20&amp;" Comdty","PX_SETTLE")</f>
        <v>6062.5</v>
      </c>
      <c r="E20" t="str">
        <f ca="1">_xll.QDates_FuturesNextCode(E19)</f>
        <v>EDU2</v>
      </c>
      <c r="F20">
        <f ca="1">_xll.BDP(E20&amp;" Comdty","PX_LAST")</f>
        <v>97.08</v>
      </c>
      <c r="G20" t="str">
        <f ca="1">_xll.QIns_CreateSTIRFromCode(E20,$B$1,E20,$L$1,F20,1,0,"USD.LIBOR.3M")</f>
        <v>EDU2¬1</v>
      </c>
    </row>
    <row r="21" spans="1:7" x14ac:dyDescent="0.25">
      <c r="A21" s="1" t="str">
        <f t="shared" ca="1" si="0"/>
        <v>LMCADP 20191218 LME</v>
      </c>
      <c r="B21" s="2">
        <f ca="1">_xll.QDates_NextLMECurveDate(B20,$E$1,FALSE)</f>
        <v>43817</v>
      </c>
      <c r="C21" s="3">
        <f ca="1">_xll.BDP(A21&amp;" Comdty","PX_SETTLE")</f>
        <v>6068</v>
      </c>
      <c r="E21" t="str">
        <f ca="1">_xll.QDates_FuturesNextCode(E20)</f>
        <v>EDZ2</v>
      </c>
      <c r="F21">
        <f ca="1">_xll.BDP(E21&amp;" Comdty","PX_LAST")</f>
        <v>97.064999999999998</v>
      </c>
      <c r="G21" t="str">
        <f ca="1">_xll.QIns_CreateSTIRFromCode(E21,$B$1,E21,$L$1,F21,1,0,"USD.LIBOR.3M")</f>
        <v>EDZ2¬1</v>
      </c>
    </row>
    <row r="22" spans="1:7" x14ac:dyDescent="0.25">
      <c r="A22" s="1" t="str">
        <f t="shared" ca="1" si="0"/>
        <v>LMCADP 20200115 LME</v>
      </c>
      <c r="B22" s="2">
        <f ca="1">_xll.QDates_NextLMECurveDate(B21,$E$1,FALSE)</f>
        <v>43845</v>
      </c>
      <c r="C22" s="3">
        <f ca="1">_xll.BDP(A22&amp;" Comdty","PX_SETTLE")</f>
        <v>6073.5</v>
      </c>
      <c r="E22" t="str">
        <f ca="1">_xll.QDates_FuturesNextCode(E21)</f>
        <v>EDH3</v>
      </c>
      <c r="F22">
        <f ca="1">_xll.BDP(E22&amp;" Comdty","PX_LAST")</f>
        <v>97.06</v>
      </c>
      <c r="G22" t="str">
        <f ca="1">_xll.QIns_CreateSTIRFromCode(E22,$B$1,E22,$L$1,F22,1,0,"USD.LIBOR.3M")</f>
        <v>EDH3¬1</v>
      </c>
    </row>
    <row r="23" spans="1:7" x14ac:dyDescent="0.25">
      <c r="A23" s="1" t="str">
        <f t="shared" ca="1" si="0"/>
        <v>LMCADP 20200219 LME</v>
      </c>
      <c r="B23" s="2">
        <f ca="1">_xll.QDates_NextLMECurveDate(B22,$E$1,FALSE)</f>
        <v>43880</v>
      </c>
      <c r="C23" s="3">
        <f ca="1">_xll.BDP(A23&amp;" Comdty","PX_SETTLE")</f>
        <v>6079</v>
      </c>
      <c r="E23" t="str">
        <f ca="1">_xll.QDates_FuturesNextCode(E22)</f>
        <v>EDM3</v>
      </c>
      <c r="F23">
        <f ca="1">_xll.BDP(E23&amp;" Comdty","PX_LAST")</f>
        <v>97.05</v>
      </c>
      <c r="G23" t="str">
        <f ca="1">_xll.QIns_CreateSTIRFromCode(E23,$B$1,E23,$L$1,F23,1,0,"USD.LIBOR.3M")</f>
        <v>EDM3¬1</v>
      </c>
    </row>
    <row r="24" spans="1:7" x14ac:dyDescent="0.25">
      <c r="A24" s="1" t="str">
        <f t="shared" ca="1" si="0"/>
        <v>LMCADP 20200318 LME</v>
      </c>
      <c r="B24" s="2">
        <f ca="1">_xll.QDates_NextLMECurveDate(B23,$E$1,FALSE)</f>
        <v>43908</v>
      </c>
      <c r="C24" s="3">
        <f ca="1">_xll.BDP(A24&amp;" Comdty","PX_SETTLE")</f>
        <v>6084</v>
      </c>
    </row>
    <row r="25" spans="1:7" x14ac:dyDescent="0.25">
      <c r="A25" s="1" t="str">
        <f t="shared" ca="1" si="0"/>
        <v>LMCADP 20200415 LME</v>
      </c>
      <c r="B25" s="2">
        <f ca="1">_xll.QDates_NextLMECurveDate(B24,$E$1,FALSE)</f>
        <v>43936</v>
      </c>
      <c r="C25" s="3">
        <f ca="1">_xll.BDP(A25&amp;" Comdty","PX_SETTLE")</f>
        <v>6089.5</v>
      </c>
      <c r="F25" t="s">
        <v>8</v>
      </c>
      <c r="G25" t="str">
        <f ca="1">_xll.QIns_CreateFundingInstrumentCollection(F25,G4:G23)</f>
        <v>FIC¬1</v>
      </c>
    </row>
    <row r="26" spans="1:7" x14ac:dyDescent="0.25">
      <c r="A26" s="1" t="str">
        <f t="shared" ca="1" si="0"/>
        <v>LMCADP 20200520 LME</v>
      </c>
      <c r="B26" s="2">
        <f ca="1">_xll.QDates_NextLMECurveDate(B25,$E$1,FALSE)</f>
        <v>43971</v>
      </c>
      <c r="C26" s="3">
        <f ca="1">_xll.BDP(A26&amp;" Comdty","PX_SETTLE")</f>
        <v>6095.5</v>
      </c>
    </row>
    <row r="27" spans="1:7" x14ac:dyDescent="0.25">
      <c r="A27" s="1" t="str">
        <f t="shared" ca="1" si="0"/>
        <v>LMCADP 20200617 LME</v>
      </c>
      <c r="B27" s="2">
        <f ca="1">_xll.QDates_NextLMECurveDate(B26,$E$1,FALSE)</f>
        <v>43999</v>
      </c>
      <c r="C27" s="3">
        <f ca="1">_xll.BDP(A27&amp;" Comdty","PX_SETTLE")</f>
        <v>6101.5</v>
      </c>
    </row>
    <row r="28" spans="1:7" x14ac:dyDescent="0.25">
      <c r="A28" s="1" t="str">
        <f t="shared" ca="1" si="0"/>
        <v>LMCADP 20200715 LME</v>
      </c>
      <c r="B28" s="2">
        <f ca="1">_xll.QDates_NextLMECurveDate(B27,$E$1,FALSE)</f>
        <v>44027</v>
      </c>
      <c r="C28" s="3">
        <f ca="1">_xll.BDP(A28&amp;" Comdty","PX_SETTLE")</f>
        <v>6106.5</v>
      </c>
    </row>
    <row r="29" spans="1:7" x14ac:dyDescent="0.25">
      <c r="A29" s="1" t="str">
        <f t="shared" ca="1" si="0"/>
        <v>LMCADP 20200819 LME</v>
      </c>
      <c r="B29" s="2">
        <f ca="1">_xll.QDates_NextLMECurveDate(B28,$E$1,FALSE)</f>
        <v>44062</v>
      </c>
      <c r="C29" s="3">
        <f ca="1">_xll.BDP(A29&amp;" Comdty","PX_SETTLE")</f>
        <v>6111.5</v>
      </c>
    </row>
    <row r="30" spans="1:7" x14ac:dyDescent="0.25">
      <c r="A30" s="1" t="str">
        <f t="shared" ca="1" si="0"/>
        <v>LMCADP 20200916 LME</v>
      </c>
      <c r="B30" s="2">
        <f ca="1">_xll.QDates_NextLMECurveDate(B29,$E$1,FALSE)</f>
        <v>44090</v>
      </c>
      <c r="C30" s="3">
        <f ca="1">_xll.BDP(A30&amp;" Comdty","PX_SETTLE")</f>
        <v>6116.5</v>
      </c>
    </row>
    <row r="31" spans="1:7" x14ac:dyDescent="0.25">
      <c r="A31" s="1" t="str">
        <f t="shared" ca="1" si="0"/>
        <v>LMCADP 20201021 LME</v>
      </c>
      <c r="B31" s="2">
        <f ca="1">_xll.QDates_NextLMECurveDate(B30,$E$1,FALSE)</f>
        <v>44125</v>
      </c>
      <c r="C31" s="3">
        <f ca="1">_xll.BDP(A31&amp;" Comdty","PX_SETTLE")</f>
        <v>6121.5</v>
      </c>
    </row>
    <row r="32" spans="1:7" x14ac:dyDescent="0.25">
      <c r="A32" s="1" t="str">
        <f t="shared" ca="1" si="0"/>
        <v>LMCADP 20201118 LME</v>
      </c>
      <c r="B32" s="2">
        <f ca="1">_xll.QDates_NextLMECurveDate(B31,$E$1,FALSE)</f>
        <v>44153</v>
      </c>
      <c r="C32" s="3">
        <f ca="1">_xll.BDP(A32&amp;" Comdty","PX_SETTLE")</f>
        <v>6126.5</v>
      </c>
    </row>
    <row r="33" spans="1:3" x14ac:dyDescent="0.25">
      <c r="A33" s="1" t="str">
        <f t="shared" ca="1" si="0"/>
        <v>LMCADP 20201216 LME</v>
      </c>
      <c r="B33" s="2">
        <f ca="1">_xll.QDates_NextLMECurveDate(B32,$E$1,FALSE)</f>
        <v>44181</v>
      </c>
      <c r="C33" s="3">
        <f ca="1">_xll.BDP(A33&amp;" Comdty","PX_SETTLE")</f>
        <v>6130.5</v>
      </c>
    </row>
    <row r="34" spans="1:3" x14ac:dyDescent="0.25">
      <c r="A34" s="1" t="str">
        <f t="shared" ca="1" si="0"/>
        <v>LMCADP 20210120 LME</v>
      </c>
      <c r="B34" s="2">
        <f ca="1">_xll.QDates_NextLMECurveDate(B33,$E$1,FALSE)</f>
        <v>44216</v>
      </c>
      <c r="C34" s="3">
        <f ca="1">_xll.BDP(A34&amp;" Comdty","PX_SETTLE")</f>
        <v>6133</v>
      </c>
    </row>
    <row r="35" spans="1:3" x14ac:dyDescent="0.25">
      <c r="A35" s="1" t="str">
        <f t="shared" ca="1" si="0"/>
        <v>LMCADP 20210217 LME</v>
      </c>
      <c r="B35" s="2">
        <f ca="1">_xll.QDates_NextLMECurveDate(B34,$E$1,FALSE)</f>
        <v>44244</v>
      </c>
      <c r="C35" s="3">
        <f ca="1">_xll.BDP(A35&amp;" Comdty","PX_SETTLE")</f>
        <v>6135.5</v>
      </c>
    </row>
    <row r="36" spans="1:3" x14ac:dyDescent="0.25">
      <c r="A36" s="1" t="str">
        <f t="shared" ca="1" si="0"/>
        <v>LMCADP 20210317 LME</v>
      </c>
      <c r="B36" s="2">
        <f ca="1">_xll.QDates_NextLMECurveDate(B35,$E$1,FALSE)</f>
        <v>44272</v>
      </c>
      <c r="C36" s="3">
        <f ca="1">_xll.BDP(A36&amp;" Comdty","PX_SETTLE")</f>
        <v>6138</v>
      </c>
    </row>
    <row r="37" spans="1:3" x14ac:dyDescent="0.25">
      <c r="A37" s="1" t="str">
        <f t="shared" ref="A37:A68" ca="1" si="1">"LM"&amp;$E$2&amp;"DP "&amp;TEXT(B37,"yyyymmdd")&amp;" LME"</f>
        <v>LMCADP 20210421 LME</v>
      </c>
      <c r="B37" s="2">
        <f ca="1">_xll.QDates_NextLMECurveDate(B36,$E$1,FALSE)</f>
        <v>44307</v>
      </c>
      <c r="C37" s="3">
        <f ca="1">_xll.BDP(A37&amp;" Comdty","PX_SETTLE")</f>
        <v>6140.5</v>
      </c>
    </row>
    <row r="38" spans="1:3" x14ac:dyDescent="0.25">
      <c r="A38" s="1" t="str">
        <f t="shared" ca="1" si="1"/>
        <v>LMCADP 20210519 LME</v>
      </c>
      <c r="B38" s="2">
        <f ca="1">_xll.QDates_NextLMECurveDate(B37,$E$1,FALSE)</f>
        <v>44335</v>
      </c>
      <c r="C38" s="3">
        <f ca="1">_xll.BDP(A38&amp;" Comdty","PX_SETTLE")</f>
        <v>6143</v>
      </c>
    </row>
    <row r="39" spans="1:3" x14ac:dyDescent="0.25">
      <c r="A39" s="1" t="str">
        <f t="shared" ca="1" si="1"/>
        <v>LMCADP 20210616 LME</v>
      </c>
      <c r="B39" s="2">
        <f ca="1">_xll.QDates_NextLMECurveDate(B38,$E$1,FALSE)</f>
        <v>44363</v>
      </c>
      <c r="C39" s="3">
        <f ca="1">_xll.BDP(A39&amp;" Comdty","PX_SETTLE")</f>
        <v>6145.5</v>
      </c>
    </row>
    <row r="40" spans="1:3" x14ac:dyDescent="0.25">
      <c r="A40" s="1" t="str">
        <f t="shared" ca="1" si="1"/>
        <v>LMCADP 20210721 LME</v>
      </c>
      <c r="B40" s="2">
        <f ca="1">_xll.QDates_NextLMECurveDate(B39,$E$1,FALSE)</f>
        <v>44398</v>
      </c>
      <c r="C40" s="3">
        <f ca="1">_xll.BDP(A40&amp;" Comdty","PX_SETTLE")</f>
        <v>6148</v>
      </c>
    </row>
    <row r="41" spans="1:3" x14ac:dyDescent="0.25">
      <c r="A41" s="1" t="str">
        <f t="shared" ca="1" si="1"/>
        <v>LMCADP 20210818 LME</v>
      </c>
      <c r="B41" s="2">
        <f ca="1">_xll.QDates_NextLMECurveDate(B40,$E$1,FALSE)</f>
        <v>44426</v>
      </c>
      <c r="C41" s="3">
        <f ca="1">_xll.BDP(A41&amp;" Comdty","PX_SETTLE")</f>
        <v>6150.5</v>
      </c>
    </row>
    <row r="42" spans="1:3" x14ac:dyDescent="0.25">
      <c r="A42" s="1" t="str">
        <f t="shared" ca="1" si="1"/>
        <v>LMCADP 20210915 LME</v>
      </c>
      <c r="B42" s="2">
        <f ca="1">_xll.QDates_NextLMECurveDate(B41,$E$1,FALSE)</f>
        <v>44454</v>
      </c>
      <c r="C42" s="3">
        <f ca="1">_xll.BDP(A42&amp;" Comdty","PX_SETTLE")</f>
        <v>6153</v>
      </c>
    </row>
    <row r="43" spans="1:3" x14ac:dyDescent="0.25">
      <c r="A43" s="1" t="str">
        <f t="shared" ca="1" si="1"/>
        <v>LMCADP 20211020 LME</v>
      </c>
      <c r="B43" s="2">
        <f ca="1">_xll.QDates_NextLMECurveDate(B42,$E$1,FALSE)</f>
        <v>44489</v>
      </c>
      <c r="C43" s="3">
        <f ca="1">_xll.BDP(A43&amp;" Comdty","PX_SETTLE")</f>
        <v>6155.5</v>
      </c>
    </row>
    <row r="44" spans="1:3" x14ac:dyDescent="0.25">
      <c r="A44" s="1" t="str">
        <f t="shared" ca="1" si="1"/>
        <v>LMCADP 20211117 LME</v>
      </c>
      <c r="B44" s="2">
        <f ca="1">_xll.QDates_NextLMECurveDate(B43,$E$1,FALSE)</f>
        <v>44517</v>
      </c>
      <c r="C44" s="3">
        <f ca="1">_xll.BDP(A44&amp;" Comdty","PX_SETTLE")</f>
        <v>6158</v>
      </c>
    </row>
    <row r="45" spans="1:3" x14ac:dyDescent="0.25">
      <c r="A45" s="1" t="str">
        <f t="shared" ca="1" si="1"/>
        <v>LMCADP 20211215 LME</v>
      </c>
      <c r="B45" s="2">
        <f ca="1">_xll.QDates_NextLMECurveDate(B44,$E$1,FALSE)</f>
        <v>44545</v>
      </c>
      <c r="C45" s="3">
        <f ca="1">_xll.BDP(A45&amp;" Comdty","PX_SETTLE")</f>
        <v>6160.5</v>
      </c>
    </row>
    <row r="46" spans="1:3" x14ac:dyDescent="0.25">
      <c r="A46" s="1" t="str">
        <f t="shared" ca="1" si="1"/>
        <v>LMCADP 20220119 LME</v>
      </c>
      <c r="B46" s="2">
        <f ca="1">_xll.QDates_NextLMECurveDate(B45,$E$1,FALSE)</f>
        <v>44580</v>
      </c>
      <c r="C46" s="3">
        <f ca="1">_xll.BDP(A46&amp;" Comdty","PX_SETTLE")</f>
        <v>6160.5</v>
      </c>
    </row>
    <row r="47" spans="1:3" x14ac:dyDescent="0.25">
      <c r="A47" s="1" t="str">
        <f t="shared" ca="1" si="1"/>
        <v>LMCADP 20220216 LME</v>
      </c>
      <c r="B47" s="2">
        <f ca="1">_xll.QDates_NextLMECurveDate(B46,$E$1,FALSE)</f>
        <v>44608</v>
      </c>
      <c r="C47" s="3">
        <f ca="1">_xll.BDP(A47&amp;" Comdty","PX_SETTLE")</f>
        <v>6160.5</v>
      </c>
    </row>
    <row r="48" spans="1:3" x14ac:dyDescent="0.25">
      <c r="A48" s="1" t="str">
        <f t="shared" ca="1" si="1"/>
        <v>LMCADP 20220316 LME</v>
      </c>
      <c r="B48" s="2">
        <f ca="1">_xll.QDates_NextLMECurveDate(B47,$E$1,FALSE)</f>
        <v>44636</v>
      </c>
      <c r="C48" s="3">
        <f ca="1">_xll.BDP(A48&amp;" Comdty","PX_SETTLE")</f>
        <v>6160.5</v>
      </c>
    </row>
    <row r="49" spans="1:3" x14ac:dyDescent="0.25">
      <c r="A49" s="1" t="str">
        <f t="shared" ca="1" si="1"/>
        <v>LMCADP 20220420 LME</v>
      </c>
      <c r="B49" s="2">
        <f ca="1">_xll.QDates_NextLMECurveDate(B48,$E$1,FALSE)</f>
        <v>44671</v>
      </c>
      <c r="C49" s="3">
        <f ca="1">_xll.BDP(A49&amp;" Comdty","PX_SETTLE")</f>
        <v>6160.5</v>
      </c>
    </row>
    <row r="50" spans="1:3" x14ac:dyDescent="0.25">
      <c r="A50" s="1" t="str">
        <f t="shared" ca="1" si="1"/>
        <v>LMCADP 20220518 LME</v>
      </c>
      <c r="B50" s="2">
        <f ca="1">_xll.QDates_NextLMECurveDate(B49,$E$1,FALSE)</f>
        <v>44699</v>
      </c>
      <c r="C50" s="3">
        <f ca="1">_xll.BDP(A50&amp;" Comdty","PX_SETTLE")</f>
        <v>6160.5</v>
      </c>
    </row>
    <row r="51" spans="1:3" x14ac:dyDescent="0.25">
      <c r="A51" s="1" t="str">
        <f t="shared" ca="1" si="1"/>
        <v>LMCADP 20220615 LME</v>
      </c>
      <c r="B51" s="2">
        <f ca="1">_xll.QDates_NextLMECurveDate(B50,$E$1,FALSE)</f>
        <v>44727</v>
      </c>
      <c r="C51" s="3">
        <f ca="1">_xll.BDP(A51&amp;" Comdty","PX_SETTLE")</f>
        <v>6160.5</v>
      </c>
    </row>
    <row r="52" spans="1:3" x14ac:dyDescent="0.25">
      <c r="A52" s="1" t="str">
        <f t="shared" ca="1" si="1"/>
        <v>LMCADP 20220720 LME</v>
      </c>
      <c r="B52" s="2">
        <f ca="1">_xll.QDates_NextLMECurveDate(B51,$E$1,FALSE)</f>
        <v>44762</v>
      </c>
      <c r="C52" s="3">
        <f ca="1">_xll.BDP(A52&amp;" Comdty","PX_SETTLE")</f>
        <v>6160.5</v>
      </c>
    </row>
    <row r="53" spans="1:3" x14ac:dyDescent="0.25">
      <c r="A53" s="1" t="str">
        <f t="shared" ca="1" si="1"/>
        <v>LMCADP 20220817 LME</v>
      </c>
      <c r="B53" s="2">
        <f ca="1">_xll.QDates_NextLMECurveDate(B52,$E$1,FALSE)</f>
        <v>44790</v>
      </c>
      <c r="C53" s="3">
        <f ca="1">_xll.BDP(A53&amp;" Comdty","PX_SETTLE")</f>
        <v>6160.5</v>
      </c>
    </row>
    <row r="54" spans="1:3" x14ac:dyDescent="0.25">
      <c r="A54" s="1" t="str">
        <f t="shared" ca="1" si="1"/>
        <v>LMCADP 20220921 LME</v>
      </c>
      <c r="B54" s="2">
        <f ca="1">_xll.QDates_NextLMECurveDate(B53,$E$1,FALSE)</f>
        <v>44825</v>
      </c>
      <c r="C54" s="3">
        <f ca="1">_xll.BDP(A54&amp;" Comdty","PX_SETTLE")</f>
        <v>6160.5</v>
      </c>
    </row>
    <row r="55" spans="1:3" x14ac:dyDescent="0.25">
      <c r="A55" s="1" t="str">
        <f t="shared" ca="1" si="1"/>
        <v>LMCADP 20221019 LME</v>
      </c>
      <c r="B55" s="2">
        <f ca="1">_xll.QDates_NextLMECurveDate(B54,$E$1,FALSE)</f>
        <v>44853</v>
      </c>
      <c r="C55" s="3">
        <f ca="1">_xll.BDP(A55&amp;" Comdty","PX_SETTLE")</f>
        <v>6160.5</v>
      </c>
    </row>
    <row r="56" spans="1:3" x14ac:dyDescent="0.25">
      <c r="A56" s="1" t="str">
        <f t="shared" ca="1" si="1"/>
        <v>LMCADP 20221116 LME</v>
      </c>
      <c r="B56" s="2">
        <f ca="1">_xll.QDates_NextLMECurveDate(B55,$E$1,FALSE)</f>
        <v>44881</v>
      </c>
      <c r="C56" s="3">
        <f ca="1">_xll.BDP(A56&amp;" Comdty","PX_SETTLE")</f>
        <v>6160.5</v>
      </c>
    </row>
    <row r="57" spans="1:3" x14ac:dyDescent="0.25">
      <c r="A57" s="1" t="str">
        <f t="shared" ca="1" si="1"/>
        <v>LMCADP 20221221 LME</v>
      </c>
      <c r="B57" s="2">
        <f ca="1">_xll.QDates_NextLMECurveDate(B56,$E$1,FALSE)</f>
        <v>44916</v>
      </c>
      <c r="C57" s="3">
        <f ca="1">_xll.BDP(A57&amp;" Comdty","PX_SETTLE")</f>
        <v>6160.5</v>
      </c>
    </row>
    <row r="58" spans="1:3" x14ac:dyDescent="0.25">
      <c r="A58" s="1" t="str">
        <f t="shared" ca="1" si="1"/>
        <v>LMCADP 20230118 LME</v>
      </c>
      <c r="B58" s="2">
        <f ca="1">_xll.QDates_NextLMECurveDate(B57,$E$1,FALSE)</f>
        <v>44944</v>
      </c>
      <c r="C58" s="3">
        <f ca="1">_xll.BDP(A58&amp;" Comdty","PX_SETTLE")</f>
        <v>6160.5</v>
      </c>
    </row>
    <row r="59" spans="1:3" x14ac:dyDescent="0.25">
      <c r="A59" s="1" t="str">
        <f t="shared" ca="1" si="1"/>
        <v>LMCADP 20230215 LME</v>
      </c>
      <c r="B59" s="2">
        <f ca="1">_xll.QDates_NextLMECurveDate(B58,$E$1,FALSE)</f>
        <v>44972</v>
      </c>
      <c r="C59" s="3">
        <f ca="1">_xll.BDP(A59&amp;" Comdty","PX_SETTLE")</f>
        <v>6160.5</v>
      </c>
    </row>
    <row r="60" spans="1:3" x14ac:dyDescent="0.25">
      <c r="A60" s="1" t="str">
        <f t="shared" ca="1" si="1"/>
        <v>LMCADP 20230315 LME</v>
      </c>
      <c r="B60" s="2">
        <f ca="1">_xll.QDates_NextLMECurveDate(B59,$E$1,FALSE)</f>
        <v>45000</v>
      </c>
      <c r="C60" s="3">
        <f ca="1">_xll.BDP(A60&amp;" Comdty","PX_SETTLE")</f>
        <v>6160.5</v>
      </c>
    </row>
    <row r="61" spans="1:3" x14ac:dyDescent="0.25">
      <c r="A61" s="1" t="str">
        <f t="shared" ca="1" si="1"/>
        <v>LMCADP 20230419 LME</v>
      </c>
      <c r="B61" s="2">
        <f ca="1">_xll.QDates_NextLMECurveDate(B60,$E$1,FALSE)</f>
        <v>45035</v>
      </c>
      <c r="C61" s="3">
        <f ca="1">_xll.BDP(A61&amp;" Comdty","PX_SETTLE")</f>
        <v>6160.5</v>
      </c>
    </row>
    <row r="62" spans="1:3" x14ac:dyDescent="0.25">
      <c r="A62" s="1" t="str">
        <f t="shared" ca="1" si="1"/>
        <v>LMCADP 20230517 LME</v>
      </c>
      <c r="B62" s="2">
        <f ca="1">_xll.QDates_NextLMECurveDate(B61,$E$1,FALSE)</f>
        <v>45063</v>
      </c>
      <c r="C62" s="3">
        <f ca="1">_xll.BDP(A62&amp;" Comdty","PX_SETTLE")</f>
        <v>6160.5</v>
      </c>
    </row>
    <row r="63" spans="1:3" x14ac:dyDescent="0.25">
      <c r="A63" s="1" t="str">
        <f t="shared" ca="1" si="1"/>
        <v>LMCADP 20230621 LME</v>
      </c>
      <c r="B63" s="2">
        <f ca="1">_xll.QDates_NextLMECurveDate(B62,$E$1,FALSE)</f>
        <v>45098</v>
      </c>
      <c r="C63" s="3">
        <f ca="1">_xll.BDP(A63&amp;" Comdty","PX_SETTLE")</f>
        <v>6160.5</v>
      </c>
    </row>
    <row r="64" spans="1:3" x14ac:dyDescent="0.25">
      <c r="A64" s="1" t="str">
        <f t="shared" ca="1" si="1"/>
        <v>LMCADP 20230719 LME</v>
      </c>
      <c r="B64" s="2">
        <f ca="1">_xll.QDates_NextLMECurveDate(B63,$E$1,FALSE)</f>
        <v>45126</v>
      </c>
      <c r="C64" s="3">
        <f ca="1">_xll.BDP(A64&amp;" Comdty","PX_SETTLE")</f>
        <v>6160.5</v>
      </c>
    </row>
    <row r="65" spans="1:3" x14ac:dyDescent="0.25">
      <c r="A65" s="1" t="str">
        <f t="shared" ca="1" si="1"/>
        <v>LMCADP 20230816 LME</v>
      </c>
      <c r="B65" s="2">
        <f ca="1">_xll.QDates_NextLMECurveDate(B64,$E$1,FALSE)</f>
        <v>45154</v>
      </c>
      <c r="C65" s="3">
        <f ca="1">_xll.BDP(A65&amp;" Comdty","PX_SETTLE")</f>
        <v>6160.5</v>
      </c>
    </row>
    <row r="66" spans="1:3" x14ac:dyDescent="0.25">
      <c r="A66" s="1" t="str">
        <f t="shared" ca="1" si="1"/>
        <v>LMCADP 20230920 LME</v>
      </c>
      <c r="B66" s="2">
        <f ca="1">_xll.QDates_NextLMECurveDate(B65,$E$1,FALSE)</f>
        <v>45189</v>
      </c>
      <c r="C66" s="3">
        <f ca="1">_xll.BDP(A66&amp;" Comdty","PX_SETTLE")</f>
        <v>6160.5</v>
      </c>
    </row>
    <row r="67" spans="1:3" x14ac:dyDescent="0.25">
      <c r="A67" s="1" t="str">
        <f t="shared" ca="1" si="1"/>
        <v>LMCADP 20231018 LME</v>
      </c>
      <c r="B67" s="2">
        <f ca="1">_xll.QDates_NextLMECurveDate(B66,$E$1,FALSE)</f>
        <v>45217</v>
      </c>
      <c r="C67" s="3">
        <f ca="1">_xll.BDP(A67&amp;" Comdty","PX_SETTLE")</f>
        <v>6160.5</v>
      </c>
    </row>
    <row r="68" spans="1:3" x14ac:dyDescent="0.25">
      <c r="A68" s="1" t="str">
        <f t="shared" ca="1" si="1"/>
        <v>LMCADP 20231115 LME</v>
      </c>
      <c r="B68" s="2">
        <f ca="1">_xll.QDates_NextLMECurveDate(B67,$E$1,FALSE)</f>
        <v>45245</v>
      </c>
      <c r="C68" s="3">
        <f ca="1">_xll.BDP(A68&amp;" Comdty","PX_SETTLE")</f>
        <v>6160.5</v>
      </c>
    </row>
    <row r="69" spans="1:3" x14ac:dyDescent="0.25">
      <c r="A69" s="1" t="str">
        <f t="shared" ref="A69:A100" ca="1" si="2">"LM"&amp;$E$2&amp;"DP "&amp;TEXT(B69,"yyyymmdd")&amp;" LME"</f>
        <v>LMCADP 20231220 LME</v>
      </c>
      <c r="B69" s="2">
        <f ca="1">_xll.QDates_NextLMECurveDate(B68,$E$1,FALSE)</f>
        <v>45280</v>
      </c>
      <c r="C69" s="3">
        <f ca="1">_xll.BDP(A69&amp;" Comdty","PX_SETTLE")</f>
        <v>6160.5</v>
      </c>
    </row>
    <row r="70" spans="1:3" x14ac:dyDescent="0.25">
      <c r="A70" s="1" t="str">
        <f t="shared" ca="1" si="2"/>
        <v>LMCADP 20240117 LME</v>
      </c>
      <c r="B70" s="2">
        <f ca="1">_xll.QDates_NextLMECurveDate(B69,$E$1,FALSE)</f>
        <v>45308</v>
      </c>
      <c r="C70" s="3">
        <f ca="1">_xll.BDP(A70&amp;" Comdty","PX_SETTLE")</f>
        <v>6160.5</v>
      </c>
    </row>
    <row r="71" spans="1:3" x14ac:dyDescent="0.25">
      <c r="A71" s="1" t="str">
        <f t="shared" ca="1" si="2"/>
        <v>LMCADP 20240221 LME</v>
      </c>
      <c r="B71" s="2">
        <f ca="1">_xll.QDates_NextLMECurveDate(B70,$E$1,FALSE)</f>
        <v>45343</v>
      </c>
      <c r="C71" s="3">
        <f ca="1">_xll.BDP(A71&amp;" Comdty","PX_SETTLE")</f>
        <v>6160.5</v>
      </c>
    </row>
    <row r="72" spans="1:3" x14ac:dyDescent="0.25">
      <c r="A72" s="1" t="str">
        <f t="shared" ca="1" si="2"/>
        <v>LMCADP 20240320 LME</v>
      </c>
      <c r="B72" s="2">
        <f ca="1">_xll.QDates_NextLMECurveDate(B71,$E$1,FALSE)</f>
        <v>45371</v>
      </c>
      <c r="C72" s="3">
        <f ca="1">_xll.BDP(A72&amp;" Comdty","PX_SETTLE")</f>
        <v>6160.5</v>
      </c>
    </row>
    <row r="73" spans="1:3" x14ac:dyDescent="0.25">
      <c r="A73" s="1" t="str">
        <f t="shared" ca="1" si="2"/>
        <v>LMCADP 20240417 LME</v>
      </c>
      <c r="B73" s="2">
        <f ca="1">_xll.QDates_NextLMECurveDate(B72,$E$1,FALSE)</f>
        <v>45399</v>
      </c>
      <c r="C73" s="3">
        <f ca="1">_xll.BDP(A73&amp;" Comdty","PX_SETTLE")</f>
        <v>6160.5</v>
      </c>
    </row>
    <row r="74" spans="1:3" x14ac:dyDescent="0.25">
      <c r="A74" s="1" t="str">
        <f t="shared" ca="1" si="2"/>
        <v>LMCADP 20240515 LME</v>
      </c>
      <c r="B74" s="2">
        <f ca="1">_xll.QDates_NextLMECurveDate(B73,$E$1,FALSE)</f>
        <v>45427</v>
      </c>
      <c r="C74" s="3">
        <f ca="1">_xll.BDP(A74&amp;" Comdty","PX_SETTLE")</f>
        <v>6160.5</v>
      </c>
    </row>
    <row r="75" spans="1:3" x14ac:dyDescent="0.25">
      <c r="A75" s="1" t="str">
        <f t="shared" ca="1" si="2"/>
        <v>LMCADP 20240619 LME</v>
      </c>
      <c r="B75" s="2">
        <f ca="1">_xll.QDates_NextLMECurveDate(B74,$E$1,FALSE)</f>
        <v>45462</v>
      </c>
      <c r="C75" s="3">
        <f ca="1">_xll.BDP(A75&amp;" Comdty","PX_SETTLE")</f>
        <v>6160.5</v>
      </c>
    </row>
    <row r="76" spans="1:3" x14ac:dyDescent="0.25">
      <c r="A76" s="1" t="str">
        <f t="shared" ca="1" si="2"/>
        <v>LMCADP 20240717 LME</v>
      </c>
      <c r="B76" s="2">
        <f ca="1">_xll.QDates_NextLMECurveDate(B75,$E$1,FALSE)</f>
        <v>45490</v>
      </c>
      <c r="C76" s="3">
        <f ca="1">_xll.BDP(A76&amp;" Comdty","PX_SETTLE")</f>
        <v>6160.5</v>
      </c>
    </row>
    <row r="77" spans="1:3" x14ac:dyDescent="0.25">
      <c r="A77" s="1" t="str">
        <f t="shared" ca="1" si="2"/>
        <v>LMCADP 20240821 LME</v>
      </c>
      <c r="B77" s="2">
        <f ca="1">_xll.QDates_NextLMECurveDate(B76,$E$1,FALSE)</f>
        <v>45525</v>
      </c>
      <c r="C77" s="3">
        <f ca="1">_xll.BDP(A77&amp;" Comdty","PX_SETTLE")</f>
        <v>6160.5</v>
      </c>
    </row>
    <row r="78" spans="1:3" x14ac:dyDescent="0.25">
      <c r="A78" s="1" t="str">
        <f t="shared" ca="1" si="2"/>
        <v>LMCADP 20240918 LME</v>
      </c>
      <c r="B78" s="2">
        <f ca="1">_xll.QDates_NextLMECurveDate(B77,$E$1,FALSE)</f>
        <v>45553</v>
      </c>
      <c r="C78" s="3">
        <f ca="1">_xll.BDP(A78&amp;" Comdty","PX_SETTLE")</f>
        <v>6160.5</v>
      </c>
    </row>
    <row r="79" spans="1:3" x14ac:dyDescent="0.25">
      <c r="A79" s="1" t="str">
        <f t="shared" ca="1" si="2"/>
        <v>LMCADP 20241016 LME</v>
      </c>
      <c r="B79" s="2">
        <f ca="1">_xll.QDates_NextLMECurveDate(B78,$E$1,FALSE)</f>
        <v>45581</v>
      </c>
      <c r="C79" s="3">
        <f ca="1">_xll.BDP(A79&amp;" Comdty","PX_SETTLE")</f>
        <v>6160.5</v>
      </c>
    </row>
    <row r="80" spans="1:3" x14ac:dyDescent="0.25">
      <c r="A80" s="1" t="str">
        <f t="shared" ca="1" si="2"/>
        <v>LMCADP 20241120 LME</v>
      </c>
      <c r="B80" s="2">
        <f ca="1">_xll.QDates_NextLMECurveDate(B79,$E$1,FALSE)</f>
        <v>45616</v>
      </c>
      <c r="C80" s="3">
        <f ca="1">_xll.BDP(A80&amp;" Comdty","PX_SETTLE")</f>
        <v>6160.5</v>
      </c>
    </row>
    <row r="81" spans="1:3" x14ac:dyDescent="0.25">
      <c r="A81" s="1" t="str">
        <f t="shared" ca="1" si="2"/>
        <v>LMCADP 20241218 LME</v>
      </c>
      <c r="B81" s="2">
        <f ca="1">_xll.QDates_NextLMECurveDate(B80,$E$1,FALSE)</f>
        <v>45644</v>
      </c>
      <c r="C81" s="3">
        <f ca="1">_xll.BDP(A81&amp;" Comdty","PX_SETTLE")</f>
        <v>6160.5</v>
      </c>
    </row>
    <row r="82" spans="1:3" x14ac:dyDescent="0.25">
      <c r="A82" s="1" t="str">
        <f t="shared" ca="1" si="2"/>
        <v>LMCADP 20250115 LME</v>
      </c>
      <c r="B82" s="2">
        <f ca="1">_xll.QDates_NextLMECurveDate(B81,$E$1,FALSE)</f>
        <v>45672</v>
      </c>
      <c r="C82" s="3">
        <f ca="1">_xll.BDP(A82&amp;" Comdty","PX_SETTLE")</f>
        <v>6160.5</v>
      </c>
    </row>
    <row r="83" spans="1:3" x14ac:dyDescent="0.25">
      <c r="A83" s="1" t="str">
        <f t="shared" ca="1" si="2"/>
        <v>LMCADP 20250219 LME</v>
      </c>
      <c r="B83" s="2">
        <f ca="1">_xll.QDates_NextLMECurveDate(B82,$E$1,FALSE)</f>
        <v>45707</v>
      </c>
      <c r="C83" s="3">
        <f ca="1">_xll.BDP(A83&amp;" Comdty","PX_SETTLE")</f>
        <v>6160.5</v>
      </c>
    </row>
    <row r="84" spans="1:3" x14ac:dyDescent="0.25">
      <c r="A84" s="1" t="str">
        <f t="shared" ca="1" si="2"/>
        <v>LMCADP 20250319 LME</v>
      </c>
      <c r="B84" s="2">
        <f ca="1">_xll.QDates_NextLMECurveDate(B83,$E$1,FALSE)</f>
        <v>45735</v>
      </c>
      <c r="C84" s="3">
        <f ca="1">_xll.BDP(A84&amp;" Comdty","PX_SETTLE")</f>
        <v>6160.5</v>
      </c>
    </row>
    <row r="85" spans="1:3" x14ac:dyDescent="0.25">
      <c r="A85" s="1" t="str">
        <f t="shared" ca="1" si="2"/>
        <v>LMCADP 20250416 LME</v>
      </c>
      <c r="B85" s="2">
        <f ca="1">_xll.QDates_NextLMECurveDate(B84,$E$1,FALSE)</f>
        <v>45763</v>
      </c>
      <c r="C85" s="3">
        <f ca="1">_xll.BDP(A85&amp;" Comdty","PX_SETTLE")</f>
        <v>6160.5</v>
      </c>
    </row>
    <row r="86" spans="1:3" x14ac:dyDescent="0.25">
      <c r="A86" s="1" t="str">
        <f t="shared" ca="1" si="2"/>
        <v>LMCADP 20250521 LME</v>
      </c>
      <c r="B86" s="2">
        <f ca="1">_xll.QDates_NextLMECurveDate(B85,$E$1,FALSE)</f>
        <v>45798</v>
      </c>
      <c r="C86" s="3">
        <f ca="1">_xll.BDP(A86&amp;" Comdty","PX_SETTLE")</f>
        <v>6160.5</v>
      </c>
    </row>
    <row r="87" spans="1:3" x14ac:dyDescent="0.25">
      <c r="A87" s="1" t="str">
        <f t="shared" ca="1" si="2"/>
        <v>LMCADP 20250618 LME</v>
      </c>
      <c r="B87" s="2">
        <f ca="1">_xll.QDates_NextLMECurveDate(B86,$E$1,FALSE)</f>
        <v>45826</v>
      </c>
      <c r="C87" s="3">
        <f ca="1">_xll.BDP(A87&amp;" Comdty","PX_SETTLE")</f>
        <v>6160.5</v>
      </c>
    </row>
    <row r="88" spans="1:3" x14ac:dyDescent="0.25">
      <c r="A88" s="1" t="str">
        <f t="shared" ca="1" si="2"/>
        <v>LMCADP 20250716 LME</v>
      </c>
      <c r="B88" s="2">
        <f ca="1">_xll.QDates_NextLMECurveDate(B87,$E$1,FALSE)</f>
        <v>45854</v>
      </c>
      <c r="C88" s="3">
        <f ca="1">_xll.BDP(A88&amp;" Comdty","PX_SETTLE")</f>
        <v>6160.5</v>
      </c>
    </row>
    <row r="89" spans="1:3" x14ac:dyDescent="0.25">
      <c r="A89" s="1" t="str">
        <f t="shared" ca="1" si="2"/>
        <v>LMCADP 20250820 LME</v>
      </c>
      <c r="B89" s="2">
        <f ca="1">_xll.QDates_NextLMECurveDate(B88,$E$1,FALSE)</f>
        <v>45889</v>
      </c>
      <c r="C89" s="3">
        <f ca="1">_xll.BDP(A89&amp;" Comdty","PX_SETTLE")</f>
        <v>6160.5</v>
      </c>
    </row>
    <row r="90" spans="1:3" x14ac:dyDescent="0.25">
      <c r="A90" s="1" t="str">
        <f t="shared" ca="1" si="2"/>
        <v>LMCADP 20250917 LME</v>
      </c>
      <c r="B90" s="2">
        <f ca="1">_xll.QDates_NextLMECurveDate(B89,$E$1,FALSE)</f>
        <v>45917</v>
      </c>
      <c r="C90" s="3">
        <f ca="1">_xll.BDP(A90&amp;" Comdty","PX_SETTLE")</f>
        <v>6160.5</v>
      </c>
    </row>
    <row r="91" spans="1:3" x14ac:dyDescent="0.25">
      <c r="A91" s="1" t="str">
        <f t="shared" ca="1" si="2"/>
        <v>LMCADP 20251015 LME</v>
      </c>
      <c r="B91" s="2">
        <f ca="1">_xll.QDates_NextLMECurveDate(B90,$E$1,FALSE)</f>
        <v>45945</v>
      </c>
      <c r="C91" s="3">
        <f ca="1">_xll.BDP(A91&amp;" Comdty","PX_SETTLE")</f>
        <v>6160.5</v>
      </c>
    </row>
    <row r="92" spans="1:3" x14ac:dyDescent="0.25">
      <c r="A92" s="1" t="str">
        <f t="shared" ca="1" si="2"/>
        <v>LMCADP 20251119 LME</v>
      </c>
      <c r="B92" s="2">
        <f ca="1">_xll.QDates_NextLMECurveDate(B91,$E$1,FALSE)</f>
        <v>45980</v>
      </c>
      <c r="C92" s="3">
        <f ca="1">_xll.BDP(A92&amp;" Comdty","PX_SETTLE")</f>
        <v>6160.5</v>
      </c>
    </row>
    <row r="93" spans="1:3" x14ac:dyDescent="0.25">
      <c r="A93" s="1" t="str">
        <f t="shared" ca="1" si="2"/>
        <v>LMCADP 20251217 LME</v>
      </c>
      <c r="B93" s="2">
        <f ca="1">_xll.QDates_NextLMECurveDate(B92,$E$1,FALSE)</f>
        <v>46008</v>
      </c>
      <c r="C93" s="3">
        <f ca="1">_xll.BDP(A93&amp;" Comdty","PX_SETTLE")</f>
        <v>6160.5</v>
      </c>
    </row>
    <row r="94" spans="1:3" x14ac:dyDescent="0.25">
      <c r="A94" s="1" t="str">
        <f t="shared" ca="1" si="2"/>
        <v>LMCADP 20260121 LME</v>
      </c>
      <c r="B94" s="2">
        <f ca="1">_xll.QDates_NextLMECurveDate(B93,$E$1,FALSE)</f>
        <v>46043</v>
      </c>
      <c r="C94" s="3">
        <f ca="1">_xll.BDP(A94&amp;" Comdty","PX_SETTLE")</f>
        <v>6160.5</v>
      </c>
    </row>
    <row r="95" spans="1:3" x14ac:dyDescent="0.25">
      <c r="A95" s="1" t="str">
        <f t="shared" ca="1" si="2"/>
        <v>LMCADP 20260218 LME</v>
      </c>
      <c r="B95" s="2">
        <f ca="1">_xll.QDates_NextLMECurveDate(B94,$E$1,FALSE)</f>
        <v>46071</v>
      </c>
      <c r="C95" s="3">
        <f ca="1">_xll.BDP(A95&amp;" Comdty","PX_SETTLE")</f>
        <v>6160.5</v>
      </c>
    </row>
    <row r="96" spans="1:3" x14ac:dyDescent="0.25">
      <c r="A96" s="1" t="str">
        <f t="shared" ca="1" si="2"/>
        <v>LMCADP 20260318 LME</v>
      </c>
      <c r="B96" s="2">
        <f ca="1">_xll.QDates_NextLMECurveDate(B95,$E$1,FALSE)</f>
        <v>46099</v>
      </c>
      <c r="C96" s="3">
        <f ca="1">_xll.BDP(A96&amp;" Comdty","PX_SETTLE")</f>
        <v>6160.5</v>
      </c>
    </row>
    <row r="97" spans="1:3" x14ac:dyDescent="0.25">
      <c r="A97" s="1" t="str">
        <f t="shared" ca="1" si="2"/>
        <v>LMCADP 20260415 LME</v>
      </c>
      <c r="B97" s="2">
        <f ca="1">_xll.QDates_NextLMECurveDate(B96,$E$1,FALSE)</f>
        <v>46127</v>
      </c>
      <c r="C97" s="3">
        <f ca="1">_xll.BDP(A97&amp;" Comdty","PX_SETTLE")</f>
        <v>6160.5</v>
      </c>
    </row>
    <row r="98" spans="1:3" x14ac:dyDescent="0.25">
      <c r="A98" s="1" t="str">
        <f t="shared" ca="1" si="2"/>
        <v>LMCADP 20260520 LME</v>
      </c>
      <c r="B98" s="2">
        <f ca="1">_xll.QDates_NextLMECurveDate(B97,$E$1,FALSE)</f>
        <v>46162</v>
      </c>
      <c r="C98" s="3">
        <f ca="1">_xll.BDP(A98&amp;" Comdty","PX_SETTLE")</f>
        <v>6160.5</v>
      </c>
    </row>
    <row r="99" spans="1:3" x14ac:dyDescent="0.25">
      <c r="A99" s="1" t="str">
        <f t="shared" ca="1" si="2"/>
        <v>LMCADP 20260617 LME</v>
      </c>
      <c r="B99" s="2">
        <f ca="1">_xll.QDates_NextLMECurveDate(B98,$E$1,FALSE)</f>
        <v>46190</v>
      </c>
      <c r="C99" s="3">
        <f ca="1">_xll.BDP(A99&amp;" Comdty","PX_SETTLE")</f>
        <v>6160.5</v>
      </c>
    </row>
    <row r="100" spans="1:3" x14ac:dyDescent="0.25">
      <c r="A100" s="1" t="str">
        <f t="shared" ca="1" si="2"/>
        <v>LMCADP 20260715 LME</v>
      </c>
      <c r="B100" s="2">
        <f ca="1">_xll.QDates_NextLMECurveDate(B99,$E$1,FALSE)</f>
        <v>46218</v>
      </c>
      <c r="C100" s="3">
        <f ca="1">_xll.BDP(A100&amp;" Comdty","PX_SETTLE")</f>
        <v>6160.5</v>
      </c>
    </row>
    <row r="101" spans="1:3" x14ac:dyDescent="0.25">
      <c r="A101" s="1" t="str">
        <f t="shared" ref="A101:A128" ca="1" si="3">"LM"&amp;$E$2&amp;"DP "&amp;TEXT(B101,"yyyymmdd")&amp;" LME"</f>
        <v>LMCADP 20260819 LME</v>
      </c>
      <c r="B101" s="2">
        <f ca="1">_xll.QDates_NextLMECurveDate(B100,$E$1,FALSE)</f>
        <v>46253</v>
      </c>
      <c r="C101" s="3">
        <f ca="1">_xll.BDP(A101&amp;" Comdty","PX_SETTLE")</f>
        <v>6160.5</v>
      </c>
    </row>
    <row r="102" spans="1:3" x14ac:dyDescent="0.25">
      <c r="A102" s="1" t="str">
        <f t="shared" ca="1" si="3"/>
        <v>LMCADP 20260916 LME</v>
      </c>
      <c r="B102" s="2">
        <f ca="1">_xll.QDates_NextLMECurveDate(B101,$E$1,FALSE)</f>
        <v>46281</v>
      </c>
      <c r="C102" s="3">
        <f ca="1">_xll.BDP(A102&amp;" Comdty","PX_SETTLE")</f>
        <v>6160.5</v>
      </c>
    </row>
    <row r="103" spans="1:3" x14ac:dyDescent="0.25">
      <c r="A103" s="1" t="str">
        <f t="shared" ca="1" si="3"/>
        <v>LMCADP 20261021 LME</v>
      </c>
      <c r="B103" s="2">
        <f ca="1">_xll.QDates_NextLMECurveDate(B102,$E$1,FALSE)</f>
        <v>46316</v>
      </c>
      <c r="C103" s="3">
        <f ca="1">_xll.BDP(A103&amp;" Comdty","PX_SETTLE")</f>
        <v>6160.5</v>
      </c>
    </row>
    <row r="104" spans="1:3" x14ac:dyDescent="0.25">
      <c r="A104" s="1" t="str">
        <f t="shared" ca="1" si="3"/>
        <v>LMCADP 20261118 LME</v>
      </c>
      <c r="B104" s="2">
        <f ca="1">_xll.QDates_NextLMECurveDate(B103,$E$1,FALSE)</f>
        <v>46344</v>
      </c>
      <c r="C104" s="3">
        <f ca="1">_xll.BDP(A104&amp;" Comdty","PX_SETTLE")</f>
        <v>6160.5</v>
      </c>
    </row>
    <row r="105" spans="1:3" x14ac:dyDescent="0.25">
      <c r="A105" s="1" t="str">
        <f t="shared" ca="1" si="3"/>
        <v>LMCADP 20261216 LME</v>
      </c>
      <c r="B105" s="2">
        <f ca="1">_xll.QDates_NextLMECurveDate(B104,$E$1,FALSE)</f>
        <v>46372</v>
      </c>
      <c r="C105" s="3">
        <f ca="1">_xll.BDP(A105&amp;" Comdty","PX_SETTLE")</f>
        <v>6160.5</v>
      </c>
    </row>
    <row r="106" spans="1:3" x14ac:dyDescent="0.25">
      <c r="A106" s="1" t="str">
        <f t="shared" ca="1" si="3"/>
        <v>LMCADP 20270120 LME</v>
      </c>
      <c r="B106" s="2">
        <f ca="1">_xll.QDates_NextLMECurveDate(B105,$E$1,FALSE)</f>
        <v>46407</v>
      </c>
      <c r="C106" s="3">
        <f ca="1">_xll.BDP(A106&amp;" Comdty","PX_SETTLE")</f>
        <v>6160.5</v>
      </c>
    </row>
    <row r="107" spans="1:3" x14ac:dyDescent="0.25">
      <c r="A107" s="1" t="str">
        <f t="shared" ca="1" si="3"/>
        <v>LMCADP 20270217 LME</v>
      </c>
      <c r="B107" s="2">
        <f ca="1">_xll.QDates_NextLMECurveDate(B106,$E$1,FALSE)</f>
        <v>46435</v>
      </c>
      <c r="C107" s="3">
        <f ca="1">_xll.BDP(A107&amp;" Comdty","PX_SETTLE")</f>
        <v>6160.5</v>
      </c>
    </row>
    <row r="108" spans="1:3" x14ac:dyDescent="0.25">
      <c r="A108" s="1" t="str">
        <f t="shared" ca="1" si="3"/>
        <v>LMCADP 20270317 LME</v>
      </c>
      <c r="B108" s="2">
        <f ca="1">_xll.QDates_NextLMECurveDate(B107,$E$1,FALSE)</f>
        <v>46463</v>
      </c>
      <c r="C108" s="3">
        <f ca="1">_xll.BDP(A108&amp;" Comdty","PX_SETTLE")</f>
        <v>6160.5</v>
      </c>
    </row>
    <row r="109" spans="1:3" x14ac:dyDescent="0.25">
      <c r="A109" s="1" t="str">
        <f t="shared" ca="1" si="3"/>
        <v>LMCADP 20270421 LME</v>
      </c>
      <c r="B109" s="2">
        <f ca="1">_xll.QDates_NextLMECurveDate(B108,$E$1,FALSE)</f>
        <v>46498</v>
      </c>
      <c r="C109" s="3">
        <f ca="1">_xll.BDP(A109&amp;" Comdty","PX_SETTLE")</f>
        <v>6160.5</v>
      </c>
    </row>
    <row r="110" spans="1:3" x14ac:dyDescent="0.25">
      <c r="A110" s="1" t="str">
        <f t="shared" ca="1" si="3"/>
        <v>LMCADP 20270519 LME</v>
      </c>
      <c r="B110" s="2">
        <f ca="1">_xll.QDates_NextLMECurveDate(B109,$E$1,FALSE)</f>
        <v>46526</v>
      </c>
      <c r="C110" s="3">
        <f ca="1">_xll.BDP(A110&amp;" Comdty","PX_SETTLE")</f>
        <v>6160.5</v>
      </c>
    </row>
    <row r="111" spans="1:3" x14ac:dyDescent="0.25">
      <c r="A111" s="1" t="str">
        <f t="shared" ca="1" si="3"/>
        <v>LMCADP 20270616 LME</v>
      </c>
      <c r="B111" s="2">
        <f ca="1">_xll.QDates_NextLMECurveDate(B110,$E$1,FALSE)</f>
        <v>46554</v>
      </c>
      <c r="C111" s="3">
        <f ca="1">_xll.BDP(A111&amp;" Comdty","PX_SETTLE")</f>
        <v>6160.5</v>
      </c>
    </row>
    <row r="112" spans="1:3" x14ac:dyDescent="0.25">
      <c r="A112" s="1" t="str">
        <f t="shared" ca="1" si="3"/>
        <v>LMCADP 20270721 LME</v>
      </c>
      <c r="B112" s="2">
        <f ca="1">_xll.QDates_NextLMECurveDate(B111,$E$1,FALSE)</f>
        <v>46589</v>
      </c>
      <c r="C112" s="3">
        <f ca="1">_xll.BDP(A112&amp;" Comdty","PX_SETTLE")</f>
        <v>6160.5</v>
      </c>
    </row>
    <row r="113" spans="1:3" x14ac:dyDescent="0.25">
      <c r="A113" s="1" t="str">
        <f t="shared" ca="1" si="3"/>
        <v>LMCADP 20270818 LME</v>
      </c>
      <c r="B113" s="2">
        <f ca="1">_xll.QDates_NextLMECurveDate(B112,$E$1,FALSE)</f>
        <v>46617</v>
      </c>
      <c r="C113" s="3">
        <f ca="1">_xll.BDP(A113&amp;" Comdty","PX_SETTLE")</f>
        <v>6160.5</v>
      </c>
    </row>
    <row r="114" spans="1:3" x14ac:dyDescent="0.25">
      <c r="A114" s="1" t="str">
        <f t="shared" ca="1" si="3"/>
        <v>LMCADP 20270915 LME</v>
      </c>
      <c r="B114" s="2">
        <f ca="1">_xll.QDates_NextLMECurveDate(B113,$E$1,FALSE)</f>
        <v>46645</v>
      </c>
      <c r="C114" s="3">
        <f ca="1">_xll.BDP(A114&amp;" Comdty","PX_SETTLE")</f>
        <v>6160.5</v>
      </c>
    </row>
    <row r="115" spans="1:3" x14ac:dyDescent="0.25">
      <c r="A115" s="1" t="str">
        <f t="shared" ca="1" si="3"/>
        <v>LMCADP 20271020 LME</v>
      </c>
      <c r="B115" s="2">
        <f ca="1">_xll.QDates_NextLMECurveDate(B114,$E$1,FALSE)</f>
        <v>46680</v>
      </c>
      <c r="C115" s="3">
        <f ca="1">_xll.BDP(A115&amp;" Comdty","PX_SETTLE")</f>
        <v>6160.5</v>
      </c>
    </row>
    <row r="116" spans="1:3" x14ac:dyDescent="0.25">
      <c r="A116" s="1" t="str">
        <f t="shared" ca="1" si="3"/>
        <v>LMCADP 20271117 LME</v>
      </c>
      <c r="B116" s="2">
        <f ca="1">_xll.QDates_NextLMECurveDate(B115,$E$1,FALSE)</f>
        <v>46708</v>
      </c>
      <c r="C116" s="3">
        <f ca="1">_xll.BDP(A116&amp;" Comdty","PX_SETTLE")</f>
        <v>6160.5</v>
      </c>
    </row>
    <row r="117" spans="1:3" x14ac:dyDescent="0.25">
      <c r="A117" s="1" t="str">
        <f t="shared" ca="1" si="3"/>
        <v>LMCADP 20271215 LME</v>
      </c>
      <c r="B117" s="2">
        <f ca="1">_xll.QDates_NextLMECurveDate(B116,$E$1,FALSE)</f>
        <v>46736</v>
      </c>
      <c r="C117" s="3">
        <f ca="1">_xll.BDP(A117&amp;" Comdty","PX_SETTLE")</f>
        <v>6160.5</v>
      </c>
    </row>
    <row r="118" spans="1:3" x14ac:dyDescent="0.25">
      <c r="A118" s="1" t="str">
        <f t="shared" ca="1" si="3"/>
        <v>LMCADP 20280119 LME</v>
      </c>
      <c r="B118" s="2">
        <f ca="1">_xll.QDates_NextLMECurveDate(B117,$E$1,FALSE)</f>
        <v>46771</v>
      </c>
      <c r="C118" s="3">
        <f ca="1">_xll.BDP(A118&amp;" Comdty","PX_SETTLE")</f>
        <v>6160.5</v>
      </c>
    </row>
    <row r="119" spans="1:3" x14ac:dyDescent="0.25">
      <c r="A119" s="1" t="str">
        <f t="shared" ca="1" si="3"/>
        <v>LMCADP 20280216 LME</v>
      </c>
      <c r="B119" s="2">
        <f ca="1">_xll.QDates_NextLMECurveDate(B118,$E$1,FALSE)</f>
        <v>46799</v>
      </c>
      <c r="C119" s="3">
        <f ca="1">_xll.BDP(A119&amp;" Comdty","PX_SETTLE")</f>
        <v>6160.5</v>
      </c>
    </row>
    <row r="120" spans="1:3" x14ac:dyDescent="0.25">
      <c r="A120" s="1" t="str">
        <f t="shared" ca="1" si="3"/>
        <v>LMCADP 20280315 LME</v>
      </c>
      <c r="B120" s="2">
        <f ca="1">_xll.QDates_NextLMECurveDate(B119,$E$1,FALSE)</f>
        <v>46827</v>
      </c>
      <c r="C120" s="3">
        <f ca="1">_xll.BDP(A120&amp;" Comdty","PX_SETTLE")</f>
        <v>6160.5</v>
      </c>
    </row>
    <row r="121" spans="1:3" x14ac:dyDescent="0.25">
      <c r="A121" s="1" t="str">
        <f t="shared" ca="1" si="3"/>
        <v>LMCADP 20280419 LME</v>
      </c>
      <c r="B121" s="2">
        <f ca="1">_xll.QDates_NextLMECurveDate(B120,$E$1,FALSE)</f>
        <v>46862</v>
      </c>
      <c r="C121" s="3">
        <f ca="1">_xll.BDP(A121&amp;" Comdty","PX_SETTLE")</f>
        <v>6160.5</v>
      </c>
    </row>
    <row r="122" spans="1:3" x14ac:dyDescent="0.25">
      <c r="A122" s="1" t="str">
        <f t="shared" ca="1" si="3"/>
        <v>LMCADP 20280517 LME</v>
      </c>
      <c r="B122" s="2">
        <f ca="1">_xll.QDates_NextLMECurveDate(B121,$E$1,FALSE)</f>
        <v>46890</v>
      </c>
      <c r="C122" s="3">
        <f ca="1">_xll.BDP(A122&amp;" Comdty","PX_SETTLE")</f>
        <v>6160.5</v>
      </c>
    </row>
    <row r="123" spans="1:3" x14ac:dyDescent="0.25">
      <c r="A123" s="1" t="str">
        <f t="shared" ca="1" si="3"/>
        <v>LMCADP 20280621 LME</v>
      </c>
      <c r="B123" s="2">
        <f ca="1">_xll.QDates_NextLMECurveDate(B122,$E$1,FALSE)</f>
        <v>46925</v>
      </c>
      <c r="C123" s="3">
        <f ca="1">_xll.BDP(A123&amp;" Comdty","PX_SETTLE")</f>
        <v>6160.5</v>
      </c>
    </row>
    <row r="124" spans="1:3" x14ac:dyDescent="0.25">
      <c r="A124" s="1" t="str">
        <f t="shared" ca="1" si="3"/>
        <v>LMCADP 20280719 LME</v>
      </c>
      <c r="B124" s="2">
        <f ca="1">_xll.QDates_NextLMECurveDate(B123,$E$1,FALSE)</f>
        <v>46953</v>
      </c>
      <c r="C124" s="3">
        <f ca="1">_xll.BDP(A124&amp;" Comdty","PX_SETTLE")</f>
        <v>6160.5</v>
      </c>
    </row>
    <row r="125" spans="1:3" x14ac:dyDescent="0.25">
      <c r="A125" s="1" t="str">
        <f t="shared" ca="1" si="3"/>
        <v>LMCADP 20280816 LME</v>
      </c>
      <c r="B125" s="2">
        <f ca="1">_xll.QDates_NextLMECurveDate(B124,$E$1,FALSE)</f>
        <v>46981</v>
      </c>
      <c r="C125" s="3">
        <f ca="1">_xll.BDP(A125&amp;" Comdty","PX_SETTLE")</f>
        <v>6160.5</v>
      </c>
    </row>
    <row r="126" spans="1:3" x14ac:dyDescent="0.25">
      <c r="A126" s="1" t="str">
        <f t="shared" ca="1" si="3"/>
        <v>LMCADP 20280920 LME</v>
      </c>
      <c r="B126" s="2">
        <f ca="1">_xll.QDates_NextLMECurveDate(B125,$E$1,FALSE)</f>
        <v>47016</v>
      </c>
      <c r="C126" s="3">
        <f ca="1">_xll.BDP(A126&amp;" Comdty","PX_SETTLE")</f>
        <v>6160.5</v>
      </c>
    </row>
    <row r="127" spans="1:3" x14ac:dyDescent="0.25">
      <c r="A127" s="1" t="str">
        <f t="shared" ca="1" si="3"/>
        <v>LMCADP 20281018 LME</v>
      </c>
      <c r="B127" s="2">
        <f ca="1">_xll.QDates_NextLMECurveDate(B126,$E$1,FALSE)</f>
        <v>47044</v>
      </c>
      <c r="C127" s="3">
        <f ca="1">_xll.BDP(A127&amp;" Comdty","PX_SETTLE")</f>
        <v>6160.5</v>
      </c>
    </row>
    <row r="128" spans="1:3" x14ac:dyDescent="0.25">
      <c r="A128" s="1" t="str">
        <f t="shared" ca="1" si="3"/>
        <v>LMCADP 20281115 LME</v>
      </c>
      <c r="B128" s="2">
        <f ca="1">_xll.QDates_NextLMECurveDate(B127,$E$1,FALSE)</f>
        <v>47072</v>
      </c>
      <c r="C128" s="3">
        <f ca="1">_xll.BDP(A128&amp;" Comdty","PX_SETTLE")</f>
        <v>6160.5</v>
      </c>
    </row>
    <row r="129" spans="2:4" x14ac:dyDescent="0.25">
      <c r="B129" s="2"/>
      <c r="C129" s="1"/>
      <c r="D129" s="3"/>
    </row>
    <row r="130" spans="2:4" x14ac:dyDescent="0.25">
      <c r="B130" s="2"/>
      <c r="C130" s="1"/>
      <c r="D130" s="3"/>
    </row>
    <row r="131" spans="2:4" x14ac:dyDescent="0.25">
      <c r="B131" s="2"/>
      <c r="C131" s="1"/>
      <c r="D131" s="3"/>
    </row>
    <row r="132" spans="2:4" x14ac:dyDescent="0.25">
      <c r="B132" s="2"/>
      <c r="C132" s="1"/>
      <c r="D132" s="3"/>
    </row>
    <row r="133" spans="2:4" x14ac:dyDescent="0.25">
      <c r="B133" s="2"/>
      <c r="C133" s="1"/>
      <c r="D133" s="3"/>
    </row>
    <row r="134" spans="2:4" x14ac:dyDescent="0.25">
      <c r="B134" s="2"/>
      <c r="C134" s="1"/>
      <c r="D134" s="3"/>
    </row>
    <row r="135" spans="2:4" x14ac:dyDescent="0.25">
      <c r="B135" s="2"/>
      <c r="C135" s="1"/>
      <c r="D135" s="3"/>
    </row>
    <row r="136" spans="2:4" x14ac:dyDescent="0.25">
      <c r="B136" s="2"/>
      <c r="C136" s="1"/>
      <c r="D136" s="3"/>
    </row>
    <row r="137" spans="2:4" x14ac:dyDescent="0.25">
      <c r="B137" s="2"/>
      <c r="C137" s="1"/>
      <c r="D137" s="3"/>
    </row>
    <row r="138" spans="2:4" x14ac:dyDescent="0.25">
      <c r="B138" s="2"/>
      <c r="C138" s="1"/>
      <c r="D138" s="3"/>
    </row>
    <row r="139" spans="2:4" x14ac:dyDescent="0.25">
      <c r="B139" s="2"/>
      <c r="C139" s="1"/>
      <c r="D139" s="3"/>
    </row>
    <row r="140" spans="2:4" x14ac:dyDescent="0.25">
      <c r="B140" s="2"/>
      <c r="C140" s="1"/>
      <c r="D140" s="3"/>
    </row>
    <row r="141" spans="2:4" x14ac:dyDescent="0.25">
      <c r="B141" s="2"/>
      <c r="C141" s="1"/>
      <c r="D141" s="3"/>
    </row>
    <row r="142" spans="2:4" x14ac:dyDescent="0.25">
      <c r="B142" s="2"/>
      <c r="C142" s="1"/>
      <c r="D142" s="3"/>
    </row>
    <row r="143" spans="2:4" x14ac:dyDescent="0.25">
      <c r="B143" s="2"/>
      <c r="C143" s="1"/>
      <c r="D143" s="3"/>
    </row>
    <row r="144" spans="2:4" x14ac:dyDescent="0.25">
      <c r="B144" s="2"/>
      <c r="C144" s="1"/>
      <c r="D144" s="3"/>
    </row>
    <row r="145" spans="2:4" x14ac:dyDescent="0.25">
      <c r="B145" s="2"/>
      <c r="C145" s="1"/>
      <c r="D145" s="3"/>
    </row>
    <row r="146" spans="2:4" x14ac:dyDescent="0.25">
      <c r="B146" s="2"/>
      <c r="C146" s="1"/>
      <c r="D146" s="3"/>
    </row>
    <row r="147" spans="2:4" x14ac:dyDescent="0.25">
      <c r="B147" s="2"/>
      <c r="C147" s="1"/>
      <c r="D147" s="3"/>
    </row>
    <row r="148" spans="2:4" x14ac:dyDescent="0.25">
      <c r="B148" s="2"/>
      <c r="C148" s="1"/>
      <c r="D148" s="3"/>
    </row>
    <row r="149" spans="2:4" x14ac:dyDescent="0.25">
      <c r="B149" s="2"/>
      <c r="C149" s="1"/>
      <c r="D149" s="3"/>
    </row>
    <row r="150" spans="2:4" x14ac:dyDescent="0.25">
      <c r="B150" s="2"/>
      <c r="C150" s="1"/>
      <c r="D150" s="3"/>
    </row>
    <row r="151" spans="2:4" x14ac:dyDescent="0.25">
      <c r="B151" s="2"/>
      <c r="C151" s="1"/>
      <c r="D151" s="3"/>
    </row>
    <row r="152" spans="2:4" x14ac:dyDescent="0.25">
      <c r="B152" s="2"/>
      <c r="C152" s="1"/>
      <c r="D152" s="3"/>
    </row>
    <row r="153" spans="2:4" x14ac:dyDescent="0.25">
      <c r="B153" s="2"/>
      <c r="C153" s="1"/>
      <c r="D153" s="3"/>
    </row>
    <row r="154" spans="2:4" x14ac:dyDescent="0.25">
      <c r="B154" s="2"/>
      <c r="C154" s="1"/>
      <c r="D154" s="3"/>
    </row>
    <row r="155" spans="2:4" x14ac:dyDescent="0.25">
      <c r="B155" s="2"/>
      <c r="C155" s="1"/>
      <c r="D155" s="3"/>
    </row>
    <row r="156" spans="2:4" x14ac:dyDescent="0.25">
      <c r="B156" s="2"/>
      <c r="C156" s="1"/>
      <c r="D1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J22" sqref="J22"/>
    </sheetView>
  </sheetViews>
  <sheetFormatPr defaultRowHeight="15" x14ac:dyDescent="0.25"/>
  <cols>
    <col min="4" max="4" width="10.85546875" bestFit="1" customWidth="1"/>
    <col min="9" max="9" width="10.5703125" bestFit="1" customWidth="1"/>
    <col min="13" max="13" width="10.85546875" customWidth="1"/>
    <col min="14" max="14" width="9.5703125" bestFit="1" customWidth="1"/>
    <col min="15" max="15" width="10.140625" bestFit="1" customWidth="1"/>
  </cols>
  <sheetData>
    <row r="1" spans="2:15" x14ac:dyDescent="0.25">
      <c r="H1" t="str">
        <f t="array" aca="1" ref="H1:K15" ca="1">_xll.QCube_DisplayCube(D19)</f>
        <v>TradeId</v>
      </c>
      <c r="I1" t="str">
        <f ca="1"/>
        <v>PV</v>
      </c>
      <c r="J1" t="e">
        <f ca="1"/>
        <v>#N/A</v>
      </c>
      <c r="K1" t="e">
        <f ca="1"/>
        <v>#N/A</v>
      </c>
      <c r="M1" s="2">
        <f t="array" aca="1" ref="M1:N1" ca="1">_xll.QDates_DatesForPeriodCode(C2)</f>
        <v>43556</v>
      </c>
      <c r="N1" s="2">
        <f ca="1"/>
        <v>43585</v>
      </c>
    </row>
    <row r="2" spans="2:15" x14ac:dyDescent="0.25">
      <c r="B2" s="5">
        <v>43556</v>
      </c>
      <c r="C2" t="str">
        <f ca="1">UPPER(TEXT(B2,"mmm-yy"))</f>
        <v>APR-19</v>
      </c>
      <c r="D2" t="str">
        <f ca="1">_xll.QIns_CreateAsianSwap(C2,C2,"CA","USD",6000,1000,"NYC","NYC","2b","2b",,"USD.LIBOR.3M")</f>
        <v>APR-19¬1</v>
      </c>
      <c r="H2" t="str">
        <f ca="1"/>
        <v>APR-19</v>
      </c>
      <c r="I2" s="3">
        <f ca="1"/>
        <v>17221.822781086888</v>
      </c>
      <c r="J2" t="e">
        <f ca="1"/>
        <v>#N/A</v>
      </c>
      <c r="K2" t="e">
        <f ca="1"/>
        <v>#N/A</v>
      </c>
    </row>
    <row r="3" spans="2:15" x14ac:dyDescent="0.25">
      <c r="B3" s="5">
        <v>43586</v>
      </c>
      <c r="C3" t="str">
        <f t="shared" ref="C3:C15" ca="1" si="0">UPPER(TEXT(B3,"mmm-yy"))</f>
        <v>MAY-19</v>
      </c>
      <c r="D3" t="str">
        <f ca="1">_xll.QIns_CreateAsianSwap(C3,C3,"CA","USD",6000,1000,"NYC","NYC","2b","2b",,"USD.LIBOR.3M")</f>
        <v>MAY-19¬1</v>
      </c>
      <c r="H3" t="str">
        <f ca="1"/>
        <v>MAY-19</v>
      </c>
      <c r="I3" s="3">
        <f ca="1"/>
        <v>24074.120241829325</v>
      </c>
      <c r="J3" t="e">
        <f ca="1"/>
        <v>#N/A</v>
      </c>
      <c r="K3" t="e">
        <f ca="1"/>
        <v>#N/A</v>
      </c>
      <c r="M3" s="2">
        <f t="array" aca="1" ref="M3:M26" ca="1">TRANSPOSE(_xll.QDates_ListBusinessDaysInPeriod(M1,N1,"NYC"))</f>
        <v>43556</v>
      </c>
      <c r="N3" s="4" t="s">
        <v>13</v>
      </c>
      <c r="O3">
        <f ca="1">_xll.QCurves_GetAveragePrice(Curves!$H$1,M3:M24)</f>
        <v>6017.5251623376626</v>
      </c>
    </row>
    <row r="4" spans="2:15" x14ac:dyDescent="0.25">
      <c r="B4" s="5">
        <v>43617</v>
      </c>
      <c r="C4" t="str">
        <f t="shared" ca="1" si="0"/>
        <v>JUN-19</v>
      </c>
      <c r="D4" t="str">
        <f ca="1">_xll.QIns_CreateAsianSwap(C4,C4,"CA","USD",6000,1000,"NYC","NYC","2b","2b",,"USD.LIBOR.3M")</f>
        <v>JUN-19¬1</v>
      </c>
      <c r="H4" t="str">
        <f ca="1"/>
        <v>JUN-19</v>
      </c>
      <c r="I4" s="3">
        <f ca="1"/>
        <v>30065.286458719176</v>
      </c>
      <c r="J4" t="e">
        <f ca="1"/>
        <v>#N/A</v>
      </c>
      <c r="K4" t="e">
        <f ca="1"/>
        <v>#N/A</v>
      </c>
      <c r="M4" s="2">
        <f ca="1"/>
        <v>43557</v>
      </c>
      <c r="N4" s="4" t="s">
        <v>15</v>
      </c>
      <c r="O4">
        <v>1000</v>
      </c>
    </row>
    <row r="5" spans="2:15" x14ac:dyDescent="0.25">
      <c r="B5" s="5">
        <v>43647</v>
      </c>
      <c r="C5" t="str">
        <f t="shared" ca="1" si="0"/>
        <v>JUL-19</v>
      </c>
      <c r="D5" t="str">
        <f ca="1">_xll.QIns_CreateAsianSwap(C5,C5,"CA","USD",6000,1000,"NYC","NYC","2b","2b",,"USD.LIBOR.3M")</f>
        <v>JUL-19¬1</v>
      </c>
      <c r="H5" t="str">
        <f ca="1"/>
        <v>JUL-19</v>
      </c>
      <c r="I5" s="3">
        <f ca="1"/>
        <v>36733.229832167883</v>
      </c>
      <c r="J5" t="e">
        <f ca="1"/>
        <v>#N/A</v>
      </c>
      <c r="K5" t="e">
        <f ca="1"/>
        <v>#N/A</v>
      </c>
      <c r="M5" s="2">
        <f ca="1"/>
        <v>43558</v>
      </c>
      <c r="N5" s="4" t="s">
        <v>16</v>
      </c>
      <c r="O5">
        <v>6000</v>
      </c>
    </row>
    <row r="6" spans="2:15" x14ac:dyDescent="0.25">
      <c r="B6" s="5">
        <v>43678</v>
      </c>
      <c r="C6" t="str">
        <f t="shared" ca="1" si="0"/>
        <v>AUG-19</v>
      </c>
      <c r="D6" t="str">
        <f ca="1">_xll.QIns_CreateAsianSwap(C6,C6,"CA","USD",6000,1000,"NYC","NYC","2b","2b",,"USD.LIBOR.3M")</f>
        <v>AUG-19¬1</v>
      </c>
      <c r="H6" t="str">
        <f ca="1"/>
        <v>AUG-19</v>
      </c>
      <c r="I6" s="3">
        <f ca="1"/>
        <v>42488.119690189626</v>
      </c>
      <c r="J6" t="e">
        <f ca="1"/>
        <v>#N/A</v>
      </c>
      <c r="K6" t="e">
        <f ca="1"/>
        <v>#N/A</v>
      </c>
      <c r="M6" s="2">
        <f ca="1"/>
        <v>43559</v>
      </c>
      <c r="N6" s="4" t="s">
        <v>14</v>
      </c>
      <c r="O6">
        <f ca="1">(O3-O5)*O4</f>
        <v>17525.16233766255</v>
      </c>
    </row>
    <row r="7" spans="2:15" x14ac:dyDescent="0.25">
      <c r="B7" s="5">
        <v>43709</v>
      </c>
      <c r="C7" t="str">
        <f t="shared" ca="1" si="0"/>
        <v>SEP-19</v>
      </c>
      <c r="D7" t="str">
        <f ca="1">_xll.QIns_CreateAsianSwap(C7,C7,"CA","USD",6000,1000,"NYC","NYC","2b","2b",,"USD.LIBOR.3M")</f>
        <v>SEP-19¬1</v>
      </c>
      <c r="H7" t="str">
        <f ca="1"/>
        <v>SEP-19</v>
      </c>
      <c r="I7" s="3">
        <f ca="1"/>
        <v>48866.99388340021</v>
      </c>
      <c r="J7" t="e">
        <f ca="1"/>
        <v>#N/A</v>
      </c>
      <c r="K7" t="e">
        <f ca="1"/>
        <v>#N/A</v>
      </c>
      <c r="M7" s="2">
        <f ca="1"/>
        <v>43560</v>
      </c>
      <c r="N7" s="4" t="s">
        <v>18</v>
      </c>
      <c r="O7" s="2">
        <f ca="1">_xll.QDates_AddPeriod(N1,"2b","F","NYC")</f>
        <v>43587</v>
      </c>
    </row>
    <row r="8" spans="2:15" x14ac:dyDescent="0.25">
      <c r="B8" s="5">
        <v>43739</v>
      </c>
      <c r="C8" t="str">
        <f t="shared" ca="1" si="0"/>
        <v>OCT-19</v>
      </c>
      <c r="D8" t="str">
        <f ca="1">_xll.QIns_CreateAsianSwap(C8,C8,"CA","USD",6000,1000,"NYC","NYC","2b","2b",,"USD.LIBOR.3M")</f>
        <v>OCT-19¬1</v>
      </c>
      <c r="H8" t="str">
        <f ca="1"/>
        <v>OCT-19</v>
      </c>
      <c r="I8" s="3">
        <f ca="1"/>
        <v>54987.486603200232</v>
      </c>
      <c r="J8" t="e">
        <f ca="1"/>
        <v>#N/A</v>
      </c>
      <c r="K8" t="e">
        <f ca="1"/>
        <v>#N/A</v>
      </c>
      <c r="M8" s="2">
        <f ca="1"/>
        <v>43563</v>
      </c>
      <c r="N8" s="4" t="s">
        <v>17</v>
      </c>
      <c r="O8">
        <f ca="1">_xll.QCurves_GetDF(Curves!$L$2,Curves!B1,O7)</f>
        <v>0.98269119847616093</v>
      </c>
    </row>
    <row r="9" spans="2:15" x14ac:dyDescent="0.25">
      <c r="B9" s="5">
        <v>43770</v>
      </c>
      <c r="C9" t="str">
        <f t="shared" ca="1" si="0"/>
        <v>NOV-19</v>
      </c>
      <c r="D9" t="str">
        <f ca="1">_xll.QIns_CreateAsianSwap(C9,C9,"CA","USD",6000,1000,"NYC","NYC","2b","2b",,"USD.LIBOR.3M")</f>
        <v>NOV-19¬1</v>
      </c>
      <c r="H9" t="str">
        <f ca="1"/>
        <v>NOV-19</v>
      </c>
      <c r="I9" s="3">
        <f ca="1"/>
        <v>59741.003991181897</v>
      </c>
      <c r="J9" t="e">
        <f ca="1"/>
        <v>#N/A</v>
      </c>
      <c r="K9" t="e">
        <f ca="1"/>
        <v>#N/A</v>
      </c>
      <c r="M9" s="2">
        <f ca="1"/>
        <v>43564</v>
      </c>
      <c r="N9" s="4" t="s">
        <v>12</v>
      </c>
      <c r="O9">
        <f ca="1">O8*O6</f>
        <v>17221.822781086888</v>
      </c>
    </row>
    <row r="10" spans="2:15" x14ac:dyDescent="0.25">
      <c r="B10" s="5">
        <v>43800</v>
      </c>
      <c r="C10" t="str">
        <f t="shared" ca="1" si="0"/>
        <v>DEC-19</v>
      </c>
      <c r="D10" t="str">
        <f ca="1">_xll.QIns_CreateAsianSwap(C10,C10,"CA","USD",6000,1000,"NYC","NYC","2b","2b",,"USD.LIBOR.3M")</f>
        <v>DEC-19¬1</v>
      </c>
      <c r="H10" t="str">
        <f ca="1"/>
        <v>DEC-19</v>
      </c>
      <c r="I10" s="3">
        <f ca="1"/>
        <v>64947.923236370545</v>
      </c>
      <c r="J10" t="e">
        <f ca="1"/>
        <v>#N/A</v>
      </c>
      <c r="K10" t="e">
        <f ca="1"/>
        <v>#N/A</v>
      </c>
      <c r="M10" s="2">
        <f ca="1"/>
        <v>43565</v>
      </c>
    </row>
    <row r="11" spans="2:15" x14ac:dyDescent="0.25">
      <c r="B11" s="5">
        <v>43831</v>
      </c>
      <c r="C11" t="str">
        <f t="shared" ca="1" si="0"/>
        <v>JAN-20</v>
      </c>
      <c r="D11" t="str">
        <f ca="1">_xll.QIns_CreateAsianSwap(C11,C11,"CA","USD",6000,1000,"NYC","NYC","2b","2b",,"USD.LIBOR.3M")</f>
        <v>JAN-20¬1</v>
      </c>
      <c r="H11" t="str">
        <f ca="1"/>
        <v>JAN-20</v>
      </c>
      <c r="I11" s="3">
        <f ca="1"/>
        <v>70704.734082575786</v>
      </c>
      <c r="J11" t="e">
        <f ca="1"/>
        <v>#N/A</v>
      </c>
      <c r="K11" t="e">
        <f ca="1"/>
        <v>#N/A</v>
      </c>
      <c r="M11" s="2">
        <f ca="1"/>
        <v>43566</v>
      </c>
      <c r="N11" s="4" t="s">
        <v>19</v>
      </c>
      <c r="O11" s="6">
        <f ca="1">O9-I2</f>
        <v>0</v>
      </c>
    </row>
    <row r="12" spans="2:15" x14ac:dyDescent="0.25">
      <c r="B12" s="5">
        <v>43862</v>
      </c>
      <c r="C12" t="str">
        <f t="shared" ca="1" si="0"/>
        <v>FEB-20</v>
      </c>
      <c r="D12" t="str">
        <f ca="1">_xll.QIns_CreateAsianSwap(C12,C12,"CA","USD",6000,1000,"NYC","NYC","2b","2b",,"USD.LIBOR.3M")</f>
        <v>FEB-20¬1</v>
      </c>
      <c r="H12" t="str">
        <f ca="1"/>
        <v>FEB-20</v>
      </c>
      <c r="I12" s="3">
        <f ca="1"/>
        <v>75168.608094105904</v>
      </c>
      <c r="J12" t="e">
        <f ca="1"/>
        <v>#N/A</v>
      </c>
      <c r="K12" t="e">
        <f ca="1"/>
        <v>#N/A</v>
      </c>
      <c r="M12" s="2">
        <f ca="1"/>
        <v>43567</v>
      </c>
    </row>
    <row r="13" spans="2:15" x14ac:dyDescent="0.25">
      <c r="B13" s="5">
        <v>43891</v>
      </c>
      <c r="C13" t="str">
        <f t="shared" ca="1" si="0"/>
        <v>MAR-20</v>
      </c>
      <c r="D13" t="str">
        <f ca="1">_xll.QIns_CreateAsianSwap(C13,C13,"CA","USD",6000,1000,"NYC","NYC","2b","2b",,"USD.LIBOR.3M")</f>
        <v>MAR-20¬1</v>
      </c>
      <c r="H13" t="str">
        <f ca="1"/>
        <v>MAR-20</v>
      </c>
      <c r="I13" s="3">
        <f ca="1"/>
        <v>79951.730860164724</v>
      </c>
      <c r="J13" t="e">
        <f ca="1"/>
        <v>#N/A</v>
      </c>
      <c r="K13" t="e">
        <f ca="1"/>
        <v>#N/A</v>
      </c>
      <c r="M13" s="2">
        <f ca="1"/>
        <v>43570</v>
      </c>
    </row>
    <row r="14" spans="2:15" x14ac:dyDescent="0.25">
      <c r="B14" s="5">
        <v>43922</v>
      </c>
      <c r="C14" t="str">
        <f t="shared" ca="1" si="0"/>
        <v>APR-20</v>
      </c>
      <c r="D14" t="str">
        <f ca="1">_xll.QIns_CreateAsianSwap(C14,C14,"CA","USD",6000,1000,"NYC","NYC","2b","2b",,"USD.LIBOR.3M")</f>
        <v>APR-20¬1</v>
      </c>
      <c r="H14" t="str">
        <f ca="1"/>
        <v>APR-20</v>
      </c>
      <c r="I14" s="3">
        <f ca="1"/>
        <v>85419.086629490761</v>
      </c>
      <c r="J14" t="e">
        <f ca="1"/>
        <v>#N/A</v>
      </c>
      <c r="K14" t="e">
        <f ca="1"/>
        <v>#N/A</v>
      </c>
      <c r="M14" s="2">
        <f ca="1"/>
        <v>43571</v>
      </c>
    </row>
    <row r="15" spans="2:15" x14ac:dyDescent="0.25">
      <c r="B15" s="5">
        <v>43952</v>
      </c>
      <c r="C15" t="str">
        <f t="shared" ca="1" si="0"/>
        <v>MAY-20</v>
      </c>
      <c r="D15" t="str">
        <f ca="1">_xll.QIns_CreateAsianSwap(C15,C15,"CA","USD",6000,1000,"NYC","NYC","2b","2b",,"USD.LIBOR.3M")</f>
        <v>MAY-20¬1</v>
      </c>
      <c r="H15" t="str">
        <f ca="1"/>
        <v>MAY-20</v>
      </c>
      <c r="I15" s="3">
        <f ca="1"/>
        <v>90193.552097009728</v>
      </c>
      <c r="J15" t="e">
        <f ca="1"/>
        <v>#N/A</v>
      </c>
      <c r="K15" t="e">
        <f ca="1"/>
        <v>#N/A</v>
      </c>
      <c r="M15" s="2">
        <f ca="1"/>
        <v>43572</v>
      </c>
    </row>
    <row r="16" spans="2:15" x14ac:dyDescent="0.25">
      <c r="M16" s="2">
        <f ca="1"/>
        <v>43573</v>
      </c>
    </row>
    <row r="17" spans="3:13" x14ac:dyDescent="0.25">
      <c r="M17" s="2">
        <f ca="1"/>
        <v>43574</v>
      </c>
    </row>
    <row r="18" spans="3:13" x14ac:dyDescent="0.25">
      <c r="C18" t="s">
        <v>11</v>
      </c>
      <c r="D18" t="str">
        <f ca="1">_xll.QIns_CreatePortfolio(C18,D2:D15)</f>
        <v>Portfolio¬1</v>
      </c>
      <c r="M18" s="2">
        <f ca="1"/>
        <v>43577</v>
      </c>
    </row>
    <row r="19" spans="3:13" x14ac:dyDescent="0.25">
      <c r="C19" t="s">
        <v>12</v>
      </c>
      <c r="D19" t="str">
        <f ca="1">_xll.QIns_AssetPortfolioPV(C19,D18,Curves!L4)</f>
        <v>PV¬1</v>
      </c>
      <c r="M19" s="2">
        <f ca="1"/>
        <v>43578</v>
      </c>
    </row>
    <row r="20" spans="3:13" x14ac:dyDescent="0.25">
      <c r="M20" s="2">
        <f ca="1"/>
        <v>43579</v>
      </c>
    </row>
    <row r="21" spans="3:13" x14ac:dyDescent="0.25">
      <c r="M21" s="2">
        <f ca="1"/>
        <v>43580</v>
      </c>
    </row>
    <row r="22" spans="3:13" x14ac:dyDescent="0.25">
      <c r="M22" s="2">
        <f ca="1"/>
        <v>43581</v>
      </c>
    </row>
    <row r="23" spans="3:13" x14ac:dyDescent="0.25">
      <c r="M23" s="2">
        <f ca="1"/>
        <v>43584</v>
      </c>
    </row>
    <row r="24" spans="3:13" x14ac:dyDescent="0.25">
      <c r="M24" s="2">
        <f ca="1"/>
        <v>43585</v>
      </c>
    </row>
    <row r="25" spans="3:13" x14ac:dyDescent="0.25">
      <c r="M25" s="2" t="e">
        <f ca="1"/>
        <v>#N/A</v>
      </c>
    </row>
    <row r="26" spans="3:13" x14ac:dyDescent="0.25">
      <c r="M26" s="2" t="e">
        <f ca="1"/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Curves</vt:lpstr>
      <vt:lpstr>Swaps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2018-08-24T07:24:05Z</dcterms:created>
  <dcterms:modified xsi:type="dcterms:W3CDTF">2018-08-24T10:30:05Z</dcterms:modified>
</cp:coreProperties>
</file>