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aan/Desktop/GitHub/ECON387/"/>
    </mc:Choice>
  </mc:AlternateContent>
  <xr:revisionPtr revIDLastSave="0" documentId="13_ncr:1_{F60C6B83-8087-0B4A-B0B0-88A66C83528A}" xr6:coauthVersionLast="45" xr6:coauthVersionMax="45" xr10:uidLastSave="{00000000-0000-0000-0000-000000000000}"/>
  <bookViews>
    <workbookView xWindow="0" yWindow="460" windowWidth="28800" windowHeight="16780" activeTab="4" xr2:uid="{B92F6152-007C-440F-8DA9-0C9552DF3E08}"/>
  </bookViews>
  <sheets>
    <sheet name="CashFlow" sheetId="1" r:id="rId1"/>
    <sheet name="Income" sheetId="2" r:id="rId2"/>
    <sheet name="BalanceSheet" sheetId="3" r:id="rId3"/>
    <sheet name="Other" sheetId="4" r:id="rId4"/>
    <sheet name="ExecComp" sheetId="5" r:id="rId5"/>
  </sheets>
  <definedNames>
    <definedName name="CIQWBGuid" hidden="1">"661046e8-077d-451f-885e-403e12efd95f"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43899.6511689815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A2" i="3"/>
  <c r="A5" i="3"/>
  <c r="A6" i="3"/>
  <c r="A7" i="3"/>
  <c r="A8" i="3"/>
  <c r="A11" i="3"/>
  <c r="A12" i="3"/>
  <c r="A13" i="3"/>
  <c r="A14" i="3"/>
  <c r="A22" i="3"/>
  <c r="A23" i="3"/>
  <c r="A25" i="3"/>
  <c r="A29" i="3"/>
  <c r="A31" i="3"/>
  <c r="A32" i="3"/>
  <c r="A33" i="3"/>
  <c r="A35" i="3"/>
  <c r="A37" i="3"/>
  <c r="A38" i="3"/>
  <c r="A39" i="3"/>
  <c r="A44" i="3"/>
  <c r="A45" i="3"/>
  <c r="A46" i="3"/>
  <c r="A47" i="3"/>
  <c r="A50" i="3"/>
  <c r="A52" i="3"/>
  <c r="A53" i="3"/>
  <c r="A57" i="3"/>
  <c r="A59" i="3"/>
  <c r="A61" i="3"/>
  <c r="A62" i="3"/>
  <c r="A63" i="3"/>
  <c r="A65" i="3"/>
  <c r="A67" i="3"/>
  <c r="A74" i="3"/>
  <c r="A76" i="3"/>
  <c r="A78" i="3"/>
  <c r="A12" i="2"/>
  <c r="A13" i="2"/>
  <c r="A14" i="2"/>
  <c r="A16" i="2"/>
  <c r="A21" i="2"/>
  <c r="A23" i="2"/>
  <c r="A24" i="2"/>
  <c r="A26" i="2"/>
  <c r="A27" i="2"/>
  <c r="A28" i="2"/>
  <c r="A32" i="2"/>
  <c r="A33" i="2"/>
  <c r="A34" i="2"/>
  <c r="A38" i="2"/>
  <c r="A39" i="2"/>
  <c r="A41" i="2"/>
  <c r="A42" i="2"/>
  <c r="A43" i="2"/>
  <c r="A45" i="2"/>
  <c r="A46" i="2"/>
  <c r="A52" i="2"/>
  <c r="A53" i="2"/>
  <c r="A54" i="2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6" i="1"/>
  <c r="A37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<sst xmlns="http://schemas.openxmlformats.org/spreadsheetml/2006/main" count="193" uniqueCount="191">
  <si>
    <t>Depreciation and Amortization</t>
  </si>
  <si>
    <t>Income Before Extraordinary Items</t>
  </si>
  <si>
    <t>Deferred Taxes</t>
  </si>
  <si>
    <t>Equity in Net Loss Earnings</t>
  </si>
  <si>
    <t>Gain on Sale of PP&amp;E and Investments</t>
  </si>
  <si>
    <t>Other Funds from Operations</t>
  </si>
  <si>
    <t>Change in Accounts Receivable</t>
  </si>
  <si>
    <t>Change in Inventory</t>
  </si>
  <si>
    <t>Change in Accts. Payable &amp; Accr. Liab.</t>
  </si>
  <si>
    <t>Change in Income Taxes Accrued</t>
  </si>
  <si>
    <t xml:space="preserve">Extra. Items and Disc. Ops. </t>
  </si>
  <si>
    <t>Change in Other Assets and Liabilities</t>
  </si>
  <si>
    <t xml:space="preserve">  Cash from Operating Activities</t>
  </si>
  <si>
    <t>Increase in Investments</t>
  </si>
  <si>
    <t>Sale of Investments</t>
  </si>
  <si>
    <t>Change in Short-Term Investments</t>
  </si>
  <si>
    <t>Capital Expenditures</t>
  </si>
  <si>
    <t>Sale of Property</t>
  </si>
  <si>
    <t>Acquisitions</t>
  </si>
  <si>
    <t>Other Investing Activities</t>
  </si>
  <si>
    <t xml:space="preserve">  Cash from Investing Activities</t>
  </si>
  <si>
    <t>Sale of Common and Preferred Stock</t>
  </si>
  <si>
    <t>Excess Tax Benefit of Stock Options</t>
  </si>
  <si>
    <t>Purchase of Common and Preferred Stock</t>
  </si>
  <si>
    <t>Cash Dividends</t>
  </si>
  <si>
    <t>Long-Term Debt Issuance</t>
  </si>
  <si>
    <t>Long-Term Debt Reduction</t>
  </si>
  <si>
    <t>Changes in Current Debt</t>
  </si>
  <si>
    <t>Other Financing Activities</t>
  </si>
  <si>
    <t xml:space="preserve">  Cash from Financing Activities</t>
  </si>
  <si>
    <t>Foreign Exchange Rate Adjustment</t>
  </si>
  <si>
    <t xml:space="preserve">  Change in Cash &amp; Cash Equivalents</t>
  </si>
  <si>
    <t>Supplemental Items</t>
  </si>
  <si>
    <t>Net Interest Paid</t>
  </si>
  <si>
    <t>Income Taxes Paid</t>
  </si>
  <si>
    <t>Levered Free Cash Flow</t>
  </si>
  <si>
    <t>Unlevered Free Cash Flow</t>
  </si>
  <si>
    <t>Change In Net Working Capital</t>
  </si>
  <si>
    <t>Excess Tax Benefit of Stock Options Operating</t>
  </si>
  <si>
    <t>Funds from Operations Excl. Tax Benefit</t>
  </si>
  <si>
    <t>Total Revenue</t>
  </si>
  <si>
    <t>Cost of Goods Sold</t>
  </si>
  <si>
    <t xml:space="preserve">  Gross Profit</t>
  </si>
  <si>
    <t>Selling General &amp; Admin. Exp.</t>
  </si>
  <si>
    <t xml:space="preserve">  Operating Income</t>
  </si>
  <si>
    <t>Interest Expense</t>
  </si>
  <si>
    <t>Interest and Related Income</t>
  </si>
  <si>
    <t>Other Non-Operating Inc. (Exp.)</t>
  </si>
  <si>
    <t>Non-Operating Income (Expense)</t>
  </si>
  <si>
    <t>Total Unusual Items</t>
  </si>
  <si>
    <t xml:space="preserve">  Pretax Income</t>
  </si>
  <si>
    <t>Income Taxes</t>
  </si>
  <si>
    <t xml:space="preserve">  Income Before Extra &amp; Minority Int.</t>
  </si>
  <si>
    <t>Minority Interest</t>
  </si>
  <si>
    <t xml:space="preserve">  Income Before Extraordinary Items</t>
  </si>
  <si>
    <t xml:space="preserve">  Net Income</t>
  </si>
  <si>
    <t>Preferred Dividends</t>
  </si>
  <si>
    <t>Common Stock Equiv. &amp; Other Adj.</t>
  </si>
  <si>
    <t xml:space="preserve">  Net Income to Common</t>
  </si>
  <si>
    <t>Per Share Items</t>
  </si>
  <si>
    <t>Basic EPS Excl. Extra Items</t>
  </si>
  <si>
    <t>Basic EPS Incl. Extra Items</t>
  </si>
  <si>
    <t>Weighted Avg. Basic Shares Out.</t>
  </si>
  <si>
    <t>Diluted EPS Excl. Extra Items</t>
  </si>
  <si>
    <t>Diluted EPS Incl. Extra Items</t>
  </si>
  <si>
    <t>Weighted Avg. Diluted Shares Out.</t>
  </si>
  <si>
    <t>EPS from Operations</t>
  </si>
  <si>
    <t>Diluted EPS from Operations</t>
  </si>
  <si>
    <t>Supplemental and Other Operating Expense Items</t>
  </si>
  <si>
    <t>EBITDA</t>
  </si>
  <si>
    <t>EBIT</t>
  </si>
  <si>
    <t>EBITA</t>
  </si>
  <si>
    <t>R&amp;D Expense</t>
  </si>
  <si>
    <t xml:space="preserve">Total Operating Expenses </t>
  </si>
  <si>
    <t>Earnings from Discontinued Operations</t>
  </si>
  <si>
    <t>Extraordinary Items</t>
  </si>
  <si>
    <t>IQ_TOTAL_REV_CS</t>
  </si>
  <si>
    <t>IQ_COGS_CS</t>
  </si>
  <si>
    <t>IQ_GP_CS</t>
  </si>
  <si>
    <t>IQ_SGA_CS</t>
  </si>
  <si>
    <t>IQ_DA_CS</t>
  </si>
  <si>
    <t>IQ_OPER_INC_CS</t>
  </si>
  <si>
    <t>IQ_INTEREST_EXP_CS</t>
  </si>
  <si>
    <t>IQ_EBT_CS</t>
  </si>
  <si>
    <t>IQ_INC_TAX_CS</t>
  </si>
  <si>
    <t>IQ_NI_CS</t>
  </si>
  <si>
    <t>IQ_BASIC_EPS_EXCL_CS</t>
  </si>
  <si>
    <t>IQ_EBITDA_CS</t>
  </si>
  <si>
    <t>IQ_EBITA_CS</t>
  </si>
  <si>
    <t>IQ_EBIT_CS</t>
  </si>
  <si>
    <t xml:space="preserve">  Extra Items &amp; Disc. Operations</t>
  </si>
  <si>
    <t>Total Revenue per Share</t>
  </si>
  <si>
    <t>Cash</t>
  </si>
  <si>
    <t>Short-Term Investments</t>
  </si>
  <si>
    <t xml:space="preserve">  Cash &amp; Short-Term Investments</t>
  </si>
  <si>
    <t>Trade Receivables</t>
  </si>
  <si>
    <t>Income Tax Refund</t>
  </si>
  <si>
    <t>Other Receivables</t>
  </si>
  <si>
    <t xml:space="preserve">  Total Receivables</t>
  </si>
  <si>
    <t>Total Inventories</t>
  </si>
  <si>
    <t>Prepaid Expenses</t>
  </si>
  <si>
    <t>Other Current Assets</t>
  </si>
  <si>
    <t>Other Current Assets, Total</t>
  </si>
  <si>
    <t xml:space="preserve">  Total Current Assets</t>
  </si>
  <si>
    <t>Gross Property, Plant &amp; Equipment</t>
  </si>
  <si>
    <t>Accumulated Depreciation &amp; Amort.</t>
  </si>
  <si>
    <t xml:space="preserve">  Net Property, Plant &amp; Equipment</t>
  </si>
  <si>
    <t>Investment &amp; Advances, Equity</t>
  </si>
  <si>
    <t>Investment &amp; Advances, Other</t>
  </si>
  <si>
    <t>Total Intangible Assets</t>
  </si>
  <si>
    <t>Other Assets, Total</t>
  </si>
  <si>
    <t>Total Assets</t>
  </si>
  <si>
    <t>Liabilities</t>
  </si>
  <si>
    <t>Accounts Payable</t>
  </si>
  <si>
    <t>Notes Payable &amp; Other ST Borrowings</t>
  </si>
  <si>
    <t>Current Portion of LT Debt</t>
  </si>
  <si>
    <t>Total Current Debt</t>
  </si>
  <si>
    <t>Income Taxes Payable</t>
  </si>
  <si>
    <t>Accrued Expenses</t>
  </si>
  <si>
    <t>Other Current Liabilities</t>
  </si>
  <si>
    <t>Other Current Liabilities, Total</t>
  </si>
  <si>
    <t xml:space="preserve">  Total Current Liabilities</t>
  </si>
  <si>
    <t>Long-Term Debt</t>
  </si>
  <si>
    <t>Deferred Taxes &amp; Investment Tax Credit</t>
  </si>
  <si>
    <t>Other Liabilities</t>
  </si>
  <si>
    <t>Total Liabilities</t>
  </si>
  <si>
    <t>Redeemable Minority Interest</t>
  </si>
  <si>
    <t>Preferred Stock, Redeemable</t>
  </si>
  <si>
    <t>Preferred Stock, Nonredeemable</t>
  </si>
  <si>
    <t>Common Stock</t>
  </si>
  <si>
    <t>Capital Surplus</t>
  </si>
  <si>
    <t>Retained Earnings</t>
  </si>
  <si>
    <t>Total Treasury Stock</t>
  </si>
  <si>
    <t xml:space="preserve">  Total Common Equity</t>
  </si>
  <si>
    <t>Total Parent Equity</t>
  </si>
  <si>
    <t>Nonredeemable Minority Interest</t>
  </si>
  <si>
    <t>Total Equity</t>
  </si>
  <si>
    <t>Common Shares Outstanding</t>
  </si>
  <si>
    <t>Book Value/Share</t>
  </si>
  <si>
    <t>Tangible Book Value</t>
  </si>
  <si>
    <t>Total Debt</t>
  </si>
  <si>
    <t>Net Debt</t>
  </si>
  <si>
    <t>Goodwill</t>
  </si>
  <si>
    <t>Other Intangibles</t>
  </si>
  <si>
    <t>Investment Tax Credit</t>
  </si>
  <si>
    <t>IQ_CASH_ST_INVEST_CS</t>
  </si>
  <si>
    <t>IQ_TOTAL_RECEIV_CS</t>
  </si>
  <si>
    <t>IQ_TOTAL_CA_CS</t>
  </si>
  <si>
    <t>IQ_GPPE_CS</t>
  </si>
  <si>
    <t>IQ_AD_CS</t>
  </si>
  <si>
    <t>IQ_NPPE_CS</t>
  </si>
  <si>
    <t>IQ_INTAN_TOT_CS</t>
  </si>
  <si>
    <t>IQ_TOTAL_ASSETS_CS</t>
  </si>
  <si>
    <t>IQ_TOTAL_CL_CS</t>
  </si>
  <si>
    <t>IQ_LT_DEBT_CS</t>
  </si>
  <si>
    <t>IQ_TOTAL_LIAB_CS</t>
  </si>
  <si>
    <t>IQ_COMMON_CS</t>
  </si>
  <si>
    <t>IQ_PREF_EQUITY_CS</t>
  </si>
  <si>
    <t>IQ_RE_CS</t>
  </si>
  <si>
    <t>IQ_TREASURY_CS</t>
  </si>
  <si>
    <t>IQ_TOTAL_EQUITY_CS</t>
  </si>
  <si>
    <t>IQ_BV_SHARE_CS</t>
  </si>
  <si>
    <t>IQ_TOTAL_DEBT_CS</t>
  </si>
  <si>
    <t>IQ_GW_CS</t>
  </si>
  <si>
    <t>Other Receivables, Total</t>
  </si>
  <si>
    <t xml:space="preserve">Deferred Taxes </t>
  </si>
  <si>
    <t xml:space="preserve">  Total Preferred Equity</t>
  </si>
  <si>
    <t>Retained Earnings Unadjusted</t>
  </si>
  <si>
    <t>Accumulated Other Comprehensive Income (Loss)</t>
  </si>
  <si>
    <t>Other Stockholders Equity Adjustments</t>
  </si>
  <si>
    <t>IQ_TOTAL_OUTSTANDING_BS_DATE_CS</t>
  </si>
  <si>
    <t>IQ_EST_ACT_EPS_NORM_CIQ</t>
  </si>
  <si>
    <t>IQ_EPS_NORM_EST_CIQ</t>
  </si>
  <si>
    <t>IQ_EARNINGS_ANNOUNCE_DATE_CIQ</t>
  </si>
  <si>
    <t>EPS Normalized Actual</t>
  </si>
  <si>
    <t>EPS Normalized Forecast</t>
  </si>
  <si>
    <t>Earnings Announcement Date</t>
  </si>
  <si>
    <t>IQ_Closeprice</t>
  </si>
  <si>
    <t>Share Closing Price</t>
  </si>
  <si>
    <t>IQ_Total_EV</t>
  </si>
  <si>
    <t>Total Enterprise Value</t>
  </si>
  <si>
    <t>IQ_PROFESSIONAL_SALARY</t>
  </si>
  <si>
    <t>IQ_PROFESSIONAL_TITLE</t>
  </si>
  <si>
    <t>Salary</t>
  </si>
  <si>
    <t>Title</t>
  </si>
  <si>
    <t>IQ_PROFESSIONAL_CALCULATED_COMP</t>
  </si>
  <si>
    <t>IQ_PROFESSIONAL_RESTRICTED_STOCK_COMP</t>
  </si>
  <si>
    <t>IQ_PROFESSIONAL_OPTION_AWARDS</t>
  </si>
  <si>
    <t>Total Calculated Compensation</t>
  </si>
  <si>
    <t>Restricted Stock Compensation</t>
  </si>
  <si>
    <t>Option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</si>
</sst>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</font>
    <font>
      <b/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0" fontId="1" fillId="0" borderId="0"/>
    <xf numFmtId="0" fontId="2" fillId="0" borderId="0" applyAlignment="0"/>
    <xf numFmtId="0" fontId="3" fillId="0" borderId="0" applyAlignment="0"/>
    <xf numFmtId="0" fontId="4" fillId="2" borderId="0" applyAlignment="0"/>
    <xf numFmtId="0" fontId="5" fillId="3" borderId="0" applyAlignment="0"/>
    <xf numFmtId="0" fontId="6" fillId="4" borderId="0" applyAlignment="0"/>
    <xf numFmtId="0" fontId="7" fillId="5" borderId="0" applyAlignment="0"/>
    <xf numFmtId="0" fontId="8" fillId="0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1" fillId="0" borderId="0" applyAlignment="0">
      <alignment wrapText="1"/>
    </xf>
    <xf numFmtId="0" fontId="13" fillId="0" borderId="0" applyAlignment="0"/>
    <xf numFmtId="0" fontId="14" fillId="0" borderId="0" applyAlignment="0"/>
    <xf numFmtId="0" fontId="15" fillId="0" borderId="0" applyAlignment="0"/>
  </cellStyleXfs>
  <cellXfs count="11">
    <xf numFmtId="0" fontId="0" fillId="0" borderId="0" xfId="0"/>
    <xf numFmtId="0" fontId="11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8" fillId="0" borderId="0" xfId="1" applyFont="1" applyFill="1" applyAlignment="1">
      <alignment horizontal="left" vertical="top"/>
    </xf>
    <xf numFmtId="0" fontId="0" fillId="0" borderId="1" xfId="0" applyBorder="1"/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</cellXfs>
  <cellStyles count="20">
    <cellStyle name="ChartingText" xfId="15" xr:uid="{00000000-0005-0000-0000-00002F000000}"/>
    <cellStyle name="CHPAboveAverage" xfId="16" xr:uid="{00000000-0005-0000-0000-000030000000}"/>
    <cellStyle name="CHPBelowAverage" xfId="16" xr:uid="{00000000-0005-0000-0000-000031000000}"/>
    <cellStyle name="CHPBottom" xfId="16" xr:uid="{00000000-0005-0000-0000-000032000000}"/>
    <cellStyle name="CHPTop" xfId="16" xr:uid="{00000000-0005-0000-0000-000033000000}"/>
    <cellStyle name="ColumnHeaderNormal" xfId="7" xr:uid="{00000000-0005-0000-0000-000034000000}"/>
    <cellStyle name="Invisible" xfId="14" xr:uid="{00000000-0005-0000-0000-000035000000}"/>
    <cellStyle name="NewColumnHeaderNormal" xfId="5" xr:uid="{00000000-0005-0000-0000-000036000000}"/>
    <cellStyle name="NewSectionHeaderNormal" xfId="4" xr:uid="{00000000-0005-0000-0000-000037000000}"/>
    <cellStyle name="NewTitleNormal" xfId="3" xr:uid="{00000000-0005-0000-0000-000038000000}"/>
    <cellStyle name="Normal" xfId="0" builtinId="0"/>
    <cellStyle name="Normal 2" xfId="1" xr:uid="{00000000-0005-0000-0000-000039000000}"/>
    <cellStyle name="SectionHeaderNormal" xfId="6" xr:uid="{00000000-0005-0000-0000-00003A000000}"/>
    <cellStyle name="SubScript" xfId="10" xr:uid="{00000000-0005-0000-0000-00003B000000}"/>
    <cellStyle name="SuperScript" xfId="9" xr:uid="{00000000-0005-0000-0000-00003C000000}"/>
    <cellStyle name="TextBold" xfId="11" xr:uid="{00000000-0005-0000-0000-00003D000000}"/>
    <cellStyle name="TextItalic" xfId="12" xr:uid="{00000000-0005-0000-0000-00003E000000}"/>
    <cellStyle name="TextNormal" xfId="8" xr:uid="{00000000-0005-0000-0000-00003F000000}"/>
    <cellStyle name="TitleNormal" xfId="2" xr:uid="{00000000-0005-0000-0000-000040000000}"/>
    <cellStyle name="Total 2" xfId="13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A3E4-E35F-48FC-98F3-C48904891D8E}">
  <dimension ref="A1:B44"/>
  <sheetViews>
    <sheetView zoomScale="150" zoomScaleNormal="150" workbookViewId="0">
      <selection activeCell="B10" sqref="B10"/>
    </sheetView>
  </sheetViews>
  <sheetFormatPr baseColWidth="10" defaultColWidth="8.83203125" defaultRowHeight="15" x14ac:dyDescent="0.2"/>
  <cols>
    <col min="1" max="1" width="33" bestFit="1" customWidth="1"/>
    <col min="2" max="2" width="34.33203125" bestFit="1" customWidth="1"/>
  </cols>
  <sheetData>
    <row r="1" spans="1:2" x14ac:dyDescent="0.2">
      <c r="A1" t="str">
        <f>"IQ_EARNING_CO_CF_CS"</f>
        <v>IQ_EARNING_CO_CF_CS</v>
      </c>
      <c r="B1" s="2" t="s">
        <v>1</v>
      </c>
    </row>
    <row r="2" spans="1:2" x14ac:dyDescent="0.2">
      <c r="A2" t="str">
        <f>"IQ_DA_CF_CS"</f>
        <v>IQ_DA_CF_CS</v>
      </c>
      <c r="B2" s="2" t="s">
        <v>0</v>
      </c>
    </row>
    <row r="3" spans="1:2" x14ac:dyDescent="0.2">
      <c r="A3" t="str">
        <f>"IQ_CHANGE_DEF_TAX_CS"</f>
        <v>IQ_CHANGE_DEF_TAX_CS</v>
      </c>
      <c r="B3" s="2" t="s">
        <v>2</v>
      </c>
    </row>
    <row r="4" spans="1:2" x14ac:dyDescent="0.2">
      <c r="A4" t="str">
        <f>"IQ_INC_EQUITY_CF_CS"</f>
        <v>IQ_INC_EQUITY_CF_CS</v>
      </c>
      <c r="B4" s="2" t="s">
        <v>3</v>
      </c>
    </row>
    <row r="5" spans="1:2" x14ac:dyDescent="0.2">
      <c r="A5" t="str">
        <f>"IQ_GAIN_ASSETS_INVEST_CF_CS"</f>
        <v>IQ_GAIN_ASSETS_INVEST_CF_CS</v>
      </c>
      <c r="B5" s="2" t="s">
        <v>4</v>
      </c>
    </row>
    <row r="6" spans="1:2" x14ac:dyDescent="0.2">
      <c r="A6" t="str">
        <f>"IQ_OTHER_OPER_ACT_CS"</f>
        <v>IQ_OTHER_OPER_ACT_CS</v>
      </c>
      <c r="B6" s="2" t="s">
        <v>5</v>
      </c>
    </row>
    <row r="7" spans="1:2" x14ac:dyDescent="0.2">
      <c r="A7" t="str">
        <f>"IQ_TAX_BENEFIT_OPTIONS_OPER_CF_CS"</f>
        <v>IQ_TAX_BENEFIT_OPTIONS_OPER_CF_CS</v>
      </c>
      <c r="B7" s="2" t="s">
        <v>38</v>
      </c>
    </row>
    <row r="8" spans="1:2" x14ac:dyDescent="0.2">
      <c r="A8" t="str">
        <f>"IQ_OTHER_OPER_ACT_EXCL_EXCESS_CS"</f>
        <v>IQ_OTHER_OPER_ACT_EXCL_EXCESS_CS</v>
      </c>
      <c r="B8" s="3" t="s">
        <v>39</v>
      </c>
    </row>
    <row r="9" spans="1:2" x14ac:dyDescent="0.2">
      <c r="A9" t="str">
        <f>"IQ_CHANGE_AR_CS"</f>
        <v>IQ_CHANGE_AR_CS</v>
      </c>
      <c r="B9" s="2" t="s">
        <v>6</v>
      </c>
    </row>
    <row r="10" spans="1:2" x14ac:dyDescent="0.2">
      <c r="A10" t="str">
        <f>"IQ_CHANGE_INVENTORY_CS"</f>
        <v>IQ_CHANGE_INVENTORY_CS</v>
      </c>
      <c r="B10" s="2" t="s">
        <v>7</v>
      </c>
    </row>
    <row r="11" spans="1:2" x14ac:dyDescent="0.2">
      <c r="A11" t="str">
        <f>"IQ_CHANGE_AP_ACCRUED_CS"</f>
        <v>IQ_CHANGE_AP_ACCRUED_CS</v>
      </c>
      <c r="B11" s="2" t="s">
        <v>8</v>
      </c>
    </row>
    <row r="12" spans="1:2" x14ac:dyDescent="0.2">
      <c r="A12" t="str">
        <f>"IQ_CHANGE_INC_TAX_CS"</f>
        <v>IQ_CHANGE_INC_TAX_CS</v>
      </c>
      <c r="B12" s="2" t="s">
        <v>9</v>
      </c>
    </row>
    <row r="13" spans="1:2" x14ac:dyDescent="0.2">
      <c r="A13" t="str">
        <f>"IQ_EXTRA_DO_CF_CS"</f>
        <v>IQ_EXTRA_DO_CF_CS</v>
      </c>
      <c r="B13" s="2" t="s">
        <v>10</v>
      </c>
    </row>
    <row r="14" spans="1:2" x14ac:dyDescent="0.2">
      <c r="A14" t="str">
        <f>"IQ_CHANGE_OTHER_NET_OPER_ASSETS_CS"</f>
        <v>IQ_CHANGE_OTHER_NET_OPER_ASSETS_CS</v>
      </c>
      <c r="B14" s="2" t="s">
        <v>11</v>
      </c>
    </row>
    <row r="15" spans="1:2" x14ac:dyDescent="0.2">
      <c r="A15" t="str">
        <f>"IQ_CASH_OPER_CS"</f>
        <v>IQ_CASH_OPER_CS</v>
      </c>
      <c r="B15" s="1" t="s">
        <v>12</v>
      </c>
    </row>
    <row r="17" spans="1:2" x14ac:dyDescent="0.2">
      <c r="A17" t="str">
        <f>"IQ_PUR_INVEST_CF_CS"</f>
        <v>IQ_PUR_INVEST_CF_CS</v>
      </c>
      <c r="B17" s="2" t="s">
        <v>13</v>
      </c>
    </row>
    <row r="18" spans="1:2" x14ac:dyDescent="0.2">
      <c r="A18" t="str">
        <f>"IQ_SALE_INVEST_CF_CS"</f>
        <v>IQ_SALE_INVEST_CF_CS</v>
      </c>
      <c r="B18" s="2" t="s">
        <v>14</v>
      </c>
    </row>
    <row r="19" spans="1:2" x14ac:dyDescent="0.2">
      <c r="A19" t="str">
        <f>"IQ_CHANGE_ST_INVEST_CS"</f>
        <v>IQ_CHANGE_ST_INVEST_CS</v>
      </c>
      <c r="B19" s="2" t="s">
        <v>15</v>
      </c>
    </row>
    <row r="20" spans="1:2" x14ac:dyDescent="0.2">
      <c r="A20" t="str">
        <f>"IQ_CAPEX_CS"</f>
        <v>IQ_CAPEX_CS</v>
      </c>
      <c r="B20" s="2" t="s">
        <v>16</v>
      </c>
    </row>
    <row r="21" spans="1:2" x14ac:dyDescent="0.2">
      <c r="A21" t="str">
        <f>"IQ_SALE_PPE_CF_CS"</f>
        <v>IQ_SALE_PPE_CF_CS</v>
      </c>
      <c r="B21" s="2" t="s">
        <v>17</v>
      </c>
    </row>
    <row r="22" spans="1:2" x14ac:dyDescent="0.2">
      <c r="A22" t="str">
        <f>"IQ_CASH_ACQUIRE_CF_CS"</f>
        <v>IQ_CASH_ACQUIRE_CF_CS</v>
      </c>
      <c r="B22" s="2" t="s">
        <v>18</v>
      </c>
    </row>
    <row r="23" spans="1:2" x14ac:dyDescent="0.2">
      <c r="A23" t="str">
        <f>"IQ_OTHER_INVEST_ACT_CS"</f>
        <v>IQ_OTHER_INVEST_ACT_CS</v>
      </c>
      <c r="B23" s="2" t="s">
        <v>19</v>
      </c>
    </row>
    <row r="24" spans="1:2" x14ac:dyDescent="0.2">
      <c r="A24" t="str">
        <f>"IQ_CASH_INVEST_CS"</f>
        <v>IQ_CASH_INVEST_CS</v>
      </c>
      <c r="B24" s="1" t="s">
        <v>20</v>
      </c>
    </row>
    <row r="25" spans="1:2" x14ac:dyDescent="0.2">
      <c r="B25" s="2"/>
    </row>
    <row r="26" spans="1:2" x14ac:dyDescent="0.2">
      <c r="A26" t="str">
        <f>"IQ_PREF_COMMON_ISSUED_CS"</f>
        <v>IQ_PREF_COMMON_ISSUED_CS</v>
      </c>
      <c r="B26" s="2" t="s">
        <v>21</v>
      </c>
    </row>
    <row r="27" spans="1:2" x14ac:dyDescent="0.2">
      <c r="A27" t="str">
        <f>"IQ_TAX_BENEFIT_OPTIONS_CF_CS"</f>
        <v>IQ_TAX_BENEFIT_OPTIONS_CF_CS</v>
      </c>
      <c r="B27" s="2" t="s">
        <v>22</v>
      </c>
    </row>
    <row r="28" spans="1:2" x14ac:dyDescent="0.2">
      <c r="A28" t="str">
        <f>"IQ_PREF_COMMON_REP_CS"</f>
        <v>IQ_PREF_COMMON_REP_CS</v>
      </c>
      <c r="B28" s="2" t="s">
        <v>23</v>
      </c>
    </row>
    <row r="29" spans="1:2" x14ac:dyDescent="0.2">
      <c r="A29" t="str">
        <f>"IQ_TOTAL_DIV_CF_CS"</f>
        <v>IQ_TOTAL_DIV_CF_CS</v>
      </c>
      <c r="B29" s="2" t="s">
        <v>24</v>
      </c>
    </row>
    <row r="30" spans="1:2" x14ac:dyDescent="0.2">
      <c r="A30" t="str">
        <f>"IQ_LT_DEBT_ISSUED_CS"</f>
        <v>IQ_LT_DEBT_ISSUED_CS</v>
      </c>
      <c r="B30" s="2" t="s">
        <v>25</v>
      </c>
    </row>
    <row r="31" spans="1:2" x14ac:dyDescent="0.2">
      <c r="A31" t="str">
        <f>"IQ_LT_DEBT_REPAID_CS"</f>
        <v>IQ_LT_DEBT_REPAID_CS</v>
      </c>
      <c r="B31" s="2" t="s">
        <v>26</v>
      </c>
    </row>
    <row r="32" spans="1:2" x14ac:dyDescent="0.2">
      <c r="A32" t="str">
        <f>"IQ_CHANGE_DEBT_CURRENT_CS"</f>
        <v>IQ_CHANGE_DEBT_CURRENT_CS</v>
      </c>
      <c r="B32" s="2" t="s">
        <v>27</v>
      </c>
    </row>
    <row r="33" spans="1:2" x14ac:dyDescent="0.2">
      <c r="A33" t="str">
        <f>"IQ_OTHER_FINANCE_ACT_CS"</f>
        <v>IQ_OTHER_FINANCE_ACT_CS</v>
      </c>
      <c r="B33" s="2" t="s">
        <v>28</v>
      </c>
    </row>
    <row r="34" spans="1:2" x14ac:dyDescent="0.2">
      <c r="A34" t="str">
        <f>"IQ_CASH_FINAN_CS"</f>
        <v>IQ_CASH_FINAN_CS</v>
      </c>
      <c r="B34" s="1" t="s">
        <v>29</v>
      </c>
    </row>
    <row r="35" spans="1:2" x14ac:dyDescent="0.2">
      <c r="B35" s="2"/>
    </row>
    <row r="36" spans="1:2" x14ac:dyDescent="0.2">
      <c r="A36" t="str">
        <f>"IQ_FX_CS"</f>
        <v>IQ_FX_CS</v>
      </c>
      <c r="B36" s="2" t="s">
        <v>30</v>
      </c>
    </row>
    <row r="37" spans="1:2" x14ac:dyDescent="0.2">
      <c r="A37" t="str">
        <f>"IQ_NET_CHANGE_CS"</f>
        <v>IQ_NET_CHANGE_CS</v>
      </c>
      <c r="B37" s="1" t="s">
        <v>31</v>
      </c>
    </row>
    <row r="38" spans="1:2" x14ac:dyDescent="0.2">
      <c r="B38" s="2"/>
    </row>
    <row r="39" spans="1:2" x14ac:dyDescent="0.2">
      <c r="B39" s="1" t="s">
        <v>32</v>
      </c>
    </row>
    <row r="40" spans="1:2" x14ac:dyDescent="0.2">
      <c r="A40" t="str">
        <f>"IQ_CASH_INTEREST_CS"</f>
        <v>IQ_CASH_INTEREST_CS</v>
      </c>
      <c r="B40" s="2" t="s">
        <v>33</v>
      </c>
    </row>
    <row r="41" spans="1:2" x14ac:dyDescent="0.2">
      <c r="A41" t="str">
        <f>"IQ_CASH_TAXES_CS"</f>
        <v>IQ_CASH_TAXES_CS</v>
      </c>
      <c r="B41" s="2" t="s">
        <v>34</v>
      </c>
    </row>
    <row r="42" spans="1:2" x14ac:dyDescent="0.2">
      <c r="A42" t="str">
        <f>"IQ_LEVERED_FCF_CS"</f>
        <v>IQ_LEVERED_FCF_CS</v>
      </c>
      <c r="B42" s="2" t="s">
        <v>35</v>
      </c>
    </row>
    <row r="43" spans="1:2" x14ac:dyDescent="0.2">
      <c r="A43" t="str">
        <f>"IQ_UNLEVERED_FCF_CS"</f>
        <v>IQ_UNLEVERED_FCF_CS</v>
      </c>
      <c r="B43" s="2" t="s">
        <v>36</v>
      </c>
    </row>
    <row r="44" spans="1:2" x14ac:dyDescent="0.2">
      <c r="A44" t="str">
        <f>"IQ_CHANGE_NET_WORKING_CAPITAL_CS"</f>
        <v>IQ_CHANGE_NET_WORKING_CAPITAL_CS</v>
      </c>
      <c r="B44" s="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E7B6-327F-4886-B01E-FD074370A286}">
  <dimension ref="A1:B63"/>
  <sheetViews>
    <sheetView zoomScale="150" zoomScaleNormal="150" workbookViewId="0">
      <selection activeCell="D21" sqref="D21"/>
    </sheetView>
  </sheetViews>
  <sheetFormatPr baseColWidth="10" defaultColWidth="8.83203125" defaultRowHeight="15" x14ac:dyDescent="0.2"/>
  <cols>
    <col min="1" max="1" width="30.1640625" bestFit="1" customWidth="1"/>
    <col min="2" max="2" width="41.33203125" bestFit="1" customWidth="1"/>
  </cols>
  <sheetData>
    <row r="1" spans="1:2" x14ac:dyDescent="0.2">
      <c r="A1" s="4" t="s">
        <v>76</v>
      </c>
      <c r="B1" s="6" t="s">
        <v>40</v>
      </c>
    </row>
    <row r="2" spans="1:2" x14ac:dyDescent="0.2">
      <c r="B2" s="6"/>
    </row>
    <row r="3" spans="1:2" x14ac:dyDescent="0.2">
      <c r="A3" t="s">
        <v>77</v>
      </c>
      <c r="B3" s="6" t="s">
        <v>41</v>
      </c>
    </row>
    <row r="4" spans="1:2" x14ac:dyDescent="0.2">
      <c r="A4" t="s">
        <v>78</v>
      </c>
      <c r="B4" s="5" t="s">
        <v>42</v>
      </c>
    </row>
    <row r="5" spans="1:2" x14ac:dyDescent="0.2">
      <c r="B5" s="6"/>
    </row>
    <row r="6" spans="1:2" x14ac:dyDescent="0.2">
      <c r="A6" t="s">
        <v>79</v>
      </c>
      <c r="B6" s="6" t="s">
        <v>43</v>
      </c>
    </row>
    <row r="7" spans="1:2" x14ac:dyDescent="0.2">
      <c r="A7" t="s">
        <v>80</v>
      </c>
      <c r="B7" s="6" t="s">
        <v>0</v>
      </c>
    </row>
    <row r="8" spans="1:2" x14ac:dyDescent="0.2">
      <c r="A8" t="s">
        <v>81</v>
      </c>
      <c r="B8" s="5" t="s">
        <v>44</v>
      </c>
    </row>
    <row r="9" spans="1:2" x14ac:dyDescent="0.2">
      <c r="B9" s="6"/>
    </row>
    <row r="10" spans="1:2" x14ac:dyDescent="0.2">
      <c r="A10" t="s">
        <v>82</v>
      </c>
      <c r="B10" s="6" t="s">
        <v>45</v>
      </c>
    </row>
    <row r="11" spans="1:2" x14ac:dyDescent="0.2">
      <c r="B11" s="6"/>
    </row>
    <row r="12" spans="1:2" x14ac:dyDescent="0.2">
      <c r="A12" t="str">
        <f>"IQ_INTEREST_INVEST_INC_CS"</f>
        <v>IQ_INTEREST_INVEST_INC_CS</v>
      </c>
      <c r="B12" s="6" t="s">
        <v>46</v>
      </c>
    </row>
    <row r="13" spans="1:2" x14ac:dyDescent="0.2">
      <c r="A13" t="str">
        <f>"IQ_OTHER_NON_OPER_EXP_CS"</f>
        <v>IQ_OTHER_NON_OPER_EXP_CS</v>
      </c>
      <c r="B13" s="6" t="s">
        <v>47</v>
      </c>
    </row>
    <row r="14" spans="1:2" x14ac:dyDescent="0.2">
      <c r="A14" t="str">
        <f>"IQ_NON_OPER_EXP_CS"</f>
        <v>IQ_NON_OPER_EXP_CS</v>
      </c>
      <c r="B14" s="6" t="s">
        <v>48</v>
      </c>
    </row>
    <row r="15" spans="1:2" x14ac:dyDescent="0.2">
      <c r="B15" s="6"/>
    </row>
    <row r="16" spans="1:2" x14ac:dyDescent="0.2">
      <c r="A16" t="str">
        <f>"IQ_TOTAL_UNUSUAL_CS"</f>
        <v>IQ_TOTAL_UNUSUAL_CS</v>
      </c>
      <c r="B16" s="6" t="s">
        <v>49</v>
      </c>
    </row>
    <row r="17" spans="1:2" x14ac:dyDescent="0.2">
      <c r="B17" s="6"/>
    </row>
    <row r="18" spans="1:2" x14ac:dyDescent="0.2">
      <c r="A18" t="s">
        <v>83</v>
      </c>
      <c r="B18" s="5" t="s">
        <v>50</v>
      </c>
    </row>
    <row r="19" spans="1:2" x14ac:dyDescent="0.2">
      <c r="B19" s="6"/>
    </row>
    <row r="20" spans="1:2" x14ac:dyDescent="0.2">
      <c r="A20" t="s">
        <v>84</v>
      </c>
      <c r="B20" s="6" t="s">
        <v>51</v>
      </c>
    </row>
    <row r="21" spans="1:2" x14ac:dyDescent="0.2">
      <c r="A21" t="str">
        <f>"IQ_EARNING_CO_CS"</f>
        <v>IQ_EARNING_CO_CS</v>
      </c>
      <c r="B21" s="5" t="s">
        <v>52</v>
      </c>
    </row>
    <row r="22" spans="1:2" x14ac:dyDescent="0.2">
      <c r="B22" s="6"/>
    </row>
    <row r="23" spans="1:2" x14ac:dyDescent="0.2">
      <c r="A23" t="str">
        <f>"IQ_MINORITY_INTEREST_IS_CS"</f>
        <v>IQ_MINORITY_INTEREST_IS_CS</v>
      </c>
      <c r="B23" s="6" t="s">
        <v>53</v>
      </c>
    </row>
    <row r="24" spans="1:2" x14ac:dyDescent="0.2">
      <c r="A24" t="str">
        <f>"IQ_INCOME_BEFORE_EXTRA_CS"</f>
        <v>IQ_INCOME_BEFORE_EXTRA_CS</v>
      </c>
      <c r="B24" s="5" t="s">
        <v>54</v>
      </c>
    </row>
    <row r="25" spans="1:2" x14ac:dyDescent="0.2">
      <c r="B25" s="5"/>
    </row>
    <row r="26" spans="1:2" x14ac:dyDescent="0.2">
      <c r="A26" t="str">
        <f>"IQ_DO_CS"</f>
        <v>IQ_DO_CS</v>
      </c>
      <c r="B26" s="6" t="s">
        <v>74</v>
      </c>
    </row>
    <row r="27" spans="1:2" x14ac:dyDescent="0.2">
      <c r="A27" t="str">
        <f>"IQ_EXTRA_ITEMS_CS"</f>
        <v>IQ_EXTRA_ITEMS_CS</v>
      </c>
      <c r="B27" s="6" t="s">
        <v>75</v>
      </c>
    </row>
    <row r="28" spans="1:2" x14ac:dyDescent="0.2">
      <c r="A28" t="str">
        <f>"IQ_EXTRA_ITEMS_DO_CS"</f>
        <v>IQ_EXTRA_ITEMS_DO_CS</v>
      </c>
      <c r="B28" s="7" t="s">
        <v>90</v>
      </c>
    </row>
    <row r="29" spans="1:2" x14ac:dyDescent="0.2">
      <c r="B29" s="6"/>
    </row>
    <row r="30" spans="1:2" x14ac:dyDescent="0.2">
      <c r="A30" t="s">
        <v>85</v>
      </c>
      <c r="B30" s="5" t="s">
        <v>55</v>
      </c>
    </row>
    <row r="31" spans="1:2" x14ac:dyDescent="0.2">
      <c r="B31" s="6"/>
    </row>
    <row r="32" spans="1:2" x14ac:dyDescent="0.2">
      <c r="A32" t="str">
        <f>"IQ_PREF_DIV_OTHER_CS"</f>
        <v>IQ_PREF_DIV_OTHER_CS</v>
      </c>
      <c r="B32" s="6" t="s">
        <v>56</v>
      </c>
    </row>
    <row r="33" spans="1:2" x14ac:dyDescent="0.2">
      <c r="A33" t="str">
        <f>"IQ_COMMON_EQUIV_OTHER_CS"</f>
        <v>IQ_COMMON_EQUIV_OTHER_CS</v>
      </c>
      <c r="B33" s="6" t="s">
        <v>57</v>
      </c>
    </row>
    <row r="34" spans="1:2" x14ac:dyDescent="0.2">
      <c r="A34" t="str">
        <f>"IQ_NI_AVAIL_INCL_CS"</f>
        <v>IQ_NI_AVAIL_INCL_CS</v>
      </c>
      <c r="B34" s="5" t="s">
        <v>58</v>
      </c>
    </row>
    <row r="35" spans="1:2" x14ac:dyDescent="0.2">
      <c r="B35" s="6"/>
    </row>
    <row r="36" spans="1:2" x14ac:dyDescent="0.2">
      <c r="B36" s="5" t="s">
        <v>59</v>
      </c>
    </row>
    <row r="37" spans="1:2" x14ac:dyDescent="0.2">
      <c r="A37" t="s">
        <v>86</v>
      </c>
      <c r="B37" s="6" t="s">
        <v>60</v>
      </c>
    </row>
    <row r="38" spans="1:2" x14ac:dyDescent="0.2">
      <c r="A38" t="str">
        <f>"IQ_BASIC_EPS_INCL_CS"</f>
        <v>IQ_BASIC_EPS_INCL_CS</v>
      </c>
      <c r="B38" s="6" t="s">
        <v>61</v>
      </c>
    </row>
    <row r="39" spans="1:2" x14ac:dyDescent="0.2">
      <c r="A39" t="str">
        <f>"IQ_BASIC_WEIGHT_CS"</f>
        <v>IQ_BASIC_WEIGHT_CS</v>
      </c>
      <c r="B39" s="6" t="s">
        <v>62</v>
      </c>
    </row>
    <row r="40" spans="1:2" x14ac:dyDescent="0.2">
      <c r="B40" s="6"/>
    </row>
    <row r="41" spans="1:2" x14ac:dyDescent="0.2">
      <c r="A41" t="str">
        <f>"IQ_DILUT_EPS_EXCL_CS"</f>
        <v>IQ_DILUT_EPS_EXCL_CS</v>
      </c>
      <c r="B41" s="6" t="s">
        <v>63</v>
      </c>
    </row>
    <row r="42" spans="1:2" x14ac:dyDescent="0.2">
      <c r="A42" t="str">
        <f>"IQ_DILUT_EPS_INCL_CS"</f>
        <v>IQ_DILUT_EPS_INCL_CS</v>
      </c>
      <c r="B42" s="6" t="s">
        <v>64</v>
      </c>
    </row>
    <row r="43" spans="1:2" x14ac:dyDescent="0.2">
      <c r="A43" t="str">
        <f>"IQ_DILUT_WEIGHT_CS"</f>
        <v>IQ_DILUT_WEIGHT_CS</v>
      </c>
      <c r="B43" s="6" t="s">
        <v>65</v>
      </c>
    </row>
    <row r="44" spans="1:2" x14ac:dyDescent="0.2">
      <c r="B44" s="6"/>
    </row>
    <row r="45" spans="1:2" x14ac:dyDescent="0.2">
      <c r="A45" t="str">
        <f>"IQ_EPS_NORM_CS"</f>
        <v>IQ_EPS_NORM_CS</v>
      </c>
      <c r="B45" s="6" t="s">
        <v>66</v>
      </c>
    </row>
    <row r="46" spans="1:2" x14ac:dyDescent="0.2">
      <c r="A46" t="str">
        <f>"IQ_DILUT_EPS_NORM_CS"</f>
        <v>IQ_DILUT_EPS_NORM_CS</v>
      </c>
      <c r="B46" s="6" t="s">
        <v>67</v>
      </c>
    </row>
    <row r="47" spans="1:2" x14ac:dyDescent="0.2">
      <c r="B47" s="6"/>
    </row>
    <row r="48" spans="1:2" x14ac:dyDescent="0.2">
      <c r="B48" s="5" t="s">
        <v>68</v>
      </c>
    </row>
    <row r="49" spans="1:2" x14ac:dyDescent="0.2">
      <c r="A49" t="s">
        <v>87</v>
      </c>
      <c r="B49" s="6" t="s">
        <v>69</v>
      </c>
    </row>
    <row r="50" spans="1:2" x14ac:dyDescent="0.2">
      <c r="A50" t="s">
        <v>89</v>
      </c>
      <c r="B50" s="6" t="s">
        <v>70</v>
      </c>
    </row>
    <row r="51" spans="1:2" x14ac:dyDescent="0.2">
      <c r="A51" t="s">
        <v>88</v>
      </c>
      <c r="B51" s="6" t="s">
        <v>71</v>
      </c>
    </row>
    <row r="52" spans="1:2" x14ac:dyDescent="0.2">
      <c r="A52" t="str">
        <f>"IQ_TOTAL_REV_SHARE_CS"</f>
        <v>IQ_TOTAL_REV_SHARE_CS</v>
      </c>
      <c r="B52" s="8" t="s">
        <v>91</v>
      </c>
    </row>
    <row r="53" spans="1:2" x14ac:dyDescent="0.2">
      <c r="A53" t="str">
        <f>"IQ_RD_EXP_FN_CS"</f>
        <v>IQ_RD_EXP_FN_CS</v>
      </c>
      <c r="B53" s="6" t="s">
        <v>72</v>
      </c>
    </row>
    <row r="54" spans="1:2" x14ac:dyDescent="0.2">
      <c r="A54" t="str">
        <f>"IQ_TOTAL_OPER_EXPEN_CS"</f>
        <v>IQ_TOTAL_OPER_EXPEN_CS</v>
      </c>
      <c r="B54" s="6" t="s">
        <v>73</v>
      </c>
    </row>
    <row r="58" spans="1:2" x14ac:dyDescent="0.2">
      <c r="B58" s="6"/>
    </row>
    <row r="59" spans="1:2" x14ac:dyDescent="0.2">
      <c r="B59" s="6"/>
    </row>
    <row r="60" spans="1:2" x14ac:dyDescent="0.2">
      <c r="B60" s="6"/>
    </row>
    <row r="62" spans="1:2" x14ac:dyDescent="0.2">
      <c r="B62" s="6"/>
    </row>
    <row r="63" spans="1:2" x14ac:dyDescent="0.2">
      <c r="B63" s="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D0E1-5BED-417F-95C0-90B6869792BE}">
  <dimension ref="A1:B90"/>
  <sheetViews>
    <sheetView topLeftCell="A35" zoomScale="170" zoomScaleNormal="170" workbookViewId="0">
      <selection activeCell="A6" sqref="A6"/>
    </sheetView>
  </sheetViews>
  <sheetFormatPr baseColWidth="10" defaultColWidth="8.83203125" defaultRowHeight="15" x14ac:dyDescent="0.2"/>
  <cols>
    <col min="1" max="1" width="22.5" bestFit="1" customWidth="1"/>
    <col min="2" max="2" width="29.1640625" bestFit="1" customWidth="1"/>
    <col min="5" max="5" width="28.1640625" bestFit="1" customWidth="1"/>
  </cols>
  <sheetData>
    <row r="1" spans="1:2" x14ac:dyDescent="0.2">
      <c r="A1" t="str">
        <f>"IQ_CASH_EQUIV_CS"</f>
        <v>IQ_CASH_EQUIV_CS</v>
      </c>
      <c r="B1" s="9" t="s">
        <v>92</v>
      </c>
    </row>
    <row r="2" spans="1:2" x14ac:dyDescent="0.2">
      <c r="A2" t="str">
        <f>"IQ_ST_INVEST_CS"</f>
        <v>IQ_ST_INVEST_CS</v>
      </c>
      <c r="B2" s="9" t="s">
        <v>93</v>
      </c>
    </row>
    <row r="3" spans="1:2" x14ac:dyDescent="0.2">
      <c r="A3" s="4" t="s">
        <v>145</v>
      </c>
      <c r="B3" s="10" t="s">
        <v>94</v>
      </c>
    </row>
    <row r="4" spans="1:2" x14ac:dyDescent="0.2">
      <c r="B4" s="9"/>
    </row>
    <row r="5" spans="1:2" x14ac:dyDescent="0.2">
      <c r="A5" t="str">
        <f>"IQ_AR_CS"</f>
        <v>IQ_AR_CS</v>
      </c>
      <c r="B5" s="9" t="s">
        <v>95</v>
      </c>
    </row>
    <row r="6" spans="1:2" x14ac:dyDescent="0.2">
      <c r="A6" t="str">
        <f>"IQ_INC_TAX_REFUND_CS"</f>
        <v>IQ_INC_TAX_REFUND_CS</v>
      </c>
      <c r="B6" s="9" t="s">
        <v>96</v>
      </c>
    </row>
    <row r="7" spans="1:2" x14ac:dyDescent="0.2">
      <c r="A7" t="str">
        <f>"IQ_OTHER_RECEIV_CS"</f>
        <v>IQ_OTHER_RECEIV_CS</v>
      </c>
      <c r="B7" s="9" t="s">
        <v>97</v>
      </c>
    </row>
    <row r="8" spans="1:2" x14ac:dyDescent="0.2">
      <c r="A8" t="str">
        <f>"IQ_OTHER_RECEIV_TOT_CS"</f>
        <v>IQ_OTHER_RECEIV_TOT_CS</v>
      </c>
      <c r="B8" s="9" t="s">
        <v>164</v>
      </c>
    </row>
    <row r="9" spans="1:2" x14ac:dyDescent="0.2">
      <c r="A9" t="s">
        <v>146</v>
      </c>
      <c r="B9" s="10" t="s">
        <v>98</v>
      </c>
    </row>
    <row r="10" spans="1:2" x14ac:dyDescent="0.2">
      <c r="B10" s="9"/>
    </row>
    <row r="11" spans="1:2" x14ac:dyDescent="0.2">
      <c r="A11" t="str">
        <f>"IQ_INVENTORY_CS"</f>
        <v>IQ_INVENTORY_CS</v>
      </c>
      <c r="B11" s="9" t="s">
        <v>99</v>
      </c>
    </row>
    <row r="12" spans="1:2" x14ac:dyDescent="0.2">
      <c r="A12" t="str">
        <f>"IQ_PREPAID_EXP_CS"</f>
        <v>IQ_PREPAID_EXP_CS</v>
      </c>
      <c r="B12" s="9" t="s">
        <v>100</v>
      </c>
    </row>
    <row r="13" spans="1:2" x14ac:dyDescent="0.2">
      <c r="A13" t="str">
        <f>"IQ_OTHER_CA_CS"</f>
        <v>IQ_OTHER_CA_CS</v>
      </c>
      <c r="B13" s="9" t="s">
        <v>101</v>
      </c>
    </row>
    <row r="14" spans="1:2" x14ac:dyDescent="0.2">
      <c r="A14" t="str">
        <f>"IQ_OTHER_CA_TOT_CS"</f>
        <v>IQ_OTHER_CA_TOT_CS</v>
      </c>
      <c r="B14" s="9" t="s">
        <v>102</v>
      </c>
    </row>
    <row r="15" spans="1:2" x14ac:dyDescent="0.2">
      <c r="B15" s="9"/>
    </row>
    <row r="16" spans="1:2" x14ac:dyDescent="0.2">
      <c r="A16" t="s">
        <v>147</v>
      </c>
      <c r="B16" s="10" t="s">
        <v>103</v>
      </c>
    </row>
    <row r="17" spans="1:2" x14ac:dyDescent="0.2">
      <c r="B17" s="9"/>
    </row>
    <row r="18" spans="1:2" x14ac:dyDescent="0.2">
      <c r="A18" t="s">
        <v>148</v>
      </c>
      <c r="B18" s="9" t="s">
        <v>104</v>
      </c>
    </row>
    <row r="19" spans="1:2" x14ac:dyDescent="0.2">
      <c r="A19" t="s">
        <v>149</v>
      </c>
      <c r="B19" s="9" t="s">
        <v>105</v>
      </c>
    </row>
    <row r="20" spans="1:2" x14ac:dyDescent="0.2">
      <c r="A20" t="s">
        <v>150</v>
      </c>
      <c r="B20" s="10" t="s">
        <v>106</v>
      </c>
    </row>
    <row r="21" spans="1:2" x14ac:dyDescent="0.2">
      <c r="B21" s="9"/>
    </row>
    <row r="22" spans="1:2" x14ac:dyDescent="0.2">
      <c r="A22" t="str">
        <f>"IQ_INVEST_EQUITY_CS"</f>
        <v>IQ_INVEST_EQUITY_CS</v>
      </c>
      <c r="B22" s="9" t="s">
        <v>107</v>
      </c>
    </row>
    <row r="23" spans="1:2" x14ac:dyDescent="0.2">
      <c r="A23" t="str">
        <f>"IQ_INVEST_OTHER_CS"</f>
        <v>IQ_INVEST_OTHER_CS</v>
      </c>
      <c r="B23" s="9" t="s">
        <v>108</v>
      </c>
    </row>
    <row r="24" spans="1:2" x14ac:dyDescent="0.2">
      <c r="A24" t="s">
        <v>151</v>
      </c>
      <c r="B24" s="9" t="s">
        <v>109</v>
      </c>
    </row>
    <row r="25" spans="1:2" x14ac:dyDescent="0.2">
      <c r="A25" t="str">
        <f>"IQ_OTHER_LT_ASSETS_TOT_CS"</f>
        <v>IQ_OTHER_LT_ASSETS_TOT_CS</v>
      </c>
      <c r="B25" s="9" t="s">
        <v>110</v>
      </c>
    </row>
    <row r="26" spans="1:2" x14ac:dyDescent="0.2">
      <c r="A26" t="s">
        <v>152</v>
      </c>
      <c r="B26" s="10" t="s">
        <v>111</v>
      </c>
    </row>
    <row r="27" spans="1:2" x14ac:dyDescent="0.2">
      <c r="B27" s="9"/>
    </row>
    <row r="28" spans="1:2" x14ac:dyDescent="0.2">
      <c r="B28" s="10" t="s">
        <v>112</v>
      </c>
    </row>
    <row r="29" spans="1:2" x14ac:dyDescent="0.2">
      <c r="A29" t="str">
        <f>"IQ_AP_CS"</f>
        <v>IQ_AP_CS</v>
      </c>
      <c r="B29" s="9" t="s">
        <v>113</v>
      </c>
    </row>
    <row r="30" spans="1:2" x14ac:dyDescent="0.2">
      <c r="B30" s="9"/>
    </row>
    <row r="31" spans="1:2" x14ac:dyDescent="0.2">
      <c r="A31" t="str">
        <f>"IQ_ST_DEBT_CS"</f>
        <v>IQ_ST_DEBT_CS</v>
      </c>
      <c r="B31" s="9" t="s">
        <v>114</v>
      </c>
    </row>
    <row r="32" spans="1:2" x14ac:dyDescent="0.2">
      <c r="A32" t="str">
        <f>"IQ_CURRENT_PORT_CS"</f>
        <v>IQ_CURRENT_PORT_CS</v>
      </c>
      <c r="B32" s="9" t="s">
        <v>115</v>
      </c>
    </row>
    <row r="33" spans="1:2" x14ac:dyDescent="0.2">
      <c r="A33" t="str">
        <f>"IQ_TOTAL_DEBT_CURRENT_CS"</f>
        <v>IQ_TOTAL_DEBT_CURRENT_CS</v>
      </c>
      <c r="B33" s="9" t="s">
        <v>116</v>
      </c>
    </row>
    <row r="34" spans="1:2" x14ac:dyDescent="0.2">
      <c r="B34" s="9"/>
    </row>
    <row r="35" spans="1:2" x14ac:dyDescent="0.2">
      <c r="A35" t="str">
        <f>"IQ_INC_TAX_PAY_CURRENT_CS"</f>
        <v>IQ_INC_TAX_PAY_CURRENT_CS</v>
      </c>
      <c r="B35" s="9" t="s">
        <v>117</v>
      </c>
    </row>
    <row r="36" spans="1:2" x14ac:dyDescent="0.2">
      <c r="B36" s="9"/>
    </row>
    <row r="37" spans="1:2" x14ac:dyDescent="0.2">
      <c r="A37" t="str">
        <f>"IQ_AE_CS"</f>
        <v>IQ_AE_CS</v>
      </c>
      <c r="B37" s="9" t="s">
        <v>118</v>
      </c>
    </row>
    <row r="38" spans="1:2" x14ac:dyDescent="0.2">
      <c r="A38" t="str">
        <f>"IQ_OTHER_CL_CS"</f>
        <v>IQ_OTHER_CL_CS</v>
      </c>
      <c r="B38" s="9" t="s">
        <v>119</v>
      </c>
    </row>
    <row r="39" spans="1:2" x14ac:dyDescent="0.2">
      <c r="A39" t="str">
        <f>"IQ_OTHER_CL_TOT_CS"</f>
        <v>IQ_OTHER_CL_TOT_CS</v>
      </c>
      <c r="B39" s="9" t="s">
        <v>120</v>
      </c>
    </row>
    <row r="40" spans="1:2" x14ac:dyDescent="0.2">
      <c r="B40" s="9"/>
    </row>
    <row r="41" spans="1:2" x14ac:dyDescent="0.2">
      <c r="A41" s="4" t="s">
        <v>153</v>
      </c>
      <c r="B41" s="10" t="s">
        <v>121</v>
      </c>
    </row>
    <row r="42" spans="1:2" x14ac:dyDescent="0.2">
      <c r="B42" s="9"/>
    </row>
    <row r="43" spans="1:2" x14ac:dyDescent="0.2">
      <c r="A43" t="s">
        <v>154</v>
      </c>
      <c r="B43" s="9" t="s">
        <v>122</v>
      </c>
    </row>
    <row r="44" spans="1:2" x14ac:dyDescent="0.2">
      <c r="A44" t="str">
        <f>"IQ_DEF_TAX_LIAB_LT_CS"</f>
        <v>IQ_DEF_TAX_LIAB_LT_CS</v>
      </c>
      <c r="B44" s="9" t="s">
        <v>165</v>
      </c>
    </row>
    <row r="45" spans="1:2" x14ac:dyDescent="0.2">
      <c r="A45" t="str">
        <f>"IQ_TAX_CREDIT_CS"</f>
        <v>IQ_TAX_CREDIT_CS</v>
      </c>
      <c r="B45" s="9" t="s">
        <v>144</v>
      </c>
    </row>
    <row r="46" spans="1:2" x14ac:dyDescent="0.2">
      <c r="A46" t="str">
        <f>"IQ_DEF_TAX_INVEST_CREDIT_CS"</f>
        <v>IQ_DEF_TAX_INVEST_CREDIT_CS</v>
      </c>
      <c r="B46" s="9" t="s">
        <v>123</v>
      </c>
    </row>
    <row r="47" spans="1:2" x14ac:dyDescent="0.2">
      <c r="A47" t="str">
        <f>"IQ_OTHER_LIAB_LT_CS"</f>
        <v>IQ_OTHER_LIAB_LT_CS</v>
      </c>
      <c r="B47" s="9" t="s">
        <v>124</v>
      </c>
    </row>
    <row r="48" spans="1:2" x14ac:dyDescent="0.2">
      <c r="A48" t="s">
        <v>155</v>
      </c>
      <c r="B48" s="10" t="s">
        <v>125</v>
      </c>
    </row>
    <row r="49" spans="1:2" x14ac:dyDescent="0.2">
      <c r="B49" s="9"/>
    </row>
    <row r="50" spans="1:2" x14ac:dyDescent="0.2">
      <c r="A50" s="4" t="str">
        <f>"IQ_MINORITY_INTEREST_CS"</f>
        <v>IQ_MINORITY_INTEREST_CS</v>
      </c>
      <c r="B50" s="10" t="s">
        <v>126</v>
      </c>
    </row>
    <row r="51" spans="1:2" x14ac:dyDescent="0.2">
      <c r="B51" s="9"/>
    </row>
    <row r="52" spans="1:2" x14ac:dyDescent="0.2">
      <c r="A52" t="str">
        <f>"IQ_PREF_REDEEM_CS"</f>
        <v>IQ_PREF_REDEEM_CS</v>
      </c>
      <c r="B52" s="9" t="s">
        <v>127</v>
      </c>
    </row>
    <row r="53" spans="1:2" x14ac:dyDescent="0.2">
      <c r="A53" t="str">
        <f>"IQ_PREF_NON_REDEEM_CS"</f>
        <v>IQ_PREF_NON_REDEEM_CS</v>
      </c>
      <c r="B53" s="9" t="s">
        <v>128</v>
      </c>
    </row>
    <row r="54" spans="1:2" x14ac:dyDescent="0.2">
      <c r="A54" t="s">
        <v>157</v>
      </c>
      <c r="B54" s="5" t="s">
        <v>166</v>
      </c>
    </row>
    <row r="55" spans="1:2" x14ac:dyDescent="0.2">
      <c r="B55" s="9"/>
    </row>
    <row r="56" spans="1:2" x14ac:dyDescent="0.2">
      <c r="A56" t="s">
        <v>156</v>
      </c>
      <c r="B56" s="9" t="s">
        <v>129</v>
      </c>
    </row>
    <row r="57" spans="1:2" x14ac:dyDescent="0.2">
      <c r="A57" t="str">
        <f>"IQ_APIC_CS"</f>
        <v>IQ_APIC_CS</v>
      </c>
      <c r="B57" s="9" t="s">
        <v>130</v>
      </c>
    </row>
    <row r="58" spans="1:2" x14ac:dyDescent="0.2">
      <c r="A58" t="s">
        <v>158</v>
      </c>
      <c r="B58" s="9" t="s">
        <v>131</v>
      </c>
    </row>
    <row r="59" spans="1:2" x14ac:dyDescent="0.2">
      <c r="A59" t="str">
        <f>"IQ_RE_UNADJ_CS"</f>
        <v>IQ_RE_UNADJ_CS</v>
      </c>
      <c r="B59" s="6" t="s">
        <v>167</v>
      </c>
    </row>
    <row r="60" spans="1:2" x14ac:dyDescent="0.2">
      <c r="A60" t="s">
        <v>159</v>
      </c>
      <c r="B60" s="9" t="s">
        <v>132</v>
      </c>
    </row>
    <row r="61" spans="1:2" x14ac:dyDescent="0.2">
      <c r="A61" t="str">
        <f>"IQ_OTHER_EQUITY_CS"</f>
        <v>IQ_OTHER_EQUITY_CS</v>
      </c>
      <c r="B61" s="6" t="s">
        <v>168</v>
      </c>
    </row>
    <row r="62" spans="1:2" x14ac:dyDescent="0.2">
      <c r="A62" t="str">
        <f>"IQ_TOTAL_EQUITY_ADJ_CS"</f>
        <v>IQ_TOTAL_EQUITY_ADJ_CS</v>
      </c>
      <c r="B62" s="6" t="s">
        <v>169</v>
      </c>
    </row>
    <row r="63" spans="1:2" x14ac:dyDescent="0.2">
      <c r="A63" t="str">
        <f>"IQ_TOTAL_COMMON_EQUITY_CS"</f>
        <v>IQ_TOTAL_COMMON_EQUITY_CS</v>
      </c>
      <c r="B63" s="10" t="s">
        <v>133</v>
      </c>
    </row>
    <row r="64" spans="1:2" x14ac:dyDescent="0.2">
      <c r="B64" s="9"/>
    </row>
    <row r="65" spans="1:2" x14ac:dyDescent="0.2">
      <c r="A65" t="str">
        <f>"IQ_TOTAL_EQUITY_PARENT_CS"</f>
        <v>IQ_TOTAL_EQUITY_PARENT_CS</v>
      </c>
      <c r="B65" s="10" t="s">
        <v>134</v>
      </c>
    </row>
    <row r="66" spans="1:2" x14ac:dyDescent="0.2">
      <c r="B66" s="9"/>
    </row>
    <row r="67" spans="1:2" x14ac:dyDescent="0.2">
      <c r="A67" t="str">
        <f>"IQ_MINORITY_INT_NON_REDEEM_CS"</f>
        <v>IQ_MINORITY_INT_NON_REDEEM_CS</v>
      </c>
      <c r="B67" s="9" t="s">
        <v>135</v>
      </c>
    </row>
    <row r="68" spans="1:2" x14ac:dyDescent="0.2">
      <c r="B68" s="9"/>
    </row>
    <row r="69" spans="1:2" x14ac:dyDescent="0.2">
      <c r="A69" t="s">
        <v>160</v>
      </c>
      <c r="B69" s="10" t="s">
        <v>136</v>
      </c>
    </row>
    <row r="70" spans="1:2" x14ac:dyDescent="0.2">
      <c r="B70" s="9"/>
    </row>
    <row r="71" spans="1:2" x14ac:dyDescent="0.2">
      <c r="B71" s="10" t="s">
        <v>32</v>
      </c>
    </row>
    <row r="72" spans="1:2" x14ac:dyDescent="0.2">
      <c r="A72" t="s">
        <v>170</v>
      </c>
      <c r="B72" s="9" t="s">
        <v>137</v>
      </c>
    </row>
    <row r="73" spans="1:2" x14ac:dyDescent="0.2">
      <c r="A73" s="4" t="s">
        <v>161</v>
      </c>
      <c r="B73" s="9" t="s">
        <v>138</v>
      </c>
    </row>
    <row r="74" spans="1:2" x14ac:dyDescent="0.2">
      <c r="A74" t="str">
        <f>"IQ_TBV_CS"</f>
        <v>IQ_TBV_CS</v>
      </c>
      <c r="B74" s="9" t="s">
        <v>139</v>
      </c>
    </row>
    <row r="75" spans="1:2" x14ac:dyDescent="0.2">
      <c r="A75" t="s">
        <v>162</v>
      </c>
      <c r="B75" s="9" t="s">
        <v>140</v>
      </c>
    </row>
    <row r="76" spans="1:2" x14ac:dyDescent="0.2">
      <c r="A76" t="str">
        <f>"IQ_NET_DEBT_CS"</f>
        <v>IQ_NET_DEBT_CS</v>
      </c>
      <c r="B76" s="9" t="s">
        <v>141</v>
      </c>
    </row>
    <row r="77" spans="1:2" x14ac:dyDescent="0.2">
      <c r="A77" t="s">
        <v>163</v>
      </c>
      <c r="B77" s="9" t="s">
        <v>142</v>
      </c>
    </row>
    <row r="78" spans="1:2" x14ac:dyDescent="0.2">
      <c r="A78" t="str">
        <f>"IQ_OTHER_INTAN_CS"</f>
        <v>IQ_OTHER_INTAN_CS</v>
      </c>
      <c r="B78" s="9" t="s">
        <v>143</v>
      </c>
    </row>
    <row r="79" spans="1:2" x14ac:dyDescent="0.2">
      <c r="B79" s="9"/>
    </row>
    <row r="80" spans="1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71C9-FB95-4093-B697-B2F19A87B3E3}">
  <dimension ref="A1:B5"/>
  <sheetViews>
    <sheetView zoomScale="150" zoomScaleNormal="150" workbookViewId="0">
      <selection activeCell="A5" sqref="A5"/>
    </sheetView>
  </sheetViews>
  <sheetFormatPr baseColWidth="10" defaultColWidth="8.83203125" defaultRowHeight="15" x14ac:dyDescent="0.2"/>
  <cols>
    <col min="1" max="1" width="35.1640625" bestFit="1" customWidth="1"/>
    <col min="2" max="2" width="27.6640625" bestFit="1" customWidth="1"/>
  </cols>
  <sheetData>
    <row r="1" spans="1:2" x14ac:dyDescent="0.2">
      <c r="A1" t="s">
        <v>177</v>
      </c>
      <c r="B1" t="s">
        <v>178</v>
      </c>
    </row>
    <row r="2" spans="1:2" x14ac:dyDescent="0.2">
      <c r="A2" t="s">
        <v>179</v>
      </c>
      <c r="B2" t="s">
        <v>180</v>
      </c>
    </row>
    <row r="3" spans="1:2" x14ac:dyDescent="0.2">
      <c r="A3" s="4" t="s">
        <v>171</v>
      </c>
      <c r="B3" t="s">
        <v>174</v>
      </c>
    </row>
    <row r="4" spans="1:2" x14ac:dyDescent="0.2">
      <c r="A4" t="s">
        <v>172</v>
      </c>
      <c r="B4" t="s">
        <v>175</v>
      </c>
    </row>
    <row r="5" spans="1:2" x14ac:dyDescent="0.2">
      <c r="A5" t="s">
        <v>173</v>
      </c>
      <c r="B5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DA03-69F5-4F18-974E-3A3D08FC1CBE}">
  <dimension ref="A1:B5"/>
  <sheetViews>
    <sheetView tabSelected="1" zoomScale="150" zoomScaleNormal="150" workbookViewId="0">
      <selection activeCell="A5" sqref="A5"/>
    </sheetView>
  </sheetViews>
  <sheetFormatPr baseColWidth="10" defaultColWidth="8.83203125" defaultRowHeight="15" x14ac:dyDescent="0.2"/>
  <cols>
    <col min="1" max="1" width="25.33203125" bestFit="1" customWidth="1"/>
  </cols>
  <sheetData>
    <row r="1" spans="1:2" x14ac:dyDescent="0.2">
      <c r="A1" t="s">
        <v>182</v>
      </c>
      <c r="B1" t="s">
        <v>184</v>
      </c>
    </row>
    <row r="2" spans="1:2" x14ac:dyDescent="0.2">
      <c r="A2" t="s">
        <v>181</v>
      </c>
      <c r="B2" t="s">
        <v>183</v>
      </c>
    </row>
    <row r="3" spans="1:2" x14ac:dyDescent="0.2">
      <c r="A3" t="s">
        <v>185</v>
      </c>
      <c r="B3" t="s">
        <v>188</v>
      </c>
    </row>
    <row r="4" spans="1:2" x14ac:dyDescent="0.2">
      <c r="A4" t="s">
        <v>186</v>
      </c>
      <c r="B4" t="s">
        <v>189</v>
      </c>
    </row>
    <row r="5" spans="1:2" x14ac:dyDescent="0.2">
      <c r="A5" t="s">
        <v>187</v>
      </c>
      <c r="B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CashFlow</vt:lpstr>
      <vt:lpstr>Income</vt:lpstr>
      <vt:lpstr>BalanceSheet</vt:lpstr>
      <vt:lpstr>Other</vt:lpstr>
      <vt:lpstr>ExecComp</vt:lpstr>
    </vt:vector>
  </TitlesOfParts>
  <Company>Colgate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Connolly</dc:creator>
  <cp:lastModifiedBy>Alexa Canaan '20</cp:lastModifiedBy>
  <dcterms:created xsi:type="dcterms:W3CDTF">2020-03-27T13:52:17Z</dcterms:created>
  <dcterms:modified xsi:type="dcterms:W3CDTF">2020-04-05T21:12:25Z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{F85EB647-BAF8-468F-B718-66C8734474B5}</vt:lpwstr>
  </property>
</Properties>
</file>