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a\Documents\VSCode\Research\PMRModel\RCE\"/>
    </mc:Choice>
  </mc:AlternateContent>
  <xr:revisionPtr revIDLastSave="0" documentId="13_ncr:1_{58ADB946-EA0D-4293-A0D2-AC3F966421EA}" xr6:coauthVersionLast="47" xr6:coauthVersionMax="47" xr10:uidLastSave="{00000000-0000-0000-0000-000000000000}"/>
  <bookViews>
    <workbookView xWindow="38280" yWindow="7935" windowWidth="24240" windowHeight="13140" xr2:uid="{5C0E03CF-3BAB-4377-A482-84AC69AF0267}"/>
  </bookViews>
  <sheets>
    <sheet name="Sheet1" sheetId="1" r:id="rId1"/>
  </sheets>
  <definedNames>
    <definedName name="solver_adj" localSheetId="0" hidden="1">Sheet1!$I$38,Sheet1!$I$39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Sheet1!$H$45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7" i="1"/>
  <c r="F8" i="1"/>
  <c r="F9" i="1"/>
  <c r="F41" i="1"/>
  <c r="H41" i="1" s="1"/>
  <c r="F42" i="1"/>
  <c r="H42" i="1" s="1"/>
  <c r="F43" i="1"/>
  <c r="H43" i="1" s="1"/>
  <c r="F44" i="1"/>
  <c r="H44" i="1" s="1"/>
  <c r="F40" i="1"/>
  <c r="H40" i="1" s="1"/>
  <c r="S8" i="1"/>
  <c r="U8" i="1" s="1"/>
  <c r="S9" i="1"/>
  <c r="U9" i="1" s="1"/>
  <c r="S10" i="1"/>
  <c r="U10" i="1" s="1"/>
  <c r="S11" i="1"/>
  <c r="U11" i="1" s="1"/>
  <c r="S7" i="1"/>
  <c r="U7" i="1" s="1"/>
  <c r="S6" i="1"/>
  <c r="P6" i="1"/>
  <c r="F6" i="1"/>
  <c r="C5" i="1"/>
  <c r="H45" i="1" l="1"/>
  <c r="U12" i="1"/>
  <c r="H9" i="1"/>
  <c r="H6" i="1"/>
  <c r="H7" i="1"/>
  <c r="F5" i="1"/>
  <c r="H8" i="1"/>
  <c r="H10" i="1"/>
  <c r="H11" i="1" l="1"/>
</calcChain>
</file>

<file path=xl/sharedStrings.xml><?xml version="1.0" encoding="utf-8"?>
<sst xmlns="http://schemas.openxmlformats.org/spreadsheetml/2006/main" count="29" uniqueCount="10">
  <si>
    <t>PRM</t>
  </si>
  <si>
    <t>delta</t>
  </si>
  <si>
    <t>model matching to exp</t>
  </si>
  <si>
    <t>relationship</t>
  </si>
  <si>
    <t>a</t>
  </si>
  <si>
    <t>guessed delta</t>
  </si>
  <si>
    <t>total error</t>
  </si>
  <si>
    <t>n</t>
  </si>
  <si>
    <t>WITH IR CORRRECTION FOR V</t>
  </si>
  <si>
    <t>WITHOUT IR CORRECTION FOR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</si>
</sst>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892736749138584"/>
          <c:y val="4.5146375933777509E-2"/>
          <c:w val="0.71800678351225056"/>
          <c:h val="0.76999423149029445"/>
        </c:manualLayout>
      </c:layout>
      <c:scatterChart>
        <c:scatterStyle val="lineMarker"/>
        <c:varyColors val="0"/>
        <c:ser>
          <c:idx val="0"/>
          <c:order val="0"/>
          <c:tx>
            <c:v>Expements</c:v>
          </c:tx>
          <c:spPr>
            <a:ln w="381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Sheet1!$B$5:$B$10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</c:numCache>
            </c:numRef>
          </c:xVal>
          <c:yVal>
            <c:numRef>
              <c:f>Sheet1!$C$5:$C$10</c:f>
              <c:numCache>
                <c:formatCode>0.00E+00</c:formatCode>
                <c:ptCount val="6"/>
                <c:pt idx="0">
                  <c:v>5.0000000000000002E-5</c:v>
                </c:pt>
                <c:pt idx="1">
                  <c:v>2.6999999999999999E-5</c:v>
                </c:pt>
                <c:pt idx="2">
                  <c:v>2.1999999999999999E-5</c:v>
                </c:pt>
                <c:pt idx="3">
                  <c:v>1.5999999999999999E-5</c:v>
                </c:pt>
                <c:pt idx="4">
                  <c:v>1.2E-5</c:v>
                </c:pt>
                <c:pt idx="5">
                  <c:v>1.03E-5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50-4D3A-8380-A445D605E53D}"/>
            </c:ext>
          </c:extLst>
        </c:ser>
        <c:ser>
          <c:idx val="1"/>
          <c:order val="1"/>
          <c:tx>
            <c:v>Relationship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Sheet1!$E$6:$E$10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</c:numCache>
            </c:numRef>
          </c:xVal>
          <c:yVal>
            <c:numRef>
              <c:f>Sheet1!$F$6:$F$10</c:f>
              <c:numCache>
                <c:formatCode>General</c:formatCode>
                <c:ptCount val="5"/>
                <c:pt idx="0">
                  <c:v>2.7815784699424929E-5</c:v>
                </c:pt>
                <c:pt idx="1">
                  <c:v>2.055131993333136E-5</c:v>
                </c:pt>
                <c:pt idx="2">
                  <c:v>1.5184067448252677E-5</c:v>
                </c:pt>
                <c:pt idx="3">
                  <c:v>1.2720197954440458E-5</c:v>
                </c:pt>
                <c:pt idx="4">
                  <c:v>1.1218544843884073E-5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50-4D3A-8380-A445D605E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514464"/>
        <c:axId val="278522624"/>
      </c:scatterChart>
      <c:valAx>
        <c:axId val="278514464"/>
        <c:scaling>
          <c:orientation val="minMax"/>
          <c:max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22624"/>
        <c:crosses val="autoZero"/>
        <c:crossBetween val="midCat"/>
      </c:valAx>
      <c:valAx>
        <c:axId val="278522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thickness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(m)</a:t>
                </a:r>
              </a:p>
            </c:rich>
          </c:tx>
          <c:layout>
            <c:manualLayout>
              <c:xMode val="edge"/>
              <c:yMode val="edge"/>
              <c:x val="2.4429967426710098E-2"/>
              <c:y val="0.35672678012022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144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793168459576365"/>
          <c:y val="7.1886122930285873E-2"/>
          <c:w val="0.18777273290833257"/>
          <c:h val="0.133090672888506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892736749138584"/>
          <c:y val="4.5146375933777509E-2"/>
          <c:w val="0.71800678351225056"/>
          <c:h val="0.76999423149029445"/>
        </c:manualLayout>
      </c:layout>
      <c:scatterChart>
        <c:scatterStyle val="lineMarker"/>
        <c:varyColors val="0"/>
        <c:ser>
          <c:idx val="0"/>
          <c:order val="0"/>
          <c:tx>
            <c:v>Expements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Sheet1!$B$5:$B$10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</c:numCache>
            </c:numRef>
          </c:xVal>
          <c:yVal>
            <c:numRef>
              <c:f>Sheet1!$P$6:$P$11</c:f>
              <c:numCache>
                <c:formatCode>0.00E+00</c:formatCode>
                <c:ptCount val="6"/>
                <c:pt idx="0">
                  <c:v>5.0000000000000002E-5</c:v>
                </c:pt>
                <c:pt idx="1">
                  <c:v>2.6999999999999999E-5</c:v>
                </c:pt>
                <c:pt idx="2">
                  <c:v>2.1999999999999999E-5</c:v>
                </c:pt>
                <c:pt idx="3">
                  <c:v>1.5999999999999999E-5</c:v>
                </c:pt>
                <c:pt idx="4">
                  <c:v>1.2E-5</c:v>
                </c:pt>
                <c:pt idx="5">
                  <c:v>1.03E-5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F1-4920-91E7-57EC3900D48C}"/>
            </c:ext>
          </c:extLst>
        </c:ser>
        <c:ser>
          <c:idx val="1"/>
          <c:order val="1"/>
          <c:tx>
            <c:v>Relationship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Sheet1!$E$6:$E$10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</c:numCache>
            </c:numRef>
          </c:xVal>
          <c:yVal>
            <c:numRef>
              <c:f>Sheet1!$S$7:$S$11</c:f>
              <c:numCache>
                <c:formatCode>General</c:formatCode>
                <c:ptCount val="5"/>
                <c:pt idx="0">
                  <c:v>3.0315581012406091E-5</c:v>
                </c:pt>
                <c:pt idx="1">
                  <c:v>2.0139941218638786E-5</c:v>
                </c:pt>
                <c:pt idx="2">
                  <c:v>1.3379827096971478E-5</c:v>
                </c:pt>
                <c:pt idx="3">
                  <c:v>1.0533110939195749E-5</c:v>
                </c:pt>
                <c:pt idx="4">
                  <c:v>8.8887932294050582E-6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F1-4920-91E7-57EC3900D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514464"/>
        <c:axId val="278522624"/>
      </c:scatterChart>
      <c:valAx>
        <c:axId val="278514464"/>
        <c:scaling>
          <c:orientation val="minMax"/>
          <c:max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22624"/>
        <c:crosses val="autoZero"/>
        <c:crossBetween val="midCat"/>
      </c:valAx>
      <c:valAx>
        <c:axId val="278522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thickness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(m)</a:t>
                </a:r>
              </a:p>
            </c:rich>
          </c:tx>
          <c:layout>
            <c:manualLayout>
              <c:xMode val="edge"/>
              <c:yMode val="edge"/>
              <c:x val="2.4429967426710098E-2"/>
              <c:y val="0.35672678012022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144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793168459576365"/>
          <c:y val="7.1886122930285873E-2"/>
          <c:w val="0.19035525488891353"/>
          <c:h val="0.13316487612961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892736749138584"/>
          <c:y val="4.5146375933777509E-2"/>
          <c:w val="0.71800678351225056"/>
          <c:h val="0.76999423149029445"/>
        </c:manualLayout>
      </c:layout>
      <c:scatterChart>
        <c:scatterStyle val="lineMarker"/>
        <c:varyColors val="0"/>
        <c:ser>
          <c:idx val="0"/>
          <c:order val="0"/>
          <c:tx>
            <c:v>Expements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Sheet1!$B$40:$B$44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</c:numCache>
            </c:numRef>
          </c:xVal>
          <c:yVal>
            <c:numRef>
              <c:f>Sheet1!$C$40:$C$44</c:f>
              <c:numCache>
                <c:formatCode>0.00E+00</c:formatCode>
                <c:ptCount val="5"/>
                <c:pt idx="0">
                  <c:v>2.6699999999999998E-5</c:v>
                </c:pt>
                <c:pt idx="1">
                  <c:v>2.0999999999999999E-5</c:v>
                </c:pt>
                <c:pt idx="2">
                  <c:v>1.5299999999999999E-5</c:v>
                </c:pt>
                <c:pt idx="3">
                  <c:v>1.22E-5</c:v>
                </c:pt>
                <c:pt idx="4">
                  <c:v>1.03E-5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AB-40DD-A513-56B8148BC722}"/>
            </c:ext>
          </c:extLst>
        </c:ser>
        <c:ser>
          <c:idx val="1"/>
          <c:order val="1"/>
          <c:tx>
            <c:v>Relationship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Sheet1!$E$6:$E$10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</c:numCache>
            </c:numRef>
          </c:xVal>
          <c:yVal>
            <c:numRef>
              <c:f>Sheet1!$F$40:$F$44</c:f>
              <c:numCache>
                <c:formatCode>General</c:formatCode>
                <c:ptCount val="5"/>
                <c:pt idx="0">
                  <c:v>2.7201672300127471E-5</c:v>
                </c:pt>
                <c:pt idx="1">
                  <c:v>2.0107904242487056E-5</c:v>
                </c:pt>
                <c:pt idx="2">
                  <c:v>1.4864079258212881E-5</c:v>
                </c:pt>
                <c:pt idx="3">
                  <c:v>1.2455870597213288E-5</c:v>
                </c:pt>
                <c:pt idx="4">
                  <c:v>1.0987761306700318E-5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AB-40DD-A513-56B8148BC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514464"/>
        <c:axId val="278522624"/>
      </c:scatterChart>
      <c:valAx>
        <c:axId val="278514464"/>
        <c:scaling>
          <c:orientation val="minMax"/>
          <c:max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22624"/>
        <c:crosses val="autoZero"/>
        <c:crossBetween val="midCat"/>
      </c:valAx>
      <c:valAx>
        <c:axId val="278522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thickness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(m)</a:t>
                </a:r>
              </a:p>
            </c:rich>
          </c:tx>
          <c:layout>
            <c:manualLayout>
              <c:xMode val="edge"/>
              <c:yMode val="edge"/>
              <c:x val="2.4429967426710098E-2"/>
              <c:y val="0.35672678012022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144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793168459576365"/>
          <c:y val="7.1886122930285873E-2"/>
          <c:w val="0.18777273290833257"/>
          <c:h val="0.133090672888506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13</xdr:row>
      <xdr:rowOff>76200</xdr:rowOff>
    </xdr:from>
    <xdr:to>
      <xdr:col>9</xdr:col>
      <xdr:colOff>335280</xdr:colOff>
      <xdr:row>33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F4D377-BCCA-02CB-4B8C-5E0618A90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259080</xdr:colOff>
      <xdr:row>1</xdr:row>
      <xdr:rowOff>83820</xdr:rowOff>
    </xdr:from>
    <xdr:to>
      <xdr:col>11</xdr:col>
      <xdr:colOff>495300</xdr:colOff>
      <xdr:row>3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DF9B628-255F-D1C3-65F9-F19CB6596339}"/>
            </a:ext>
          </a:extLst>
        </xdr:cNvPr>
        <xdr:cNvSpPr txBox="1"/>
      </xdr:nvSpPr>
      <xdr:spPr>
        <a:xfrm>
          <a:off x="5745480" y="83820"/>
          <a:ext cx="1455420" cy="281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delta =</a:t>
          </a:r>
          <a:r>
            <a:rPr lang="en-US" sz="1100" baseline="0"/>
            <a:t>a/(RPM^n)</a:t>
          </a:r>
          <a:endParaRPr lang="en-US" sz="1100"/>
        </a:p>
      </xdr:txBody>
    </xdr:sp>
    <xdr:clientData/>
  </xdr:twoCellAnchor>
  <xdr:twoCellAnchor>
    <xdr:from>
      <xdr:col>13</xdr:col>
      <xdr:colOff>365760</xdr:colOff>
      <xdr:row>12</xdr:row>
      <xdr:rowOff>76200</xdr:rowOff>
    </xdr:from>
    <xdr:to>
      <xdr:col>21</xdr:col>
      <xdr:colOff>358140</xdr:colOff>
      <xdr:row>32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47D8B5-ECB2-4C7A-8F6B-7AB898C5B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144780</xdr:colOff>
      <xdr:row>1</xdr:row>
      <xdr:rowOff>60960</xdr:rowOff>
    </xdr:from>
    <xdr:to>
      <xdr:col>23</xdr:col>
      <xdr:colOff>381000</xdr:colOff>
      <xdr:row>2</xdr:row>
      <xdr:rowOff>160020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C4FEF30-9DE9-BB2F-E387-016D9FAE7EB5}"/>
            </a:ext>
          </a:extLst>
        </xdr:cNvPr>
        <xdr:cNvSpPr txBox="1"/>
      </xdr:nvSpPr>
      <xdr:spPr>
        <a:xfrm>
          <a:off x="12946380" y="60960"/>
          <a:ext cx="1455420" cy="281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delta =</a:t>
          </a:r>
          <a:r>
            <a:rPr lang="en-US" sz="1100" baseline="0"/>
            <a:t>a/(RPM^0.59)</a:t>
          </a:r>
          <a:endParaRPr lang="en-US" sz="1100"/>
        </a:p>
      </xdr:txBody>
    </xdr:sp>
    <xdr:clientData/>
  </xdr:twoCellAnchor>
  <xdr:twoCellAnchor>
    <xdr:from>
      <xdr:col>1</xdr:col>
      <xdr:colOff>219807</xdr:colOff>
      <xdr:row>45</xdr:row>
      <xdr:rowOff>73270</xdr:rowOff>
    </xdr:from>
    <xdr:to>
      <xdr:col>9</xdr:col>
      <xdr:colOff>208377</xdr:colOff>
      <xdr:row>65</xdr:row>
      <xdr:rowOff>88510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FAE3A0-0376-43E2-AEEF-CC19DD2A0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14F3-5E9E-4775-9E72-958E1772AAEE}">
  <dimension ref="B2:V45"/>
  <sheetViews>
    <sheetView tabSelected="1" topLeftCell="A46" zoomScale="130" zoomScaleNormal="130" workbookViewId="0">
      <selection activeCell="L59" sqref="L59"/>
    </sheetView>
  </sheetViews>
  <sheetFormatPr defaultRowHeight="14.4" x14ac:dyDescent="0.3"/>
  <cols>
    <col min="6" max="6" width="10" customWidth="1"/>
    <col min="19" max="19" width="8.21875" customWidth="1"/>
  </cols>
  <sheetData>
    <row r="2" spans="2:22" x14ac:dyDescent="0.3">
      <c r="B2" t="s">
        <v>8</v>
      </c>
    </row>
    <row r="3" spans="2:22" x14ac:dyDescent="0.3">
      <c r="B3" t="s">
        <v>2</v>
      </c>
      <c r="E3" t="s">
        <v>3</v>
      </c>
      <c r="H3" t="s">
        <v>4</v>
      </c>
      <c r="I3">
        <v>2.0779582406580378E-4</v>
      </c>
    </row>
    <row r="4" spans="2:22" x14ac:dyDescent="0.3">
      <c r="B4" t="s">
        <v>0</v>
      </c>
      <c r="C4" t="s">
        <v>1</v>
      </c>
      <c r="E4" t="s">
        <v>0</v>
      </c>
      <c r="F4" t="s">
        <v>5</v>
      </c>
      <c r="H4" t="s">
        <v>7</v>
      </c>
      <c r="I4">
        <v>0.43667274971655146</v>
      </c>
      <c r="O4" t="s">
        <v>2</v>
      </c>
      <c r="R4" t="s">
        <v>3</v>
      </c>
      <c r="U4" t="s">
        <v>4</v>
      </c>
      <c r="V4">
        <v>4.5884488644206388E-4</v>
      </c>
    </row>
    <row r="5" spans="2:22" x14ac:dyDescent="0.3">
      <c r="B5">
        <v>0</v>
      </c>
      <c r="C5" s="1">
        <f>0.00005</f>
        <v>5.0000000000000002E-5</v>
      </c>
      <c r="E5">
        <v>1.0000000000000001E-5</v>
      </c>
      <c r="F5">
        <f>$I$3/(E5^0.59)</f>
        <v>0.18519822313892223</v>
      </c>
      <c r="O5" t="s">
        <v>0</v>
      </c>
      <c r="P5" t="s">
        <v>1</v>
      </c>
      <c r="R5" t="s">
        <v>0</v>
      </c>
      <c r="S5" t="s">
        <v>5</v>
      </c>
      <c r="U5" t="s">
        <v>7</v>
      </c>
      <c r="V5">
        <v>0.59</v>
      </c>
    </row>
    <row r="6" spans="2:22" x14ac:dyDescent="0.3">
      <c r="B6">
        <v>100</v>
      </c>
      <c r="C6" s="1">
        <v>2.6999999999999999E-5</v>
      </c>
      <c r="E6">
        <v>100</v>
      </c>
      <c r="F6">
        <f>$I$3/(E6^$I$4)</f>
        <v>2.7815784699424929E-5</v>
      </c>
      <c r="H6" s="1">
        <f>(C6-F6)^2</f>
        <v>6.6550467581582295E-13</v>
      </c>
      <c r="O6">
        <v>0</v>
      </c>
      <c r="P6" s="1">
        <f>0.00005</f>
        <v>5.0000000000000002E-5</v>
      </c>
      <c r="R6">
        <v>1.0000000000000001E-5</v>
      </c>
      <c r="S6">
        <f>$I$3/(R6^0.59)</f>
        <v>0.18519822313892223</v>
      </c>
    </row>
    <row r="7" spans="2:22" x14ac:dyDescent="0.3">
      <c r="B7">
        <v>200</v>
      </c>
      <c r="C7" s="1">
        <v>2.1999999999999999E-5</v>
      </c>
      <c r="E7">
        <v>200</v>
      </c>
      <c r="F7">
        <f t="shared" ref="F7:F10" si="0">$I$3/(E7^$I$4)</f>
        <v>2.055131993333136E-5</v>
      </c>
      <c r="H7" s="1">
        <f t="shared" ref="H7:H10" si="1">(C7-F7)^2</f>
        <v>2.0986739355630522E-12</v>
      </c>
      <c r="O7">
        <v>100</v>
      </c>
      <c r="P7" s="1">
        <v>2.6999999999999999E-5</v>
      </c>
      <c r="R7">
        <v>100</v>
      </c>
      <c r="S7">
        <f>$V$4/(R7^$V$5)</f>
        <v>3.0315581012406091E-5</v>
      </c>
      <c r="U7" s="1">
        <f>(P7-S7)^2</f>
        <v>1.0993077449827809E-11</v>
      </c>
    </row>
    <row r="8" spans="2:22" x14ac:dyDescent="0.3">
      <c r="B8">
        <v>400</v>
      </c>
      <c r="C8" s="1">
        <v>1.5999999999999999E-5</v>
      </c>
      <c r="E8">
        <v>400</v>
      </c>
      <c r="F8">
        <f t="shared" si="0"/>
        <v>1.5184067448252677E-5</v>
      </c>
      <c r="H8" s="1">
        <f t="shared" si="1"/>
        <v>6.6574592900089636E-13</v>
      </c>
      <c r="O8">
        <v>200</v>
      </c>
      <c r="P8" s="1">
        <v>2.1999999999999999E-5</v>
      </c>
      <c r="R8">
        <v>200</v>
      </c>
      <c r="S8">
        <f t="shared" ref="S8:S11" si="2">$V$4/(R8^$V$5)</f>
        <v>2.0139941218638786E-5</v>
      </c>
      <c r="U8" s="1">
        <f t="shared" ref="U8:U11" si="3">(P8-S8)^2</f>
        <v>3.4598186701189624E-12</v>
      </c>
    </row>
    <row r="9" spans="2:22" x14ac:dyDescent="0.3">
      <c r="B9">
        <v>600</v>
      </c>
      <c r="C9" s="1">
        <v>1.2E-5</v>
      </c>
      <c r="E9">
        <v>600</v>
      </c>
      <c r="F9">
        <f t="shared" si="0"/>
        <v>1.2720197954440458E-5</v>
      </c>
      <c r="H9" s="1">
        <f t="shared" si="1"/>
        <v>5.1868509358021924E-13</v>
      </c>
      <c r="O9">
        <v>400</v>
      </c>
      <c r="P9" s="1">
        <v>1.5999999999999999E-5</v>
      </c>
      <c r="R9">
        <v>400</v>
      </c>
      <c r="S9">
        <f t="shared" si="2"/>
        <v>1.3379827096971478E-5</v>
      </c>
      <c r="U9" s="1">
        <f t="shared" si="3"/>
        <v>6.8653060417649066E-12</v>
      </c>
    </row>
    <row r="10" spans="2:22" x14ac:dyDescent="0.3">
      <c r="B10">
        <v>800</v>
      </c>
      <c r="C10" s="1">
        <v>1.03E-5</v>
      </c>
      <c r="E10">
        <v>800</v>
      </c>
      <c r="F10">
        <f>$I$3/(E10^$I$4)</f>
        <v>1.1218544843884073E-5</v>
      </c>
      <c r="H10" s="1">
        <f t="shared" si="1"/>
        <v>8.4372463022601716E-13</v>
      </c>
      <c r="O10">
        <v>600</v>
      </c>
      <c r="P10" s="1">
        <v>1.2E-5</v>
      </c>
      <c r="R10">
        <v>600</v>
      </c>
      <c r="S10">
        <f t="shared" si="2"/>
        <v>1.0533110939195749E-5</v>
      </c>
      <c r="U10" s="1">
        <f t="shared" si="3"/>
        <v>2.1517635167071776E-12</v>
      </c>
    </row>
    <row r="11" spans="2:22" x14ac:dyDescent="0.3">
      <c r="G11" t="s">
        <v>6</v>
      </c>
      <c r="H11" s="1">
        <f>SUM(H6:H10)*10^13</f>
        <v>47.923342641860081</v>
      </c>
      <c r="O11">
        <v>800</v>
      </c>
      <c r="P11" s="1">
        <v>1.03E-5</v>
      </c>
      <c r="R11">
        <v>800</v>
      </c>
      <c r="S11">
        <f t="shared" si="2"/>
        <v>8.8887932294050582E-6</v>
      </c>
      <c r="U11" s="1">
        <f t="shared" si="3"/>
        <v>1.9915045493730039E-12</v>
      </c>
    </row>
    <row r="12" spans="2:22" x14ac:dyDescent="0.3">
      <c r="T12" t="s">
        <v>6</v>
      </c>
      <c r="U12" s="1">
        <f>SUM(U7:U11)*10^12</f>
        <v>25.461470227791857</v>
      </c>
    </row>
    <row r="37" spans="2:9" x14ac:dyDescent="0.3">
      <c r="B37" t="s">
        <v>9</v>
      </c>
    </row>
    <row r="38" spans="2:9" x14ac:dyDescent="0.3">
      <c r="B38" t="s">
        <v>2</v>
      </c>
      <c r="E38" t="s">
        <v>3</v>
      </c>
      <c r="H38" t="s">
        <v>4</v>
      </c>
      <c r="I38">
        <v>2.0251670502201865E-4</v>
      </c>
    </row>
    <row r="39" spans="2:9" x14ac:dyDescent="0.3">
      <c r="B39" t="s">
        <v>0</v>
      </c>
      <c r="C39" t="s">
        <v>1</v>
      </c>
      <c r="E39" t="s">
        <v>0</v>
      </c>
      <c r="F39" t="s">
        <v>5</v>
      </c>
      <c r="H39" t="s">
        <v>7</v>
      </c>
      <c r="I39">
        <v>0.43593262419572049</v>
      </c>
    </row>
    <row r="40" spans="2:9" x14ac:dyDescent="0.3">
      <c r="B40">
        <v>100</v>
      </c>
      <c r="C40" s="1">
        <v>2.6699999999999998E-5</v>
      </c>
      <c r="E40">
        <v>100</v>
      </c>
      <c r="F40">
        <f>$I$38/(E40^$I$39)</f>
        <v>2.7201672300127471E-5</v>
      </c>
      <c r="H40" s="1">
        <f>(C40-F40)^2</f>
        <v>2.5167509671518853E-13</v>
      </c>
    </row>
    <row r="41" spans="2:9" x14ac:dyDescent="0.3">
      <c r="B41">
        <v>200</v>
      </c>
      <c r="C41" s="1">
        <v>2.0999999999999999E-5</v>
      </c>
      <c r="E41">
        <v>200</v>
      </c>
      <c r="F41">
        <f t="shared" ref="F41:F44" si="4">$I$38/(E41^$I$39)</f>
        <v>2.0107904242487056E-5</v>
      </c>
      <c r="H41" s="1">
        <f t="shared" ref="H41:H44" si="5">(C41-F41)^2</f>
        <v>7.9583484057259138E-13</v>
      </c>
    </row>
    <row r="42" spans="2:9" x14ac:dyDescent="0.3">
      <c r="B42">
        <v>400</v>
      </c>
      <c r="C42" s="1">
        <v>1.5299999999999999E-5</v>
      </c>
      <c r="E42">
        <v>400</v>
      </c>
      <c r="F42">
        <f t="shared" si="4"/>
        <v>1.4864079258212881E-5</v>
      </c>
      <c r="H42" s="1">
        <f t="shared" si="5"/>
        <v>1.9002689312023136E-13</v>
      </c>
    </row>
    <row r="43" spans="2:9" x14ac:dyDescent="0.3">
      <c r="B43">
        <v>600</v>
      </c>
      <c r="C43" s="1">
        <v>1.22E-5</v>
      </c>
      <c r="E43">
        <v>600</v>
      </c>
      <c r="F43">
        <f t="shared" si="4"/>
        <v>1.2455870597213288E-5</v>
      </c>
      <c r="H43" s="1">
        <f t="shared" si="5"/>
        <v>6.5469762518284823E-14</v>
      </c>
    </row>
    <row r="44" spans="2:9" x14ac:dyDescent="0.3">
      <c r="B44">
        <v>800</v>
      </c>
      <c r="C44" s="1">
        <v>1.03E-5</v>
      </c>
      <c r="E44">
        <v>800</v>
      </c>
      <c r="F44">
        <f t="shared" si="4"/>
        <v>1.0987761306700318E-5</v>
      </c>
      <c r="H44" s="1">
        <f t="shared" si="5"/>
        <v>4.7301561499413002E-13</v>
      </c>
    </row>
    <row r="45" spans="2:9" x14ac:dyDescent="0.3">
      <c r="G45" t="s">
        <v>6</v>
      </c>
      <c r="H45" s="1">
        <f>SUM(H40:H44)*10^13</f>
        <v>17.760222079204262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Geldmeyer</dc:creator>
  <cp:lastModifiedBy>Alexander Geldmeyer</cp:lastModifiedBy>
  <dcterms:created xsi:type="dcterms:W3CDTF">2025-07-16T04:30:08Z</dcterms:created>
  <dcterms:modified xsi:type="dcterms:W3CDTF">2025-07-16T05:35:54Z</dcterms:modified>
</cp:coreProperties>
</file>