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113" windowWidth="21270" windowHeight="9983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21" i="1" l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C21" i="1"/>
  <c r="Q9" i="1"/>
  <c r="R9" i="1"/>
  <c r="S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9" i="1"/>
  <c r="J36" i="1"/>
  <c r="I36" i="1"/>
  <c r="H36" i="1"/>
  <c r="G36" i="1"/>
  <c r="F36" i="1"/>
  <c r="E36" i="1"/>
  <c r="D36" i="1"/>
  <c r="C36" i="1"/>
  <c r="B36" i="1"/>
  <c r="J50" i="1"/>
  <c r="I50" i="1"/>
  <c r="H50" i="1"/>
  <c r="G50" i="1"/>
  <c r="F50" i="1"/>
  <c r="E50" i="1"/>
  <c r="D50" i="1"/>
  <c r="C50" i="1"/>
  <c r="B50" i="1"/>
  <c r="J45" i="1"/>
  <c r="I45" i="1"/>
  <c r="H45" i="1"/>
  <c r="G45" i="1"/>
  <c r="F45" i="1"/>
  <c r="E45" i="1"/>
  <c r="D45" i="1"/>
  <c r="C45" i="1"/>
  <c r="J31" i="1"/>
  <c r="I31" i="1"/>
  <c r="H31" i="1"/>
  <c r="G31" i="1"/>
  <c r="F31" i="1"/>
  <c r="E31" i="1"/>
  <c r="D31" i="1"/>
  <c r="C31" i="1"/>
  <c r="D19" i="1" l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C19" i="1"/>
  <c r="D17" i="1"/>
  <c r="D18" i="1" s="1"/>
  <c r="E17" i="1"/>
  <c r="E18" i="1" s="1"/>
  <c r="F17" i="1"/>
  <c r="G17" i="1"/>
  <c r="H17" i="1"/>
  <c r="I17" i="1"/>
  <c r="J17" i="1"/>
  <c r="K17" i="1"/>
  <c r="L17" i="1"/>
  <c r="M17" i="1"/>
  <c r="N17" i="1"/>
  <c r="O17" i="1"/>
  <c r="P17" i="1"/>
  <c r="P18" i="1" s="1"/>
  <c r="Q17" i="1"/>
  <c r="Q18" i="1" s="1"/>
  <c r="R17" i="1"/>
  <c r="R18" i="1" s="1"/>
  <c r="S17" i="1"/>
  <c r="S18" i="1" s="1"/>
  <c r="C17" i="1"/>
  <c r="C18" i="1" s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C7" i="1"/>
  <c r="D5" i="1"/>
  <c r="D6" i="1" s="1"/>
  <c r="E5" i="1"/>
  <c r="F5" i="1"/>
  <c r="F6" i="1" s="1"/>
  <c r="G5" i="1"/>
  <c r="H5" i="1"/>
  <c r="H6" i="1" s="1"/>
  <c r="I5" i="1"/>
  <c r="J5" i="1"/>
  <c r="K5" i="1"/>
  <c r="K6" i="1" s="1"/>
  <c r="L5" i="1"/>
  <c r="M5" i="1"/>
  <c r="N5" i="1"/>
  <c r="O5" i="1"/>
  <c r="P5" i="1"/>
  <c r="Q5" i="1"/>
  <c r="Q6" i="1" s="1"/>
  <c r="R5" i="1"/>
  <c r="R6" i="1" s="1"/>
  <c r="S5" i="1"/>
  <c r="C5" i="1"/>
  <c r="T15" i="1"/>
  <c r="T16" i="1"/>
  <c r="T4" i="1"/>
  <c r="T3" i="1"/>
  <c r="T7" i="1" l="1"/>
  <c r="P6" i="1"/>
  <c r="O6" i="1"/>
  <c r="N6" i="1"/>
  <c r="N8" i="1" s="1"/>
  <c r="M6" i="1"/>
  <c r="L6" i="1"/>
  <c r="J6" i="1"/>
  <c r="J8" i="1" s="1"/>
  <c r="I6" i="1"/>
  <c r="R8" i="1"/>
  <c r="F8" i="1"/>
  <c r="D8" i="1"/>
  <c r="Q8" i="1"/>
  <c r="L8" i="1"/>
  <c r="O8" i="1"/>
  <c r="H8" i="1"/>
  <c r="E6" i="1"/>
  <c r="C6" i="1"/>
  <c r="K8" i="1"/>
  <c r="G6" i="1"/>
  <c r="S6" i="1"/>
  <c r="T5" i="1"/>
  <c r="L18" i="1"/>
  <c r="O18" i="1"/>
  <c r="O20" i="1" s="1"/>
  <c r="K18" i="1"/>
  <c r="J18" i="1"/>
  <c r="J20" i="1" s="1"/>
  <c r="M18" i="1"/>
  <c r="M20" i="1" s="1"/>
  <c r="T19" i="1"/>
  <c r="I18" i="1"/>
  <c r="D20" i="1"/>
  <c r="C20" i="1"/>
  <c r="R20" i="1"/>
  <c r="Q20" i="1"/>
  <c r="S20" i="1"/>
  <c r="P20" i="1"/>
  <c r="E20" i="1"/>
  <c r="N18" i="1"/>
  <c r="H18" i="1"/>
  <c r="G18" i="1"/>
  <c r="F18" i="1"/>
  <c r="T17" i="1"/>
  <c r="P8" i="1" l="1"/>
  <c r="M8" i="1"/>
  <c r="I8" i="1"/>
  <c r="C8" i="1"/>
  <c r="T6" i="1"/>
  <c r="E8" i="1"/>
  <c r="S8" i="1"/>
  <c r="T9" i="1"/>
  <c r="G8" i="1"/>
  <c r="L20" i="1"/>
  <c r="K20" i="1"/>
  <c r="T18" i="1"/>
  <c r="I20" i="1"/>
  <c r="H20" i="1"/>
  <c r="G20" i="1"/>
  <c r="F20" i="1"/>
  <c r="N20" i="1"/>
  <c r="T8" i="1" l="1"/>
  <c r="V15" i="1"/>
  <c r="V16" i="1" s="1"/>
  <c r="T21" i="1"/>
  <c r="T20" i="1"/>
  <c r="V8" i="1" l="1"/>
  <c r="V3" i="1"/>
  <c r="V4" i="1" s="1"/>
</calcChain>
</file>

<file path=xl/sharedStrings.xml><?xml version="1.0" encoding="utf-8"?>
<sst xmlns="http://schemas.openxmlformats.org/spreadsheetml/2006/main" count="31" uniqueCount="12">
  <si>
    <t>№</t>
  </si>
  <si>
    <t>T, K</t>
  </si>
  <si>
    <t>ΔH, мм</t>
  </si>
  <si>
    <t>среднее</t>
  </si>
  <si>
    <t>P, Па</t>
  </si>
  <si>
    <t>lnP</t>
  </si>
  <si>
    <t>lnP/T</t>
  </si>
  <si>
    <t xml:space="preserve">k1 = </t>
  </si>
  <si>
    <t>b1 =</t>
  </si>
  <si>
    <t>1/T (10^3)</t>
  </si>
  <si>
    <t xml:space="preserve">k = </t>
  </si>
  <si>
    <t>(1/T)^2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</si>
</sst>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0" fillId="0" borderId="1" xfId="0" applyNumberFormat="1" applyBorder="1"/>
    <xf numFmtId="164" fontId="0" fillId="0" borderId="1" xfId="0" applyNumberFormat="1" applyBorder="1"/>
    <xf numFmtId="2" fontId="0" fillId="0" borderId="8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0"/>
  <sheetViews>
    <sheetView tabSelected="1" workbookViewId="0">
      <selection activeCell="T15" sqref="T15"/>
    </sheetView>
  </sheetViews>
  <sheetFormatPr defaultRowHeight="14.25" x14ac:dyDescent="0.45"/>
  <cols>
    <col min="1" max="1" width="7.06640625" customWidth="1"/>
    <col min="2" max="2" width="7.33203125" customWidth="1"/>
    <col min="3" max="3" width="5.73046875" customWidth="1"/>
    <col min="4" max="4" width="6.1328125" customWidth="1"/>
    <col min="5" max="5" width="5.6640625" customWidth="1"/>
    <col min="6" max="6" width="5.86328125" customWidth="1"/>
    <col min="7" max="7" width="6.19921875" customWidth="1"/>
    <col min="8" max="8" width="6.06640625" customWidth="1"/>
    <col min="9" max="9" width="5.86328125" customWidth="1"/>
    <col min="10" max="10" width="6.1328125" customWidth="1"/>
    <col min="11" max="11" width="5.73046875" customWidth="1"/>
    <col min="12" max="12" width="5.6640625" customWidth="1"/>
    <col min="13" max="13" width="6.06640625" customWidth="1"/>
    <col min="14" max="14" width="5.86328125" customWidth="1"/>
    <col min="15" max="15" width="6" customWidth="1"/>
    <col min="16" max="16" width="6.1328125" customWidth="1"/>
    <col min="17" max="17" width="5.86328125" customWidth="1"/>
    <col min="18" max="18" width="5.73046875" customWidth="1"/>
    <col min="19" max="19" width="5.59765625" customWidth="1"/>
    <col min="20" max="20" width="8.86328125" customWidth="1"/>
    <col min="21" max="21" width="4.33203125" customWidth="1"/>
  </cols>
  <sheetData>
    <row r="1" spans="2:22" ht="14.65" thickBot="1" x14ac:dyDescent="0.5"/>
    <row r="2" spans="2:22" x14ac:dyDescent="0.45">
      <c r="B2" s="6" t="s">
        <v>0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7">
        <v>16</v>
      </c>
      <c r="S2" s="7">
        <v>17</v>
      </c>
      <c r="T2" s="8" t="s">
        <v>3</v>
      </c>
      <c r="U2" s="1"/>
      <c r="V2" s="1"/>
    </row>
    <row r="3" spans="2:22" x14ac:dyDescent="0.45">
      <c r="B3" s="9" t="s">
        <v>1</v>
      </c>
      <c r="C3" s="2">
        <v>297</v>
      </c>
      <c r="D3" s="2">
        <v>298</v>
      </c>
      <c r="E3" s="2">
        <v>299</v>
      </c>
      <c r="F3" s="2">
        <v>300</v>
      </c>
      <c r="G3" s="2">
        <v>301</v>
      </c>
      <c r="H3" s="2">
        <v>302</v>
      </c>
      <c r="I3" s="2">
        <v>303</v>
      </c>
      <c r="J3" s="2">
        <v>304</v>
      </c>
      <c r="K3" s="2">
        <v>305</v>
      </c>
      <c r="L3" s="2">
        <v>306</v>
      </c>
      <c r="M3" s="2">
        <v>307</v>
      </c>
      <c r="N3" s="2">
        <v>308</v>
      </c>
      <c r="O3" s="2">
        <v>309</v>
      </c>
      <c r="P3" s="2">
        <v>310</v>
      </c>
      <c r="Q3" s="2">
        <v>311</v>
      </c>
      <c r="R3" s="2">
        <v>312</v>
      </c>
      <c r="S3" s="2">
        <v>313</v>
      </c>
      <c r="T3" s="10">
        <f>AVERAGE(C3,D3,E3,F3,G3,H3,I3,J3,K3,L3,M3,N3,O3,P3,Q3,R3,S3)</f>
        <v>305</v>
      </c>
      <c r="U3" s="19" t="s">
        <v>7</v>
      </c>
      <c r="V3" s="2">
        <f>(T8-T6*T7)/(T9-T7*T7)</f>
        <v>-4.9554020378978123</v>
      </c>
    </row>
    <row r="4" spans="2:22" x14ac:dyDescent="0.45">
      <c r="B4" s="9" t="s">
        <v>2</v>
      </c>
      <c r="C4" s="2">
        <v>23.45</v>
      </c>
      <c r="D4" s="2">
        <v>25.91</v>
      </c>
      <c r="E4" s="2">
        <v>27.05</v>
      </c>
      <c r="F4" s="2">
        <v>28.53</v>
      </c>
      <c r="G4" s="2">
        <v>30.67</v>
      </c>
      <c r="H4" s="2">
        <v>31.36</v>
      </c>
      <c r="I4" s="2">
        <v>33.92</v>
      </c>
      <c r="J4" s="2">
        <v>35.590000000000003</v>
      </c>
      <c r="K4" s="2">
        <v>37.08</v>
      </c>
      <c r="L4" s="2">
        <v>39.409999999999997</v>
      </c>
      <c r="M4" s="2">
        <v>41.42</v>
      </c>
      <c r="N4" s="2">
        <v>44.19</v>
      </c>
      <c r="O4" s="2">
        <v>46.38</v>
      </c>
      <c r="P4" s="2">
        <v>48.99</v>
      </c>
      <c r="Q4" s="2">
        <v>52.04</v>
      </c>
      <c r="R4" s="2">
        <v>53.71</v>
      </c>
      <c r="S4" s="2">
        <v>55.01</v>
      </c>
      <c r="T4" s="11">
        <f>AVERAGE(C4,D4,E4,F4,G4,H4,I4,J4,K4,L4,M4,N4,O4,P4,Q4,R4,S4)</f>
        <v>38.512352941176474</v>
      </c>
      <c r="U4" s="19" t="s">
        <v>8</v>
      </c>
      <c r="V4" s="2">
        <f>T3-V3*T5</f>
        <v>25639.719196401344</v>
      </c>
    </row>
    <row r="5" spans="2:22" x14ac:dyDescent="0.45">
      <c r="B5" s="9" t="s">
        <v>4</v>
      </c>
      <c r="C5" s="4">
        <f>13546*9.8*C4/1000</f>
        <v>3113.0062600000001</v>
      </c>
      <c r="D5" s="4">
        <f>13546*9.8*D4/1000</f>
        <v>3439.5732280000007</v>
      </c>
      <c r="E5" s="4">
        <f>13546*9.8*E4/1000</f>
        <v>3590.9091400000007</v>
      </c>
      <c r="F5" s="4">
        <f>13546*9.8*F4/1000</f>
        <v>3787.3803240000007</v>
      </c>
      <c r="G5" s="4">
        <f>13546*9.8*G4/1000</f>
        <v>4071.4670360000009</v>
      </c>
      <c r="H5" s="4">
        <f>13546*9.8*H4/1000</f>
        <v>4163.0650880000003</v>
      </c>
      <c r="I5" s="4">
        <f>13546*9.8*I4/1000</f>
        <v>4502.9071360000007</v>
      </c>
      <c r="J5" s="4">
        <f>13546*9.8*J4/1000</f>
        <v>4724.6009720000011</v>
      </c>
      <c r="K5" s="4">
        <f>13546*9.8*K4/1000</f>
        <v>4922.3996640000005</v>
      </c>
      <c r="L5" s="4">
        <f>13546*9.8*L4/1000</f>
        <v>5231.7090280000002</v>
      </c>
      <c r="M5" s="4">
        <f>13546*9.8*M4/1000</f>
        <v>5498.538136000001</v>
      </c>
      <c r="N5" s="4">
        <f>13546*9.8*N4/1000</f>
        <v>5866.2578520000006</v>
      </c>
      <c r="O5" s="4">
        <f>13546*9.8*O4/1000</f>
        <v>6156.9821040000015</v>
      </c>
      <c r="P5" s="4">
        <f>13546*9.8*P4/1000</f>
        <v>6503.4616920000008</v>
      </c>
      <c r="Q5" s="4">
        <f>13546*9.8*Q4/1000</f>
        <v>6908.3516320000008</v>
      </c>
      <c r="R5" s="4">
        <f>13546*9.8*R4/1000</f>
        <v>7130.0454680000012</v>
      </c>
      <c r="S5" s="4">
        <f>13546*9.8*S4/1000</f>
        <v>7302.6215080000002</v>
      </c>
      <c r="T5" s="12">
        <f>AVERAGE(C5,D5,E5,F5,G5,H5,I5,J5,K5,L5,M5,N5,O5,P5,Q5,R5,S5)</f>
        <v>5112.5456628235306</v>
      </c>
      <c r="U5" s="1"/>
      <c r="V5" s="1"/>
    </row>
    <row r="6" spans="2:22" x14ac:dyDescent="0.45">
      <c r="B6" s="13" t="s">
        <v>5</v>
      </c>
      <c r="C6" s="23">
        <f>LN(C5)</f>
        <v>8.0433441813615261</v>
      </c>
      <c r="D6" s="23">
        <f>LN(D5)</f>
        <v>8.1431026810432563</v>
      </c>
      <c r="E6" s="23">
        <f>LN(E5)</f>
        <v>8.186160691761728</v>
      </c>
      <c r="F6" s="23">
        <f>LN(F5)</f>
        <v>8.2394298516946467</v>
      </c>
      <c r="G6" s="23">
        <f>LN(G5)</f>
        <v>8.3117586645953985</v>
      </c>
      <c r="H6" s="23">
        <f>LN(H5)</f>
        <v>8.3340068819514457</v>
      </c>
      <c r="I6" s="23">
        <f>LN(I5)</f>
        <v>8.4124784973929412</v>
      </c>
      <c r="J6" s="23">
        <f>LN(J5)</f>
        <v>8.4605383859913399</v>
      </c>
      <c r="K6" s="23">
        <f>LN(K5)</f>
        <v>8.501551427166893</v>
      </c>
      <c r="L6" s="23">
        <f>LN(L5)</f>
        <v>8.5624932776761504</v>
      </c>
      <c r="M6" s="23">
        <f>LN(M5)</f>
        <v>8.6122375424366773</v>
      </c>
      <c r="N6" s="23">
        <f>LN(N5)</f>
        <v>8.6769722056118876</v>
      </c>
      <c r="O6" s="23">
        <f>LN(O5)</f>
        <v>8.7253420182966241</v>
      </c>
      <c r="P6" s="23">
        <f>LN(P5)</f>
        <v>8.7800898821197215</v>
      </c>
      <c r="Q6" s="23">
        <f>LN(Q5)</f>
        <v>8.840486340113543</v>
      </c>
      <c r="R6" s="23">
        <f>LN(R5)</f>
        <v>8.8720728903866064</v>
      </c>
      <c r="S6" s="23">
        <f>LN(S5)</f>
        <v>8.8959886733566051</v>
      </c>
      <c r="T6" s="14">
        <f>AVERAGE(C6,D6,E6,F6,G6,H6,I6,J6,K6,L6,M6,N6,O6,P6,Q6,R6,S6)</f>
        <v>8.5057678878209995</v>
      </c>
      <c r="U6" s="1"/>
      <c r="V6" s="1"/>
    </row>
    <row r="7" spans="2:22" x14ac:dyDescent="0.45">
      <c r="B7" s="9" t="s">
        <v>9</v>
      </c>
      <c r="C7" s="5">
        <f>(1/C3)*1000</f>
        <v>3.3670033670033668</v>
      </c>
      <c r="D7" s="5">
        <f>(1/D3)*1000</f>
        <v>3.3557046979865772</v>
      </c>
      <c r="E7" s="5">
        <f>(1/E3)*1000</f>
        <v>3.3444816053511706</v>
      </c>
      <c r="F7" s="5">
        <f>(1/F3)*1000</f>
        <v>3.3333333333333335</v>
      </c>
      <c r="G7" s="5">
        <f>(1/G3)*1000</f>
        <v>3.3222591362126246</v>
      </c>
      <c r="H7" s="5">
        <f>(1/H3)*1000</f>
        <v>3.3112582781456954</v>
      </c>
      <c r="I7" s="5">
        <f>(1/I3)*1000</f>
        <v>3.3003300330033003</v>
      </c>
      <c r="J7" s="5">
        <f>(1/J3)*1000</f>
        <v>3.2894736842105261</v>
      </c>
      <c r="K7" s="5">
        <f>(1/K3)*1000</f>
        <v>3.278688524590164</v>
      </c>
      <c r="L7" s="5">
        <f>(1/L3)*1000</f>
        <v>3.2679738562091503</v>
      </c>
      <c r="M7" s="5">
        <f>(1/M3)*1000</f>
        <v>3.2573289902280131</v>
      </c>
      <c r="N7" s="5">
        <f>(1/N3)*1000</f>
        <v>3.2467532467532472</v>
      </c>
      <c r="O7" s="5">
        <f>(1/O3)*1000</f>
        <v>3.2362459546925568</v>
      </c>
      <c r="P7" s="5">
        <f>(1/P3)*1000</f>
        <v>3.225806451612903</v>
      </c>
      <c r="Q7" s="5">
        <f>(1/Q3)*1000</f>
        <v>3.215434083601286</v>
      </c>
      <c r="R7" s="5">
        <f>(1/R3)*1000</f>
        <v>3.2051282051282048</v>
      </c>
      <c r="S7" s="5">
        <f>(1/S3)*1000</f>
        <v>3.1948881789137378</v>
      </c>
      <c r="T7" s="15">
        <f>AVERAGE(C7,D7,E7,F7,G7,H7,I7,J7,K7,L7,M7,N7,O7,P7,Q7,R7,S7)</f>
        <v>3.2795348015868151</v>
      </c>
      <c r="U7" s="1"/>
      <c r="V7" s="1"/>
    </row>
    <row r="8" spans="2:22" x14ac:dyDescent="0.45">
      <c r="B8" s="13" t="s">
        <v>6</v>
      </c>
      <c r="C8" s="22">
        <f>C6*C7</f>
        <v>27.081966940611196</v>
      </c>
      <c r="D8" s="22">
        <f t="shared" ref="D8:S8" si="0">D6*D7</f>
        <v>27.325847922963948</v>
      </c>
      <c r="E8" s="22">
        <f t="shared" si="0"/>
        <v>27.378463852045915</v>
      </c>
      <c r="F8" s="22">
        <f t="shared" si="0"/>
        <v>27.464766172315489</v>
      </c>
      <c r="G8" s="22">
        <f t="shared" si="0"/>
        <v>27.613816161446508</v>
      </c>
      <c r="H8" s="22">
        <f t="shared" si="0"/>
        <v>27.596049277984921</v>
      </c>
      <c r="I8" s="22">
        <f t="shared" si="0"/>
        <v>27.7639554369404</v>
      </c>
      <c r="J8" s="22">
        <f t="shared" si="0"/>
        <v>27.830718374971511</v>
      </c>
      <c r="K8" s="22">
        <f t="shared" si="0"/>
        <v>27.873939105465222</v>
      </c>
      <c r="L8" s="22">
        <f t="shared" si="0"/>
        <v>27.982004175412257</v>
      </c>
      <c r="M8" s="22">
        <f t="shared" si="0"/>
        <v>28.052891017709047</v>
      </c>
      <c r="N8" s="22">
        <f t="shared" si="0"/>
        <v>28.171987680558079</v>
      </c>
      <c r="O8" s="22">
        <f t="shared" si="0"/>
        <v>28.237352810021438</v>
      </c>
      <c r="P8" s="22">
        <f t="shared" si="0"/>
        <v>28.322870587482971</v>
      </c>
      <c r="Q8" s="22">
        <f t="shared" si="0"/>
        <v>28.426001093612676</v>
      </c>
      <c r="R8" s="22">
        <f t="shared" si="0"/>
        <v>28.43613105893143</v>
      </c>
      <c r="S8" s="22">
        <f t="shared" si="0"/>
        <v>28.421689052257523</v>
      </c>
      <c r="T8" s="15">
        <f t="shared" ref="T8:T9" si="1">AVERAGE(C8,D8,E8,F8,G8,H8,I8,J8,K8,L8,M8,N8,O8,P8,Q8,R8,S8)</f>
        <v>27.881202983572379</v>
      </c>
      <c r="U8" s="1" t="s">
        <v>10</v>
      </c>
      <c r="V8" s="1">
        <f>T8*1000/T9</f>
        <v>2591.6414681307133</v>
      </c>
    </row>
    <row r="9" spans="2:22" ht="14.65" thickBot="1" x14ac:dyDescent="0.5">
      <c r="B9" s="16" t="s">
        <v>11</v>
      </c>
      <c r="C9" s="24">
        <f>C7*C7</f>
        <v>11.336711673412008</v>
      </c>
      <c r="D9" s="24">
        <f t="shared" ref="D9:S9" si="2">D7*D7</f>
        <v>11.260754020089186</v>
      </c>
      <c r="E9" s="24">
        <f t="shared" si="2"/>
        <v>11.185557208532343</v>
      </c>
      <c r="F9" s="24">
        <f t="shared" si="2"/>
        <v>11.111111111111112</v>
      </c>
      <c r="G9" s="24">
        <f t="shared" si="2"/>
        <v>11.037405768148254</v>
      </c>
      <c r="H9" s="24">
        <f t="shared" si="2"/>
        <v>10.964431384588396</v>
      </c>
      <c r="I9" s="24">
        <f t="shared" si="2"/>
        <v>10.892178326743565</v>
      </c>
      <c r="J9" s="24">
        <f t="shared" si="2"/>
        <v>10.820637119113572</v>
      </c>
      <c r="K9" s="24">
        <f t="shared" si="2"/>
        <v>10.749798441279227</v>
      </c>
      <c r="L9" s="24">
        <f t="shared" si="2"/>
        <v>10.679653124866505</v>
      </c>
      <c r="M9" s="24">
        <f t="shared" si="2"/>
        <v>10.610192150579847</v>
      </c>
      <c r="N9" s="24">
        <f t="shared" si="2"/>
        <v>10.541406645302752</v>
      </c>
      <c r="O9" s="24">
        <f t="shared" si="2"/>
        <v>10.473287879263939</v>
      </c>
      <c r="P9" s="24">
        <f t="shared" si="2"/>
        <v>10.405827263267428</v>
      </c>
      <c r="Q9" s="24">
        <f>Q7*Q7</f>
        <v>10.339016345984842</v>
      </c>
      <c r="R9" s="24">
        <f t="shared" si="2"/>
        <v>10.272846811308348</v>
      </c>
      <c r="S9" s="24">
        <f t="shared" si="2"/>
        <v>10.207310475762739</v>
      </c>
      <c r="T9" s="17">
        <f t="shared" si="1"/>
        <v>10.758125044079652</v>
      </c>
      <c r="U9" s="1"/>
      <c r="V9" s="1"/>
    </row>
    <row r="10" spans="2:22" x14ac:dyDescent="0.45">
      <c r="U10" s="1"/>
      <c r="V10" s="1"/>
    </row>
    <row r="11" spans="2:22" x14ac:dyDescent="0.45">
      <c r="U11" s="1"/>
      <c r="V11" s="1"/>
    </row>
    <row r="12" spans="2:22" x14ac:dyDescent="0.4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3"/>
      <c r="U12" s="1"/>
      <c r="V12" s="1"/>
    </row>
    <row r="13" spans="2:22" ht="14.65" thickBot="1" x14ac:dyDescent="0.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3"/>
      <c r="U13" s="1"/>
      <c r="V13" s="1"/>
    </row>
    <row r="14" spans="2:22" x14ac:dyDescent="0.45">
      <c r="B14" s="6" t="s">
        <v>0</v>
      </c>
      <c r="C14" s="7">
        <v>1</v>
      </c>
      <c r="D14" s="7">
        <v>2</v>
      </c>
      <c r="E14" s="7">
        <v>3</v>
      </c>
      <c r="F14" s="7">
        <v>4</v>
      </c>
      <c r="G14" s="7">
        <v>5</v>
      </c>
      <c r="H14" s="7">
        <v>6</v>
      </c>
      <c r="I14" s="7">
        <v>7</v>
      </c>
      <c r="J14" s="7">
        <v>8</v>
      </c>
      <c r="K14" s="7">
        <v>9</v>
      </c>
      <c r="L14" s="7">
        <v>10</v>
      </c>
      <c r="M14" s="7">
        <v>11</v>
      </c>
      <c r="N14" s="7">
        <v>12</v>
      </c>
      <c r="O14" s="7">
        <v>13</v>
      </c>
      <c r="P14" s="7">
        <v>14</v>
      </c>
      <c r="Q14" s="7">
        <v>15</v>
      </c>
      <c r="R14" s="7">
        <v>16</v>
      </c>
      <c r="S14" s="7">
        <v>17</v>
      </c>
      <c r="T14" s="18" t="s">
        <v>3</v>
      </c>
      <c r="U14" s="1"/>
      <c r="V14" s="1"/>
    </row>
    <row r="15" spans="2:22" x14ac:dyDescent="0.45">
      <c r="B15" s="9" t="s">
        <v>1</v>
      </c>
      <c r="C15" s="2">
        <v>313</v>
      </c>
      <c r="D15" s="2">
        <v>312</v>
      </c>
      <c r="E15" s="2">
        <v>311</v>
      </c>
      <c r="F15" s="2">
        <v>310</v>
      </c>
      <c r="G15" s="2">
        <v>309</v>
      </c>
      <c r="H15" s="2">
        <v>308</v>
      </c>
      <c r="I15" s="2">
        <v>307</v>
      </c>
      <c r="J15" s="2">
        <v>306</v>
      </c>
      <c r="K15" s="2">
        <v>305</v>
      </c>
      <c r="L15" s="2">
        <v>304</v>
      </c>
      <c r="M15" s="2">
        <v>303</v>
      </c>
      <c r="N15" s="2">
        <v>302</v>
      </c>
      <c r="O15" s="2">
        <v>301</v>
      </c>
      <c r="P15" s="2">
        <v>300</v>
      </c>
      <c r="Q15" s="2">
        <v>299</v>
      </c>
      <c r="R15" s="2">
        <v>298</v>
      </c>
      <c r="S15" s="2">
        <v>297</v>
      </c>
      <c r="T15" s="11">
        <f>AVERAGE(C15,D15,E15,F15,G15,H15,I15,J15,K15,L15,M15,N15,O15,P15,Q15,R15,S15)</f>
        <v>305</v>
      </c>
      <c r="U15" s="19" t="s">
        <v>7</v>
      </c>
      <c r="V15" s="2" t="e">
        <f>(#REF!-T15*T17)/(#REF!-T17*T17)</f>
        <v>#REF!</v>
      </c>
    </row>
    <row r="16" spans="2:22" x14ac:dyDescent="0.45">
      <c r="B16" s="9" t="s">
        <v>2</v>
      </c>
      <c r="C16" s="2">
        <v>56.25</v>
      </c>
      <c r="D16" s="2">
        <v>54.56</v>
      </c>
      <c r="E16" s="2">
        <v>52.63</v>
      </c>
      <c r="F16" s="2">
        <v>49.07</v>
      </c>
      <c r="G16" s="2">
        <v>47.51</v>
      </c>
      <c r="H16" s="2">
        <v>45.59</v>
      </c>
      <c r="I16" s="2">
        <v>42.83</v>
      </c>
      <c r="J16" s="2">
        <v>40.590000000000003</v>
      </c>
      <c r="K16" s="2">
        <v>38.06</v>
      </c>
      <c r="L16" s="2">
        <v>35.72</v>
      </c>
      <c r="M16" s="2">
        <v>34.619999999999997</v>
      </c>
      <c r="N16" s="2">
        <v>32.99</v>
      </c>
      <c r="O16" s="2">
        <v>31.21</v>
      </c>
      <c r="P16" s="2">
        <v>30.81</v>
      </c>
      <c r="Q16" s="2">
        <v>28.61</v>
      </c>
      <c r="R16" s="2">
        <v>27.33</v>
      </c>
      <c r="S16" s="2">
        <v>25.47</v>
      </c>
      <c r="T16" s="11">
        <f>AVERAGE(C16,D16,E16,F16,G16,H16,I16,J16,K16,L16,M16,N16,O16,P16,Q16,R16,S16)</f>
        <v>39.638235294117649</v>
      </c>
      <c r="U16" s="19" t="s">
        <v>8</v>
      </c>
      <c r="V16" s="2" t="e">
        <f>T15-V15*T17</f>
        <v>#REF!</v>
      </c>
    </row>
    <row r="17" spans="2:22" x14ac:dyDescent="0.45">
      <c r="B17" s="9" t="s">
        <v>4</v>
      </c>
      <c r="C17" s="4">
        <f>13546*9.8*C16/1000</f>
        <v>7467.232500000001</v>
      </c>
      <c r="D17" s="4">
        <f>13546*9.8*D16/1000</f>
        <v>7242.8836480000009</v>
      </c>
      <c r="E17" s="4">
        <f>13546*9.8*E16/1000</f>
        <v>6986.6746040000016</v>
      </c>
      <c r="F17" s="4">
        <f>13546*9.8*F16/1000</f>
        <v>6514.0817560000014</v>
      </c>
      <c r="G17" s="4">
        <f>13546*9.8*G16/1000</f>
        <v>6306.9905080000008</v>
      </c>
      <c r="H17" s="4">
        <f>13546*9.8*H16/1000</f>
        <v>6052.1089720000009</v>
      </c>
      <c r="I17" s="4">
        <f>13546*9.8*I16/1000</f>
        <v>5685.7167640000007</v>
      </c>
      <c r="J17" s="4">
        <f>13546*9.8*J16/1000</f>
        <v>5388.354972000001</v>
      </c>
      <c r="K17" s="4">
        <f>13546*9.8*K16/1000</f>
        <v>5052.4954480000006</v>
      </c>
      <c r="L17" s="4">
        <f>13546*9.8*L16/1000</f>
        <v>4741.8585760000005</v>
      </c>
      <c r="M17" s="4">
        <f>13546*9.8*M16/1000</f>
        <v>4595.8326960000004</v>
      </c>
      <c r="N17" s="4">
        <f>13546*9.8*N16/1000</f>
        <v>4379.4488920000013</v>
      </c>
      <c r="O17" s="4">
        <f>13546*9.8*O16/1000</f>
        <v>4143.1524680000011</v>
      </c>
      <c r="P17" s="4">
        <f>13546*9.8*P16/1000</f>
        <v>4090.0521480000007</v>
      </c>
      <c r="Q17" s="4">
        <f>13546*9.8*Q16/1000</f>
        <v>3798.0003880000004</v>
      </c>
      <c r="R17" s="4">
        <f>13546*9.8*R16/1000</f>
        <v>3628.0793640000002</v>
      </c>
      <c r="S17" s="4">
        <f>13546*9.8*S16/1000</f>
        <v>3381.1628760000003</v>
      </c>
      <c r="T17" s="12">
        <f t="shared" ref="T17" si="3">AVERAGE(C17,D17,E17,F17,G17,H17,I17,J17,K17,L17,M17,N17,O17,P17,Q17,R17,S17)</f>
        <v>5262.0074458823537</v>
      </c>
      <c r="U17" s="1"/>
      <c r="V17" s="1"/>
    </row>
    <row r="18" spans="2:22" x14ac:dyDescent="0.45">
      <c r="B18" s="13" t="s">
        <v>5</v>
      </c>
      <c r="C18" s="5">
        <f>LN(C17)</f>
        <v>8.9182797275537684</v>
      </c>
      <c r="D18" s="5">
        <f>LN(D17)</f>
        <v>8.8877747000044458</v>
      </c>
      <c r="E18" s="5">
        <f>LN(E17)</f>
        <v>8.8517599858349261</v>
      </c>
      <c r="F18" s="5">
        <f>LN(F17)</f>
        <v>8.7817215365710499</v>
      </c>
      <c r="G18" s="5">
        <f>LN(G17)</f>
        <v>8.7494139016680688</v>
      </c>
      <c r="H18" s="5">
        <f>LN(H17)</f>
        <v>8.7081620806945885</v>
      </c>
      <c r="I18" s="5">
        <f>LN(I17)</f>
        <v>8.6457124780965184</v>
      </c>
      <c r="J18" s="5">
        <f>LN(J17)</f>
        <v>8.5919954173200441</v>
      </c>
      <c r="K18" s="5">
        <f>LN(K17)</f>
        <v>8.5276375483372409</v>
      </c>
      <c r="L18" s="5">
        <f>LN(L17)</f>
        <v>8.4641844424775368</v>
      </c>
      <c r="M18" s="5">
        <f>LN(M17)</f>
        <v>8.4329052362173016</v>
      </c>
      <c r="N18" s="5">
        <f>LN(N17)</f>
        <v>8.3846781717097283</v>
      </c>
      <c r="O18" s="5">
        <f>LN(O17)</f>
        <v>8.3292122427519271</v>
      </c>
      <c r="P18" s="5">
        <f>LN(P17)</f>
        <v>8.3163129990778142</v>
      </c>
      <c r="Q18" s="5">
        <f>LN(Q17)</f>
        <v>8.2422299935312573</v>
      </c>
      <c r="R18" s="5">
        <f>LN(R17)</f>
        <v>8.1964586864092155</v>
      </c>
      <c r="S18" s="5">
        <f>LN(S17)</f>
        <v>8.1259749754606041</v>
      </c>
      <c r="T18" s="14">
        <f>AVERAGE(C18,D18,E18,F18,G18,H18,I18,J18,K18,L18,M18,N18,O18,P18,Q18,R18,S18)</f>
        <v>8.5384949484538826</v>
      </c>
      <c r="U18" s="1"/>
      <c r="V18" s="1"/>
    </row>
    <row r="19" spans="2:22" x14ac:dyDescent="0.45">
      <c r="B19" s="9" t="s">
        <v>9</v>
      </c>
      <c r="C19" s="5">
        <f>(1/C15)*1000</f>
        <v>3.1948881789137378</v>
      </c>
      <c r="D19" s="5">
        <f>(1/D15)*1000</f>
        <v>3.2051282051282048</v>
      </c>
      <c r="E19" s="5">
        <f>(1/E15)*1000</f>
        <v>3.215434083601286</v>
      </c>
      <c r="F19" s="5">
        <f>(1/F15)*1000</f>
        <v>3.225806451612903</v>
      </c>
      <c r="G19" s="5">
        <f>(1/G15)*1000</f>
        <v>3.2362459546925568</v>
      </c>
      <c r="H19" s="5">
        <f>(1/H15)*1000</f>
        <v>3.2467532467532472</v>
      </c>
      <c r="I19" s="5">
        <f>(1/I15)*1000</f>
        <v>3.2573289902280131</v>
      </c>
      <c r="J19" s="5">
        <f>(1/J15)*1000</f>
        <v>3.2679738562091503</v>
      </c>
      <c r="K19" s="5">
        <f>(1/K15)*1000</f>
        <v>3.278688524590164</v>
      </c>
      <c r="L19" s="5">
        <f>(1/L15)*1000</f>
        <v>3.2894736842105261</v>
      </c>
      <c r="M19" s="5">
        <f>(1/M15)*1000</f>
        <v>3.3003300330033003</v>
      </c>
      <c r="N19" s="5">
        <f>(1/N15)*1000</f>
        <v>3.3112582781456954</v>
      </c>
      <c r="O19" s="5">
        <f>(1/O15)*1000</f>
        <v>3.3222591362126246</v>
      </c>
      <c r="P19" s="5">
        <f>(1/P15)*1000</f>
        <v>3.3333333333333335</v>
      </c>
      <c r="Q19" s="5">
        <f>(1/Q15)*1000</f>
        <v>3.3444816053511706</v>
      </c>
      <c r="R19" s="5">
        <f>(1/R15)*1000</f>
        <v>3.3557046979865772</v>
      </c>
      <c r="S19" s="5">
        <f>(1/S15)*1000</f>
        <v>3.3670033670033668</v>
      </c>
      <c r="T19" s="15">
        <f>AVERAGE(C19,D19,E19,F19,G19,H19,I19,J19,K19,L19,M19,N19,O19,P19,Q19,R19,S19)</f>
        <v>3.2795348015868151</v>
      </c>
      <c r="U19" s="1"/>
      <c r="V19" s="1"/>
    </row>
    <row r="20" spans="2:22" x14ac:dyDescent="0.45">
      <c r="B20" s="13" t="s">
        <v>6</v>
      </c>
      <c r="C20" s="22">
        <f>C18*C19</f>
        <v>28.492906477807566</v>
      </c>
      <c r="D20" s="22">
        <f t="shared" ref="D20:S20" si="4">D18*D19</f>
        <v>28.48645737180912</v>
      </c>
      <c r="E20" s="22">
        <f t="shared" si="4"/>
        <v>28.462250758311658</v>
      </c>
      <c r="F20" s="22">
        <f t="shared" si="4"/>
        <v>28.32813398893887</v>
      </c>
      <c r="G20" s="22">
        <f t="shared" si="4"/>
        <v>28.315255345204108</v>
      </c>
      <c r="H20" s="22">
        <f t="shared" si="4"/>
        <v>28.273253508748667</v>
      </c>
      <c r="I20" s="22">
        <f t="shared" si="4"/>
        <v>28.161929896079865</v>
      </c>
      <c r="J20" s="22">
        <f t="shared" si="4"/>
        <v>28.078416396470733</v>
      </c>
      <c r="K20" s="22">
        <f t="shared" si="4"/>
        <v>27.959467371597512</v>
      </c>
      <c r="L20" s="22">
        <f t="shared" si="4"/>
        <v>27.842711981834</v>
      </c>
      <c r="M20" s="22">
        <f t="shared" si="4"/>
        <v>27.831370416558752</v>
      </c>
      <c r="N20" s="22">
        <f t="shared" si="4"/>
        <v>27.763835005661353</v>
      </c>
      <c r="O20" s="22">
        <f t="shared" si="4"/>
        <v>27.671801470936636</v>
      </c>
      <c r="P20" s="22">
        <f t="shared" si="4"/>
        <v>27.721043330259381</v>
      </c>
      <c r="Q20" s="22">
        <f t="shared" si="4"/>
        <v>27.565986600438986</v>
      </c>
      <c r="R20" s="22">
        <f t="shared" si="4"/>
        <v>27.504894920836293</v>
      </c>
      <c r="S20" s="22">
        <f t="shared" si="4"/>
        <v>27.360185102560955</v>
      </c>
      <c r="T20" s="15">
        <f t="shared" ref="T20:T21" si="5">AVERAGE(C20,D20,E20,F20,G20,H20,I20,J20,K20,L20,M20,N20,O20,P20,Q20,R20,S20)</f>
        <v>27.989405879062026</v>
      </c>
      <c r="U20" s="1"/>
      <c r="V20" s="1"/>
    </row>
    <row r="21" spans="2:22" ht="14.65" thickBot="1" x14ac:dyDescent="0.5">
      <c r="B21" s="16" t="s">
        <v>11</v>
      </c>
      <c r="C21" s="24">
        <f>C19*C19</f>
        <v>10.207310475762739</v>
      </c>
      <c r="D21" s="24">
        <f t="shared" ref="D21:S21" si="6">D19*D19</f>
        <v>10.272846811308348</v>
      </c>
      <c r="E21" s="24">
        <f t="shared" si="6"/>
        <v>10.339016345984842</v>
      </c>
      <c r="F21" s="24">
        <f t="shared" si="6"/>
        <v>10.405827263267428</v>
      </c>
      <c r="G21" s="24">
        <f t="shared" si="6"/>
        <v>10.473287879263939</v>
      </c>
      <c r="H21" s="24">
        <f t="shared" si="6"/>
        <v>10.541406645302752</v>
      </c>
      <c r="I21" s="24">
        <f t="shared" si="6"/>
        <v>10.610192150579847</v>
      </c>
      <c r="J21" s="24">
        <f t="shared" si="6"/>
        <v>10.679653124866505</v>
      </c>
      <c r="K21" s="24">
        <f t="shared" si="6"/>
        <v>10.749798441279227</v>
      </c>
      <c r="L21" s="24">
        <f t="shared" si="6"/>
        <v>10.820637119113572</v>
      </c>
      <c r="M21" s="24">
        <f t="shared" si="6"/>
        <v>10.892178326743565</v>
      </c>
      <c r="N21" s="24">
        <f t="shared" si="6"/>
        <v>10.964431384588396</v>
      </c>
      <c r="O21" s="24">
        <f t="shared" si="6"/>
        <v>11.037405768148254</v>
      </c>
      <c r="P21" s="24">
        <f t="shared" si="6"/>
        <v>11.111111111111112</v>
      </c>
      <c r="Q21" s="24">
        <f t="shared" si="6"/>
        <v>11.185557208532343</v>
      </c>
      <c r="R21" s="24">
        <f t="shared" si="6"/>
        <v>11.260754020089186</v>
      </c>
      <c r="S21" s="24">
        <f t="shared" si="6"/>
        <v>11.336711673412008</v>
      </c>
      <c r="T21" s="17">
        <f t="shared" si="5"/>
        <v>10.75812504407965</v>
      </c>
      <c r="U21" s="1"/>
      <c r="V21" s="1"/>
    </row>
    <row r="22" spans="2:22" x14ac:dyDescent="0.45">
      <c r="U22" s="1"/>
      <c r="V22" s="1"/>
    </row>
    <row r="23" spans="2:22" x14ac:dyDescent="0.45">
      <c r="U23" s="1"/>
      <c r="V23" s="1"/>
    </row>
    <row r="27" spans="2:22" ht="14.65" thickBot="1" x14ac:dyDescent="0.5"/>
    <row r="28" spans="2:22" x14ac:dyDescent="0.45">
      <c r="B28" s="6" t="s">
        <v>0</v>
      </c>
      <c r="C28" s="29">
        <v>1</v>
      </c>
      <c r="D28" s="29">
        <v>2</v>
      </c>
      <c r="E28" s="29">
        <v>3</v>
      </c>
      <c r="F28" s="29">
        <v>4</v>
      </c>
      <c r="G28" s="29">
        <v>5</v>
      </c>
      <c r="H28" s="29">
        <v>6</v>
      </c>
      <c r="I28" s="29">
        <v>7</v>
      </c>
      <c r="J28" s="29">
        <v>8</v>
      </c>
      <c r="K28" s="8"/>
      <c r="L28" s="27"/>
      <c r="M28" s="7"/>
      <c r="N28" s="7"/>
      <c r="O28" s="7"/>
      <c r="P28" s="7"/>
      <c r="Q28" s="7"/>
      <c r="R28" s="7"/>
      <c r="S28" s="20"/>
    </row>
    <row r="29" spans="2:22" x14ac:dyDescent="0.45">
      <c r="B29" s="9" t="s">
        <v>1</v>
      </c>
      <c r="C29" s="2">
        <v>297</v>
      </c>
      <c r="D29" s="2">
        <v>298</v>
      </c>
      <c r="E29" s="2">
        <v>299</v>
      </c>
      <c r="F29" s="2">
        <v>300</v>
      </c>
      <c r="G29" s="2">
        <v>301</v>
      </c>
      <c r="H29" s="2">
        <v>302</v>
      </c>
      <c r="I29" s="2">
        <v>303</v>
      </c>
      <c r="J29" s="2">
        <v>304</v>
      </c>
      <c r="K29" s="10"/>
      <c r="L29" s="19"/>
      <c r="M29" s="2"/>
      <c r="N29" s="2"/>
      <c r="O29" s="2"/>
      <c r="P29" s="2"/>
      <c r="Q29" s="2"/>
      <c r="R29" s="2"/>
      <c r="S29" s="10"/>
    </row>
    <row r="30" spans="2:22" x14ac:dyDescent="0.45">
      <c r="B30" s="9" t="s">
        <v>2</v>
      </c>
      <c r="C30" s="2">
        <v>23.45</v>
      </c>
      <c r="D30" s="2">
        <v>25.91</v>
      </c>
      <c r="E30" s="2">
        <v>27.05</v>
      </c>
      <c r="F30" s="2">
        <v>28.53</v>
      </c>
      <c r="G30" s="2">
        <v>30.67</v>
      </c>
      <c r="H30" s="2">
        <v>31.36</v>
      </c>
      <c r="I30" s="2">
        <v>33.92</v>
      </c>
      <c r="J30" s="2">
        <v>35.590000000000003</v>
      </c>
      <c r="K30" s="10"/>
      <c r="L30" s="19"/>
      <c r="M30" s="2"/>
      <c r="N30" s="2"/>
      <c r="O30" s="2"/>
      <c r="P30" s="2"/>
      <c r="Q30" s="2"/>
      <c r="R30" s="2"/>
      <c r="S30" s="10"/>
    </row>
    <row r="31" spans="2:22" ht="14.65" thickBot="1" x14ac:dyDescent="0.5">
      <c r="B31" s="21" t="s">
        <v>4</v>
      </c>
      <c r="C31" s="25">
        <f>13546*9.8*C30/1000</f>
        <v>3113.0062600000001</v>
      </c>
      <c r="D31" s="25">
        <f t="shared" ref="D31:J31" si="7">13546*9.8*D30/1000</f>
        <v>3439.5732280000007</v>
      </c>
      <c r="E31" s="25">
        <f t="shared" si="7"/>
        <v>3590.9091400000007</v>
      </c>
      <c r="F31" s="25">
        <f t="shared" si="7"/>
        <v>3787.3803240000007</v>
      </c>
      <c r="G31" s="25">
        <f t="shared" si="7"/>
        <v>4071.4670360000009</v>
      </c>
      <c r="H31" s="25">
        <f t="shared" si="7"/>
        <v>4163.0650880000003</v>
      </c>
      <c r="I31" s="25">
        <f t="shared" si="7"/>
        <v>4502.9071360000007</v>
      </c>
      <c r="J31" s="25">
        <f t="shared" si="7"/>
        <v>4724.6009720000011</v>
      </c>
      <c r="K31" s="26"/>
      <c r="L31" s="28"/>
      <c r="M31" s="25"/>
      <c r="N31" s="25"/>
      <c r="O31" s="25"/>
      <c r="P31" s="25"/>
      <c r="Q31" s="25"/>
      <c r="R31" s="25"/>
      <c r="S31" s="26"/>
    </row>
    <row r="32" spans="2:22" ht="14.65" thickBot="1" x14ac:dyDescent="0.5">
      <c r="B32" s="30"/>
      <c r="C32" s="30"/>
      <c r="D32" s="30"/>
      <c r="E32" s="30"/>
      <c r="F32" s="30"/>
      <c r="G32" s="30"/>
      <c r="H32" s="30"/>
      <c r="I32" s="30"/>
      <c r="J32" s="30"/>
    </row>
    <row r="33" spans="2:10" x14ac:dyDescent="0.45">
      <c r="B33" s="29">
        <v>9</v>
      </c>
      <c r="C33" s="29">
        <v>10</v>
      </c>
      <c r="D33" s="29">
        <v>11</v>
      </c>
      <c r="E33" s="29">
        <v>12</v>
      </c>
      <c r="F33" s="29">
        <v>13</v>
      </c>
      <c r="G33" s="29">
        <v>14</v>
      </c>
      <c r="H33" s="29">
        <v>15</v>
      </c>
      <c r="I33" s="29">
        <v>16</v>
      </c>
      <c r="J33" s="8">
        <v>17</v>
      </c>
    </row>
    <row r="34" spans="2:10" x14ac:dyDescent="0.45">
      <c r="B34" s="2">
        <v>305</v>
      </c>
      <c r="C34" s="2">
        <v>306</v>
      </c>
      <c r="D34" s="2">
        <v>307</v>
      </c>
      <c r="E34" s="2">
        <v>308</v>
      </c>
      <c r="F34" s="2">
        <v>309</v>
      </c>
      <c r="G34" s="2">
        <v>310</v>
      </c>
      <c r="H34" s="2">
        <v>311</v>
      </c>
      <c r="I34" s="2">
        <v>312</v>
      </c>
      <c r="J34" s="10">
        <v>313</v>
      </c>
    </row>
    <row r="35" spans="2:10" x14ac:dyDescent="0.45">
      <c r="B35" s="2">
        <v>37.08</v>
      </c>
      <c r="C35" s="2">
        <v>39.409999999999997</v>
      </c>
      <c r="D35" s="2">
        <v>41.42</v>
      </c>
      <c r="E35" s="2">
        <v>44.19</v>
      </c>
      <c r="F35" s="2">
        <v>46.38</v>
      </c>
      <c r="G35" s="2">
        <v>48.99</v>
      </c>
      <c r="H35" s="2">
        <v>52.04</v>
      </c>
      <c r="I35" s="2">
        <v>53.71</v>
      </c>
      <c r="J35" s="10">
        <v>55.01</v>
      </c>
    </row>
    <row r="36" spans="2:10" ht="14.65" thickBot="1" x14ac:dyDescent="0.5">
      <c r="B36" s="25">
        <f>13546*9.8*B35/1000</f>
        <v>4922.3996640000005</v>
      </c>
      <c r="C36" s="25">
        <f>13546*9.8*C35/1000</f>
        <v>5231.7090280000002</v>
      </c>
      <c r="D36" s="25">
        <f>13546*9.8*D35/1000</f>
        <v>5498.538136000001</v>
      </c>
      <c r="E36" s="25">
        <f>13546*9.8*E35/1000</f>
        <v>5866.2578520000006</v>
      </c>
      <c r="F36" s="25">
        <f>13546*9.8*F35/1000</f>
        <v>6156.9821040000015</v>
      </c>
      <c r="G36" s="25">
        <f>13546*9.8*G35/1000</f>
        <v>6503.4616920000008</v>
      </c>
      <c r="H36" s="25">
        <f>13546*9.8*H35/1000</f>
        <v>6908.3516320000008</v>
      </c>
      <c r="I36" s="25">
        <f>13546*9.8*I35/1000</f>
        <v>7130.0454680000012</v>
      </c>
      <c r="J36" s="26">
        <f>13546*9.8*J35/1000</f>
        <v>7302.6215080000002</v>
      </c>
    </row>
    <row r="41" spans="2:10" ht="14.65" thickBot="1" x14ac:dyDescent="0.5"/>
    <row r="42" spans="2:10" x14ac:dyDescent="0.45">
      <c r="B42" s="6" t="s">
        <v>0</v>
      </c>
      <c r="C42" s="7">
        <v>1</v>
      </c>
      <c r="D42" s="7">
        <v>2</v>
      </c>
      <c r="E42" s="7">
        <v>3</v>
      </c>
      <c r="F42" s="7">
        <v>4</v>
      </c>
      <c r="G42" s="7">
        <v>5</v>
      </c>
      <c r="H42" s="7">
        <v>6</v>
      </c>
      <c r="I42" s="7">
        <v>7</v>
      </c>
      <c r="J42" s="7">
        <v>8</v>
      </c>
    </row>
    <row r="43" spans="2:10" x14ac:dyDescent="0.45">
      <c r="B43" s="9" t="s">
        <v>1</v>
      </c>
      <c r="C43" s="2">
        <v>313</v>
      </c>
      <c r="D43" s="2">
        <v>312</v>
      </c>
      <c r="E43" s="2">
        <v>311</v>
      </c>
      <c r="F43" s="2">
        <v>310</v>
      </c>
      <c r="G43" s="2">
        <v>309</v>
      </c>
      <c r="H43" s="2">
        <v>308</v>
      </c>
      <c r="I43" s="2">
        <v>307</v>
      </c>
      <c r="J43" s="2">
        <v>306</v>
      </c>
    </row>
    <row r="44" spans="2:10" x14ac:dyDescent="0.45">
      <c r="B44" s="9" t="s">
        <v>2</v>
      </c>
      <c r="C44" s="2">
        <v>56.25</v>
      </c>
      <c r="D44" s="2">
        <v>54.56</v>
      </c>
      <c r="E44" s="2">
        <v>52.63</v>
      </c>
      <c r="F44" s="2">
        <v>49.07</v>
      </c>
      <c r="G44" s="2">
        <v>47.51</v>
      </c>
      <c r="H44" s="2">
        <v>45.59</v>
      </c>
      <c r="I44" s="2">
        <v>42.83</v>
      </c>
      <c r="J44" s="2">
        <v>40.590000000000003</v>
      </c>
    </row>
    <row r="45" spans="2:10" ht="14.65" thickBot="1" x14ac:dyDescent="0.5">
      <c r="B45" s="21" t="s">
        <v>4</v>
      </c>
      <c r="C45" s="25">
        <f>13546*9.8*C44/1000</f>
        <v>7467.232500000001</v>
      </c>
      <c r="D45" s="25">
        <f t="shared" ref="D45:S45" si="8">13546*9.8*D44/1000</f>
        <v>7242.8836480000009</v>
      </c>
      <c r="E45" s="25">
        <f t="shared" si="8"/>
        <v>6986.6746040000016</v>
      </c>
      <c r="F45" s="25">
        <f t="shared" si="8"/>
        <v>6514.0817560000014</v>
      </c>
      <c r="G45" s="25">
        <f t="shared" si="8"/>
        <v>6306.9905080000008</v>
      </c>
      <c r="H45" s="25">
        <f t="shared" si="8"/>
        <v>6052.1089720000009</v>
      </c>
      <c r="I45" s="25">
        <f t="shared" si="8"/>
        <v>5685.7167640000007</v>
      </c>
      <c r="J45" s="25">
        <f t="shared" si="8"/>
        <v>5388.354972000001</v>
      </c>
    </row>
    <row r="46" spans="2:10" ht="14.65" thickBot="1" x14ac:dyDescent="0.5"/>
    <row r="47" spans="2:10" x14ac:dyDescent="0.45">
      <c r="B47" s="7">
        <v>9</v>
      </c>
      <c r="C47" s="7">
        <v>10</v>
      </c>
      <c r="D47" s="7">
        <v>11</v>
      </c>
      <c r="E47" s="7">
        <v>12</v>
      </c>
      <c r="F47" s="7">
        <v>13</v>
      </c>
      <c r="G47" s="7">
        <v>14</v>
      </c>
      <c r="H47" s="7">
        <v>15</v>
      </c>
      <c r="I47" s="7">
        <v>16</v>
      </c>
      <c r="J47" s="20">
        <v>17</v>
      </c>
    </row>
    <row r="48" spans="2:10" x14ac:dyDescent="0.45">
      <c r="B48" s="2">
        <v>305</v>
      </c>
      <c r="C48" s="2">
        <v>304</v>
      </c>
      <c r="D48" s="2">
        <v>303</v>
      </c>
      <c r="E48" s="2">
        <v>302</v>
      </c>
      <c r="F48" s="2">
        <v>301</v>
      </c>
      <c r="G48" s="2">
        <v>300</v>
      </c>
      <c r="H48" s="2">
        <v>299</v>
      </c>
      <c r="I48" s="2">
        <v>298</v>
      </c>
      <c r="J48" s="10">
        <v>297</v>
      </c>
    </row>
    <row r="49" spans="2:10" x14ac:dyDescent="0.45">
      <c r="B49" s="2">
        <v>38.06</v>
      </c>
      <c r="C49" s="2">
        <v>35.72</v>
      </c>
      <c r="D49" s="2">
        <v>34.619999999999997</v>
      </c>
      <c r="E49" s="2">
        <v>32.99</v>
      </c>
      <c r="F49" s="2">
        <v>31.21</v>
      </c>
      <c r="G49" s="2">
        <v>30.81</v>
      </c>
      <c r="H49" s="2">
        <v>28.61</v>
      </c>
      <c r="I49" s="2">
        <v>27.33</v>
      </c>
      <c r="J49" s="10">
        <v>25.47</v>
      </c>
    </row>
    <row r="50" spans="2:10" ht="14.65" thickBot="1" x14ac:dyDescent="0.5">
      <c r="B50" s="25">
        <f>13546*9.8*B49/1000</f>
        <v>5052.4954480000006</v>
      </c>
      <c r="C50" s="25">
        <f>13546*9.8*C49/1000</f>
        <v>4741.8585760000005</v>
      </c>
      <c r="D50" s="25">
        <f>13546*9.8*D49/1000</f>
        <v>4595.8326960000004</v>
      </c>
      <c r="E50" s="25">
        <f>13546*9.8*E49/1000</f>
        <v>4379.4488920000013</v>
      </c>
      <c r="F50" s="25">
        <f>13546*9.8*F49/1000</f>
        <v>4143.1524680000011</v>
      </c>
      <c r="G50" s="25">
        <f>13546*9.8*G49/1000</f>
        <v>4090.0521480000007</v>
      </c>
      <c r="H50" s="25">
        <f>13546*9.8*H49/1000</f>
        <v>3798.0003880000004</v>
      </c>
      <c r="I50" s="25">
        <f>13546*9.8*I49/1000</f>
        <v>3628.0793640000002</v>
      </c>
      <c r="J50" s="26">
        <f>13546*9.8*J49/1000</f>
        <v>3381.1628760000003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2024-02-27T09:05:36Z</dcterms:created>
  <dcterms:modified xsi:type="dcterms:W3CDTF">2024-02-28T20:05:13Z</dcterms:modified>
</cp:coreProperties>
</file>