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lti\Desktop\MULTISERVICIO\"/>
    </mc:Choice>
  </mc:AlternateContent>
  <xr:revisionPtr revIDLastSave="0" documentId="13_ncr:1_{8F6643FC-A57C-45C1-A5E9-4B869AEFFF27}" xr6:coauthVersionLast="47" xr6:coauthVersionMax="47" xr10:uidLastSave="{00000000-0000-0000-0000-000000000000}"/>
  <bookViews>
    <workbookView xWindow="0" yWindow="0" windowWidth="28800" windowHeight="15480" xr2:uid="{73477395-C469-4F05-AB9B-9CF05EE5F4E5}"/>
  </bookViews>
  <sheets>
    <sheet name="ENERO" sheetId="1" r:id="rId1"/>
    <sheet name="Hoja1" sheetId="3" r:id="rId2"/>
    <sheet name="REGISTRO ENERO" sheetId="2" r:id="rId3"/>
    <sheet name="Hoja2" sheetId="4" r:id="rId4"/>
  </sheets>
  <externalReferences>
    <externalReference r:id="rId5"/>
    <externalReference r:id="rId6"/>
  </externalReferences>
  <definedNames>
    <definedName name="Nombre_empresa">[1]Factura!$B$1</definedName>
    <definedName name="NumeroColumna">7</definedName>
    <definedName name="NumeroFila">3</definedName>
    <definedName name="TítuloColumna1">[2]!Factura[[#Headers],[CANT]]</definedName>
    <definedName name="_xlnm.Print_Titles" localSheetId="0">ENERO!$6:$6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65" i="1" l="1"/>
  <c r="K465" i="1"/>
  <c r="K466" i="1"/>
  <c r="E463" i="1"/>
  <c r="K463" i="1"/>
  <c r="E462" i="1"/>
  <c r="K462" i="1"/>
  <c r="E464" i="1"/>
  <c r="K464" i="1"/>
  <c r="E460" i="1"/>
  <c r="K460" i="1"/>
  <c r="E461" i="1"/>
  <c r="H461" i="1"/>
  <c r="K461" i="1"/>
  <c r="K459" i="1"/>
  <c r="K458" i="1" l="1"/>
  <c r="K457" i="1"/>
  <c r="K456" i="1"/>
  <c r="K455" i="1"/>
  <c r="E451" i="1"/>
  <c r="K451" i="1"/>
  <c r="E452" i="1"/>
  <c r="H452" i="1"/>
  <c r="K452" i="1"/>
  <c r="E453" i="1"/>
  <c r="H453" i="1"/>
  <c r="K453" i="1"/>
  <c r="E454" i="1"/>
  <c r="H454" i="1"/>
  <c r="K454" i="1"/>
  <c r="E467" i="1"/>
  <c r="K467" i="1"/>
  <c r="E444" i="1" l="1"/>
  <c r="K444" i="1"/>
  <c r="E445" i="1"/>
  <c r="K445" i="1"/>
  <c r="E446" i="1"/>
  <c r="K446" i="1"/>
  <c r="E447" i="1"/>
  <c r="K447" i="1"/>
  <c r="E448" i="1"/>
  <c r="K448" i="1"/>
  <c r="K449" i="1"/>
  <c r="E450" i="1"/>
  <c r="K450" i="1"/>
  <c r="E468" i="1"/>
  <c r="K468" i="1"/>
  <c r="E469" i="1"/>
  <c r="K469" i="1"/>
  <c r="E443" i="1"/>
  <c r="H443" i="1"/>
  <c r="K443" i="1"/>
  <c r="E442" i="1"/>
  <c r="H442" i="1"/>
  <c r="K442" i="1"/>
  <c r="E441" i="1"/>
  <c r="K441" i="1"/>
  <c r="K436" i="1" l="1"/>
  <c r="E437" i="1"/>
  <c r="K437" i="1"/>
  <c r="E438" i="1"/>
  <c r="K438" i="1"/>
  <c r="K439" i="1"/>
  <c r="E440" i="1"/>
  <c r="K440" i="1"/>
  <c r="K430" i="1"/>
  <c r="E431" i="1"/>
  <c r="K431" i="1"/>
  <c r="E432" i="1"/>
  <c r="K432" i="1"/>
  <c r="E433" i="1"/>
  <c r="K433" i="1"/>
  <c r="E426" i="1"/>
  <c r="K426" i="1"/>
  <c r="E427" i="1"/>
  <c r="K427" i="1"/>
  <c r="E428" i="1"/>
  <c r="K428" i="1"/>
  <c r="E429" i="1"/>
  <c r="K429" i="1"/>
  <c r="E434" i="1"/>
  <c r="K434" i="1"/>
  <c r="E435" i="1"/>
  <c r="K435" i="1"/>
  <c r="K470" i="1"/>
  <c r="K424" i="1"/>
  <c r="K425" i="1"/>
  <c r="E422" i="1"/>
  <c r="K422" i="1"/>
  <c r="K423" i="1"/>
  <c r="K421" i="1"/>
  <c r="E419" i="1" l="1"/>
  <c r="K419" i="1"/>
  <c r="K420" i="1"/>
  <c r="K415" i="1"/>
  <c r="E414" i="1"/>
  <c r="H414" i="1"/>
  <c r="K414" i="1"/>
  <c r="E416" i="1"/>
  <c r="K416" i="1"/>
  <c r="K418" i="1"/>
  <c r="E471" i="1"/>
  <c r="K471" i="1"/>
  <c r="E417" i="1"/>
  <c r="K417" i="1"/>
  <c r="E413" i="1"/>
  <c r="K413" i="1"/>
  <c r="E472" i="1" l="1"/>
  <c r="K472" i="1"/>
  <c r="E412" i="1"/>
  <c r="K412" i="1"/>
  <c r="E411" i="1"/>
  <c r="K411" i="1"/>
  <c r="E410" i="1"/>
  <c r="K410" i="1"/>
  <c r="E409" i="1"/>
  <c r="K409" i="1"/>
  <c r="E408" i="1"/>
  <c r="H408" i="1"/>
  <c r="K408" i="1"/>
  <c r="K407" i="1"/>
  <c r="K406" i="1"/>
  <c r="K473" i="1"/>
  <c r="H405" i="1"/>
  <c r="K405" i="1"/>
  <c r="H404" i="1"/>
  <c r="K404" i="1"/>
  <c r="H403" i="1"/>
  <c r="K403" i="1"/>
  <c r="E401" i="1"/>
  <c r="H401" i="1"/>
  <c r="K401" i="1"/>
  <c r="E402" i="1"/>
  <c r="H402" i="1"/>
  <c r="K402" i="1"/>
  <c r="E398" i="1"/>
  <c r="H398" i="1"/>
  <c r="K398" i="1"/>
  <c r="H399" i="1"/>
  <c r="K399" i="1"/>
  <c r="E395" i="1"/>
  <c r="H395" i="1"/>
  <c r="K395" i="1"/>
  <c r="E396" i="1"/>
  <c r="H396" i="1"/>
  <c r="K396" i="1"/>
  <c r="E397" i="1"/>
  <c r="H397" i="1"/>
  <c r="K397" i="1"/>
  <c r="E394" i="1"/>
  <c r="H394" i="1"/>
  <c r="K394" i="1"/>
  <c r="E400" i="1"/>
  <c r="H400" i="1"/>
  <c r="K400" i="1"/>
  <c r="H391" i="1"/>
  <c r="K391" i="1"/>
  <c r="E392" i="1"/>
  <c r="H392" i="1"/>
  <c r="K392" i="1"/>
  <c r="E393" i="1"/>
  <c r="H393" i="1"/>
  <c r="K393" i="1"/>
  <c r="H388" i="1"/>
  <c r="K388" i="1"/>
  <c r="E389" i="1"/>
  <c r="H389" i="1"/>
  <c r="K389" i="1"/>
  <c r="H390" i="1"/>
  <c r="K390" i="1"/>
  <c r="K386" i="1"/>
  <c r="E387" i="1"/>
  <c r="H387" i="1"/>
  <c r="K387" i="1"/>
  <c r="E385" i="1" l="1"/>
  <c r="H385" i="1"/>
  <c r="K385" i="1"/>
  <c r="E384" i="1"/>
  <c r="H384" i="1"/>
  <c r="K384" i="1"/>
  <c r="E381" i="1"/>
  <c r="H381" i="1"/>
  <c r="K381" i="1"/>
  <c r="E382" i="1"/>
  <c r="H382" i="1"/>
  <c r="K382" i="1"/>
  <c r="E383" i="1"/>
  <c r="H383" i="1"/>
  <c r="K383" i="1"/>
  <c r="E380" i="1"/>
  <c r="H380" i="1"/>
  <c r="K380" i="1"/>
  <c r="E379" i="1"/>
  <c r="K379" i="1"/>
  <c r="E378" i="1"/>
  <c r="H378" i="1"/>
  <c r="K378" i="1"/>
  <c r="E377" i="1"/>
  <c r="H377" i="1"/>
  <c r="K377" i="1"/>
  <c r="E376" i="1"/>
  <c r="H376" i="1"/>
  <c r="K376" i="1"/>
  <c r="E375" i="1"/>
  <c r="H375" i="1"/>
  <c r="K375" i="1"/>
  <c r="E374" i="1"/>
  <c r="H374" i="1"/>
  <c r="K374" i="1"/>
  <c r="H369" i="1"/>
  <c r="K369" i="1"/>
  <c r="E370" i="1"/>
  <c r="H370" i="1"/>
  <c r="K370" i="1"/>
  <c r="E371" i="1"/>
  <c r="H371" i="1"/>
  <c r="K371" i="1"/>
  <c r="E372" i="1"/>
  <c r="H372" i="1"/>
  <c r="K372" i="1"/>
  <c r="E373" i="1"/>
  <c r="H373" i="1"/>
  <c r="K373" i="1"/>
  <c r="E368" i="1"/>
  <c r="H368" i="1"/>
  <c r="K368" i="1"/>
  <c r="E367" i="1"/>
  <c r="H367" i="1"/>
  <c r="K367" i="1"/>
  <c r="F481" i="1"/>
  <c r="G481" i="1"/>
  <c r="E480" i="1" s="1"/>
  <c r="H480" i="1" s="1"/>
  <c r="K480" i="1" s="1"/>
  <c r="E366" i="1"/>
  <c r="K366" i="1"/>
  <c r="E364" i="1"/>
  <c r="K364" i="1"/>
  <c r="E365" i="1"/>
  <c r="K365" i="1"/>
  <c r="E363" i="1"/>
  <c r="K363" i="1"/>
  <c r="E474" i="1"/>
  <c r="K474" i="1"/>
  <c r="E362" i="1"/>
  <c r="K362" i="1"/>
  <c r="E361" i="1"/>
  <c r="K361" i="1"/>
  <c r="E360" i="1"/>
  <c r="K360" i="1"/>
  <c r="E477" i="1"/>
  <c r="H477" i="1"/>
  <c r="K477" i="1"/>
  <c r="E476" i="1"/>
  <c r="H476" i="1"/>
  <c r="K476" i="1"/>
  <c r="E475" i="1"/>
  <c r="H475" i="1"/>
  <c r="K475" i="1"/>
  <c r="E359" i="1"/>
  <c r="K359" i="1"/>
  <c r="E358" i="1"/>
  <c r="K358" i="1"/>
  <c r="E357" i="1"/>
  <c r="K357" i="1"/>
  <c r="E356" i="1"/>
  <c r="K356" i="1"/>
  <c r="E349" i="1"/>
  <c r="E350" i="1"/>
  <c r="H349" i="1"/>
  <c r="H350" i="1"/>
  <c r="K349" i="1"/>
  <c r="K350" i="1"/>
  <c r="E4" i="1"/>
  <c r="K329" i="1"/>
  <c r="K328" i="1"/>
  <c r="K327" i="1"/>
  <c r="E322" i="1"/>
  <c r="K322" i="1"/>
  <c r="E311" i="1"/>
  <c r="E318" i="1"/>
  <c r="E319" i="1"/>
  <c r="E320" i="1"/>
  <c r="E321" i="1"/>
  <c r="H324" i="1"/>
  <c r="K311" i="1"/>
  <c r="K312" i="1"/>
  <c r="K313" i="1"/>
  <c r="K314" i="1"/>
  <c r="K315" i="1"/>
  <c r="K316" i="1"/>
  <c r="K317" i="1"/>
  <c r="K318" i="1"/>
  <c r="K319" i="1"/>
  <c r="K320" i="1"/>
  <c r="K321" i="1"/>
  <c r="K309" i="1"/>
  <c r="E310" i="1"/>
  <c r="K310" i="1"/>
  <c r="K323" i="1"/>
  <c r="K307" i="1"/>
  <c r="E306" i="1"/>
  <c r="K306" i="1"/>
  <c r="E305" i="1"/>
  <c r="K305" i="1"/>
  <c r="E308" i="1"/>
  <c r="K308" i="1"/>
  <c r="E304" i="1"/>
  <c r="K304" i="1"/>
  <c r="K302" i="1"/>
  <c r="E303" i="1"/>
  <c r="K303" i="1"/>
  <c r="E324" i="1"/>
  <c r="K324" i="1"/>
  <c r="E301" i="1"/>
  <c r="K301" i="1"/>
  <c r="E300" i="1"/>
  <c r="K300" i="1"/>
  <c r="E299" i="1"/>
  <c r="K299" i="1"/>
  <c r="E298" i="1"/>
  <c r="K298" i="1"/>
  <c r="K297" i="1"/>
  <c r="E296" i="1"/>
  <c r="K296" i="1"/>
  <c r="E295" i="1"/>
  <c r="K295" i="1"/>
  <c r="K326" i="1"/>
  <c r="K325" i="1"/>
  <c r="H294" i="1"/>
  <c r="K294" i="1" s="1"/>
  <c r="F142" i="4"/>
  <c r="C145" i="4" s="1"/>
  <c r="E142" i="4"/>
  <c r="C147" i="4" s="1"/>
  <c r="D142" i="4"/>
  <c r="C146" i="4" s="1"/>
  <c r="C142" i="4"/>
  <c r="C144" i="4" s="1"/>
  <c r="C148" i="4" s="1"/>
  <c r="E292" i="1"/>
  <c r="K289" i="1"/>
  <c r="K290" i="1"/>
  <c r="K291" i="1"/>
  <c r="K292" i="1"/>
  <c r="K293" i="1"/>
  <c r="E284" i="1"/>
  <c r="E287" i="1"/>
  <c r="K284" i="1"/>
  <c r="K285" i="1"/>
  <c r="K286" i="1"/>
  <c r="K287" i="1"/>
  <c r="K288" i="1"/>
  <c r="E281" i="1"/>
  <c r="K281" i="1"/>
  <c r="K282" i="1"/>
  <c r="K283" i="1"/>
  <c r="H479" i="1" l="1"/>
  <c r="K479" i="1" s="1"/>
  <c r="H355" i="1"/>
  <c r="K355" i="1" s="1"/>
  <c r="H478" i="1"/>
  <c r="K478" i="1" s="1"/>
  <c r="H353" i="1"/>
  <c r="K353" i="1" s="1"/>
  <c r="H354" i="1"/>
  <c r="K354" i="1" s="1"/>
  <c r="H351" i="1"/>
  <c r="K351" i="1" s="1"/>
  <c r="H352" i="1"/>
  <c r="K352" i="1" s="1"/>
  <c r="K347" i="1"/>
  <c r="K348" i="1"/>
  <c r="K345" i="1"/>
  <c r="K346" i="1"/>
  <c r="K343" i="1"/>
  <c r="K344" i="1"/>
  <c r="K342" i="1"/>
  <c r="K340" i="1"/>
  <c r="K341" i="1"/>
  <c r="K338" i="1"/>
  <c r="K339" i="1"/>
  <c r="K336" i="1"/>
  <c r="K337" i="1"/>
  <c r="K334" i="1"/>
  <c r="K335" i="1"/>
  <c r="K332" i="1"/>
  <c r="K333" i="1"/>
  <c r="K330" i="1"/>
  <c r="K331" i="1"/>
  <c r="E275" i="1"/>
  <c r="E279" i="1"/>
  <c r="K274" i="1"/>
  <c r="K275" i="1"/>
  <c r="K276" i="1"/>
  <c r="K277" i="1"/>
  <c r="K278" i="1"/>
  <c r="K279" i="1"/>
  <c r="K280" i="1"/>
  <c r="K273" i="1"/>
  <c r="E271" i="1"/>
  <c r="K270" i="1"/>
  <c r="K271" i="1"/>
  <c r="K272" i="1"/>
  <c r="E268" i="1"/>
  <c r="K266" i="1"/>
  <c r="K267" i="1"/>
  <c r="K268" i="1"/>
  <c r="K269" i="1"/>
  <c r="E258" i="1" l="1"/>
  <c r="E259" i="1"/>
  <c r="E261" i="1"/>
  <c r="E263" i="1"/>
  <c r="E264" i="1"/>
  <c r="H258" i="1"/>
  <c r="H259" i="1"/>
  <c r="H264" i="1"/>
  <c r="H265" i="1"/>
  <c r="K258" i="1"/>
  <c r="K259" i="1"/>
  <c r="K260" i="1"/>
  <c r="K261" i="1"/>
  <c r="K262" i="1"/>
  <c r="K263" i="1"/>
  <c r="K264" i="1"/>
  <c r="K265" i="1"/>
  <c r="E254" i="1"/>
  <c r="E255" i="1"/>
  <c r="E256" i="1"/>
  <c r="K252" i="1"/>
  <c r="K253" i="1"/>
  <c r="K254" i="1"/>
  <c r="K255" i="1"/>
  <c r="K256" i="1"/>
  <c r="K257" i="1"/>
  <c r="E246" i="1"/>
  <c r="K246" i="1"/>
  <c r="K247" i="1"/>
  <c r="K248" i="1"/>
  <c r="K249" i="1"/>
  <c r="K250" i="1"/>
  <c r="K251" i="1"/>
  <c r="E238" i="1"/>
  <c r="E239" i="1"/>
  <c r="E240" i="1"/>
  <c r="E243" i="1"/>
  <c r="K238" i="1"/>
  <c r="K239" i="1"/>
  <c r="K240" i="1"/>
  <c r="K241" i="1"/>
  <c r="K242" i="1"/>
  <c r="K243" i="1"/>
  <c r="K244" i="1"/>
  <c r="K245" i="1"/>
  <c r="K232" i="1" l="1"/>
  <c r="K233" i="1"/>
  <c r="K234" i="1"/>
  <c r="K235" i="1"/>
  <c r="K236" i="1"/>
  <c r="K237" i="1"/>
  <c r="E231" i="1"/>
  <c r="E229" i="1"/>
  <c r="E230" i="1"/>
  <c r="K229" i="1"/>
  <c r="K230" i="1"/>
  <c r="K231" i="1"/>
  <c r="E224" i="1" l="1"/>
  <c r="E225" i="1"/>
  <c r="E227" i="1"/>
  <c r="K224" i="1"/>
  <c r="K225" i="1"/>
  <c r="K226" i="1"/>
  <c r="K227" i="1"/>
  <c r="K228" i="1"/>
  <c r="F222" i="1"/>
  <c r="F218" i="1"/>
  <c r="F219" i="1"/>
  <c r="K214" i="1"/>
  <c r="K215" i="1"/>
  <c r="K216" i="1"/>
  <c r="K217" i="1"/>
  <c r="K218" i="1"/>
  <c r="K219" i="1"/>
  <c r="K220" i="1"/>
  <c r="K221" i="1"/>
  <c r="K222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K201" i="1" s="1"/>
  <c r="E202" i="1"/>
  <c r="E203" i="1"/>
  <c r="E204" i="1"/>
  <c r="E205" i="1"/>
  <c r="E206" i="1"/>
  <c r="E207" i="1"/>
  <c r="E208" i="1"/>
  <c r="E209" i="1"/>
  <c r="E210" i="1"/>
  <c r="E211" i="1"/>
  <c r="E212" i="1"/>
  <c r="K212" i="1" s="1"/>
  <c r="E213" i="1"/>
  <c r="K213" i="1" s="1"/>
  <c r="K223" i="1" l="1"/>
  <c r="H7" i="1" l="1"/>
  <c r="H8" i="1"/>
  <c r="K8" i="1" s="1"/>
  <c r="H9" i="1"/>
  <c r="K9" i="1" s="1"/>
  <c r="H10" i="1"/>
  <c r="K10" i="1" s="1"/>
  <c r="H11" i="1"/>
  <c r="K11" i="1" s="1"/>
  <c r="H12" i="1"/>
  <c r="K12" i="1" s="1"/>
  <c r="H13" i="1"/>
  <c r="K13" i="1" s="1"/>
  <c r="H14" i="1"/>
  <c r="K14" i="1" s="1"/>
  <c r="H15" i="1"/>
  <c r="K15" i="1" s="1"/>
  <c r="H16" i="1"/>
  <c r="K16" i="1" s="1"/>
  <c r="H17" i="1"/>
  <c r="K17" i="1" s="1"/>
  <c r="H18" i="1"/>
  <c r="K18" i="1" s="1"/>
  <c r="H19" i="1"/>
  <c r="K19" i="1" s="1"/>
  <c r="H20" i="1"/>
  <c r="K20" i="1" s="1"/>
  <c r="H21" i="1"/>
  <c r="K21" i="1" s="1"/>
  <c r="H22" i="1"/>
  <c r="K22" i="1" s="1"/>
  <c r="H23" i="1"/>
  <c r="K23" i="1" s="1"/>
  <c r="H24" i="1"/>
  <c r="K24" i="1" s="1"/>
  <c r="H25" i="1"/>
  <c r="K25" i="1" s="1"/>
  <c r="H26" i="1"/>
  <c r="K26" i="1" s="1"/>
  <c r="H27" i="1"/>
  <c r="K27" i="1" s="1"/>
  <c r="H28" i="1"/>
  <c r="K28" i="1" s="1"/>
  <c r="H29" i="1"/>
  <c r="K29" i="1" s="1"/>
  <c r="H30" i="1"/>
  <c r="K30" i="1" s="1"/>
  <c r="H31" i="1"/>
  <c r="K31" i="1" s="1"/>
  <c r="H32" i="1"/>
  <c r="K32" i="1" s="1"/>
  <c r="H33" i="1"/>
  <c r="K33" i="1" s="1"/>
  <c r="H34" i="1"/>
  <c r="K34" i="1" s="1"/>
  <c r="H35" i="1"/>
  <c r="K35" i="1" s="1"/>
  <c r="H36" i="1"/>
  <c r="K36" i="1" s="1"/>
  <c r="H37" i="1"/>
  <c r="K37" i="1" s="1"/>
  <c r="H38" i="1"/>
  <c r="K38" i="1" s="1"/>
  <c r="H39" i="1"/>
  <c r="K39" i="1" s="1"/>
  <c r="H40" i="1"/>
  <c r="K40" i="1" s="1"/>
  <c r="H41" i="1"/>
  <c r="K41" i="1" s="1"/>
  <c r="H42" i="1"/>
  <c r="K42" i="1" s="1"/>
  <c r="H43" i="1"/>
  <c r="K43" i="1" s="1"/>
  <c r="H44" i="1"/>
  <c r="K44" i="1" s="1"/>
  <c r="H45" i="1"/>
  <c r="K45" i="1" s="1"/>
  <c r="H46" i="1"/>
  <c r="K46" i="1" s="1"/>
  <c r="H47" i="1"/>
  <c r="K47" i="1" s="1"/>
  <c r="H48" i="1"/>
  <c r="K48" i="1" s="1"/>
  <c r="H49" i="1"/>
  <c r="K49" i="1" s="1"/>
  <c r="H50" i="1"/>
  <c r="K50" i="1" s="1"/>
  <c r="H51" i="1"/>
  <c r="K51" i="1" s="1"/>
  <c r="H52" i="1"/>
  <c r="K52" i="1" s="1"/>
  <c r="H53" i="1"/>
  <c r="K53" i="1" s="1"/>
  <c r="H54" i="1"/>
  <c r="K54" i="1" s="1"/>
  <c r="H55" i="1"/>
  <c r="K55" i="1" s="1"/>
  <c r="H56" i="1"/>
  <c r="K56" i="1" s="1"/>
  <c r="H57" i="1"/>
  <c r="K57" i="1" s="1"/>
  <c r="H58" i="1"/>
  <c r="K58" i="1" s="1"/>
  <c r="H59" i="1"/>
  <c r="K59" i="1" s="1"/>
  <c r="H60" i="1"/>
  <c r="K60" i="1" s="1"/>
  <c r="H61" i="1"/>
  <c r="K61" i="1" s="1"/>
  <c r="H62" i="1"/>
  <c r="K62" i="1" s="1"/>
  <c r="H63" i="1"/>
  <c r="K63" i="1" s="1"/>
  <c r="H64" i="1"/>
  <c r="K64" i="1" s="1"/>
  <c r="H65" i="1"/>
  <c r="K65" i="1" s="1"/>
  <c r="H66" i="1"/>
  <c r="K66" i="1" s="1"/>
  <c r="H67" i="1"/>
  <c r="K67" i="1" s="1"/>
  <c r="H68" i="1"/>
  <c r="K68" i="1" s="1"/>
  <c r="H69" i="1"/>
  <c r="K69" i="1" s="1"/>
  <c r="H70" i="1"/>
  <c r="K70" i="1" s="1"/>
  <c r="H71" i="1"/>
  <c r="K71" i="1" s="1"/>
  <c r="H72" i="1"/>
  <c r="K72" i="1" s="1"/>
  <c r="H73" i="1"/>
  <c r="K73" i="1" s="1"/>
  <c r="H74" i="1"/>
  <c r="K74" i="1" s="1"/>
  <c r="H75" i="1"/>
  <c r="K75" i="1" s="1"/>
  <c r="H76" i="1"/>
  <c r="K76" i="1" s="1"/>
  <c r="H77" i="1"/>
  <c r="K77" i="1" s="1"/>
  <c r="H78" i="1"/>
  <c r="K78" i="1" s="1"/>
  <c r="H79" i="1"/>
  <c r="K79" i="1" s="1"/>
  <c r="H80" i="1"/>
  <c r="K80" i="1" s="1"/>
  <c r="H81" i="1"/>
  <c r="K81" i="1" s="1"/>
  <c r="H82" i="1"/>
  <c r="K82" i="1" s="1"/>
  <c r="H83" i="1"/>
  <c r="K83" i="1" s="1"/>
  <c r="H84" i="1"/>
  <c r="K84" i="1" s="1"/>
  <c r="H85" i="1"/>
  <c r="K85" i="1" s="1"/>
  <c r="H86" i="1"/>
  <c r="K86" i="1" s="1"/>
  <c r="H87" i="1"/>
  <c r="K87" i="1" s="1"/>
  <c r="H88" i="1"/>
  <c r="K88" i="1" s="1"/>
  <c r="H89" i="1"/>
  <c r="K89" i="1" s="1"/>
  <c r="H90" i="1"/>
  <c r="K90" i="1" s="1"/>
  <c r="H91" i="1"/>
  <c r="K91" i="1" s="1"/>
  <c r="H92" i="1"/>
  <c r="K92" i="1" s="1"/>
  <c r="H93" i="1"/>
  <c r="K93" i="1" s="1"/>
  <c r="H94" i="1"/>
  <c r="K94" i="1" s="1"/>
  <c r="H95" i="1"/>
  <c r="K95" i="1" s="1"/>
  <c r="H96" i="1"/>
  <c r="K96" i="1" s="1"/>
  <c r="H97" i="1"/>
  <c r="K97" i="1" s="1"/>
  <c r="H98" i="1"/>
  <c r="K98" i="1" s="1"/>
  <c r="H99" i="1"/>
  <c r="K99" i="1" s="1"/>
  <c r="H100" i="1"/>
  <c r="K100" i="1" s="1"/>
  <c r="H101" i="1"/>
  <c r="K101" i="1" s="1"/>
  <c r="H102" i="1"/>
  <c r="K102" i="1" s="1"/>
  <c r="H103" i="1"/>
  <c r="K103" i="1" s="1"/>
  <c r="H104" i="1"/>
  <c r="K104" i="1" s="1"/>
  <c r="H105" i="1"/>
  <c r="K105" i="1" s="1"/>
  <c r="H106" i="1"/>
  <c r="K106" i="1" s="1"/>
  <c r="H107" i="1"/>
  <c r="K107" i="1" s="1"/>
  <c r="H108" i="1"/>
  <c r="K108" i="1" s="1"/>
  <c r="H109" i="1"/>
  <c r="K109" i="1" s="1"/>
  <c r="H110" i="1"/>
  <c r="K110" i="1" s="1"/>
  <c r="H111" i="1"/>
  <c r="K111" i="1" s="1"/>
  <c r="H112" i="1"/>
  <c r="K112" i="1" s="1"/>
  <c r="H113" i="1"/>
  <c r="K113" i="1" s="1"/>
  <c r="H114" i="1"/>
  <c r="K114" i="1" s="1"/>
  <c r="H115" i="1"/>
  <c r="K115" i="1" s="1"/>
  <c r="H116" i="1"/>
  <c r="K116" i="1" s="1"/>
  <c r="H117" i="1"/>
  <c r="K117" i="1" s="1"/>
  <c r="H118" i="1"/>
  <c r="K118" i="1" s="1"/>
  <c r="H119" i="1"/>
  <c r="K119" i="1" s="1"/>
  <c r="H120" i="1"/>
  <c r="K120" i="1" s="1"/>
  <c r="H121" i="1"/>
  <c r="K121" i="1" s="1"/>
  <c r="H122" i="1"/>
  <c r="K122" i="1" s="1"/>
  <c r="H123" i="1"/>
  <c r="K123" i="1" s="1"/>
  <c r="H124" i="1"/>
  <c r="K124" i="1" s="1"/>
  <c r="H125" i="1"/>
  <c r="K125" i="1" s="1"/>
  <c r="H126" i="1"/>
  <c r="K126" i="1" s="1"/>
  <c r="H127" i="1"/>
  <c r="K127" i="1" s="1"/>
  <c r="H128" i="1"/>
  <c r="K128" i="1" s="1"/>
  <c r="H129" i="1"/>
  <c r="K129" i="1" s="1"/>
  <c r="H130" i="1"/>
  <c r="K130" i="1" s="1"/>
  <c r="H131" i="1"/>
  <c r="K131" i="1" s="1"/>
  <c r="H132" i="1"/>
  <c r="K132" i="1" s="1"/>
  <c r="H133" i="1"/>
  <c r="K133" i="1" s="1"/>
  <c r="H134" i="1"/>
  <c r="K134" i="1" s="1"/>
  <c r="H135" i="1"/>
  <c r="K135" i="1" s="1"/>
  <c r="H136" i="1"/>
  <c r="K136" i="1" s="1"/>
  <c r="H137" i="1"/>
  <c r="K137" i="1" s="1"/>
  <c r="H138" i="1"/>
  <c r="K138" i="1" s="1"/>
  <c r="H139" i="1"/>
  <c r="K139" i="1" s="1"/>
  <c r="H140" i="1"/>
  <c r="K140" i="1" s="1"/>
  <c r="H141" i="1"/>
  <c r="K141" i="1" s="1"/>
  <c r="H142" i="1"/>
  <c r="K142" i="1" s="1"/>
  <c r="H143" i="1"/>
  <c r="K143" i="1" s="1"/>
  <c r="H144" i="1"/>
  <c r="K144" i="1" s="1"/>
  <c r="H145" i="1"/>
  <c r="K145" i="1" s="1"/>
  <c r="H146" i="1"/>
  <c r="K146" i="1" s="1"/>
  <c r="H147" i="1"/>
  <c r="K147" i="1" s="1"/>
  <c r="H148" i="1"/>
  <c r="K148" i="1" s="1"/>
  <c r="H149" i="1"/>
  <c r="K149" i="1" s="1"/>
  <c r="H150" i="1"/>
  <c r="K150" i="1" s="1"/>
  <c r="H151" i="1"/>
  <c r="K151" i="1" s="1"/>
  <c r="H152" i="1"/>
  <c r="K152" i="1" s="1"/>
  <c r="H153" i="1"/>
  <c r="K153" i="1" s="1"/>
  <c r="H154" i="1"/>
  <c r="K154" i="1" s="1"/>
  <c r="H155" i="1"/>
  <c r="K155" i="1" s="1"/>
  <c r="H156" i="1"/>
  <c r="K156" i="1" s="1"/>
  <c r="H157" i="1"/>
  <c r="K157" i="1" s="1"/>
  <c r="H158" i="1"/>
  <c r="K158" i="1" s="1"/>
  <c r="H159" i="1"/>
  <c r="K159" i="1" s="1"/>
  <c r="H160" i="1"/>
  <c r="K160" i="1" s="1"/>
  <c r="H161" i="1"/>
  <c r="K161" i="1" s="1"/>
  <c r="H162" i="1"/>
  <c r="K162" i="1" s="1"/>
  <c r="H163" i="1"/>
  <c r="K163" i="1" s="1"/>
  <c r="H164" i="1"/>
  <c r="K164" i="1" s="1"/>
  <c r="H165" i="1"/>
  <c r="K165" i="1" s="1"/>
  <c r="H166" i="1"/>
  <c r="K166" i="1" s="1"/>
  <c r="H167" i="1"/>
  <c r="K167" i="1" s="1"/>
  <c r="H168" i="1"/>
  <c r="K168" i="1" s="1"/>
  <c r="H169" i="1"/>
  <c r="K169" i="1" s="1"/>
  <c r="H170" i="1"/>
  <c r="K170" i="1" s="1"/>
  <c r="H171" i="1"/>
  <c r="K171" i="1" s="1"/>
  <c r="H172" i="1"/>
  <c r="K172" i="1" s="1"/>
  <c r="H173" i="1"/>
  <c r="K173" i="1" s="1"/>
  <c r="H174" i="1"/>
  <c r="K174" i="1" s="1"/>
  <c r="H175" i="1"/>
  <c r="K175" i="1" s="1"/>
  <c r="H176" i="1"/>
  <c r="K176" i="1" s="1"/>
  <c r="H177" i="1"/>
  <c r="K177" i="1" s="1"/>
  <c r="H178" i="1"/>
  <c r="K178" i="1" s="1"/>
  <c r="H179" i="1"/>
  <c r="K179" i="1" s="1"/>
  <c r="H180" i="1"/>
  <c r="K180" i="1" s="1"/>
  <c r="H181" i="1"/>
  <c r="K181" i="1" s="1"/>
  <c r="H182" i="1"/>
  <c r="K182" i="1" s="1"/>
  <c r="H183" i="1"/>
  <c r="K183" i="1" s="1"/>
  <c r="H184" i="1"/>
  <c r="K184" i="1" s="1"/>
  <c r="H185" i="1"/>
  <c r="K185" i="1" s="1"/>
  <c r="H186" i="1"/>
  <c r="K186" i="1" s="1"/>
  <c r="H187" i="1"/>
  <c r="K187" i="1" s="1"/>
  <c r="H188" i="1"/>
  <c r="K188" i="1" s="1"/>
  <c r="H189" i="1"/>
  <c r="K189" i="1" s="1"/>
  <c r="H190" i="1"/>
  <c r="K190" i="1" s="1"/>
  <c r="H191" i="1"/>
  <c r="K191" i="1" s="1"/>
  <c r="H192" i="1"/>
  <c r="K192" i="1" s="1"/>
  <c r="H193" i="1"/>
  <c r="K193" i="1" s="1"/>
  <c r="H194" i="1"/>
  <c r="K194" i="1" s="1"/>
  <c r="H195" i="1"/>
  <c r="K195" i="1" s="1"/>
  <c r="H196" i="1"/>
  <c r="K196" i="1" s="1"/>
  <c r="H197" i="1"/>
  <c r="K197" i="1" s="1"/>
  <c r="H198" i="1"/>
  <c r="K198" i="1" s="1"/>
  <c r="H199" i="1"/>
  <c r="K199" i="1" s="1"/>
  <c r="H200" i="1"/>
  <c r="K200" i="1" s="1"/>
  <c r="H202" i="1"/>
  <c r="K202" i="1" s="1"/>
  <c r="H203" i="1"/>
  <c r="K203" i="1" s="1"/>
  <c r="H204" i="1"/>
  <c r="K204" i="1" s="1"/>
  <c r="H205" i="1"/>
  <c r="K205" i="1" s="1"/>
  <c r="H206" i="1"/>
  <c r="K206" i="1" s="1"/>
  <c r="H207" i="1"/>
  <c r="K207" i="1" s="1"/>
  <c r="H208" i="1"/>
  <c r="K208" i="1" s="1"/>
  <c r="H209" i="1"/>
  <c r="K209" i="1" s="1"/>
  <c r="H210" i="1"/>
  <c r="K210" i="1" s="1"/>
  <c r="H211" i="1"/>
  <c r="K211" i="1" s="1"/>
  <c r="D141" i="2"/>
  <c r="E141" i="2"/>
  <c r="F141" i="2"/>
  <c r="G141" i="2"/>
  <c r="D143" i="2"/>
  <c r="D144" i="2"/>
  <c r="D145" i="2"/>
  <c r="D146" i="2"/>
  <c r="D147" i="2"/>
  <c r="K7" i="1" l="1"/>
</calcChain>
</file>

<file path=xl/sharedStrings.xml><?xml version="1.0" encoding="utf-8"?>
<sst xmlns="http://schemas.openxmlformats.org/spreadsheetml/2006/main" count="657" uniqueCount="390">
  <si>
    <t>Servicios Especializados en Frenos Hidráulico de Aire ABS Electrónico- Frenos de Ahogo - Mecánica en General  Full Inyección-Electricidad                                                Latonería y Pintura - Autolavado - Cambio de Aceite - Servicio de Escáner</t>
  </si>
  <si>
    <t>Fecha</t>
  </si>
  <si>
    <t>Recibo n. º</t>
  </si>
  <si>
    <t>Descripción</t>
  </si>
  <si>
    <t>INGRESO</t>
  </si>
  <si>
    <t>EGRESO</t>
  </si>
  <si>
    <t>Cobrado a</t>
  </si>
  <si>
    <t>Recibido por</t>
  </si>
  <si>
    <t>Aprobado por</t>
  </si>
  <si>
    <t xml:space="preserve"> </t>
  </si>
  <si>
    <t>BANCOLOMBIA</t>
  </si>
  <si>
    <t>PAGO RENAULT TWINGO</t>
  </si>
  <si>
    <t>PAGO RM:530</t>
  </si>
  <si>
    <t xml:space="preserve">PAGO KIA SOLUTO </t>
  </si>
  <si>
    <t>PAGO SPAR GT</t>
  </si>
  <si>
    <t>PAGO RM:531</t>
  </si>
  <si>
    <t>PAGO DE BUJES VOLKSWAGEN</t>
  </si>
  <si>
    <t>,</t>
  </si>
  <si>
    <t>MANTENIMIENTO FRENO</t>
  </si>
  <si>
    <t>TOTAL:</t>
  </si>
  <si>
    <t>NEQUI</t>
  </si>
  <si>
    <t>DAVIVIENDA</t>
  </si>
  <si>
    <t>EFECTIVO</t>
  </si>
  <si>
    <t>TOTALES</t>
  </si>
  <si>
    <t>OBSERVACION</t>
  </si>
  <si>
    <t>MONTO FACTURA</t>
  </si>
  <si>
    <t>TARJETA / DAVIVIENDA</t>
  </si>
  <si>
    <t>TARJETA  / BANCOLOMBIA</t>
  </si>
  <si>
    <t xml:space="preserve">NUMERO  </t>
  </si>
  <si>
    <t>FECHA</t>
  </si>
  <si>
    <t>COMPRA MUÑECOS</t>
  </si>
  <si>
    <t>RM:532</t>
  </si>
  <si>
    <t>RM:533/ FE:228</t>
  </si>
  <si>
    <t>RM:535</t>
  </si>
  <si>
    <t>RM:536</t>
  </si>
  <si>
    <t>RM:537</t>
  </si>
  <si>
    <t>LAVADO</t>
  </si>
  <si>
    <t xml:space="preserve">TRABAJO SUZUKI </t>
  </si>
  <si>
    <t>GASOLINA</t>
  </si>
  <si>
    <t>PAGO DE REOUESTOS OPTRA</t>
  </si>
  <si>
    <t>RM:538/FE:330</t>
  </si>
  <si>
    <t>REVISION RUEDA</t>
  </si>
  <si>
    <t>FUGA DE AGUA</t>
  </si>
  <si>
    <t>SOLDADURA</t>
  </si>
  <si>
    <t>RETIRO</t>
  </si>
  <si>
    <t>GF</t>
  </si>
  <si>
    <t>COMPRA PERNO</t>
  </si>
  <si>
    <t>RM:539/FE:332</t>
  </si>
  <si>
    <t>RM:540</t>
  </si>
  <si>
    <t>MANTENIMIENTO FRENO NISSAN</t>
  </si>
  <si>
    <t>CAMBIO BUJES FORD</t>
  </si>
  <si>
    <t>RM:541</t>
  </si>
  <si>
    <t>PAGO BRACKE PAD</t>
  </si>
  <si>
    <t>CAMBIO GUAYA DE CLOSH</t>
  </si>
  <si>
    <t>ABONO RODRIGO MONCADA</t>
  </si>
  <si>
    <t>REVISION FRENO FORD</t>
  </si>
  <si>
    <t>ALMUERZOS</t>
  </si>
  <si>
    <t>FE:334/RM:542 TOYOTA</t>
  </si>
  <si>
    <t>GF/BOMBILLO</t>
  </si>
  <si>
    <t>FE:335/RM:543 MAZDA</t>
  </si>
  <si>
    <t>RM:544 PAGEOUT</t>
  </si>
  <si>
    <t>CAMBIO DE PUNTA PEGEOUT</t>
  </si>
  <si>
    <t>RM:545</t>
  </si>
  <si>
    <t>IVA FE:333</t>
  </si>
  <si>
    <t>RM:546</t>
  </si>
  <si>
    <t>MTTO DE FRENOS FORD</t>
  </si>
  <si>
    <t>PAGO MIGUEL REPUESTO</t>
  </si>
  <si>
    <t>PAGO SANYONG</t>
  </si>
  <si>
    <t>VALE SAID</t>
  </si>
  <si>
    <t>RM:549</t>
  </si>
  <si>
    <t>PAGO NEVA RENAULT</t>
  </si>
  <si>
    <t>VALE LUIS BRITO</t>
  </si>
  <si>
    <t>RM:550</t>
  </si>
  <si>
    <t>PAGO MUÑECOS</t>
  </si>
  <si>
    <t xml:space="preserve">RM:551+ABONO GUAYA </t>
  </si>
  <si>
    <t>PAGO SOPORTES</t>
  </si>
  <si>
    <t>ANCHETAS</t>
  </si>
  <si>
    <t>PAGO SOPORTE MIGUEL</t>
  </si>
  <si>
    <t>HUMMER</t>
  </si>
  <si>
    <t xml:space="preserve">VUELTO LATONERIA </t>
  </si>
  <si>
    <t>PAGO AGUA</t>
  </si>
  <si>
    <t>PAGO VOKSWAGEN JETTA</t>
  </si>
  <si>
    <t>BORNE</t>
  </si>
  <si>
    <t>ABONO SUZUKI</t>
  </si>
  <si>
    <t>RM:552</t>
  </si>
  <si>
    <t>PAGO ALMUERZO</t>
  </si>
  <si>
    <t>PAGO PSE (FRANK)</t>
  </si>
  <si>
    <t>FUSIBLE</t>
  </si>
  <si>
    <t>RM: 554</t>
  </si>
  <si>
    <t>VUELTO</t>
  </si>
  <si>
    <t>VARSOL (LATONERIA)</t>
  </si>
  <si>
    <t>RM:554</t>
  </si>
  <si>
    <t>PAGO SERVICIO DE LAVADO</t>
  </si>
  <si>
    <t>HELADOS</t>
  </si>
  <si>
    <t>RM:555</t>
  </si>
  <si>
    <t>PAGO MIGUEL REPUESTO SUZUKI</t>
  </si>
  <si>
    <t>RM:558</t>
  </si>
  <si>
    <t>RM:556/FE:343</t>
  </si>
  <si>
    <t>RM:559</t>
  </si>
  <si>
    <t>PAGO MEGANNE FE: 345/ RM: 561</t>
  </si>
  <si>
    <t>RM:563 LATONERIA</t>
  </si>
  <si>
    <t>1 FUSIBLE</t>
  </si>
  <si>
    <t>PAGO SERVICIO DE ESCANER</t>
  </si>
  <si>
    <t>PAGO SKODA</t>
  </si>
  <si>
    <t>VALE MARIA</t>
  </si>
  <si>
    <t>FE:346/564</t>
  </si>
  <si>
    <t>RM:562</t>
  </si>
  <si>
    <t>EMPANADAS</t>
  </si>
  <si>
    <t>PAGO FORD SCAPE</t>
  </si>
  <si>
    <t>LAVADA</t>
  </si>
  <si>
    <t>RM:565</t>
  </si>
  <si>
    <t>RM:566/FE:348</t>
  </si>
  <si>
    <t>ABONO MAZDA</t>
  </si>
  <si>
    <t>FE:352 LAVADO</t>
  </si>
  <si>
    <t>PAGO REPUESTOS OPTRA</t>
  </si>
  <si>
    <t>PAGO AMANDA ARRIENDO</t>
  </si>
  <si>
    <t>PAGO MIGUEL /BOMBA/BUJE</t>
  </si>
  <si>
    <t>FE:353/RM:569 OPTRA</t>
  </si>
  <si>
    <t>TRABAJO LATONERIA</t>
  </si>
  <si>
    <t>PAGO MAZDA TURBO</t>
  </si>
  <si>
    <t>INGRESO ALEJANDRO</t>
  </si>
  <si>
    <t>BOMBILLO H4/ 3 BOMBILLOS 158</t>
  </si>
  <si>
    <t>CHUPAS PLANAS 13/16</t>
  </si>
  <si>
    <t>SERVICIO ESCANER</t>
  </si>
  <si>
    <t>SINCRONIZACION</t>
  </si>
  <si>
    <t>PAGO SAIL</t>
  </si>
  <si>
    <t>CARGA BATERIA</t>
  </si>
  <si>
    <t>COMPRA RETENEDORES MIGUEL</t>
  </si>
  <si>
    <t>GRADUACION DE FRENOS</t>
  </si>
  <si>
    <t>REP. INTER</t>
  </si>
  <si>
    <t>AGUA</t>
  </si>
  <si>
    <t>PAGO PEGEOUT</t>
  </si>
  <si>
    <t>REVISION RUEDA MAHINDRA</t>
  </si>
  <si>
    <t>COMPRA ESCOBILLAS/LIJA</t>
  </si>
  <si>
    <t xml:space="preserve">PAGO FACT PENDIENTE NEVA RENAULT </t>
  </si>
  <si>
    <t>REBORDEAR TUBO</t>
  </si>
  <si>
    <t>MTTO RUEDAS TRASERAS MB</t>
  </si>
  <si>
    <t>ABONO AVEO FAMILY</t>
  </si>
  <si>
    <t>PAGO CENTRAL CH</t>
  </si>
  <si>
    <t xml:space="preserve">PAGO RENAULT ALASKA </t>
  </si>
  <si>
    <t>PAGO ILVAR</t>
  </si>
  <si>
    <t>PAGO AVEO FAMILY</t>
  </si>
  <si>
    <t>PAGO MODULO</t>
  </si>
  <si>
    <t>GALLINA</t>
  </si>
  <si>
    <t>REGISTRO PAGOS MES DE ENERO</t>
  </si>
  <si>
    <t>PAGO CLIO</t>
  </si>
  <si>
    <t>ALMUERZO</t>
  </si>
  <si>
    <t>PAGO TWINGO</t>
  </si>
  <si>
    <t>TERMINAL DE OJO</t>
  </si>
  <si>
    <t>RACOR</t>
  </si>
  <si>
    <t>PAGO MULTIREPUESTOS</t>
  </si>
  <si>
    <t>HELADO</t>
  </si>
  <si>
    <t xml:space="preserve">VENTA PINTA DE LIQUIDO </t>
  </si>
  <si>
    <t>CHATARRA</t>
  </si>
  <si>
    <t>VENTA LIQUIDO DE FRENO DOT3</t>
  </si>
  <si>
    <t>PAGO REP, FOTON</t>
  </si>
  <si>
    <t>TOYOTA PRADO</t>
  </si>
  <si>
    <t>VENTA BOMBILLO 8381/</t>
  </si>
  <si>
    <t>LATONERIA</t>
  </si>
  <si>
    <t>ABONO JAC LATONERIA</t>
  </si>
  <si>
    <t>GASOLINA MAQUINA</t>
  </si>
  <si>
    <t>BOMBILLO H4</t>
  </si>
  <si>
    <t xml:space="preserve">PAGO MAZDA </t>
  </si>
  <si>
    <t>PAGO MAZDA</t>
  </si>
  <si>
    <t>PAGO FACTURA NEVA RENAULT</t>
  </si>
  <si>
    <t>FAS-360</t>
  </si>
  <si>
    <t>VENTA BOMBILLO H4</t>
  </si>
  <si>
    <t xml:space="preserve">BASE </t>
  </si>
  <si>
    <t>YEDDIS</t>
  </si>
  <si>
    <t>PAGO FS-363 Y RM-574</t>
  </si>
  <si>
    <t>EMPAQUE MAQUINA</t>
  </si>
  <si>
    <t>PAGO AMORTIGUADORES</t>
  </si>
  <si>
    <t>PAGO RM:575</t>
  </si>
  <si>
    <t>PAGO DEL AGUA</t>
  </si>
  <si>
    <t>ABONO ARRIENDO YIMMY ROBAYO</t>
  </si>
  <si>
    <t>PAGO HYUNDAI</t>
  </si>
  <si>
    <t>RETIRO ALEJANDRO</t>
  </si>
  <si>
    <t>RM:576</t>
  </si>
  <si>
    <t>PINTA LIQUIDO</t>
  </si>
  <si>
    <t>PAGO EFRAIN</t>
  </si>
  <si>
    <t>ABONO SASTOQUE</t>
  </si>
  <si>
    <t>ABRAZADERA</t>
  </si>
  <si>
    <t>EMPAQUE FIAT</t>
  </si>
  <si>
    <t xml:space="preserve">GRADUACION DE FRENOS </t>
  </si>
  <si>
    <t>PAGO FS:367 Y RM:580</t>
  </si>
  <si>
    <t>PAGO IVA DE FACTURA:368</t>
  </si>
  <si>
    <t>Columna1</t>
  </si>
  <si>
    <t>LUIS ROMERO PAGO</t>
  </si>
  <si>
    <t>FV-369</t>
  </si>
  <si>
    <t>RM-584</t>
  </si>
  <si>
    <t>INGRESO BASE</t>
  </si>
  <si>
    <t>COMPRA DE PINZAS</t>
  </si>
  <si>
    <t>PAPELERIA</t>
  </si>
  <si>
    <t>TIENDAS D1 ASEO</t>
  </si>
  <si>
    <t xml:space="preserve">TIENDAS MIL </t>
  </si>
  <si>
    <t>PAGO RENAULT CLIO</t>
  </si>
  <si>
    <t>PAGO DE SERVICIO DE MECANICA</t>
  </si>
  <si>
    <t>PAGO GOTA GOTA</t>
  </si>
  <si>
    <t>COMPRA MATERIALES JAC SUICK</t>
  </si>
  <si>
    <t>PAGO MAQUINARIAS EMEB</t>
  </si>
  <si>
    <t>GUADUACION DE FRENOS</t>
  </si>
  <si>
    <t>PAGO MIGUEL REPUESTOS  NISSAN</t>
  </si>
  <si>
    <t>PAGO REPUESTOS NISSAN</t>
  </si>
  <si>
    <t>DEVOLUCION DE LATONERIA</t>
  </si>
  <si>
    <t>PAGO RENAULT 9</t>
  </si>
  <si>
    <t>GASOLINA CLIO</t>
  </si>
  <si>
    <t>GANCIA RENAULT 9</t>
  </si>
  <si>
    <t>PAGO SPART</t>
  </si>
  <si>
    <t>PAGO NPR</t>
  </si>
  <si>
    <t>DEVOLUCION PAGO LUZ</t>
  </si>
  <si>
    <t>PAGO FE:382- RM:597</t>
  </si>
  <si>
    <t>PAGO HELADO</t>
  </si>
  <si>
    <t>INGRESO DE CAJA</t>
  </si>
  <si>
    <t>VALE EFRAIN</t>
  </si>
  <si>
    <t>INGRESO CAJA A</t>
  </si>
  <si>
    <t>VALE FRAN</t>
  </si>
  <si>
    <t>PAGO DE RODAMIENTO JAC</t>
  </si>
  <si>
    <t>MANTENIMIENTO MAZDA</t>
  </si>
  <si>
    <t>VENTA DE CHUPAS</t>
  </si>
  <si>
    <t>4 CHUPAS- 2 GUARPOLVOS</t>
  </si>
  <si>
    <t>COMPRA CORREA ALTERNADOR</t>
  </si>
  <si>
    <t xml:space="preserve">COMPRA GASOLINA </t>
  </si>
  <si>
    <t>COMPRA DE 4 BUJIAS</t>
  </si>
  <si>
    <t>LIQUIDO Y CAMBIO</t>
  </si>
  <si>
    <t>PAGO HERRAMIENTAS</t>
  </si>
  <si>
    <t>PAGON TRACKER</t>
  </si>
  <si>
    <t>Columna2</t>
  </si>
  <si>
    <t>ALEJANDRO</t>
  </si>
  <si>
    <t>CHIA REPUESTOS</t>
  </si>
  <si>
    <t>COMPRA DE GASOLINA</t>
  </si>
  <si>
    <t>COMPRA BANDAS</t>
  </si>
  <si>
    <t>PAGO CORSA</t>
  </si>
  <si>
    <t>VENTA DE LIQUIDO DOT 3</t>
  </si>
  <si>
    <t>VENTA BOMBILLO H7</t>
  </si>
  <si>
    <t>GASOLINA SUICK</t>
  </si>
  <si>
    <t>INGRESO A CAJA DON ALEJANDRO</t>
  </si>
  <si>
    <t>PAGO A ARMANDO</t>
  </si>
  <si>
    <t>GRADUAR FRENOS</t>
  </si>
  <si>
    <t>11-02-223</t>
  </si>
  <si>
    <t>SOORTES RENAULT LOGAN</t>
  </si>
  <si>
    <t>PAGO LOGAN</t>
  </si>
  <si>
    <t>PAGO LUIS</t>
  </si>
  <si>
    <t>PAGO SAID</t>
  </si>
  <si>
    <t>BOMBILLO 2 CONTACTOS</t>
  </si>
  <si>
    <t>COMPRA DE TUERCA</t>
  </si>
  <si>
    <t>SOLDADURA BELTRAN</t>
  </si>
  <si>
    <t>PAGO HINO</t>
  </si>
  <si>
    <t>REMACHAR BANDAS</t>
  </si>
  <si>
    <t>¿</t>
  </si>
  <si>
    <t>PAGO MULTITEC</t>
  </si>
  <si>
    <t>INGRESO DE ALEJANDRO</t>
  </si>
  <si>
    <t>BUSETA NEGRA</t>
  </si>
  <si>
    <t>RETENEDORES</t>
  </si>
  <si>
    <t>TERMINAL DE BATERIA</t>
  </si>
  <si>
    <t>GRADUADA</t>
  </si>
  <si>
    <t>TAPONES DEL EJE</t>
  </si>
  <si>
    <t>PAGO REPUESTO CLIO</t>
  </si>
  <si>
    <t>PASADOR</t>
  </si>
  <si>
    <t>PAGO DE CHEVROLET ALTO</t>
  </si>
  <si>
    <t>BALVULINA</t>
  </si>
  <si>
    <t>CAJA DE AYER</t>
  </si>
  <si>
    <t>VENTA DE RACORES</t>
  </si>
  <si>
    <t>$</t>
  </si>
  <si>
    <t>PAGO REP</t>
  </si>
  <si>
    <t>COMPRA RODAJAS</t>
  </si>
  <si>
    <t>PAGO INTER</t>
  </si>
  <si>
    <t>PAGO TMAGOLF SIKA</t>
  </si>
  <si>
    <t xml:space="preserve">PAGO MEGANNE </t>
  </si>
  <si>
    <t>PAGO DE PASTILLAS AVEO</t>
  </si>
  <si>
    <t>2O-02-2023</t>
  </si>
  <si>
    <t>PAGO AVEO</t>
  </si>
  <si>
    <t>GASOLINA PARA NISSAN</t>
  </si>
  <si>
    <t>PAGO FOTON</t>
  </si>
  <si>
    <t>BUJIA NGK NISSAN</t>
  </si>
  <si>
    <t>1 GALON DE THINER 1/4CACRIL</t>
  </si>
  <si>
    <t>SACO ALEJANDRO</t>
  </si>
  <si>
    <t>ABONO CARRO LT</t>
  </si>
  <si>
    <t>GASTO MATERIAL</t>
  </si>
  <si>
    <t>PAGO DE CHUPAS</t>
  </si>
  <si>
    <t>PAGO LUIS ENGRASE</t>
  </si>
  <si>
    <t>GASTO ALEJO</t>
  </si>
  <si>
    <t>Columna3</t>
  </si>
  <si>
    <t>PAGO NELSON TAMAYO</t>
  </si>
  <si>
    <t>COMPRA EFRA  PINTURA PARA PIEZA</t>
  </si>
  <si>
    <t>PAGO RM:601</t>
  </si>
  <si>
    <t>RETIRO ALEJO</t>
  </si>
  <si>
    <t>PAGO ALINEACION</t>
  </si>
  <si>
    <t>PAGO CITROEN</t>
  </si>
  <si>
    <t>PAGO CAROLINA</t>
  </si>
  <si>
    <t>ARREGLO BOMPER LUV AQB-093</t>
  </si>
  <si>
    <t>PAGO FRESKIFRUTA</t>
  </si>
  <si>
    <t>PAGO REPUESTO</t>
  </si>
  <si>
    <t>PAGO BASE DEL TERMOSTATO</t>
  </si>
  <si>
    <t>PAGO CHIA REPUESTO</t>
  </si>
  <si>
    <t>PAGO TRABAJO LT</t>
  </si>
  <si>
    <t xml:space="preserve">PAGO FORD </t>
  </si>
  <si>
    <t>RESTANTE MATERIAL CITROEN</t>
  </si>
  <si>
    <t>PAGO DE BUJIAS</t>
  </si>
  <si>
    <t>ABONO CITROEN</t>
  </si>
  <si>
    <t>MATERIAL CITROEN</t>
  </si>
  <si>
    <t>COMPRA DE MASILLA WURTH</t>
  </si>
  <si>
    <t>PAGO MONTERO</t>
  </si>
  <si>
    <t>INGRESO DE DESCAMBIO</t>
  </si>
  <si>
    <t xml:space="preserve"> PAGO NPR</t>
  </si>
  <si>
    <t>PAGO CHEVROLET</t>
  </si>
  <si>
    <t>NISSAN SERVICIOS AGRICOLA</t>
  </si>
  <si>
    <t>RETIRO PARA PAGAR REPUESTOS</t>
  </si>
  <si>
    <t>PAGO VERDECERES</t>
  </si>
  <si>
    <t>GOTAGOTA</t>
  </si>
  <si>
    <t>CAMPRA MASILLA</t>
  </si>
  <si>
    <t>PAGO FIAT PALEO</t>
  </si>
  <si>
    <t>CAJA ALEJANDRO</t>
  </si>
  <si>
    <t>PAGO FERNANDA</t>
  </si>
  <si>
    <t>VELE EFRAIN</t>
  </si>
  <si>
    <t>PAGO FACTURA CHEVROLET</t>
  </si>
  <si>
    <t>MAZDA 323</t>
  </si>
  <si>
    <t>PAGO FACTURA BETMON</t>
  </si>
  <si>
    <t>INGRESO LOGAN</t>
  </si>
  <si>
    <t>LIQUIDO- PULGAR JETTA</t>
  </si>
  <si>
    <t>CAMBIO RODAMIENTO VOLQUETA</t>
  </si>
  <si>
    <t>PAGO MIGUEL</t>
  </si>
  <si>
    <t>INGRESO  SANERO</t>
  </si>
  <si>
    <t>PEUGEOT</t>
  </si>
  <si>
    <t>4-3-20230</t>
  </si>
  <si>
    <t>PAGO SANDERO</t>
  </si>
  <si>
    <t>GASOLINA ILVAR SWICK</t>
  </si>
  <si>
    <t>ABONO CLIO PINTURA</t>
  </si>
  <si>
    <t>COMPRA MATERIAL SWICK</t>
  </si>
  <si>
    <t xml:space="preserve">PAGO CUOTA </t>
  </si>
  <si>
    <t>PAGO DE PANORAMICO</t>
  </si>
  <si>
    <t>PAGO HELADOS</t>
  </si>
  <si>
    <t>PAGO COROMOTO</t>
  </si>
  <si>
    <t>PAGO PLACA</t>
  </si>
  <si>
    <t>PAGO PRESTAMO EFRIN PINTURA</t>
  </si>
  <si>
    <t>PAGO ARRIENDO MULA</t>
  </si>
  <si>
    <t>SACA ALEJO</t>
  </si>
  <si>
    <t>INFRESO ALEJANDRO</t>
  </si>
  <si>
    <t>SOPA</t>
  </si>
  <si>
    <t>REPUESTO CLIO</t>
  </si>
  <si>
    <t>0,,</t>
  </si>
  <si>
    <t>SACA ALEJANDRO</t>
  </si>
  <si>
    <t xml:space="preserve">RECALZAR BANDAS </t>
  </si>
  <si>
    <t>DODGE</t>
  </si>
  <si>
    <t>PAGO NHR</t>
  </si>
  <si>
    <t>CAMBIO DE PASTILLAS SCALA</t>
  </si>
  <si>
    <t>TRABAJO DE EFRAIN</t>
  </si>
  <si>
    <t>PAGO YURANI</t>
  </si>
  <si>
    <t>PAGO NISSAN</t>
  </si>
  <si>
    <t xml:space="preserve">PAGO DE PASTLLAS </t>
  </si>
  <si>
    <t>GASOLINA SUBARU</t>
  </si>
  <si>
    <t xml:space="preserve">PAGO NNR </t>
  </si>
  <si>
    <t>CARGAR BATERIA</t>
  </si>
  <si>
    <t>CORSA</t>
  </si>
  <si>
    <t>PAGO JMC</t>
  </si>
  <si>
    <t>MANTENIMIENTO DE CANTERO</t>
  </si>
  <si>
    <t>PAGO DOMICILIO</t>
  </si>
  <si>
    <t>BMW PAGO</t>
  </si>
  <si>
    <t>TORNILLO</t>
  </si>
  <si>
    <t>DOMICILIO</t>
  </si>
  <si>
    <t>VENTA DE BATERIA 43R-750 ABONO</t>
  </si>
  <si>
    <t xml:space="preserve">  TORNILLOS</t>
  </si>
  <si>
    <t>GRADUACON VOLQUETA</t>
  </si>
  <si>
    <t>GOTA GOTA</t>
  </si>
  <si>
    <t>PAGO EBMW</t>
  </si>
  <si>
    <t>ABONO CHEVROLET TRACKER</t>
  </si>
  <si>
    <t>REPUESTOS CHEVROLET TRACKER</t>
  </si>
  <si>
    <t>ABONO BUSETA CITROEN</t>
  </si>
  <si>
    <t>PAGO ROD. SWIFT</t>
  </si>
  <si>
    <t>PAGO  GOTA</t>
  </si>
  <si>
    <t>COMPRA DE JABON</t>
  </si>
  <si>
    <t>PAGO GOTAGOTA</t>
  </si>
  <si>
    <t>PAGO DE TIJERAS</t>
  </si>
  <si>
    <t>CCANCELO FOTON</t>
  </si>
  <si>
    <t>4 ABRASADERAS</t>
  </si>
  <si>
    <t>PAGO PARQUEDERO</t>
  </si>
  <si>
    <t>RENAULT SIMBOL PAGO</t>
  </si>
  <si>
    <t>COMPRA DE UN ESPARRAGO</t>
  </si>
  <si>
    <t>IVA FAS-414</t>
  </si>
  <si>
    <t xml:space="preserve">PAGO ILVAR </t>
  </si>
  <si>
    <t>PAGO HIUNDAY</t>
  </si>
  <si>
    <t>COMPRA MATERIAL EFRA SUBARU</t>
  </si>
  <si>
    <t>ALMUERZO ALEJANDRO</t>
  </si>
  <si>
    <t>PAGO BUSETA CITROEN</t>
  </si>
  <si>
    <t>PAGO VOLKSGAWEN RM:</t>
  </si>
  <si>
    <t>PAGO HINO RM: 639</t>
  </si>
  <si>
    <t>NHR PAGO</t>
  </si>
  <si>
    <t>MATERIAL SUBARU</t>
  </si>
  <si>
    <t>PAGO MTR</t>
  </si>
  <si>
    <t>PAGO FORD</t>
  </si>
  <si>
    <t>PAGO DE MECANICA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</si>
</sst>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\ &quot;€&quot;_-;\-* #,##0.00\ &quot;€&quot;_-;_-* &quot;-&quot;??\ &quot;€&quot;_-;_-@_-"/>
    <numFmt numFmtId="165" formatCode="_-[$$-240A]* #,##0.00_-;\-[$$-240A]* #,##0.00_-;_-[$$-240A]* &quot;-&quot;??_-;_-@_-"/>
    <numFmt numFmtId="166" formatCode="d\-m\-yyyy;@"/>
    <numFmt numFmtId="167" formatCode="_-[$$-240A]\ * #,##0.00_-;\-[$$-240A]\ * #,##0.00_-;_-[$$-240A]\ * &quot;-&quot;??_-;_-@_-"/>
    <numFmt numFmtId="168" formatCode="_-&quot;$&quot;* #,##0.00_-;\-&quot;$&quot;* #,##0.00_-;_-&quot;$&quot;* &quot;-&quot;??_-;_-@_-"/>
  </numFmts>
  <fonts count="34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0"/>
      <name val="Tahoma"/>
      <family val="2"/>
    </font>
    <font>
      <sz val="1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Calibri"/>
      <family val="2"/>
    </font>
    <font>
      <b/>
      <sz val="10"/>
      <name val="Calibri"/>
      <family val="2"/>
    </font>
    <font>
      <b/>
      <sz val="14"/>
      <color rgb="FF131313"/>
      <name val="Calibri"/>
      <family val="2"/>
    </font>
    <font>
      <b/>
      <sz val="10"/>
      <name val="Arial"/>
      <family val="2"/>
    </font>
    <font>
      <sz val="11"/>
      <color rgb="FF131313"/>
      <name val="Calibri"/>
      <family val="2"/>
    </font>
    <font>
      <b/>
      <sz val="11"/>
      <color rgb="FF131313"/>
      <name val="Calibri"/>
      <family val="2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scheme val="minor"/>
    </font>
    <font>
      <b/>
      <sz val="12"/>
      <name val="Calibri"/>
      <scheme val="minor"/>
    </font>
    <font>
      <b/>
      <sz val="12"/>
      <color rgb="FFFF0000"/>
      <name val="Calibri"/>
      <scheme val="minor"/>
    </font>
    <font>
      <sz val="12"/>
      <color theme="1"/>
      <name val="Calibri"/>
      <scheme val="minor"/>
    </font>
    <font>
      <sz val="10"/>
      <name val="Arial"/>
    </font>
    <font>
      <sz val="12"/>
      <color rgb="FFFF0000"/>
      <name val="Calibri"/>
      <family val="2"/>
      <scheme val="minor"/>
    </font>
    <font>
      <sz val="8"/>
      <name val="Arial"/>
      <family val="2"/>
    </font>
    <font>
      <sz val="12"/>
      <color theme="4" tint="-0.249977111117893"/>
      <name val="Calibri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9">
    <border>
      <left/>
      <right/>
      <top/>
      <bottom/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2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</cellStyleXfs>
  <cellXfs count="99">
    <xf numFmtId="0" fontId="0" fillId="0" borderId="0" xfId="0"/>
    <xf numFmtId="165" fontId="4" fillId="3" borderId="0" xfId="1" applyNumberFormat="1" applyFont="1" applyFill="1" applyAlignment="1"/>
    <xf numFmtId="0" fontId="5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4" fillId="0" borderId="0" xfId="0" applyFont="1"/>
    <xf numFmtId="165" fontId="6" fillId="0" borderId="0" xfId="0" applyNumberFormat="1" applyFont="1" applyAlignment="1">
      <alignment vertical="center" wrapText="1"/>
    </xf>
    <xf numFmtId="0" fontId="7" fillId="0" borderId="0" xfId="0" applyFont="1" applyAlignment="1">
      <alignment horizontal="left"/>
    </xf>
    <xf numFmtId="165" fontId="4" fillId="0" borderId="0" xfId="1" applyNumberFormat="1" applyFont="1"/>
    <xf numFmtId="165" fontId="4" fillId="0" borderId="0" xfId="1" applyNumberFormat="1" applyFont="1" applyAlignment="1"/>
    <xf numFmtId="165" fontId="5" fillId="0" borderId="0" xfId="0" applyNumberFormat="1" applyFont="1" applyAlignment="1">
      <alignment horizontal="left"/>
    </xf>
    <xf numFmtId="14" fontId="8" fillId="4" borderId="1" xfId="0" applyNumberFormat="1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left" vertical="center"/>
    </xf>
    <xf numFmtId="165" fontId="8" fillId="4" borderId="1" xfId="1" applyNumberFormat="1" applyFont="1" applyFill="1" applyBorder="1" applyAlignment="1">
      <alignment horizontal="right" vertical="center"/>
    </xf>
    <xf numFmtId="165" fontId="9" fillId="4" borderId="1" xfId="1" applyNumberFormat="1" applyFont="1" applyFill="1" applyBorder="1" applyAlignment="1">
      <alignment vertical="center"/>
    </xf>
    <xf numFmtId="0" fontId="10" fillId="4" borderId="1" xfId="0" applyFont="1" applyFill="1" applyBorder="1" applyAlignment="1">
      <alignment horizontal="left" vertical="center"/>
    </xf>
    <xf numFmtId="0" fontId="11" fillId="0" borderId="0" xfId="0" applyFont="1" applyAlignment="1">
      <alignment vertical="center"/>
    </xf>
    <xf numFmtId="0" fontId="7" fillId="0" borderId="0" xfId="0" applyFont="1"/>
    <xf numFmtId="0" fontId="8" fillId="0" borderId="0" xfId="0" applyFont="1" applyAlignment="1">
      <alignment horizontal="center" vertical="center"/>
    </xf>
    <xf numFmtId="165" fontId="8" fillId="0" borderId="0" xfId="1" applyNumberFormat="1" applyFont="1" applyAlignment="1">
      <alignment vertical="center" wrapText="1"/>
    </xf>
    <xf numFmtId="165" fontId="12" fillId="0" borderId="0" xfId="1" applyNumberFormat="1" applyFont="1" applyAlignment="1">
      <alignment horizontal="center" vertical="center" wrapText="1"/>
    </xf>
    <xf numFmtId="0" fontId="8" fillId="0" borderId="0" xfId="0" applyFont="1" applyAlignment="1">
      <alignment vertical="center"/>
    </xf>
    <xf numFmtId="166" fontId="11" fillId="0" borderId="0" xfId="0" applyNumberFormat="1" applyFont="1" applyAlignment="1">
      <alignment horizontal="center" vertical="center" wrapText="1"/>
    </xf>
    <xf numFmtId="1" fontId="8" fillId="0" borderId="0" xfId="0" applyNumberFormat="1" applyFont="1" applyAlignment="1">
      <alignment horizontal="center" vertical="center" wrapText="1"/>
    </xf>
    <xf numFmtId="0" fontId="11" fillId="0" borderId="0" xfId="0" applyFont="1" applyAlignment="1">
      <alignment horizontal="left" vertical="center" wrapText="1"/>
    </xf>
    <xf numFmtId="165" fontId="11" fillId="0" borderId="0" xfId="0" applyNumberFormat="1" applyFont="1" applyAlignment="1">
      <alignment vertical="center" wrapText="1"/>
    </xf>
    <xf numFmtId="165" fontId="12" fillId="0" borderId="0" xfId="0" applyNumberFormat="1" applyFont="1" applyAlignment="1">
      <alignment vertical="center" wrapText="1"/>
    </xf>
    <xf numFmtId="1" fontId="13" fillId="0" borderId="0" xfId="0" applyNumberFormat="1" applyFont="1" applyAlignment="1">
      <alignment horizontal="center" vertical="center" wrapText="1"/>
    </xf>
    <xf numFmtId="165" fontId="14" fillId="0" borderId="0" xfId="0" applyNumberFormat="1" applyFont="1" applyAlignment="1">
      <alignment vertical="center" wrapText="1"/>
    </xf>
    <xf numFmtId="0" fontId="15" fillId="0" borderId="0" xfId="0" applyFont="1" applyAlignment="1">
      <alignment horizontal="left" vertical="center" wrapText="1"/>
    </xf>
    <xf numFmtId="165" fontId="8" fillId="0" borderId="0" xfId="0" applyNumberFormat="1" applyFont="1" applyAlignment="1">
      <alignment vertical="center" wrapText="1"/>
    </xf>
    <xf numFmtId="0" fontId="16" fillId="0" borderId="0" xfId="0" applyFont="1"/>
    <xf numFmtId="0" fontId="16" fillId="0" borderId="0" xfId="0" applyFont="1" applyAlignment="1">
      <alignment horizontal="left" indent="1"/>
    </xf>
    <xf numFmtId="0" fontId="17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9" fillId="0" borderId="2" xfId="0" applyFont="1" applyBorder="1" applyAlignment="1">
      <alignment horizontal="center"/>
    </xf>
    <xf numFmtId="167" fontId="20" fillId="0" borderId="2" xfId="1" applyNumberFormat="1" applyFont="1" applyBorder="1" applyAlignment="1">
      <alignment horizontal="center"/>
    </xf>
    <xf numFmtId="0" fontId="20" fillId="0" borderId="0" xfId="0" applyFont="1" applyAlignment="1">
      <alignment horizontal="left" indent="2"/>
    </xf>
    <xf numFmtId="167" fontId="20" fillId="0" borderId="0" xfId="0" applyNumberFormat="1" applyFont="1" applyAlignment="1">
      <alignment horizontal="left" indent="2"/>
    </xf>
    <xf numFmtId="0" fontId="21" fillId="0" borderId="0" xfId="0" applyFont="1" applyAlignment="1">
      <alignment horizontal="center"/>
    </xf>
    <xf numFmtId="0" fontId="20" fillId="0" borderId="0" xfId="0" applyFont="1"/>
    <xf numFmtId="167" fontId="20" fillId="0" borderId="2" xfId="1" applyNumberFormat="1" applyFont="1" applyBorder="1" applyAlignment="1">
      <alignment horizontal="left" indent="2"/>
    </xf>
    <xf numFmtId="167" fontId="20" fillId="0" borderId="2" xfId="1" applyNumberFormat="1" applyFont="1" applyBorder="1" applyAlignment="1">
      <alignment horizontal="left" indent="4"/>
    </xf>
    <xf numFmtId="167" fontId="20" fillId="0" borderId="2" xfId="1" applyNumberFormat="1" applyFont="1" applyBorder="1" applyAlignment="1">
      <alignment horizontal="left" indent="1"/>
    </xf>
    <xf numFmtId="167" fontId="21" fillId="0" borderId="3" xfId="1" applyNumberFormat="1" applyFont="1" applyBorder="1" applyAlignment="1">
      <alignment horizontal="center"/>
    </xf>
    <xf numFmtId="0" fontId="21" fillId="0" borderId="3" xfId="0" applyFont="1" applyBorder="1" applyAlignment="1">
      <alignment horizontal="center"/>
    </xf>
    <xf numFmtId="0" fontId="20" fillId="0" borderId="2" xfId="0" applyFont="1" applyBorder="1"/>
    <xf numFmtId="167" fontId="20" fillId="0" borderId="3" xfId="1" applyNumberFormat="1" applyFont="1" applyBorder="1" applyAlignment="1">
      <alignment horizontal="left" indent="1"/>
    </xf>
    <xf numFmtId="167" fontId="20" fillId="0" borderId="2" xfId="1" applyNumberFormat="1" applyFont="1" applyBorder="1" applyAlignment="1">
      <alignment horizontal="left" indent="3"/>
    </xf>
    <xf numFmtId="0" fontId="21" fillId="0" borderId="4" xfId="0" applyFont="1" applyBorder="1" applyAlignment="1">
      <alignment horizontal="center"/>
    </xf>
    <xf numFmtId="167" fontId="20" fillId="0" borderId="2" xfId="1" applyNumberFormat="1" applyFont="1" applyBorder="1" applyAlignment="1">
      <alignment horizontal="left" indent="5"/>
    </xf>
    <xf numFmtId="14" fontId="21" fillId="0" borderId="3" xfId="0" applyNumberFormat="1" applyFont="1" applyBorder="1" applyAlignment="1">
      <alignment horizontal="center"/>
    </xf>
    <xf numFmtId="14" fontId="21" fillId="0" borderId="2" xfId="0" applyNumberFormat="1" applyFont="1" applyBorder="1" applyAlignment="1">
      <alignment horizontal="center"/>
    </xf>
    <xf numFmtId="0" fontId="21" fillId="0" borderId="2" xfId="0" applyFont="1" applyBorder="1" applyAlignment="1">
      <alignment horizontal="center"/>
    </xf>
    <xf numFmtId="167" fontId="21" fillId="0" borderId="2" xfId="1" applyNumberFormat="1" applyFont="1" applyBorder="1" applyAlignment="1">
      <alignment horizontal="left" indent="1"/>
    </xf>
    <xf numFmtId="165" fontId="11" fillId="0" borderId="2" xfId="0" applyNumberFormat="1" applyFont="1" applyBorder="1" applyAlignment="1">
      <alignment horizontal="center" vertical="center" wrapText="1"/>
    </xf>
    <xf numFmtId="167" fontId="20" fillId="0" borderId="5" xfId="1" applyNumberFormat="1" applyFont="1" applyBorder="1" applyAlignment="1">
      <alignment horizontal="left" indent="2"/>
    </xf>
    <xf numFmtId="167" fontId="20" fillId="0" borderId="5" xfId="1" applyNumberFormat="1" applyFont="1" applyBorder="1" applyAlignment="1">
      <alignment horizontal="left" indent="1"/>
    </xf>
    <xf numFmtId="0" fontId="21" fillId="0" borderId="2" xfId="0" applyFont="1" applyBorder="1" applyAlignment="1">
      <alignment horizontal="center" wrapText="1"/>
    </xf>
    <xf numFmtId="0" fontId="21" fillId="5" borderId="6" xfId="0" applyFont="1" applyFill="1" applyBorder="1" applyAlignment="1">
      <alignment horizontal="center" wrapText="1"/>
    </xf>
    <xf numFmtId="0" fontId="21" fillId="5" borderId="2" xfId="0" applyFont="1" applyFill="1" applyBorder="1" applyAlignment="1">
      <alignment horizontal="center" wrapText="1"/>
    </xf>
    <xf numFmtId="0" fontId="21" fillId="5" borderId="7" xfId="0" applyFont="1" applyFill="1" applyBorder="1" applyAlignment="1">
      <alignment horizontal="center" wrapText="1"/>
    </xf>
    <xf numFmtId="167" fontId="20" fillId="0" borderId="8" xfId="1" applyNumberFormat="1" applyFont="1" applyBorder="1" applyAlignment="1">
      <alignment horizontal="left" indent="1"/>
    </xf>
    <xf numFmtId="166" fontId="22" fillId="0" borderId="0" xfId="0" applyNumberFormat="1" applyFont="1" applyAlignment="1">
      <alignment horizontal="center" vertical="center" wrapText="1"/>
    </xf>
    <xf numFmtId="1" fontId="23" fillId="0" borderId="0" xfId="0" applyNumberFormat="1" applyFont="1" applyAlignment="1">
      <alignment horizontal="center" vertical="center" wrapText="1"/>
    </xf>
    <xf numFmtId="0" fontId="22" fillId="0" borderId="0" xfId="0" applyFont="1" applyAlignment="1">
      <alignment horizontal="left" vertical="center" wrapText="1"/>
    </xf>
    <xf numFmtId="165" fontId="22" fillId="0" borderId="0" xfId="0" applyNumberFormat="1" applyFont="1" applyAlignment="1">
      <alignment vertical="center" wrapText="1"/>
    </xf>
    <xf numFmtId="165" fontId="24" fillId="0" borderId="0" xfId="0" applyNumberFormat="1" applyFont="1" applyAlignment="1">
      <alignment vertical="center" wrapText="1"/>
    </xf>
    <xf numFmtId="0" fontId="25" fillId="0" borderId="0" xfId="0" applyFont="1" applyAlignment="1">
      <alignment horizontal="left" vertical="center" wrapText="1"/>
    </xf>
    <xf numFmtId="166" fontId="11" fillId="6" borderId="0" xfId="0" applyNumberFormat="1" applyFont="1" applyFill="1" applyAlignment="1">
      <alignment horizontal="center" vertical="center" wrapText="1"/>
    </xf>
    <xf numFmtId="1" fontId="23" fillId="6" borderId="0" xfId="0" applyNumberFormat="1" applyFont="1" applyFill="1" applyAlignment="1">
      <alignment horizontal="center" vertical="center" wrapText="1"/>
    </xf>
    <xf numFmtId="0" fontId="11" fillId="6" borderId="0" xfId="0" applyFont="1" applyFill="1" applyAlignment="1">
      <alignment horizontal="left" vertical="center" wrapText="1"/>
    </xf>
    <xf numFmtId="165" fontId="22" fillId="6" borderId="0" xfId="0" applyNumberFormat="1" applyFont="1" applyFill="1" applyAlignment="1">
      <alignment vertical="center" wrapText="1"/>
    </xf>
    <xf numFmtId="166" fontId="26" fillId="0" borderId="0" xfId="0" applyNumberFormat="1" applyFont="1" applyAlignment="1">
      <alignment horizontal="center" vertical="center" wrapText="1"/>
    </xf>
    <xf numFmtId="1" fontId="27" fillId="0" borderId="0" xfId="0" applyNumberFormat="1" applyFont="1" applyAlignment="1">
      <alignment horizontal="center" vertical="center" wrapText="1"/>
    </xf>
    <xf numFmtId="0" fontId="26" fillId="0" borderId="0" xfId="0" applyFont="1" applyAlignment="1">
      <alignment horizontal="left" vertical="center" wrapText="1"/>
    </xf>
    <xf numFmtId="165" fontId="26" fillId="0" borderId="0" xfId="0" applyNumberFormat="1" applyFont="1" applyAlignment="1">
      <alignment vertical="center" wrapText="1"/>
    </xf>
    <xf numFmtId="165" fontId="28" fillId="0" borderId="0" xfId="0" applyNumberFormat="1" applyFont="1" applyAlignment="1">
      <alignment vertical="center" wrapText="1"/>
    </xf>
    <xf numFmtId="0" fontId="29" fillId="0" borderId="0" xfId="0" applyFont="1" applyAlignment="1">
      <alignment horizontal="left" vertical="center" wrapText="1"/>
    </xf>
    <xf numFmtId="165" fontId="26" fillId="0" borderId="0" xfId="1" applyNumberFormat="1" applyFont="1" applyFill="1" applyAlignment="1">
      <alignment vertical="center" wrapText="1"/>
    </xf>
    <xf numFmtId="165" fontId="11" fillId="0" borderId="0" xfId="1" applyNumberFormat="1" applyFont="1" applyFill="1" applyAlignment="1">
      <alignment horizontal="left" vertical="center" wrapText="1"/>
    </xf>
    <xf numFmtId="165" fontId="11" fillId="0" borderId="0" xfId="1" applyNumberFormat="1" applyFont="1" applyFill="1" applyAlignment="1">
      <alignment vertical="center" wrapText="1"/>
    </xf>
    <xf numFmtId="165" fontId="12" fillId="0" borderId="0" xfId="0" applyNumberFormat="1" applyFont="1" applyAlignment="1">
      <alignment horizontal="left" vertical="center" wrapText="1"/>
    </xf>
    <xf numFmtId="0" fontId="3" fillId="2" borderId="0" xfId="0" applyFont="1" applyFill="1" applyAlignment="1">
      <alignment horizontal="center" vertical="top" wrapText="1"/>
    </xf>
    <xf numFmtId="0" fontId="30" fillId="0" borderId="0" xfId="0" applyFont="1" applyAlignment="1">
      <alignment vertical="top" wrapText="1"/>
    </xf>
    <xf numFmtId="0" fontId="27" fillId="0" borderId="0" xfId="0" applyFont="1" applyAlignment="1">
      <alignment horizontal="center" vertical="center"/>
    </xf>
    <xf numFmtId="165" fontId="26" fillId="0" borderId="0" xfId="1" applyNumberFormat="1" applyFont="1" applyFill="1" applyAlignment="1">
      <alignment horizontal="left" vertical="center" wrapText="1"/>
    </xf>
    <xf numFmtId="165" fontId="28" fillId="0" borderId="0" xfId="0" applyNumberFormat="1" applyFont="1" applyAlignment="1">
      <alignment horizontal="left" vertical="center" wrapText="1"/>
    </xf>
    <xf numFmtId="165" fontId="11" fillId="0" borderId="0" xfId="0" applyNumberFormat="1" applyFont="1" applyAlignment="1">
      <alignment horizontal="left" vertical="center" wrapText="1"/>
    </xf>
    <xf numFmtId="165" fontId="22" fillId="0" borderId="0" xfId="0" applyNumberFormat="1" applyFont="1" applyAlignment="1">
      <alignment horizontal="left" vertical="center" wrapText="1"/>
    </xf>
    <xf numFmtId="165" fontId="11" fillId="6" borderId="0" xfId="0" applyNumberFormat="1" applyFont="1" applyFill="1" applyAlignment="1">
      <alignment horizontal="left" vertical="center" wrapText="1"/>
    </xf>
    <xf numFmtId="165" fontId="26" fillId="0" borderId="0" xfId="0" applyNumberFormat="1" applyFont="1" applyAlignment="1">
      <alignment horizontal="left" vertical="center" wrapText="1"/>
    </xf>
    <xf numFmtId="0" fontId="0" fillId="0" borderId="0" xfId="0" applyAlignment="1">
      <alignment vertical="top" wrapText="1"/>
    </xf>
    <xf numFmtId="165" fontId="31" fillId="0" borderId="0" xfId="1" applyNumberFormat="1" applyFont="1" applyFill="1" applyAlignment="1">
      <alignment vertical="center" wrapText="1"/>
    </xf>
    <xf numFmtId="166" fontId="33" fillId="7" borderId="0" xfId="0" applyNumberFormat="1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top" wrapText="1"/>
    </xf>
    <xf numFmtId="0" fontId="12" fillId="4" borderId="1" xfId="0" applyFont="1" applyFill="1" applyBorder="1" applyAlignment="1">
      <alignment horizontal="left" vertical="center"/>
    </xf>
    <xf numFmtId="0" fontId="18" fillId="0" borderId="0" xfId="0" applyFont="1" applyAlignment="1">
      <alignment horizontal="center"/>
    </xf>
    <xf numFmtId="167" fontId="18" fillId="0" borderId="2" xfId="1" applyNumberFormat="1" applyFont="1" applyBorder="1" applyAlignment="1">
      <alignment horizontal="center"/>
    </xf>
    <xf numFmtId="167" fontId="20" fillId="0" borderId="2" xfId="1" applyNumberFormat="1" applyFont="1" applyBorder="1" applyAlignment="1">
      <alignment horizontal="center"/>
    </xf>
  </cellXfs>
  <cellStyles count="4">
    <cellStyle name="Moneda" xfId="1" builtinId="4"/>
    <cellStyle name="Moneda 2" xfId="3" xr:uid="{45F9938D-5C9E-4208-A3FB-9FA4D71A0EBD}"/>
    <cellStyle name="Normal" xfId="0" builtinId="0"/>
    <cellStyle name="Normal 2" xfId="2" xr:uid="{C9302B23-960C-4DE2-AB4A-5AB1EBC5B283}"/>
  </cellStyles>
  <dxfs count="6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Arial"/>
      </font>
      <fill>
        <patternFill patternType="none">
          <fgColor rgb="FF000000"/>
          <bgColor auto="1"/>
        </patternFill>
      </fill>
      <alignment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Arial"/>
      </font>
      <numFmt numFmtId="0" formatCode="General"/>
      <fill>
        <patternFill patternType="none">
          <fgColor rgb="FF000000"/>
          <bgColor auto="1"/>
        </patternFill>
      </fill>
      <alignment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Calibri"/>
        <scheme val="minor"/>
      </font>
      <numFmt numFmtId="165" formatCode="_-[$$-240A]* #,##0.00_-;\-[$$-240A]* #,##0.00_-;_-[$$-240A]* &quot;-&quot;??_-;_-@_-"/>
      <alignment horizontal="lef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Calibri"/>
        <scheme val="minor"/>
      </font>
      <numFmt numFmtId="165" formatCode="_-[$$-240A]* #,##0.00_-;\-[$$-240A]* #,##0.00_-;_-[$$-240A]* &quot;-&quot;??_-;_-@_-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165" formatCode="_-[$$-240A]* #,##0.00_-;\-[$$-240A]* #,##0.00_-;_-[$$-240A]* &quot;-&quot;??_-;_-@_-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165" formatCode="_-[$$-240A]* #,##0.00_-;\-[$$-240A]* #,##0.00_-;_-[$$-240A]* &quot;-&quot;??_-;_-@_-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5" formatCode="_-[$$-240A]* #,##0.00_-;\-[$$-240A]* #,##0.00_-;_-[$$-240A]* &quot;-&quot;??_-;_-@_-"/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5" formatCode="_-[$$-240A]* #,##0.00_-;\-[$$-240A]* #,##0.00_-;_-[$$-240A]* &quot;-&quot;??_-;_-@_-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165" formatCode="_-[$$-240A]* #,##0.00_-;\-[$$-240A]* #,##0.00_-;_-[$$-240A]* &quot;-&quot;??_-;_-@_-"/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1" formatCode="0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166" formatCode="d\-m\-yyyy;@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166" formatCode="d\-m\-yyyy;@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131313"/>
        <name val="Calibri"/>
        <family val="2"/>
        <scheme val="none"/>
      </font>
      <alignment horizontal="left" vertical="bottom" textRotation="0" wrapText="0" indent="2" justifyLastLine="0" shrinkToFit="0" readingOrder="0"/>
    </dxf>
    <dxf>
      <font>
        <strike val="0"/>
        <outline val="0"/>
        <shadow val="0"/>
        <u val="none"/>
        <vertAlign val="baseline"/>
        <sz val="11"/>
        <color rgb="FF131313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131313"/>
        <name val="Calibri"/>
        <family val="2"/>
        <scheme val="none"/>
      </font>
      <alignment horizontal="left" vertical="bottom" textRotation="0" wrapText="0" indent="2" justifyLastLine="0" shrinkToFit="0" readingOrder="0"/>
    </dxf>
    <dxf>
      <font>
        <strike val="0"/>
        <outline val="0"/>
        <shadow val="0"/>
        <u val="none"/>
        <vertAlign val="baseline"/>
        <sz val="11"/>
        <color rgb="FF131313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131313"/>
        <name val="Calibri"/>
        <family val="2"/>
        <scheme val="none"/>
      </font>
      <numFmt numFmtId="167" formatCode="_-[$$-240A]\ * #,##0.00_-;\-[$$-240A]\ * #,##0.00_-;_-[$$-240A]\ * &quot;-&quot;??_-;_-@_-"/>
      <alignment horizontal="left" vertical="bottom" textRotation="0" wrapText="0" indent="2" justifyLastLine="0" shrinkToFit="0" readingOrder="0"/>
    </dxf>
    <dxf>
      <font>
        <strike val="0"/>
        <outline val="0"/>
        <shadow val="0"/>
        <u val="none"/>
        <vertAlign val="baseline"/>
        <sz val="11"/>
        <color rgb="FF131313"/>
        <name val="Calibri"/>
        <family val="2"/>
        <scheme val="none"/>
      </font>
      <numFmt numFmtId="167" formatCode="_-[$$-240A]\ * #,##0.00_-;\-[$$-240A]\ * #,##0.00_-;_-[$$-240A]\ * &quot;-&quot;??_-;_-@_-"/>
      <alignment horizontal="left" vertical="bottom" textRotation="0" wrapText="0" relativeIndent="1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131313"/>
        <name val="Calibri"/>
        <family val="2"/>
        <scheme val="none"/>
      </font>
      <numFmt numFmtId="167" formatCode="_-[$$-240A]\ * #,##0.00_-;\-[$$-240A]\ * #,##0.00_-;_-[$$-240A]\ * &quot;-&quot;??_-;_-@_-"/>
      <alignment horizontal="left" vertical="bottom" textRotation="0" wrapText="0" indent="2" justifyLastLine="0" shrinkToFit="0" readingOrder="0"/>
    </dxf>
    <dxf>
      <font>
        <strike val="0"/>
        <outline val="0"/>
        <shadow val="0"/>
        <u val="none"/>
        <vertAlign val="baseline"/>
        <sz val="11"/>
        <color rgb="FF131313"/>
        <name val="Calibri"/>
        <family val="2"/>
        <scheme val="none"/>
      </font>
      <numFmt numFmtId="167" formatCode="_-[$$-240A]\ * #,##0.00_-;\-[$$-240A]\ * #,##0.00_-;_-[$$-240A]\ * &quot;-&quot;??_-;_-@_-"/>
      <alignment horizontal="left" vertical="bottom" textRotation="0" wrapText="0" relativeIndent="1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131313"/>
        <name val="Calibri"/>
        <family val="2"/>
        <scheme val="none"/>
      </font>
      <numFmt numFmtId="167" formatCode="_-[$$-240A]\ * #,##0.00_-;\-[$$-240A]\ * #,##0.00_-;_-[$$-240A]\ * &quot;-&quot;??_-;_-@_-"/>
      <alignment horizontal="left" vertical="bottom" textRotation="0" wrapText="0" indent="2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131313"/>
        <name val="Calibri"/>
        <family val="2"/>
        <scheme val="none"/>
      </font>
      <numFmt numFmtId="167" formatCode="_-[$$-240A]\ * #,##0.00_-;\-[$$-240A]\ * #,##0.00_-;_-[$$-240A]\ * &quot;-&quot;??_-;_-@_-"/>
      <alignment horizontal="left" vertical="bottom" textRotation="0" wrapText="0" indent="1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131313"/>
        <name val="Calibri"/>
        <family val="2"/>
        <scheme val="none"/>
      </font>
      <numFmt numFmtId="167" formatCode="_-[$$-240A]\ * #,##0.00_-;\-[$$-240A]\ * #,##0.00_-;_-[$$-240A]\ * &quot;-&quot;??_-;_-@_-"/>
      <alignment horizontal="left" vertical="bottom" textRotation="0" wrapText="0" indent="2" justifyLastLine="0" shrinkToFit="0" readingOrder="0"/>
    </dxf>
    <dxf>
      <font>
        <strike val="0"/>
        <outline val="0"/>
        <shadow val="0"/>
        <u val="none"/>
        <vertAlign val="baseline"/>
        <sz val="11"/>
        <color rgb="FF131313"/>
        <name val="Calibri"/>
        <family val="2"/>
        <scheme val="none"/>
      </font>
      <numFmt numFmtId="167" formatCode="_-[$$-240A]\ * #,##0.00_-;\-[$$-240A]\ * #,##0.00_-;_-[$$-240A]\ * &quot;-&quot;??_-;_-@_-"/>
      <alignment horizontal="left" vertical="bottom" textRotation="0" wrapText="0" relativeIndent="1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131313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rgb="FF131313"/>
        <name val="Calibri"/>
        <family val="2"/>
        <scheme val="none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131313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rgb="FF131313"/>
        <name val="Calibri"/>
        <family val="2"/>
        <scheme val="none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1"/>
        <color rgb="FF131313"/>
        <name val="Calibri"/>
        <family val="2"/>
        <scheme val="none"/>
      </font>
    </dxf>
    <dxf>
      <border outline="0"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1"/>
        <color rgb="FF131313"/>
        <name val="Calibri"/>
        <family val="2"/>
        <scheme val="none"/>
      </font>
      <fill>
        <patternFill patternType="solid">
          <fgColor indexed="64"/>
          <bgColor rgb="FFFFC000"/>
        </patternFill>
      </fill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131313"/>
        <name val="Calibri"/>
        <family val="2"/>
        <scheme val="none"/>
      </font>
      <alignment horizontal="left" vertical="bottom" textRotation="0" wrapText="0" indent="2" justifyLastLine="0" shrinkToFit="0" readingOrder="0"/>
    </dxf>
    <dxf>
      <font>
        <strike val="0"/>
        <outline val="0"/>
        <shadow val="0"/>
        <u val="none"/>
        <vertAlign val="baseline"/>
        <sz val="11"/>
        <color rgb="FF131313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131313"/>
        <name val="Calibri"/>
        <family val="2"/>
        <scheme val="none"/>
      </font>
      <alignment horizontal="left" vertical="bottom" textRotation="0" wrapText="0" indent="2" justifyLastLine="0" shrinkToFit="0" readingOrder="0"/>
    </dxf>
    <dxf>
      <font>
        <strike val="0"/>
        <outline val="0"/>
        <shadow val="0"/>
        <u val="none"/>
        <vertAlign val="baseline"/>
        <sz val="11"/>
        <color rgb="FF131313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131313"/>
        <name val="Calibri"/>
        <family val="2"/>
        <scheme val="none"/>
      </font>
      <numFmt numFmtId="167" formatCode="_-[$$-240A]\ * #,##0.00_-;\-[$$-240A]\ * #,##0.00_-;_-[$$-240A]\ * &quot;-&quot;??_-;_-@_-"/>
      <alignment horizontal="left" vertical="bottom" textRotation="0" wrapText="0" indent="2" justifyLastLine="0" shrinkToFit="0" readingOrder="0"/>
    </dxf>
    <dxf>
      <font>
        <strike val="0"/>
        <outline val="0"/>
        <shadow val="0"/>
        <u val="none"/>
        <vertAlign val="baseline"/>
        <sz val="11"/>
        <color rgb="FF131313"/>
        <name val="Calibri"/>
        <family val="2"/>
        <scheme val="none"/>
      </font>
      <numFmt numFmtId="167" formatCode="_-[$$-240A]\ * #,##0.00_-;\-[$$-240A]\ * #,##0.00_-;_-[$$-240A]\ * &quot;-&quot;??_-;_-@_-"/>
      <alignment horizontal="left" vertical="bottom" textRotation="0" wrapText="0" relativeIndent="1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131313"/>
        <name val="Calibri"/>
        <family val="2"/>
        <scheme val="none"/>
      </font>
      <numFmt numFmtId="167" formatCode="_-[$$-240A]\ * #,##0.00_-;\-[$$-240A]\ * #,##0.00_-;_-[$$-240A]\ * &quot;-&quot;??_-;_-@_-"/>
      <alignment horizontal="left" vertical="bottom" textRotation="0" wrapText="0" indent="2" justifyLastLine="0" shrinkToFit="0" readingOrder="0"/>
    </dxf>
    <dxf>
      <font>
        <strike val="0"/>
        <outline val="0"/>
        <shadow val="0"/>
        <u val="none"/>
        <vertAlign val="baseline"/>
        <sz val="11"/>
        <color rgb="FF131313"/>
        <name val="Calibri"/>
        <family val="2"/>
        <scheme val="none"/>
      </font>
      <numFmt numFmtId="167" formatCode="_-[$$-240A]\ * #,##0.00_-;\-[$$-240A]\ * #,##0.00_-;_-[$$-240A]\ * &quot;-&quot;??_-;_-@_-"/>
      <alignment horizontal="left" vertical="bottom" textRotation="0" wrapText="0" relativeIndent="1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131313"/>
        <name val="Calibri"/>
        <family val="2"/>
        <scheme val="none"/>
      </font>
      <numFmt numFmtId="167" formatCode="_-[$$-240A]\ * #,##0.00_-;\-[$$-240A]\ * #,##0.00_-;_-[$$-240A]\ * &quot;-&quot;??_-;_-@_-"/>
      <alignment horizontal="left" vertical="bottom" textRotation="0" wrapText="0" indent="2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131313"/>
        <name val="Calibri"/>
        <family val="2"/>
        <scheme val="none"/>
      </font>
      <numFmt numFmtId="167" formatCode="_-[$$-240A]\ * #,##0.00_-;\-[$$-240A]\ * #,##0.00_-;_-[$$-240A]\ * &quot;-&quot;??_-;_-@_-"/>
      <alignment horizontal="left" vertical="bottom" textRotation="0" wrapText="0" indent="1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131313"/>
        <name val="Calibri"/>
        <family val="2"/>
        <scheme val="none"/>
      </font>
      <numFmt numFmtId="167" formatCode="_-[$$-240A]\ * #,##0.00_-;\-[$$-240A]\ * #,##0.00_-;_-[$$-240A]\ * &quot;-&quot;??_-;_-@_-"/>
      <alignment horizontal="left" vertical="bottom" textRotation="0" wrapText="0" indent="2" justifyLastLine="0" shrinkToFit="0" readingOrder="0"/>
    </dxf>
    <dxf>
      <font>
        <strike val="0"/>
        <outline val="0"/>
        <shadow val="0"/>
        <u val="none"/>
        <vertAlign val="baseline"/>
        <sz val="11"/>
        <color rgb="FF131313"/>
        <name val="Calibri"/>
        <family val="2"/>
        <scheme val="none"/>
      </font>
      <numFmt numFmtId="167" formatCode="_-[$$-240A]\ * #,##0.00_-;\-[$$-240A]\ * #,##0.00_-;_-[$$-240A]\ * &quot;-&quot;??_-;_-@_-"/>
      <alignment horizontal="left" vertical="bottom" textRotation="0" wrapText="0" relativeIndent="1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131313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rgb="FF131313"/>
        <name val="Calibri"/>
        <family val="2"/>
        <scheme val="none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131313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rgb="FF131313"/>
        <name val="Calibri"/>
        <family val="2"/>
        <scheme val="none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1"/>
        <color rgb="FF131313"/>
        <name val="Calibri"/>
        <family val="2"/>
        <scheme val="none"/>
      </font>
    </dxf>
    <dxf>
      <border outline="0"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1"/>
        <color rgb="FF131313"/>
        <name val="Calibri"/>
        <family val="2"/>
        <scheme val="none"/>
      </font>
      <fill>
        <patternFill patternType="solid">
          <fgColor indexed="64"/>
          <bgColor rgb="FFFFC000"/>
        </patternFill>
      </fill>
      <alignment horizontal="center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rgb="FF1F497D"/>
        <name val="Franklin Gothic Book"/>
        <scheme val="none"/>
      </font>
      <alignment textRotation="0" wrapText="1" 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Arial"/>
      </font>
      <fill>
        <patternFill patternType="none">
          <fgColor rgb="FF000000"/>
          <bgColor auto="1"/>
        </patternFill>
      </fill>
      <alignment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5081</xdr:colOff>
      <xdr:row>0</xdr:row>
      <xdr:rowOff>0</xdr:rowOff>
    </xdr:from>
    <xdr:to>
      <xdr:col>5</xdr:col>
      <xdr:colOff>847725</xdr:colOff>
      <xdr:row>2</xdr:row>
      <xdr:rowOff>17287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89B26C0-2EAB-4D12-ADDE-F28913C121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10631" y="0"/>
          <a:ext cx="842644" cy="84596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Factura%20en%20Excel%20Parte%202%20&#8211;%20Guardar%20detalle%20de%20facturas%20-%20EXCELeINFO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FACTURACI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CELeINFO1"/>
      <sheetName val="Factura"/>
      <sheetName val="Detalle de facturas"/>
      <sheetName val="Clientes"/>
      <sheetName val="Producto"/>
      <sheetName val="Factura en Excel Parte 2 – Guar"/>
    </sheetNames>
    <sheetDataSet>
      <sheetData sheetId="0"/>
      <sheetData sheetId="1"/>
      <sheetData sheetId="2"/>
      <sheetData sheetId="3"/>
      <sheetData sheetId="4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ctura"/>
      <sheetName val="Detalle de facturas"/>
      <sheetName val="Clientes"/>
      <sheetName val="AREA"/>
      <sheetName val="Factura (2)"/>
      <sheetName val="FACTURACION"/>
    </sheetNames>
    <sheetDataSet>
      <sheetData sheetId="0"/>
      <sheetData sheetId="1"/>
      <sheetData sheetId="2"/>
      <sheetData sheetId="3"/>
      <sheetData sheetId="4"/>
      <sheetData sheetId="5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8297EB3-B456-4BF1-8D26-905E249A1ADB}" name="Tabla1345678910111416" displayName="Tabla1345678910111416" ref="B6:L481" totalsRowCount="1" headerRowDxfId="67" dataDxfId="66" totalsRowDxfId="65">
  <autoFilter ref="B6:L480" xr:uid="{00000000-0009-0000-0100-000002000000}">
    <filterColumn colId="0">
      <filters>
        <dateGroupItem year="2023" month="3" day="25" dateTimeGrouping="day"/>
      </filters>
    </filterColumn>
  </autoFilter>
  <tableColumns count="11">
    <tableColumn id="1" xr3:uid="{F51C29D1-5CE2-4EF9-AC74-03D0703F2AC3}" name="Fecha" dataDxfId="21" totalsRowDxfId="20"/>
    <tableColumn id="2" xr3:uid="{A52FDF72-A991-4484-B341-4ADA85A3F99C}" name="Recibo n. º" dataDxfId="19" totalsRowDxfId="18"/>
    <tableColumn id="3" xr3:uid="{140A94DF-37ED-4334-8B72-10EA8F574DCA}" name="Descripción" dataDxfId="17" totalsRowDxfId="16"/>
    <tableColumn id="9" xr3:uid="{50247DBC-114B-4764-9CB7-134A50B7CCFC}" name="Columna3" dataDxfId="15" totalsRowDxfId="14" dataCellStyle="Moneda">
      <calculatedColumnFormula>+G8</calculatedColumnFormula>
    </tableColumn>
    <tableColumn id="4" xr3:uid="{BD7AD66F-E434-460E-B4B3-3BBA3850EEC4}" name="INGRESO" totalsRowFunction="sum" dataDxfId="13" totalsRowDxfId="12" dataCellStyle="Moneda"/>
    <tableColumn id="5" xr3:uid="{4D7E9644-9973-437D-AB2B-403F2640E78A}" name="EGRESO" totalsRowFunction="sum" dataDxfId="11" totalsRowDxfId="10"/>
    <tableColumn id="6" xr3:uid="{1525A3EA-A558-42B6-B47C-731E9A957415}" name="Cobrado a" dataDxfId="9" totalsRowDxfId="8">
      <calculatedColumnFormula>SUBTOTAL(9,E7:G7)</calculatedColumnFormula>
    </tableColumn>
    <tableColumn id="7" xr3:uid="{1C9A430E-323B-4FD8-9841-A3EAC98ED404}" name="Recibido por" dataDxfId="7" totalsRowDxfId="6"/>
    <tableColumn id="8" xr3:uid="{33AAFB1E-E3C6-4D51-817E-61C601576795}" name="Aprobado por" dataDxfId="5" totalsRowDxfId="4"/>
    <tableColumn id="10" xr3:uid="{AA6087C9-284C-4A32-AA5B-19DE27B13AB1}" name="Columna1" dataDxfId="3" totalsRowDxfId="2">
      <calculatedColumnFormula>SUBTOTAL(9,H7)</calculatedColumnFormula>
    </tableColumn>
    <tableColumn id="11" xr3:uid="{7D37E2FD-0ED3-48C2-B796-090309A94BB3}" name="Columna2" dataDxfId="1" totalsRowDxfId="0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FA43BB5-E340-46EB-9354-B1D3F4667AA4}" name="Tabla11131517" displayName="Tabla11131517" ref="B4:I141" totalsRowCount="1" headerRowDxfId="64" dataDxfId="62" headerRowBorderDxfId="63" tableBorderDxfId="61" totalsRowBorderDxfId="60">
  <autoFilter ref="B4:I140" xr:uid="{193F6C4F-C6DE-4F9F-BD51-4B1AC37EE978}"/>
  <tableColumns count="8">
    <tableColumn id="4" xr3:uid="{662364E0-BFA4-45A4-AE54-F9B14B2D6C8B}" name="FECHA" totalsRowLabel="TOTALES" dataDxfId="59" totalsRowDxfId="58"/>
    <tableColumn id="1" xr3:uid="{42B96D98-A5E7-4A97-BF22-9A70F3CC3B83}" name="NUMERO  " dataDxfId="57" totalsRowDxfId="56"/>
    <tableColumn id="2" xr3:uid="{BCE5B63F-1C0C-451A-8C3D-552252B5AC1B}" name="EFECTIVO" totalsRowFunction="sum" dataDxfId="55" totalsRowDxfId="54" dataCellStyle="Moneda"/>
    <tableColumn id="5" xr3:uid="{2B5B0181-04A8-462D-9C41-3A1A39452435}" name="NEQUI" totalsRowFunction="sum" dataDxfId="53" totalsRowDxfId="52" dataCellStyle="Moneda"/>
    <tableColumn id="3" xr3:uid="{A02041F7-F58B-4B21-9771-08A8741C22F2}" name="TARJETA / DAVIVIENDA" totalsRowFunction="sum" dataDxfId="51" totalsRowDxfId="50" dataCellStyle="Moneda"/>
    <tableColumn id="7" xr3:uid="{1775F585-8A9F-431A-9497-23EF225EBC3B}" name="TARJETA  / BANCOLOMBIA" totalsRowFunction="sum" dataDxfId="49" totalsRowDxfId="48" dataCellStyle="Moneda"/>
    <tableColumn id="6" xr3:uid="{44309B6E-C6DB-4923-A4CD-816C55EAE836}" name="MONTO FACTURA" dataDxfId="47" totalsRowDxfId="46"/>
    <tableColumn id="8" xr3:uid="{6D64FF55-2B56-45B3-8D89-438FC7BD5316}" name="OBSERVACION" dataDxfId="45" totalsRowDxfId="44"/>
  </tableColumns>
  <tableStyleInfo name="TableStyleMedium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1DA46FD-2A27-40CC-A199-F619FBE84A8E}" name="Tabla111315175" displayName="Tabla111315175" ref="A5:H142" totalsRowCount="1" headerRowDxfId="43" dataDxfId="41" headerRowBorderDxfId="42" tableBorderDxfId="40" totalsRowBorderDxfId="39">
  <autoFilter ref="A5:H141" xr:uid="{51DA46FD-2A27-40CC-A199-F619FBE84A8E}"/>
  <tableColumns count="8">
    <tableColumn id="4" xr3:uid="{603D0DE0-A164-4341-8A39-540FE4CBC78A}" name="FECHA" totalsRowLabel="TOTALES" dataDxfId="38" totalsRowDxfId="37"/>
    <tableColumn id="1" xr3:uid="{DBDDBEA6-1FA9-4E24-AC37-759A48AE4069}" name="NUMERO  " dataDxfId="36" totalsRowDxfId="35"/>
    <tableColumn id="2" xr3:uid="{0B9C5BF8-9BD8-4B47-AC35-CC2946BA1D68}" name="EFECTIVO" totalsRowFunction="sum" dataDxfId="34" totalsRowDxfId="33" dataCellStyle="Moneda"/>
    <tableColumn id="5" xr3:uid="{CB121D21-AD4A-4A44-A5BF-046321819350}" name="NEQUI" totalsRowFunction="sum" dataDxfId="32" totalsRowDxfId="31" dataCellStyle="Moneda"/>
    <tableColumn id="3" xr3:uid="{B8575525-58F1-4877-8ECE-AAAFCE433272}" name="TARJETA / DAVIVIENDA" totalsRowFunction="sum" dataDxfId="30" totalsRowDxfId="29" dataCellStyle="Moneda"/>
    <tableColumn id="7" xr3:uid="{89112366-32DD-4A2E-B512-C1CA7EB8FD20}" name="TARJETA  / BANCOLOMBIA" totalsRowFunction="sum" dataDxfId="28" totalsRowDxfId="27" dataCellStyle="Moneda"/>
    <tableColumn id="6" xr3:uid="{38E7B5BF-3DC6-43C8-A6B0-77D86ECD5659}" name="MONTO FACTURA" dataDxfId="26" totalsRowDxfId="25"/>
    <tableColumn id="8" xr3:uid="{82875C0C-16C2-4933-904F-2217CA4ABD8F}" name="OBSERVACION" dataDxfId="24" totalsRowDxfId="23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6ABFF-65A6-4F44-A59E-25D8C77ED63C}">
  <sheetPr>
    <tabColor rgb="FFFF0000"/>
  </sheetPr>
  <dimension ref="B1:CY483"/>
  <sheetViews>
    <sheetView showGridLines="0" tabSelected="1" zoomScaleNormal="100" workbookViewId="0">
      <selection activeCell="D462" sqref="D462"/>
    </sheetView>
  </sheetViews>
  <sheetFormatPr baseColWidth="10" defaultColWidth="9.140625" defaultRowHeight="12.75" x14ac:dyDescent="0.2"/>
  <cols>
    <col min="1" max="1" width="3.28515625" style="4" customWidth="1"/>
    <col min="2" max="2" width="14.28515625" style="4" customWidth="1"/>
    <col min="3" max="3" width="12.140625" style="6" customWidth="1"/>
    <col min="4" max="4" width="45.7109375" style="7" customWidth="1"/>
    <col min="5" max="5" width="21" style="7" customWidth="1"/>
    <col min="6" max="6" width="24.7109375" style="8" customWidth="1"/>
    <col min="7" max="7" width="27" style="2" customWidth="1"/>
    <col min="8" max="8" width="28.28515625" style="3" customWidth="1"/>
    <col min="9" max="9" width="22.5703125" style="3" customWidth="1"/>
    <col min="10" max="10" width="16.5703125" style="4" customWidth="1"/>
    <col min="11" max="11" width="29.5703125" style="4" customWidth="1"/>
    <col min="12" max="12" width="9.5703125" style="4" bestFit="1" customWidth="1"/>
    <col min="13" max="13" width="9.140625" style="4"/>
    <col min="14" max="14" width="21" style="4" customWidth="1"/>
    <col min="15" max="162" width="9.140625" style="4"/>
    <col min="163" max="163" width="9.5703125" style="4" customWidth="1"/>
    <col min="164" max="16384" width="9.140625" style="4"/>
  </cols>
  <sheetData>
    <row r="1" spans="2:14" ht="50.25" customHeight="1" x14ac:dyDescent="0.2">
      <c r="B1" s="94" t="s">
        <v>0</v>
      </c>
      <c r="C1" s="94"/>
      <c r="D1" s="94"/>
      <c r="E1" s="82"/>
      <c r="F1" s="1"/>
      <c r="N1" s="5"/>
    </row>
    <row r="2" spans="2:14" ht="15" customHeight="1" x14ac:dyDescent="0.2"/>
    <row r="3" spans="2:14" ht="15" customHeight="1" x14ac:dyDescent="0.2">
      <c r="G3" s="9"/>
    </row>
    <row r="4" spans="2:14" s="15" customFormat="1" ht="19.899999999999999" customHeight="1" x14ac:dyDescent="0.2">
      <c r="B4" s="10"/>
      <c r="C4" s="11"/>
      <c r="D4" s="12"/>
      <c r="E4" s="78">
        <f>SUM(Tabla1345678910111416[[#Totals],[INGRESO]]-Tabla1345678910111416[[#Totals],[EGRESO]])</f>
        <v>105000</v>
      </c>
      <c r="F4" s="13"/>
      <c r="G4" s="95"/>
      <c r="H4" s="95"/>
      <c r="I4" s="14"/>
    </row>
    <row r="5" spans="2:14" ht="15" customHeight="1" x14ac:dyDescent="0.2">
      <c r="B5" s="16"/>
      <c r="E5" s="78"/>
    </row>
    <row r="6" spans="2:14" s="20" customFormat="1" ht="24.75" customHeight="1" x14ac:dyDescent="0.2">
      <c r="B6" s="17" t="s">
        <v>1</v>
      </c>
      <c r="C6" s="17" t="s">
        <v>2</v>
      </c>
      <c r="D6" s="17" t="s">
        <v>3</v>
      </c>
      <c r="E6" s="78" t="s">
        <v>281</v>
      </c>
      <c r="F6" s="18" t="s">
        <v>4</v>
      </c>
      <c r="G6" s="19" t="s">
        <v>5</v>
      </c>
      <c r="H6" s="17" t="s">
        <v>6</v>
      </c>
      <c r="I6" s="17" t="s">
        <v>7</v>
      </c>
      <c r="J6" s="17" t="s">
        <v>8</v>
      </c>
      <c r="K6" s="84" t="s">
        <v>186</v>
      </c>
      <c r="L6" s="84" t="s">
        <v>226</v>
      </c>
    </row>
    <row r="7" spans="2:14" ht="19.5" hidden="1" customHeight="1" x14ac:dyDescent="0.2">
      <c r="B7" s="21">
        <v>44928</v>
      </c>
      <c r="C7" s="22"/>
      <c r="D7" s="23" t="s">
        <v>11</v>
      </c>
      <c r="E7" s="78">
        <v>60000</v>
      </c>
      <c r="F7" s="24">
        <v>116000</v>
      </c>
      <c r="G7" s="29"/>
      <c r="H7" s="23">
        <f t="shared" ref="H7:H70" si="0">SUBTOTAL(9,E7:G7)</f>
        <v>0</v>
      </c>
      <c r="I7" s="23"/>
      <c r="J7" s="23"/>
      <c r="K7" s="83">
        <f t="shared" ref="K7:K70" si="1">SUBTOTAL(9,H7)</f>
        <v>0</v>
      </c>
      <c r="L7" s="83"/>
    </row>
    <row r="8" spans="2:14" ht="21.75" hidden="1" customHeight="1" x14ac:dyDescent="0.2">
      <c r="B8" s="21">
        <v>44928</v>
      </c>
      <c r="C8" s="22"/>
      <c r="D8" s="23" t="s">
        <v>12</v>
      </c>
      <c r="E8" s="78">
        <v>60000</v>
      </c>
      <c r="F8" s="24">
        <v>15000</v>
      </c>
      <c r="G8" s="29"/>
      <c r="H8" s="23">
        <f t="shared" si="0"/>
        <v>0</v>
      </c>
      <c r="I8" s="23"/>
      <c r="J8" s="23"/>
      <c r="K8" s="83">
        <f t="shared" si="1"/>
        <v>0</v>
      </c>
      <c r="L8" s="83"/>
    </row>
    <row r="9" spans="2:14" ht="19.5" hidden="1" customHeight="1" x14ac:dyDescent="0.2">
      <c r="B9" s="21">
        <v>44928</v>
      </c>
      <c r="C9" s="22"/>
      <c r="D9" s="23" t="s">
        <v>13</v>
      </c>
      <c r="E9" s="78">
        <v>60000</v>
      </c>
      <c r="F9" s="24">
        <v>260000</v>
      </c>
      <c r="G9" s="29"/>
      <c r="H9" s="23">
        <f t="shared" si="0"/>
        <v>0</v>
      </c>
      <c r="I9" s="23"/>
      <c r="J9" s="23"/>
      <c r="K9" s="83">
        <f t="shared" si="1"/>
        <v>0</v>
      </c>
      <c r="L9" s="83"/>
    </row>
    <row r="10" spans="2:14" ht="19.5" hidden="1" customHeight="1" x14ac:dyDescent="0.2">
      <c r="B10" s="21">
        <v>44928</v>
      </c>
      <c r="C10" s="22"/>
      <c r="D10" s="23" t="s">
        <v>14</v>
      </c>
      <c r="E10" s="87">
        <f t="shared" ref="E10:E70" si="2">+G11</f>
        <v>0</v>
      </c>
      <c r="F10" s="24">
        <v>60000</v>
      </c>
      <c r="G10" s="29"/>
      <c r="H10" s="23">
        <f t="shared" si="0"/>
        <v>0</v>
      </c>
      <c r="I10" s="23"/>
      <c r="J10" s="23"/>
      <c r="K10" s="83">
        <f t="shared" si="1"/>
        <v>0</v>
      </c>
      <c r="L10" s="83"/>
    </row>
    <row r="11" spans="2:14" ht="19.5" hidden="1" customHeight="1" x14ac:dyDescent="0.2">
      <c r="B11" s="21">
        <v>44928</v>
      </c>
      <c r="C11" s="22"/>
      <c r="D11" s="23" t="s">
        <v>15</v>
      </c>
      <c r="E11" s="87">
        <f t="shared" si="2"/>
        <v>90000</v>
      </c>
      <c r="F11" s="24">
        <v>10000</v>
      </c>
      <c r="G11" s="29"/>
      <c r="H11" s="23">
        <f t="shared" si="0"/>
        <v>0</v>
      </c>
      <c r="I11" s="23"/>
      <c r="J11" s="23"/>
      <c r="K11" s="83">
        <f t="shared" si="1"/>
        <v>0</v>
      </c>
      <c r="L11" s="83"/>
    </row>
    <row r="12" spans="2:14" ht="19.5" hidden="1" customHeight="1" x14ac:dyDescent="0.2">
      <c r="B12" s="21">
        <v>44928</v>
      </c>
      <c r="C12" s="22"/>
      <c r="D12" s="23" t="s">
        <v>16</v>
      </c>
      <c r="E12" s="87">
        <f t="shared" si="2"/>
        <v>0</v>
      </c>
      <c r="F12" s="24"/>
      <c r="G12" s="29">
        <v>90000</v>
      </c>
      <c r="H12" s="23">
        <f t="shared" si="0"/>
        <v>0</v>
      </c>
      <c r="I12" s="23"/>
      <c r="J12" s="23"/>
      <c r="K12" s="83">
        <f t="shared" si="1"/>
        <v>0</v>
      </c>
      <c r="L12" s="83"/>
    </row>
    <row r="13" spans="2:14" ht="19.5" hidden="1" customHeight="1" x14ac:dyDescent="0.2">
      <c r="B13" s="21">
        <v>44929</v>
      </c>
      <c r="C13" s="22"/>
      <c r="D13" s="23" t="s">
        <v>18</v>
      </c>
      <c r="E13" s="87">
        <f t="shared" si="2"/>
        <v>0</v>
      </c>
      <c r="F13" s="24">
        <v>30000</v>
      </c>
      <c r="G13" s="29"/>
      <c r="H13" s="23">
        <f t="shared" si="0"/>
        <v>0</v>
      </c>
      <c r="I13" s="23"/>
      <c r="J13" s="23"/>
      <c r="K13" s="83">
        <f t="shared" si="1"/>
        <v>0</v>
      </c>
      <c r="L13" s="83"/>
    </row>
    <row r="14" spans="2:14" ht="19.5" hidden="1" customHeight="1" x14ac:dyDescent="0.2">
      <c r="B14" s="21">
        <v>44929</v>
      </c>
      <c r="C14" s="22"/>
      <c r="D14" s="23" t="s">
        <v>35</v>
      </c>
      <c r="E14" s="87">
        <f t="shared" si="2"/>
        <v>140000</v>
      </c>
      <c r="F14" s="24">
        <v>225000</v>
      </c>
      <c r="G14" s="29"/>
      <c r="H14" s="23">
        <f t="shared" si="0"/>
        <v>0</v>
      </c>
      <c r="I14" s="23"/>
      <c r="J14" s="23"/>
      <c r="K14" s="83">
        <f t="shared" si="1"/>
        <v>0</v>
      </c>
      <c r="L14" s="83"/>
    </row>
    <row r="15" spans="2:14" ht="19.5" hidden="1" customHeight="1" x14ac:dyDescent="0.2">
      <c r="B15" s="21">
        <v>44929</v>
      </c>
      <c r="C15" s="22"/>
      <c r="D15" s="23" t="s">
        <v>30</v>
      </c>
      <c r="E15" s="87">
        <f t="shared" si="2"/>
        <v>0</v>
      </c>
      <c r="F15" s="24"/>
      <c r="G15" s="29">
        <v>140000</v>
      </c>
      <c r="H15" s="23">
        <f t="shared" si="0"/>
        <v>0</v>
      </c>
      <c r="I15" s="23"/>
      <c r="J15" s="23"/>
      <c r="K15" s="83">
        <f t="shared" si="1"/>
        <v>0</v>
      </c>
      <c r="L15" s="83"/>
    </row>
    <row r="16" spans="2:14" ht="19.5" hidden="1" customHeight="1" x14ac:dyDescent="0.2">
      <c r="B16" s="21">
        <v>44929</v>
      </c>
      <c r="C16" s="22"/>
      <c r="D16" s="23" t="s">
        <v>33</v>
      </c>
      <c r="E16" s="87">
        <f t="shared" si="2"/>
        <v>0</v>
      </c>
      <c r="F16" s="24">
        <v>30000</v>
      </c>
      <c r="G16" s="29"/>
      <c r="H16" s="23">
        <f t="shared" si="0"/>
        <v>0</v>
      </c>
      <c r="I16" s="23"/>
      <c r="J16" s="23"/>
      <c r="K16" s="83">
        <f t="shared" si="1"/>
        <v>0</v>
      </c>
      <c r="L16" s="83"/>
    </row>
    <row r="17" spans="2:12" ht="19.5" hidden="1" customHeight="1" x14ac:dyDescent="0.2">
      <c r="B17" s="21">
        <v>44929</v>
      </c>
      <c r="C17" s="22"/>
      <c r="D17" s="23" t="s">
        <v>34</v>
      </c>
      <c r="E17" s="87">
        <f t="shared" si="2"/>
        <v>0</v>
      </c>
      <c r="F17" s="24">
        <v>30000</v>
      </c>
      <c r="G17" s="29"/>
      <c r="H17" s="23">
        <f t="shared" si="0"/>
        <v>0</v>
      </c>
      <c r="I17" s="23"/>
      <c r="J17" s="23"/>
      <c r="K17" s="83">
        <f t="shared" si="1"/>
        <v>0</v>
      </c>
      <c r="L17" s="83"/>
    </row>
    <row r="18" spans="2:12" ht="19.5" hidden="1" customHeight="1" x14ac:dyDescent="0.2">
      <c r="B18" s="21">
        <v>44930</v>
      </c>
      <c r="C18" s="22"/>
      <c r="D18" s="23" t="s">
        <v>36</v>
      </c>
      <c r="E18" s="87">
        <f t="shared" si="2"/>
        <v>0</v>
      </c>
      <c r="F18" s="24">
        <v>20000</v>
      </c>
      <c r="G18" s="29"/>
      <c r="H18" s="23">
        <f t="shared" si="0"/>
        <v>0</v>
      </c>
      <c r="I18" s="23"/>
      <c r="J18" s="23"/>
      <c r="K18" s="83">
        <f t="shared" si="1"/>
        <v>0</v>
      </c>
      <c r="L18" s="83"/>
    </row>
    <row r="19" spans="2:12" ht="19.5" hidden="1" customHeight="1" x14ac:dyDescent="0.2">
      <c r="B19" s="21">
        <v>44930</v>
      </c>
      <c r="C19" s="22"/>
      <c r="D19" s="23" t="s">
        <v>37</v>
      </c>
      <c r="E19" s="87">
        <f t="shared" si="2"/>
        <v>5000</v>
      </c>
      <c r="F19" s="24">
        <v>100000</v>
      </c>
      <c r="G19" s="29"/>
      <c r="H19" s="23">
        <f t="shared" si="0"/>
        <v>0</v>
      </c>
      <c r="I19" s="23"/>
      <c r="J19" s="23"/>
      <c r="K19" s="83">
        <f t="shared" si="1"/>
        <v>0</v>
      </c>
      <c r="L19" s="83"/>
    </row>
    <row r="20" spans="2:12" ht="19.5" hidden="1" customHeight="1" x14ac:dyDescent="0.2">
      <c r="B20" s="21">
        <v>44930</v>
      </c>
      <c r="C20" s="22"/>
      <c r="D20" s="23" t="s">
        <v>38</v>
      </c>
      <c r="E20" s="87">
        <f t="shared" si="2"/>
        <v>0</v>
      </c>
      <c r="F20" s="24"/>
      <c r="G20" s="29">
        <v>5000</v>
      </c>
      <c r="H20" s="23">
        <f t="shared" si="0"/>
        <v>0</v>
      </c>
      <c r="I20" s="23"/>
      <c r="J20" s="23"/>
      <c r="K20" s="83">
        <f t="shared" si="1"/>
        <v>0</v>
      </c>
      <c r="L20" s="83"/>
    </row>
    <row r="21" spans="2:12" ht="19.5" hidden="1" customHeight="1" x14ac:dyDescent="0.2">
      <c r="B21" s="21">
        <v>44930</v>
      </c>
      <c r="C21" s="22"/>
      <c r="D21" s="23" t="s">
        <v>40</v>
      </c>
      <c r="E21" s="87">
        <f t="shared" si="2"/>
        <v>80000</v>
      </c>
      <c r="F21" s="24">
        <v>110000</v>
      </c>
      <c r="G21" s="29"/>
      <c r="H21" s="23">
        <f t="shared" si="0"/>
        <v>0</v>
      </c>
      <c r="I21" s="23"/>
      <c r="J21" s="23"/>
      <c r="K21" s="83">
        <f t="shared" si="1"/>
        <v>0</v>
      </c>
      <c r="L21" s="83"/>
    </row>
    <row r="22" spans="2:12" ht="19.5" hidden="1" customHeight="1" x14ac:dyDescent="0.2">
      <c r="B22" s="21">
        <v>44930</v>
      </c>
      <c r="C22" s="22"/>
      <c r="D22" s="23" t="s">
        <v>39</v>
      </c>
      <c r="E22" s="87">
        <f t="shared" si="2"/>
        <v>0</v>
      </c>
      <c r="F22" s="24"/>
      <c r="G22" s="29">
        <v>80000</v>
      </c>
      <c r="H22" s="23">
        <f t="shared" si="0"/>
        <v>0</v>
      </c>
      <c r="I22" s="23"/>
      <c r="J22" s="23"/>
      <c r="K22" s="83">
        <f t="shared" si="1"/>
        <v>0</v>
      </c>
      <c r="L22" s="83"/>
    </row>
    <row r="23" spans="2:12" ht="19.5" hidden="1" customHeight="1" x14ac:dyDescent="0.2">
      <c r="B23" s="21">
        <v>44930</v>
      </c>
      <c r="C23" s="22"/>
      <c r="D23" s="23" t="s">
        <v>41</v>
      </c>
      <c r="E23" s="87">
        <f t="shared" si="2"/>
        <v>0</v>
      </c>
      <c r="F23" s="24">
        <v>15000</v>
      </c>
      <c r="G23" s="29"/>
      <c r="H23" s="23">
        <f t="shared" si="0"/>
        <v>0</v>
      </c>
      <c r="I23" s="23"/>
      <c r="J23" s="23"/>
      <c r="K23" s="83">
        <f t="shared" si="1"/>
        <v>0</v>
      </c>
      <c r="L23" s="83"/>
    </row>
    <row r="24" spans="2:12" ht="19.5" hidden="1" customHeight="1" x14ac:dyDescent="0.2">
      <c r="B24" s="21">
        <v>44930</v>
      </c>
      <c r="C24" s="26"/>
      <c r="D24" s="23" t="s">
        <v>42</v>
      </c>
      <c r="E24" s="87">
        <f t="shared" si="2"/>
        <v>0</v>
      </c>
      <c r="F24" s="24">
        <v>30000</v>
      </c>
      <c r="G24" s="29"/>
      <c r="H24" s="28">
        <f t="shared" si="0"/>
        <v>0</v>
      </c>
      <c r="I24" s="28"/>
      <c r="J24" s="28"/>
      <c r="K24" s="83">
        <f t="shared" si="1"/>
        <v>0</v>
      </c>
      <c r="L24" s="83"/>
    </row>
    <row r="25" spans="2:12" ht="19.5" hidden="1" customHeight="1" x14ac:dyDescent="0.2">
      <c r="B25" s="21">
        <v>44930</v>
      </c>
      <c r="C25" s="26"/>
      <c r="D25" s="23" t="s">
        <v>43</v>
      </c>
      <c r="E25" s="87">
        <f t="shared" si="2"/>
        <v>7000</v>
      </c>
      <c r="F25" s="24">
        <v>25000</v>
      </c>
      <c r="G25" s="29"/>
      <c r="H25" s="28">
        <f t="shared" si="0"/>
        <v>0</v>
      </c>
      <c r="I25" s="28"/>
      <c r="J25" s="28"/>
      <c r="K25" s="83">
        <f t="shared" si="1"/>
        <v>0</v>
      </c>
      <c r="L25" s="83"/>
    </row>
    <row r="26" spans="2:12" ht="19.5" hidden="1" customHeight="1" x14ac:dyDescent="0.2">
      <c r="B26" s="21">
        <v>44930</v>
      </c>
      <c r="C26" s="22"/>
      <c r="D26" s="23" t="s">
        <v>44</v>
      </c>
      <c r="E26" s="87">
        <f t="shared" si="2"/>
        <v>0</v>
      </c>
      <c r="F26" s="24"/>
      <c r="G26" s="29">
        <v>7000</v>
      </c>
      <c r="H26" s="28">
        <f t="shared" si="0"/>
        <v>0</v>
      </c>
      <c r="I26" s="28"/>
      <c r="J26" s="28"/>
      <c r="K26" s="83">
        <f t="shared" si="1"/>
        <v>0</v>
      </c>
      <c r="L26" s="83"/>
    </row>
    <row r="27" spans="2:12" ht="19.5" hidden="1" customHeight="1" x14ac:dyDescent="0.2">
      <c r="B27" s="21">
        <v>44930</v>
      </c>
      <c r="C27" s="26"/>
      <c r="D27" s="23" t="s">
        <v>45</v>
      </c>
      <c r="E27" s="87">
        <f t="shared" si="2"/>
        <v>14000</v>
      </c>
      <c r="F27" s="24">
        <v>14000</v>
      </c>
      <c r="G27" s="29"/>
      <c r="H27" s="28">
        <f t="shared" si="0"/>
        <v>0</v>
      </c>
      <c r="I27" s="28"/>
      <c r="J27" s="28"/>
      <c r="K27" s="83">
        <f t="shared" si="1"/>
        <v>0</v>
      </c>
      <c r="L27" s="83"/>
    </row>
    <row r="28" spans="2:12" ht="19.5" hidden="1" customHeight="1" x14ac:dyDescent="0.2">
      <c r="B28" s="21">
        <v>44930</v>
      </c>
      <c r="C28" s="26"/>
      <c r="D28" s="23" t="s">
        <v>46</v>
      </c>
      <c r="E28" s="87">
        <f t="shared" si="2"/>
        <v>0</v>
      </c>
      <c r="F28" s="24"/>
      <c r="G28" s="29">
        <v>14000</v>
      </c>
      <c r="H28" s="28">
        <f t="shared" si="0"/>
        <v>0</v>
      </c>
      <c r="I28" s="28"/>
      <c r="J28" s="28"/>
      <c r="K28" s="83">
        <f t="shared" si="1"/>
        <v>0</v>
      </c>
      <c r="L28" s="83"/>
    </row>
    <row r="29" spans="2:12" ht="19.5" hidden="1" customHeight="1" x14ac:dyDescent="0.2">
      <c r="B29" s="21">
        <v>44931</v>
      </c>
      <c r="C29" s="26"/>
      <c r="D29" s="23" t="s">
        <v>48</v>
      </c>
      <c r="E29" s="87">
        <f t="shared" si="2"/>
        <v>0</v>
      </c>
      <c r="F29" s="24">
        <v>40000</v>
      </c>
      <c r="G29" s="29"/>
      <c r="H29" s="28">
        <f t="shared" si="0"/>
        <v>0</v>
      </c>
      <c r="I29" s="28"/>
      <c r="J29" s="28"/>
      <c r="K29" s="83">
        <f t="shared" si="1"/>
        <v>0</v>
      </c>
      <c r="L29" s="83"/>
    </row>
    <row r="30" spans="2:12" ht="19.5" hidden="1" customHeight="1" x14ac:dyDescent="0.2">
      <c r="B30" s="21">
        <v>44931</v>
      </c>
      <c r="C30" s="26"/>
      <c r="D30" s="23" t="s">
        <v>43</v>
      </c>
      <c r="E30" s="87">
        <f t="shared" si="2"/>
        <v>0</v>
      </c>
      <c r="F30" s="24">
        <v>20000</v>
      </c>
      <c r="G30" s="29"/>
      <c r="H30" s="28">
        <f t="shared" si="0"/>
        <v>0</v>
      </c>
      <c r="I30" s="28"/>
      <c r="J30" s="28"/>
      <c r="K30" s="83">
        <f t="shared" si="1"/>
        <v>0</v>
      </c>
      <c r="L30" s="83"/>
    </row>
    <row r="31" spans="2:12" ht="19.5" hidden="1" customHeight="1" x14ac:dyDescent="0.2">
      <c r="B31" s="21">
        <v>44931</v>
      </c>
      <c r="C31" s="26"/>
      <c r="D31" s="23" t="s">
        <v>45</v>
      </c>
      <c r="E31" s="87">
        <f t="shared" si="2"/>
        <v>0</v>
      </c>
      <c r="F31" s="24">
        <v>10000</v>
      </c>
      <c r="G31" s="29"/>
      <c r="H31" s="28">
        <f t="shared" si="0"/>
        <v>0</v>
      </c>
      <c r="I31" s="28"/>
      <c r="J31" s="28"/>
      <c r="K31" s="83">
        <f t="shared" si="1"/>
        <v>0</v>
      </c>
      <c r="L31" s="83"/>
    </row>
    <row r="32" spans="2:12" ht="19.5" hidden="1" customHeight="1" x14ac:dyDescent="0.2">
      <c r="B32" s="21">
        <v>44931</v>
      </c>
      <c r="C32" s="26"/>
      <c r="D32" s="23" t="s">
        <v>49</v>
      </c>
      <c r="E32" s="87">
        <f t="shared" si="2"/>
        <v>0</v>
      </c>
      <c r="F32" s="24">
        <v>50000</v>
      </c>
      <c r="G32" s="29"/>
      <c r="H32" s="28">
        <f t="shared" si="0"/>
        <v>0</v>
      </c>
      <c r="I32" s="28"/>
      <c r="J32" s="28"/>
      <c r="K32" s="83">
        <f t="shared" si="1"/>
        <v>0</v>
      </c>
      <c r="L32" s="83"/>
    </row>
    <row r="33" spans="2:12" ht="19.5" hidden="1" customHeight="1" x14ac:dyDescent="0.2">
      <c r="B33" s="21">
        <v>44931</v>
      </c>
      <c r="C33" s="26"/>
      <c r="D33" s="23" t="s">
        <v>51</v>
      </c>
      <c r="E33" s="87">
        <f t="shared" si="2"/>
        <v>100000</v>
      </c>
      <c r="F33" s="24">
        <v>180000</v>
      </c>
      <c r="G33" s="29"/>
      <c r="H33" s="28">
        <f t="shared" si="0"/>
        <v>0</v>
      </c>
      <c r="I33" s="28"/>
      <c r="J33" s="28"/>
      <c r="K33" s="83">
        <f t="shared" si="1"/>
        <v>0</v>
      </c>
      <c r="L33" s="83"/>
    </row>
    <row r="34" spans="2:12" ht="19.5" hidden="1" customHeight="1" x14ac:dyDescent="0.2">
      <c r="B34" s="21">
        <v>44931</v>
      </c>
      <c r="C34" s="26"/>
      <c r="D34" s="23" t="s">
        <v>52</v>
      </c>
      <c r="E34" s="87">
        <f t="shared" si="2"/>
        <v>0</v>
      </c>
      <c r="F34" s="27"/>
      <c r="G34" s="29">
        <v>100000</v>
      </c>
      <c r="H34" s="28">
        <f t="shared" si="0"/>
        <v>0</v>
      </c>
      <c r="I34" s="28"/>
      <c r="J34" s="28"/>
      <c r="K34" s="83">
        <f t="shared" si="1"/>
        <v>0</v>
      </c>
      <c r="L34" s="83"/>
    </row>
    <row r="35" spans="2:12" ht="19.5" hidden="1" customHeight="1" x14ac:dyDescent="0.2">
      <c r="B35" s="21">
        <v>44931</v>
      </c>
      <c r="C35" s="26"/>
      <c r="D35" s="23" t="s">
        <v>53</v>
      </c>
      <c r="E35" s="87">
        <f t="shared" si="2"/>
        <v>0</v>
      </c>
      <c r="F35" s="24">
        <v>50000</v>
      </c>
      <c r="G35" s="29"/>
      <c r="H35" s="28">
        <f t="shared" si="0"/>
        <v>0</v>
      </c>
      <c r="I35" s="28"/>
      <c r="J35" s="28"/>
      <c r="K35" s="83">
        <f t="shared" si="1"/>
        <v>0</v>
      </c>
      <c r="L35" s="83"/>
    </row>
    <row r="36" spans="2:12" ht="19.5" hidden="1" customHeight="1" x14ac:dyDescent="0.2">
      <c r="B36" s="21">
        <v>44931</v>
      </c>
      <c r="C36" s="26"/>
      <c r="D36" s="23" t="s">
        <v>54</v>
      </c>
      <c r="E36" s="87">
        <f t="shared" si="2"/>
        <v>0</v>
      </c>
      <c r="F36" s="24">
        <v>500000</v>
      </c>
      <c r="G36" s="29"/>
      <c r="H36" s="28">
        <f t="shared" si="0"/>
        <v>0</v>
      </c>
      <c r="I36" s="28"/>
      <c r="J36" s="28"/>
      <c r="K36" s="83">
        <f t="shared" si="1"/>
        <v>0</v>
      </c>
      <c r="L36" s="83"/>
    </row>
    <row r="37" spans="2:12" ht="19.5" hidden="1" customHeight="1" x14ac:dyDescent="0.2">
      <c r="B37" s="21">
        <v>44931</v>
      </c>
      <c r="C37" s="26"/>
      <c r="D37" s="23" t="s">
        <v>55</v>
      </c>
      <c r="E37" s="87">
        <f t="shared" si="2"/>
        <v>0</v>
      </c>
      <c r="F37" s="24">
        <v>40000</v>
      </c>
      <c r="G37" s="29"/>
      <c r="H37" s="28">
        <f t="shared" si="0"/>
        <v>0</v>
      </c>
      <c r="I37" s="28"/>
      <c r="J37" s="28"/>
      <c r="K37" s="83">
        <f t="shared" si="1"/>
        <v>0</v>
      </c>
      <c r="L37" s="83"/>
    </row>
    <row r="38" spans="2:12" ht="19.5" hidden="1" customHeight="1" x14ac:dyDescent="0.2">
      <c r="B38" s="21">
        <v>44931</v>
      </c>
      <c r="C38" s="26"/>
      <c r="D38" s="23" t="s">
        <v>59</v>
      </c>
      <c r="E38" s="87">
        <f t="shared" si="2"/>
        <v>24000</v>
      </c>
      <c r="F38" s="24">
        <v>191600</v>
      </c>
      <c r="G38" s="29"/>
      <c r="H38" s="28">
        <f t="shared" si="0"/>
        <v>0</v>
      </c>
      <c r="I38" s="28"/>
      <c r="J38" s="28"/>
      <c r="K38" s="83">
        <f t="shared" si="1"/>
        <v>0</v>
      </c>
      <c r="L38" s="83"/>
    </row>
    <row r="39" spans="2:12" ht="19.5" hidden="1" customHeight="1" x14ac:dyDescent="0.2">
      <c r="B39" s="21">
        <v>44931</v>
      </c>
      <c r="C39" s="26"/>
      <c r="D39" s="23" t="s">
        <v>56</v>
      </c>
      <c r="E39" s="87">
        <f t="shared" si="2"/>
        <v>0</v>
      </c>
      <c r="F39" s="24"/>
      <c r="G39" s="29">
        <v>24000</v>
      </c>
      <c r="H39" s="28">
        <f t="shared" si="0"/>
        <v>0</v>
      </c>
      <c r="I39" s="28"/>
      <c r="J39" s="28"/>
      <c r="K39" s="83">
        <f t="shared" si="1"/>
        <v>0</v>
      </c>
      <c r="L39" s="83"/>
    </row>
    <row r="40" spans="2:12" ht="19.5" hidden="1" customHeight="1" x14ac:dyDescent="0.2">
      <c r="B40" s="21">
        <v>44931</v>
      </c>
      <c r="C40" s="26"/>
      <c r="D40" s="23" t="s">
        <v>57</v>
      </c>
      <c r="E40" s="87">
        <f t="shared" si="2"/>
        <v>0</v>
      </c>
      <c r="F40" s="24">
        <v>15000</v>
      </c>
      <c r="G40" s="29"/>
      <c r="H40" s="28">
        <f t="shared" si="0"/>
        <v>0</v>
      </c>
      <c r="I40" s="28"/>
      <c r="J40" s="28"/>
      <c r="K40" s="83">
        <f t="shared" si="1"/>
        <v>0</v>
      </c>
      <c r="L40" s="83"/>
    </row>
    <row r="41" spans="2:12" ht="19.5" hidden="1" customHeight="1" x14ac:dyDescent="0.2">
      <c r="B41" s="21">
        <v>44931</v>
      </c>
      <c r="C41" s="26"/>
      <c r="D41" s="23" t="s">
        <v>58</v>
      </c>
      <c r="E41" s="87">
        <f t="shared" si="2"/>
        <v>0</v>
      </c>
      <c r="F41" s="24">
        <v>20000</v>
      </c>
      <c r="G41" s="29"/>
      <c r="H41" s="28">
        <f t="shared" si="0"/>
        <v>0</v>
      </c>
      <c r="I41" s="28"/>
      <c r="J41" s="28"/>
      <c r="K41" s="83">
        <f t="shared" si="1"/>
        <v>0</v>
      </c>
      <c r="L41" s="83"/>
    </row>
    <row r="42" spans="2:12" ht="19.5" hidden="1" customHeight="1" x14ac:dyDescent="0.2">
      <c r="B42" s="21">
        <v>44931</v>
      </c>
      <c r="C42" s="26"/>
      <c r="D42" s="23" t="s">
        <v>60</v>
      </c>
      <c r="E42" s="87">
        <f t="shared" si="2"/>
        <v>0</v>
      </c>
      <c r="F42" s="24">
        <v>60000</v>
      </c>
      <c r="G42" s="29"/>
      <c r="H42" s="28">
        <f t="shared" si="0"/>
        <v>0</v>
      </c>
      <c r="I42" s="28"/>
      <c r="J42" s="28"/>
      <c r="K42" s="83">
        <f t="shared" si="1"/>
        <v>0</v>
      </c>
      <c r="L42" s="83"/>
    </row>
    <row r="43" spans="2:12" ht="19.5" hidden="1" customHeight="1" x14ac:dyDescent="0.2">
      <c r="B43" s="21">
        <v>44931</v>
      </c>
      <c r="C43" s="26"/>
      <c r="D43" s="23" t="s">
        <v>61</v>
      </c>
      <c r="E43" s="87">
        <f t="shared" si="2"/>
        <v>0</v>
      </c>
      <c r="F43" s="24">
        <v>30000</v>
      </c>
      <c r="G43" s="29"/>
      <c r="H43" s="28">
        <f t="shared" si="0"/>
        <v>0</v>
      </c>
      <c r="I43" s="28"/>
      <c r="J43" s="28"/>
      <c r="K43" s="83">
        <f t="shared" si="1"/>
        <v>0</v>
      </c>
      <c r="L43" s="83"/>
    </row>
    <row r="44" spans="2:12" ht="19.5" hidden="1" customHeight="1" x14ac:dyDescent="0.2">
      <c r="B44" s="21">
        <v>44932</v>
      </c>
      <c r="C44" s="26"/>
      <c r="D44" s="23" t="s">
        <v>45</v>
      </c>
      <c r="E44" s="87">
        <f t="shared" si="2"/>
        <v>0</v>
      </c>
      <c r="F44" s="24">
        <v>10000</v>
      </c>
      <c r="G44" s="25"/>
      <c r="H44" s="28">
        <f t="shared" si="0"/>
        <v>0</v>
      </c>
      <c r="I44" s="28"/>
      <c r="J44" s="28"/>
      <c r="K44" s="83">
        <f t="shared" si="1"/>
        <v>0</v>
      </c>
      <c r="L44" s="83"/>
    </row>
    <row r="45" spans="2:12" ht="19.5" hidden="1" customHeight="1" x14ac:dyDescent="0.2">
      <c r="B45" s="21">
        <v>44932</v>
      </c>
      <c r="C45" s="26"/>
      <c r="D45" s="23" t="s">
        <v>62</v>
      </c>
      <c r="E45" s="87">
        <f t="shared" si="2"/>
        <v>0</v>
      </c>
      <c r="F45" s="24">
        <v>90000</v>
      </c>
      <c r="G45" s="25"/>
      <c r="H45" s="28">
        <f t="shared" si="0"/>
        <v>0</v>
      </c>
      <c r="I45" s="28"/>
      <c r="J45" s="28"/>
      <c r="K45" s="83">
        <f t="shared" si="1"/>
        <v>0</v>
      </c>
      <c r="L45" s="83"/>
    </row>
    <row r="46" spans="2:12" ht="19.5" hidden="1" customHeight="1" x14ac:dyDescent="0.2">
      <c r="B46" s="21">
        <v>44932</v>
      </c>
      <c r="C46" s="26"/>
      <c r="D46" s="23" t="s">
        <v>64</v>
      </c>
      <c r="E46" s="87">
        <f t="shared" si="2"/>
        <v>0</v>
      </c>
      <c r="F46" s="24">
        <v>60000</v>
      </c>
      <c r="G46" s="25"/>
      <c r="H46" s="28">
        <f t="shared" si="0"/>
        <v>0</v>
      </c>
      <c r="I46" s="28"/>
      <c r="J46" s="28"/>
      <c r="K46" s="83">
        <f t="shared" si="1"/>
        <v>0</v>
      </c>
      <c r="L46" s="83"/>
    </row>
    <row r="47" spans="2:12" ht="19.5" hidden="1" customHeight="1" x14ac:dyDescent="0.2">
      <c r="B47" s="21">
        <v>44932</v>
      </c>
      <c r="C47" s="26"/>
      <c r="D47" s="23" t="s">
        <v>63</v>
      </c>
      <c r="E47" s="87">
        <f t="shared" si="2"/>
        <v>0</v>
      </c>
      <c r="F47" s="24">
        <v>14600</v>
      </c>
      <c r="G47" s="25"/>
      <c r="H47" s="28">
        <f t="shared" si="0"/>
        <v>0</v>
      </c>
      <c r="I47" s="28"/>
      <c r="J47" s="28"/>
      <c r="K47" s="83">
        <f t="shared" si="1"/>
        <v>0</v>
      </c>
      <c r="L47" s="83"/>
    </row>
    <row r="48" spans="2:12" ht="19.5" hidden="1" customHeight="1" x14ac:dyDescent="0.2">
      <c r="B48" s="21">
        <v>44932</v>
      </c>
      <c r="C48" s="26"/>
      <c r="D48" s="23" t="s">
        <v>65</v>
      </c>
      <c r="E48" s="87">
        <f t="shared" si="2"/>
        <v>0</v>
      </c>
      <c r="F48" s="24">
        <v>100000</v>
      </c>
      <c r="G48" s="25"/>
      <c r="H48" s="28">
        <f t="shared" si="0"/>
        <v>0</v>
      </c>
      <c r="I48" s="28"/>
      <c r="J48" s="28"/>
      <c r="K48" s="83">
        <f t="shared" si="1"/>
        <v>0</v>
      </c>
      <c r="L48" s="83"/>
    </row>
    <row r="49" spans="2:12" ht="19.5" hidden="1" customHeight="1" x14ac:dyDescent="0.2">
      <c r="B49" s="21">
        <v>44932</v>
      </c>
      <c r="C49" s="26"/>
      <c r="D49" s="23" t="s">
        <v>67</v>
      </c>
      <c r="E49" s="87">
        <f t="shared" si="2"/>
        <v>30000</v>
      </c>
      <c r="F49" s="24">
        <v>50000</v>
      </c>
      <c r="G49" s="25"/>
      <c r="H49" s="28">
        <f t="shared" si="0"/>
        <v>0</v>
      </c>
      <c r="I49" s="28"/>
      <c r="J49" s="28"/>
      <c r="K49" s="83">
        <f t="shared" si="1"/>
        <v>0</v>
      </c>
      <c r="L49" s="83"/>
    </row>
    <row r="50" spans="2:12" ht="19.5" hidden="1" customHeight="1" x14ac:dyDescent="0.2">
      <c r="B50" s="21">
        <v>44932</v>
      </c>
      <c r="C50" s="26"/>
      <c r="D50" s="23" t="s">
        <v>66</v>
      </c>
      <c r="E50" s="87">
        <f t="shared" si="2"/>
        <v>10000</v>
      </c>
      <c r="F50" s="24"/>
      <c r="G50" s="25">
        <v>30000</v>
      </c>
      <c r="H50" s="28">
        <f t="shared" si="0"/>
        <v>0</v>
      </c>
      <c r="I50" s="28"/>
      <c r="J50" s="28"/>
      <c r="K50" s="83">
        <f t="shared" si="1"/>
        <v>0</v>
      </c>
      <c r="L50" s="83"/>
    </row>
    <row r="51" spans="2:12" ht="19.5" hidden="1" customHeight="1" x14ac:dyDescent="0.2">
      <c r="B51" s="21">
        <v>44932</v>
      </c>
      <c r="C51" s="26"/>
      <c r="D51" s="23" t="s">
        <v>68</v>
      </c>
      <c r="E51" s="87">
        <f t="shared" si="2"/>
        <v>220000</v>
      </c>
      <c r="F51" s="24"/>
      <c r="G51" s="25">
        <v>10000</v>
      </c>
      <c r="H51" s="28">
        <f t="shared" si="0"/>
        <v>0</v>
      </c>
      <c r="I51" s="28"/>
      <c r="J51" s="28"/>
      <c r="K51" s="83">
        <f t="shared" si="1"/>
        <v>0</v>
      </c>
      <c r="L51" s="83"/>
    </row>
    <row r="52" spans="2:12" ht="19.5" hidden="1" customHeight="1" x14ac:dyDescent="0.2">
      <c r="B52" s="21">
        <v>44932</v>
      </c>
      <c r="C52" s="26"/>
      <c r="D52" s="23" t="s">
        <v>70</v>
      </c>
      <c r="E52" s="87">
        <f t="shared" si="2"/>
        <v>65000</v>
      </c>
      <c r="F52" s="24"/>
      <c r="G52" s="25">
        <v>220000</v>
      </c>
      <c r="H52" s="28">
        <f t="shared" si="0"/>
        <v>0</v>
      </c>
      <c r="I52" s="28"/>
      <c r="J52" s="28"/>
      <c r="K52" s="83">
        <f t="shared" si="1"/>
        <v>0</v>
      </c>
      <c r="L52" s="83"/>
    </row>
    <row r="53" spans="2:12" ht="19.5" hidden="1" customHeight="1" x14ac:dyDescent="0.2">
      <c r="B53" s="21">
        <v>44932</v>
      </c>
      <c r="C53" s="26"/>
      <c r="D53" s="23" t="s">
        <v>71</v>
      </c>
      <c r="E53" s="87">
        <f t="shared" si="2"/>
        <v>0</v>
      </c>
      <c r="F53" s="27"/>
      <c r="G53" s="25">
        <v>65000</v>
      </c>
      <c r="H53" s="28">
        <f t="shared" si="0"/>
        <v>0</v>
      </c>
      <c r="I53" s="28"/>
      <c r="J53" s="28"/>
      <c r="K53" s="83">
        <f t="shared" si="1"/>
        <v>0</v>
      </c>
      <c r="L53" s="83"/>
    </row>
    <row r="54" spans="2:12" ht="19.5" hidden="1" customHeight="1" x14ac:dyDescent="0.2">
      <c r="B54" s="21">
        <v>44933</v>
      </c>
      <c r="C54" s="26"/>
      <c r="D54" s="23" t="s">
        <v>72</v>
      </c>
      <c r="E54" s="87">
        <f t="shared" si="2"/>
        <v>0</v>
      </c>
      <c r="F54" s="27">
        <v>80000</v>
      </c>
      <c r="G54" s="25"/>
      <c r="H54" s="28">
        <f t="shared" si="0"/>
        <v>0</v>
      </c>
      <c r="I54" s="28"/>
      <c r="J54" s="28"/>
      <c r="K54" s="83">
        <f t="shared" si="1"/>
        <v>0</v>
      </c>
      <c r="L54" s="83"/>
    </row>
    <row r="55" spans="2:12" ht="19.5" hidden="1" customHeight="1" x14ac:dyDescent="0.2">
      <c r="B55" s="21">
        <v>44933</v>
      </c>
      <c r="C55" s="26"/>
      <c r="D55" s="23" t="s">
        <v>54</v>
      </c>
      <c r="E55" s="87">
        <f t="shared" si="2"/>
        <v>70000</v>
      </c>
      <c r="F55" s="24">
        <v>300000</v>
      </c>
      <c r="G55" s="25"/>
      <c r="H55" s="28">
        <f t="shared" si="0"/>
        <v>0</v>
      </c>
      <c r="I55" s="28"/>
      <c r="J55" s="28"/>
      <c r="K55" s="83">
        <f t="shared" si="1"/>
        <v>0</v>
      </c>
      <c r="L55" s="83"/>
    </row>
    <row r="56" spans="2:12" ht="19.5" hidden="1" customHeight="1" x14ac:dyDescent="0.2">
      <c r="B56" s="21">
        <v>44933</v>
      </c>
      <c r="C56" s="26"/>
      <c r="D56" s="23" t="s">
        <v>73</v>
      </c>
      <c r="E56" s="87">
        <f t="shared" si="2"/>
        <v>0</v>
      </c>
      <c r="F56" s="24"/>
      <c r="G56" s="25">
        <v>70000</v>
      </c>
      <c r="H56" s="28">
        <f t="shared" si="0"/>
        <v>0</v>
      </c>
      <c r="I56" s="28"/>
      <c r="J56" s="28"/>
      <c r="K56" s="83">
        <f t="shared" si="1"/>
        <v>0</v>
      </c>
      <c r="L56" s="83"/>
    </row>
    <row r="57" spans="2:12" ht="19.5" hidden="1" customHeight="1" x14ac:dyDescent="0.2">
      <c r="B57" s="21">
        <v>44933</v>
      </c>
      <c r="C57" s="26"/>
      <c r="D57" s="23" t="s">
        <v>74</v>
      </c>
      <c r="E57" s="87">
        <f t="shared" si="2"/>
        <v>80000</v>
      </c>
      <c r="F57" s="24">
        <v>85000</v>
      </c>
      <c r="G57" s="25"/>
      <c r="H57" s="28">
        <f t="shared" si="0"/>
        <v>0</v>
      </c>
      <c r="I57" s="28"/>
      <c r="J57" s="28"/>
      <c r="K57" s="83">
        <f t="shared" si="1"/>
        <v>0</v>
      </c>
      <c r="L57" s="83"/>
    </row>
    <row r="58" spans="2:12" ht="19.5" hidden="1" customHeight="1" x14ac:dyDescent="0.2">
      <c r="B58" s="21">
        <v>44933</v>
      </c>
      <c r="C58" s="26"/>
      <c r="D58" s="23" t="s">
        <v>75</v>
      </c>
      <c r="E58" s="87">
        <f t="shared" si="2"/>
        <v>148800</v>
      </c>
      <c r="F58" s="24"/>
      <c r="G58" s="25">
        <v>80000</v>
      </c>
      <c r="H58" s="28">
        <f t="shared" si="0"/>
        <v>0</v>
      </c>
      <c r="I58" s="28"/>
      <c r="J58" s="28"/>
      <c r="K58" s="83">
        <f t="shared" si="1"/>
        <v>0</v>
      </c>
      <c r="L58" s="83"/>
    </row>
    <row r="59" spans="2:12" ht="19.5" hidden="1" customHeight="1" x14ac:dyDescent="0.2">
      <c r="B59" s="21">
        <v>44933</v>
      </c>
      <c r="C59" s="26"/>
      <c r="D59" s="23" t="s">
        <v>76</v>
      </c>
      <c r="E59" s="87">
        <f t="shared" si="2"/>
        <v>150000</v>
      </c>
      <c r="F59" s="24"/>
      <c r="G59" s="25">
        <v>148800</v>
      </c>
      <c r="H59" s="28">
        <f t="shared" si="0"/>
        <v>0</v>
      </c>
      <c r="I59" s="28"/>
      <c r="J59" s="28"/>
      <c r="K59" s="83">
        <f t="shared" si="1"/>
        <v>0</v>
      </c>
      <c r="L59" s="83"/>
    </row>
    <row r="60" spans="2:12" ht="19.5" hidden="1" customHeight="1" x14ac:dyDescent="0.2">
      <c r="B60" s="21">
        <v>44933</v>
      </c>
      <c r="C60" s="26"/>
      <c r="D60" s="23" t="s">
        <v>77</v>
      </c>
      <c r="E60" s="87">
        <f t="shared" si="2"/>
        <v>0</v>
      </c>
      <c r="F60" s="24"/>
      <c r="G60" s="25">
        <v>150000</v>
      </c>
      <c r="H60" s="28">
        <f t="shared" si="0"/>
        <v>0</v>
      </c>
      <c r="I60" s="28"/>
      <c r="J60" s="28"/>
      <c r="K60" s="83">
        <f t="shared" si="1"/>
        <v>0</v>
      </c>
      <c r="L60" s="83"/>
    </row>
    <row r="61" spans="2:12" ht="19.5" hidden="1" customHeight="1" x14ac:dyDescent="0.2">
      <c r="B61" s="21">
        <v>44936</v>
      </c>
      <c r="C61" s="26"/>
      <c r="D61" s="23" t="s">
        <v>78</v>
      </c>
      <c r="E61" s="87">
        <f t="shared" si="2"/>
        <v>0</v>
      </c>
      <c r="F61" s="24">
        <v>50000</v>
      </c>
      <c r="G61" s="25"/>
      <c r="H61" s="28">
        <f t="shared" si="0"/>
        <v>0</v>
      </c>
      <c r="I61" s="28"/>
      <c r="J61" s="28"/>
      <c r="K61" s="83">
        <f t="shared" si="1"/>
        <v>0</v>
      </c>
      <c r="L61" s="83"/>
    </row>
    <row r="62" spans="2:12" ht="19.5" hidden="1" customHeight="1" x14ac:dyDescent="0.2">
      <c r="B62" s="21">
        <v>44936</v>
      </c>
      <c r="C62" s="63"/>
      <c r="D62" s="64" t="s">
        <v>79</v>
      </c>
      <c r="E62" s="88">
        <f t="shared" si="2"/>
        <v>13000</v>
      </c>
      <c r="F62" s="65">
        <v>38000</v>
      </c>
      <c r="G62" s="66"/>
      <c r="H62" s="67">
        <f t="shared" si="0"/>
        <v>0</v>
      </c>
      <c r="I62" s="67"/>
      <c r="J62" s="67"/>
      <c r="K62" s="83">
        <f t="shared" si="1"/>
        <v>0</v>
      </c>
      <c r="L62" s="83"/>
    </row>
    <row r="63" spans="2:12" ht="19.5" hidden="1" customHeight="1" x14ac:dyDescent="0.2">
      <c r="B63" s="21">
        <v>44936</v>
      </c>
      <c r="C63" s="63"/>
      <c r="D63" s="64" t="s">
        <v>80</v>
      </c>
      <c r="E63" s="88">
        <f t="shared" si="2"/>
        <v>0</v>
      </c>
      <c r="F63" s="65"/>
      <c r="G63" s="66">
        <v>13000</v>
      </c>
      <c r="H63" s="67">
        <f t="shared" si="0"/>
        <v>0</v>
      </c>
      <c r="I63" s="67"/>
      <c r="J63" s="67"/>
      <c r="K63" s="83">
        <f t="shared" si="1"/>
        <v>0</v>
      </c>
      <c r="L63" s="83"/>
    </row>
    <row r="64" spans="2:12" ht="19.5" hidden="1" customHeight="1" x14ac:dyDescent="0.2">
      <c r="B64" s="21">
        <v>44936</v>
      </c>
      <c r="C64" s="63"/>
      <c r="D64" s="64" t="s">
        <v>81</v>
      </c>
      <c r="E64" s="88">
        <f t="shared" si="2"/>
        <v>0</v>
      </c>
      <c r="F64" s="65">
        <v>30000</v>
      </c>
      <c r="G64" s="66"/>
      <c r="H64" s="67">
        <f t="shared" si="0"/>
        <v>0</v>
      </c>
      <c r="I64" s="67"/>
      <c r="J64" s="67"/>
      <c r="K64" s="83">
        <f t="shared" si="1"/>
        <v>0</v>
      </c>
      <c r="L64" s="83"/>
    </row>
    <row r="65" spans="2:12" ht="19.5" hidden="1" customHeight="1" x14ac:dyDescent="0.2">
      <c r="B65" s="62">
        <v>44936</v>
      </c>
      <c r="C65" s="63"/>
      <c r="D65" s="64" t="s">
        <v>82</v>
      </c>
      <c r="E65" s="88">
        <f t="shared" si="2"/>
        <v>0</v>
      </c>
      <c r="F65" s="65">
        <v>8000</v>
      </c>
      <c r="G65" s="66"/>
      <c r="H65" s="67">
        <f t="shared" si="0"/>
        <v>0</v>
      </c>
      <c r="I65" s="67"/>
      <c r="J65" s="67"/>
      <c r="K65" s="83">
        <f t="shared" si="1"/>
        <v>0</v>
      </c>
      <c r="L65" s="83"/>
    </row>
    <row r="66" spans="2:12" ht="19.5" hidden="1" customHeight="1" x14ac:dyDescent="0.2">
      <c r="B66" s="62">
        <v>44936</v>
      </c>
      <c r="C66" s="63"/>
      <c r="D66" s="64" t="s">
        <v>83</v>
      </c>
      <c r="E66" s="88">
        <f t="shared" si="2"/>
        <v>0</v>
      </c>
      <c r="F66" s="65">
        <v>500000</v>
      </c>
      <c r="G66" s="66"/>
      <c r="H66" s="67">
        <f t="shared" si="0"/>
        <v>0</v>
      </c>
      <c r="I66" s="67"/>
      <c r="J66" s="67"/>
      <c r="K66" s="83">
        <f t="shared" si="1"/>
        <v>0</v>
      </c>
      <c r="L66" s="83"/>
    </row>
    <row r="67" spans="2:12" ht="19.5" hidden="1" customHeight="1" x14ac:dyDescent="0.2">
      <c r="B67" s="62">
        <v>44936</v>
      </c>
      <c r="C67" s="63"/>
      <c r="D67" s="64" t="s">
        <v>84</v>
      </c>
      <c r="E67" s="88">
        <f t="shared" si="2"/>
        <v>12000</v>
      </c>
      <c r="F67" s="65">
        <v>90000</v>
      </c>
      <c r="G67" s="66"/>
      <c r="H67" s="67">
        <f t="shared" si="0"/>
        <v>0</v>
      </c>
      <c r="I67" s="67"/>
      <c r="J67" s="67"/>
      <c r="K67" s="83">
        <f t="shared" si="1"/>
        <v>0</v>
      </c>
      <c r="L67" s="83"/>
    </row>
    <row r="68" spans="2:12" ht="19.5" hidden="1" customHeight="1" x14ac:dyDescent="0.2">
      <c r="B68" s="62">
        <v>44936</v>
      </c>
      <c r="C68" s="63"/>
      <c r="D68" s="64" t="s">
        <v>85</v>
      </c>
      <c r="E68" s="88">
        <f t="shared" si="2"/>
        <v>0</v>
      </c>
      <c r="F68" s="65"/>
      <c r="G68" s="66">
        <v>12000</v>
      </c>
      <c r="H68" s="67">
        <f t="shared" si="0"/>
        <v>0</v>
      </c>
      <c r="I68" s="67"/>
      <c r="J68" s="67"/>
      <c r="K68" s="83">
        <f t="shared" si="1"/>
        <v>0</v>
      </c>
      <c r="L68" s="83"/>
    </row>
    <row r="69" spans="2:12" ht="19.5" hidden="1" customHeight="1" x14ac:dyDescent="0.2">
      <c r="B69" s="62">
        <v>44936</v>
      </c>
      <c r="C69" s="63"/>
      <c r="D69" s="64" t="s">
        <v>86</v>
      </c>
      <c r="E69" s="88">
        <f t="shared" si="2"/>
        <v>0</v>
      </c>
      <c r="F69" s="65">
        <v>32000</v>
      </c>
      <c r="G69" s="66"/>
      <c r="H69" s="67">
        <f t="shared" si="0"/>
        <v>0</v>
      </c>
      <c r="I69" s="67"/>
      <c r="J69" s="67"/>
      <c r="K69" s="83">
        <f t="shared" si="1"/>
        <v>0</v>
      </c>
      <c r="L69" s="83"/>
    </row>
    <row r="70" spans="2:12" ht="19.5" hidden="1" customHeight="1" x14ac:dyDescent="0.2">
      <c r="B70" s="62">
        <v>44936</v>
      </c>
      <c r="C70" s="63"/>
      <c r="D70" s="64" t="s">
        <v>87</v>
      </c>
      <c r="E70" s="88">
        <f t="shared" si="2"/>
        <v>0</v>
      </c>
      <c r="F70" s="65">
        <v>2000</v>
      </c>
      <c r="G70" s="66"/>
      <c r="H70" s="67">
        <f t="shared" si="0"/>
        <v>0</v>
      </c>
      <c r="I70" s="67"/>
      <c r="J70" s="67"/>
      <c r="K70" s="83">
        <f t="shared" si="1"/>
        <v>0</v>
      </c>
      <c r="L70" s="83"/>
    </row>
    <row r="71" spans="2:12" ht="19.5" hidden="1" customHeight="1" x14ac:dyDescent="0.2">
      <c r="B71" s="62">
        <v>44937</v>
      </c>
      <c r="C71" s="63"/>
      <c r="D71" s="64" t="s">
        <v>88</v>
      </c>
      <c r="E71" s="88">
        <f t="shared" ref="E71:E134" si="3">+G72</f>
        <v>0</v>
      </c>
      <c r="F71" s="65">
        <v>10000</v>
      </c>
      <c r="G71" s="66"/>
      <c r="H71" s="67">
        <f t="shared" ref="H71:H134" si="4">SUBTOTAL(9,E71:G71)</f>
        <v>0</v>
      </c>
      <c r="I71" s="67"/>
      <c r="J71" s="67"/>
      <c r="K71" s="83">
        <f t="shared" ref="K71:K134" si="5">SUBTOTAL(9,H71)</f>
        <v>0</v>
      </c>
      <c r="L71" s="83"/>
    </row>
    <row r="72" spans="2:12" ht="19.5" hidden="1" customHeight="1" x14ac:dyDescent="0.2">
      <c r="B72" s="62">
        <v>44937</v>
      </c>
      <c r="C72" s="26"/>
      <c r="D72" s="23" t="s">
        <v>89</v>
      </c>
      <c r="E72" s="87">
        <f t="shared" si="3"/>
        <v>20000</v>
      </c>
      <c r="F72" s="24">
        <v>40000</v>
      </c>
      <c r="G72" s="25"/>
      <c r="H72" s="28">
        <f t="shared" si="4"/>
        <v>0</v>
      </c>
      <c r="I72" s="28"/>
      <c r="J72" s="28"/>
      <c r="K72" s="83">
        <f t="shared" si="5"/>
        <v>0</v>
      </c>
      <c r="L72" s="83"/>
    </row>
    <row r="73" spans="2:12" ht="19.5" hidden="1" customHeight="1" x14ac:dyDescent="0.2">
      <c r="B73" s="62">
        <v>44937</v>
      </c>
      <c r="C73" s="26"/>
      <c r="D73" s="23" t="s">
        <v>90</v>
      </c>
      <c r="E73" s="87">
        <f t="shared" si="3"/>
        <v>0</v>
      </c>
      <c r="F73" s="24"/>
      <c r="G73" s="25">
        <v>20000</v>
      </c>
      <c r="H73" s="28">
        <f t="shared" si="4"/>
        <v>0</v>
      </c>
      <c r="I73" s="28"/>
      <c r="J73" s="28"/>
      <c r="K73" s="83">
        <f t="shared" si="5"/>
        <v>0</v>
      </c>
      <c r="L73" s="83"/>
    </row>
    <row r="74" spans="2:12" ht="19.5" hidden="1" customHeight="1" x14ac:dyDescent="0.2">
      <c r="B74" s="62">
        <v>44937</v>
      </c>
      <c r="C74" s="26"/>
      <c r="D74" s="23" t="s">
        <v>92</v>
      </c>
      <c r="E74" s="87">
        <f t="shared" si="3"/>
        <v>7000</v>
      </c>
      <c r="F74" s="24">
        <v>20000</v>
      </c>
      <c r="G74" s="25"/>
      <c r="H74" s="28">
        <f t="shared" si="4"/>
        <v>0</v>
      </c>
      <c r="I74" s="28"/>
      <c r="J74" s="28"/>
      <c r="K74" s="83">
        <f t="shared" si="5"/>
        <v>0</v>
      </c>
      <c r="L74" s="83"/>
    </row>
    <row r="75" spans="2:12" ht="19.5" hidden="1" customHeight="1" x14ac:dyDescent="0.2">
      <c r="B75" s="62">
        <v>44937</v>
      </c>
      <c r="C75" s="26"/>
      <c r="D75" s="23" t="s">
        <v>93</v>
      </c>
      <c r="E75" s="87">
        <f t="shared" si="3"/>
        <v>0</v>
      </c>
      <c r="F75" s="24"/>
      <c r="G75" s="25">
        <v>7000</v>
      </c>
      <c r="H75" s="28">
        <f t="shared" si="4"/>
        <v>0</v>
      </c>
      <c r="I75" s="28"/>
      <c r="J75" s="28"/>
      <c r="K75" s="83">
        <f t="shared" si="5"/>
        <v>0</v>
      </c>
      <c r="L75" s="83"/>
    </row>
    <row r="76" spans="2:12" ht="19.5" hidden="1" customHeight="1" x14ac:dyDescent="0.2">
      <c r="B76" s="62">
        <v>44937</v>
      </c>
      <c r="C76" s="26"/>
      <c r="D76" s="23" t="s">
        <v>94</v>
      </c>
      <c r="E76" s="87">
        <f t="shared" si="3"/>
        <v>193000</v>
      </c>
      <c r="F76" s="24">
        <v>150000</v>
      </c>
      <c r="G76" s="25"/>
      <c r="H76" s="28">
        <f t="shared" si="4"/>
        <v>0</v>
      </c>
      <c r="I76" s="28"/>
      <c r="J76" s="28"/>
      <c r="K76" s="83">
        <f t="shared" si="5"/>
        <v>0</v>
      </c>
      <c r="L76" s="83"/>
    </row>
    <row r="77" spans="2:12" ht="19.5" hidden="1" customHeight="1" x14ac:dyDescent="0.2">
      <c r="B77" s="62">
        <v>44937</v>
      </c>
      <c r="C77" s="26"/>
      <c r="D77" s="23" t="s">
        <v>95</v>
      </c>
      <c r="E77" s="87">
        <f t="shared" si="3"/>
        <v>0</v>
      </c>
      <c r="F77" s="24"/>
      <c r="G77" s="25">
        <v>193000</v>
      </c>
      <c r="H77" s="28">
        <f t="shared" si="4"/>
        <v>0</v>
      </c>
      <c r="I77" s="28"/>
      <c r="J77" s="28"/>
      <c r="K77" s="83">
        <f t="shared" si="5"/>
        <v>0</v>
      </c>
      <c r="L77" s="83"/>
    </row>
    <row r="78" spans="2:12" ht="19.5" hidden="1" customHeight="1" x14ac:dyDescent="0.2">
      <c r="B78" s="21">
        <v>44938</v>
      </c>
      <c r="C78" s="26"/>
      <c r="D78" s="23" t="s">
        <v>45</v>
      </c>
      <c r="E78" s="87">
        <f t="shared" si="3"/>
        <v>0</v>
      </c>
      <c r="F78" s="24">
        <v>10000</v>
      </c>
      <c r="G78" s="25"/>
      <c r="H78" s="28">
        <f t="shared" si="4"/>
        <v>0</v>
      </c>
      <c r="I78" s="28"/>
      <c r="J78" s="28"/>
      <c r="K78" s="83">
        <f t="shared" si="5"/>
        <v>0</v>
      </c>
      <c r="L78" s="83"/>
    </row>
    <row r="79" spans="2:12" ht="15.75" hidden="1" x14ac:dyDescent="0.2">
      <c r="B79" s="21">
        <v>44938</v>
      </c>
      <c r="C79" s="26"/>
      <c r="D79" s="23" t="s">
        <v>96</v>
      </c>
      <c r="E79" s="87">
        <f t="shared" si="3"/>
        <v>0</v>
      </c>
      <c r="F79" s="24">
        <v>60000</v>
      </c>
      <c r="G79" s="25"/>
      <c r="H79" s="28">
        <f t="shared" si="4"/>
        <v>0</v>
      </c>
      <c r="I79" s="28"/>
      <c r="J79" s="28"/>
      <c r="K79" s="83">
        <f t="shared" si="5"/>
        <v>0</v>
      </c>
      <c r="L79" s="83"/>
    </row>
    <row r="80" spans="2:12" ht="15.75" hidden="1" x14ac:dyDescent="0.2">
      <c r="B80" s="21">
        <v>44938</v>
      </c>
      <c r="C80" s="26"/>
      <c r="D80" s="23" t="s">
        <v>98</v>
      </c>
      <c r="E80" s="87">
        <f t="shared" si="3"/>
        <v>0</v>
      </c>
      <c r="F80" s="24">
        <v>80000</v>
      </c>
      <c r="G80" s="25"/>
      <c r="H80" s="28">
        <f t="shared" si="4"/>
        <v>0</v>
      </c>
      <c r="I80" s="28"/>
      <c r="J80" s="28"/>
      <c r="K80" s="83">
        <f t="shared" si="5"/>
        <v>0</v>
      </c>
      <c r="L80" s="83"/>
    </row>
    <row r="81" spans="2:14" ht="15.75" hidden="1" x14ac:dyDescent="0.2">
      <c r="B81" s="21">
        <v>44938</v>
      </c>
      <c r="C81" s="26"/>
      <c r="D81" s="23" t="s">
        <v>99</v>
      </c>
      <c r="E81" s="87">
        <f t="shared" si="3"/>
        <v>0</v>
      </c>
      <c r="F81" s="24">
        <v>475000</v>
      </c>
      <c r="G81" s="25"/>
      <c r="H81" s="28">
        <f t="shared" si="4"/>
        <v>0</v>
      </c>
      <c r="I81" s="28"/>
      <c r="J81" s="28"/>
      <c r="K81" s="83">
        <f t="shared" si="5"/>
        <v>0</v>
      </c>
      <c r="L81" s="83"/>
    </row>
    <row r="82" spans="2:14" ht="15.75" hidden="1" x14ac:dyDescent="0.2">
      <c r="B82" s="21">
        <v>44938</v>
      </c>
      <c r="C82" s="26"/>
      <c r="D82" s="23" t="s">
        <v>36</v>
      </c>
      <c r="E82" s="87">
        <f t="shared" si="3"/>
        <v>0</v>
      </c>
      <c r="F82" s="24">
        <v>20000</v>
      </c>
      <c r="G82" s="25"/>
      <c r="H82" s="28">
        <f t="shared" si="4"/>
        <v>0</v>
      </c>
      <c r="I82" s="28"/>
      <c r="J82" s="28"/>
      <c r="K82" s="83">
        <f t="shared" si="5"/>
        <v>0</v>
      </c>
      <c r="L82" s="83"/>
    </row>
    <row r="83" spans="2:14" ht="15.75" hidden="1" x14ac:dyDescent="0.2">
      <c r="B83" s="21">
        <v>44939</v>
      </c>
      <c r="C83" s="63"/>
      <c r="D83" s="64" t="s">
        <v>100</v>
      </c>
      <c r="E83" s="88">
        <f t="shared" si="3"/>
        <v>0</v>
      </c>
      <c r="F83" s="65">
        <v>100000</v>
      </c>
      <c r="G83" s="66"/>
      <c r="H83" s="67">
        <f t="shared" si="4"/>
        <v>0</v>
      </c>
      <c r="I83" s="67"/>
      <c r="J83" s="67"/>
      <c r="K83" s="83">
        <f t="shared" si="5"/>
        <v>0</v>
      </c>
      <c r="L83" s="83"/>
    </row>
    <row r="84" spans="2:14" ht="17.25" hidden="1" customHeight="1" x14ac:dyDescent="0.2">
      <c r="B84" s="21">
        <v>44939</v>
      </c>
      <c r="C84" s="63"/>
      <c r="D84" s="64" t="s">
        <v>101</v>
      </c>
      <c r="E84" s="88">
        <f t="shared" si="3"/>
        <v>0</v>
      </c>
      <c r="F84" s="65">
        <v>1000</v>
      </c>
      <c r="G84" s="66"/>
      <c r="H84" s="67">
        <f t="shared" si="4"/>
        <v>0</v>
      </c>
      <c r="I84" s="67"/>
      <c r="J84" s="67"/>
      <c r="K84" s="83">
        <f t="shared" si="5"/>
        <v>0</v>
      </c>
      <c r="L84" s="83"/>
    </row>
    <row r="85" spans="2:14" ht="16.5" hidden="1" customHeight="1" x14ac:dyDescent="0.2">
      <c r="B85" s="21">
        <v>44939</v>
      </c>
      <c r="C85" s="63"/>
      <c r="D85" s="64" t="s">
        <v>102</v>
      </c>
      <c r="E85" s="88">
        <f t="shared" si="3"/>
        <v>0</v>
      </c>
      <c r="F85" s="65">
        <v>50000</v>
      </c>
      <c r="G85" s="66"/>
      <c r="H85" s="67">
        <f t="shared" si="4"/>
        <v>0</v>
      </c>
      <c r="I85" s="67"/>
      <c r="J85" s="67"/>
      <c r="K85" s="83">
        <f t="shared" si="5"/>
        <v>0</v>
      </c>
      <c r="L85" s="83"/>
    </row>
    <row r="86" spans="2:14" s="8" customFormat="1" ht="15.75" hidden="1" x14ac:dyDescent="0.2">
      <c r="B86" s="21">
        <v>44939</v>
      </c>
      <c r="C86" s="63"/>
      <c r="D86" s="64" t="s">
        <v>103</v>
      </c>
      <c r="E86" s="88">
        <f t="shared" si="3"/>
        <v>100000</v>
      </c>
      <c r="F86" s="65">
        <v>40000</v>
      </c>
      <c r="G86" s="66"/>
      <c r="H86" s="67">
        <f t="shared" si="4"/>
        <v>0</v>
      </c>
      <c r="I86" s="67"/>
      <c r="J86" s="67"/>
      <c r="K86" s="83">
        <f t="shared" si="5"/>
        <v>0</v>
      </c>
      <c r="L86" s="83"/>
      <c r="M86" s="4"/>
      <c r="N86" s="4"/>
    </row>
    <row r="87" spans="2:14" ht="15.75" hidden="1" x14ac:dyDescent="0.2">
      <c r="B87" s="21">
        <v>44939</v>
      </c>
      <c r="C87" s="63"/>
      <c r="D87" s="64" t="s">
        <v>104</v>
      </c>
      <c r="E87" s="88">
        <f t="shared" si="3"/>
        <v>7500</v>
      </c>
      <c r="F87" s="65"/>
      <c r="G87" s="66">
        <v>100000</v>
      </c>
      <c r="H87" s="67">
        <f t="shared" si="4"/>
        <v>0</v>
      </c>
      <c r="I87" s="67"/>
      <c r="J87" s="67"/>
      <c r="K87" s="83">
        <f t="shared" si="5"/>
        <v>0</v>
      </c>
      <c r="L87" s="83"/>
    </row>
    <row r="88" spans="2:14" ht="15.75" hidden="1" x14ac:dyDescent="0.2">
      <c r="B88" s="21">
        <v>44939</v>
      </c>
      <c r="C88" s="63"/>
      <c r="D88" s="64" t="s">
        <v>107</v>
      </c>
      <c r="E88" s="88">
        <f t="shared" si="3"/>
        <v>0</v>
      </c>
      <c r="F88" s="65"/>
      <c r="G88" s="66">
        <v>7500</v>
      </c>
      <c r="H88" s="67">
        <f t="shared" si="4"/>
        <v>0</v>
      </c>
      <c r="I88" s="67"/>
      <c r="J88" s="67"/>
      <c r="K88" s="83">
        <f t="shared" si="5"/>
        <v>0</v>
      </c>
      <c r="L88" s="83"/>
    </row>
    <row r="89" spans="2:14" ht="16.5" hidden="1" customHeight="1" x14ac:dyDescent="0.2">
      <c r="B89" s="21">
        <v>44940</v>
      </c>
      <c r="C89" s="63"/>
      <c r="D89" s="64" t="s">
        <v>108</v>
      </c>
      <c r="E89" s="88">
        <f t="shared" si="3"/>
        <v>0</v>
      </c>
      <c r="F89" s="65">
        <v>30000</v>
      </c>
      <c r="G89" s="66"/>
      <c r="H89" s="67">
        <f t="shared" si="4"/>
        <v>0</v>
      </c>
      <c r="I89" s="67"/>
      <c r="J89" s="67"/>
      <c r="K89" s="83">
        <f t="shared" si="5"/>
        <v>0</v>
      </c>
      <c r="L89" s="83"/>
    </row>
    <row r="90" spans="2:14" ht="15.75" hidden="1" x14ac:dyDescent="0.2">
      <c r="B90" s="21">
        <v>44940</v>
      </c>
      <c r="C90" s="63"/>
      <c r="D90" s="64" t="s">
        <v>109</v>
      </c>
      <c r="E90" s="88">
        <f t="shared" si="3"/>
        <v>0</v>
      </c>
      <c r="F90" s="65">
        <v>20000</v>
      </c>
      <c r="G90" s="66"/>
      <c r="H90" s="67">
        <f t="shared" si="4"/>
        <v>0</v>
      </c>
      <c r="I90" s="67"/>
      <c r="J90" s="67"/>
      <c r="K90" s="83">
        <f t="shared" si="5"/>
        <v>0</v>
      </c>
      <c r="L90" s="83"/>
    </row>
    <row r="91" spans="2:14" ht="15.75" hidden="1" x14ac:dyDescent="0.2">
      <c r="B91" s="21">
        <v>44940</v>
      </c>
      <c r="C91" s="63"/>
      <c r="D91" s="64" t="s">
        <v>110</v>
      </c>
      <c r="E91" s="88">
        <f t="shared" si="3"/>
        <v>0</v>
      </c>
      <c r="F91" s="65">
        <v>100000</v>
      </c>
      <c r="G91" s="66"/>
      <c r="H91" s="67">
        <f t="shared" si="4"/>
        <v>0</v>
      </c>
      <c r="I91" s="67"/>
      <c r="J91" s="67"/>
      <c r="K91" s="83">
        <f t="shared" si="5"/>
        <v>0</v>
      </c>
      <c r="L91" s="83"/>
    </row>
    <row r="92" spans="2:14" ht="15.75" hidden="1" x14ac:dyDescent="0.2">
      <c r="B92" s="21">
        <v>44940</v>
      </c>
      <c r="C92" s="63"/>
      <c r="D92" s="64" t="s">
        <v>111</v>
      </c>
      <c r="E92" s="88">
        <f t="shared" si="3"/>
        <v>0</v>
      </c>
      <c r="F92" s="65">
        <v>150000</v>
      </c>
      <c r="G92" s="66"/>
      <c r="H92" s="67">
        <f t="shared" si="4"/>
        <v>0</v>
      </c>
      <c r="I92" s="67"/>
      <c r="J92" s="67"/>
      <c r="K92" s="83">
        <f t="shared" si="5"/>
        <v>0</v>
      </c>
      <c r="L92" s="83"/>
    </row>
    <row r="93" spans="2:14" ht="15.75" hidden="1" x14ac:dyDescent="0.2">
      <c r="B93" s="21">
        <v>44942</v>
      </c>
      <c r="C93" s="63"/>
      <c r="D93" s="23" t="s">
        <v>112</v>
      </c>
      <c r="E93" s="87">
        <f t="shared" si="3"/>
        <v>0</v>
      </c>
      <c r="F93" s="65">
        <v>250000</v>
      </c>
      <c r="G93" s="66"/>
      <c r="H93" s="67">
        <f t="shared" si="4"/>
        <v>0</v>
      </c>
      <c r="I93" s="67"/>
      <c r="J93" s="67"/>
      <c r="K93" s="83">
        <f t="shared" si="5"/>
        <v>0</v>
      </c>
      <c r="L93" s="83"/>
    </row>
    <row r="94" spans="2:14" ht="15.75" hidden="1" x14ac:dyDescent="0.2">
      <c r="B94" s="21">
        <v>44942</v>
      </c>
      <c r="C94" s="63"/>
      <c r="D94" s="23" t="s">
        <v>113</v>
      </c>
      <c r="E94" s="87">
        <f t="shared" si="3"/>
        <v>0</v>
      </c>
      <c r="F94" s="65">
        <v>59500</v>
      </c>
      <c r="G94" s="66"/>
      <c r="H94" s="67">
        <f t="shared" si="4"/>
        <v>0</v>
      </c>
      <c r="I94" s="67"/>
      <c r="J94" s="67"/>
      <c r="K94" s="83">
        <f t="shared" si="5"/>
        <v>0</v>
      </c>
      <c r="L94" s="83"/>
    </row>
    <row r="95" spans="2:14" ht="15.75" hidden="1" x14ac:dyDescent="0.2">
      <c r="B95" s="21">
        <v>44942</v>
      </c>
      <c r="C95" s="63"/>
      <c r="D95" s="23" t="s">
        <v>117</v>
      </c>
      <c r="E95" s="87">
        <f t="shared" si="3"/>
        <v>555000</v>
      </c>
      <c r="F95" s="65">
        <v>877000</v>
      </c>
      <c r="G95" s="66"/>
      <c r="H95" s="67">
        <f t="shared" si="4"/>
        <v>0</v>
      </c>
      <c r="I95" s="67"/>
      <c r="J95" s="67"/>
      <c r="K95" s="83">
        <f t="shared" si="5"/>
        <v>0</v>
      </c>
      <c r="L95" s="83"/>
    </row>
    <row r="96" spans="2:14" ht="15.75" hidden="1" x14ac:dyDescent="0.2">
      <c r="B96" s="21">
        <v>44942</v>
      </c>
      <c r="C96" s="63"/>
      <c r="D96" s="23" t="s">
        <v>114</v>
      </c>
      <c r="E96" s="87">
        <f t="shared" si="3"/>
        <v>0</v>
      </c>
      <c r="F96" s="65"/>
      <c r="G96" s="66">
        <v>555000</v>
      </c>
      <c r="H96" s="67">
        <f t="shared" si="4"/>
        <v>0</v>
      </c>
      <c r="I96" s="67"/>
      <c r="J96" s="67"/>
      <c r="K96" s="83">
        <f t="shared" si="5"/>
        <v>0</v>
      </c>
      <c r="L96" s="83"/>
    </row>
    <row r="97" spans="2:12" ht="15.75" hidden="1" x14ac:dyDescent="0.2">
      <c r="B97" s="21">
        <v>44942</v>
      </c>
      <c r="C97" s="63"/>
      <c r="D97" s="23" t="s">
        <v>115</v>
      </c>
      <c r="E97" s="87">
        <f t="shared" si="3"/>
        <v>390000</v>
      </c>
      <c r="F97" s="65">
        <v>65500</v>
      </c>
      <c r="G97" s="66"/>
      <c r="H97" s="67">
        <f t="shared" si="4"/>
        <v>0</v>
      </c>
      <c r="I97" s="67"/>
      <c r="J97" s="67"/>
      <c r="K97" s="83">
        <f t="shared" si="5"/>
        <v>0</v>
      </c>
      <c r="L97" s="83"/>
    </row>
    <row r="98" spans="2:12" ht="15.75" hidden="1" x14ac:dyDescent="0.2">
      <c r="B98" s="21">
        <v>44942</v>
      </c>
      <c r="C98" s="63"/>
      <c r="D98" s="23" t="s">
        <v>116</v>
      </c>
      <c r="E98" s="87">
        <f t="shared" si="3"/>
        <v>10000</v>
      </c>
      <c r="F98" s="65"/>
      <c r="G98" s="66">
        <v>390000</v>
      </c>
      <c r="H98" s="67">
        <f t="shared" si="4"/>
        <v>0</v>
      </c>
      <c r="I98" s="67"/>
      <c r="J98" s="67"/>
      <c r="K98" s="83">
        <f t="shared" si="5"/>
        <v>0</v>
      </c>
      <c r="L98" s="83"/>
    </row>
    <row r="99" spans="2:12" ht="15.75" hidden="1" x14ac:dyDescent="0.2">
      <c r="B99" s="21">
        <v>44942</v>
      </c>
      <c r="C99" s="63"/>
      <c r="D99" s="23" t="s">
        <v>93</v>
      </c>
      <c r="E99" s="87">
        <f t="shared" si="3"/>
        <v>0</v>
      </c>
      <c r="F99" s="65"/>
      <c r="G99" s="66">
        <v>10000</v>
      </c>
      <c r="H99" s="67">
        <f t="shared" si="4"/>
        <v>0</v>
      </c>
      <c r="I99" s="67"/>
      <c r="J99" s="67"/>
      <c r="K99" s="83">
        <f t="shared" si="5"/>
        <v>0</v>
      </c>
      <c r="L99" s="83"/>
    </row>
    <row r="100" spans="2:12" ht="15.75" hidden="1" x14ac:dyDescent="0.2">
      <c r="B100" s="21">
        <v>44943</v>
      </c>
      <c r="C100" s="63"/>
      <c r="D100" s="23" t="s">
        <v>118</v>
      </c>
      <c r="E100" s="87">
        <f t="shared" si="3"/>
        <v>0</v>
      </c>
      <c r="F100" s="65">
        <v>30000</v>
      </c>
      <c r="G100" s="66"/>
      <c r="H100" s="67">
        <f t="shared" si="4"/>
        <v>0</v>
      </c>
      <c r="I100" s="67"/>
      <c r="J100" s="67"/>
      <c r="K100" s="83">
        <f t="shared" si="5"/>
        <v>0</v>
      </c>
      <c r="L100" s="83"/>
    </row>
    <row r="101" spans="2:12" ht="15.75" hidden="1" x14ac:dyDescent="0.2">
      <c r="B101" s="21">
        <v>44943</v>
      </c>
      <c r="C101" s="63"/>
      <c r="D101" s="23" t="s">
        <v>119</v>
      </c>
      <c r="E101" s="87">
        <f t="shared" si="3"/>
        <v>0</v>
      </c>
      <c r="F101" s="65">
        <v>50000</v>
      </c>
      <c r="G101" s="66"/>
      <c r="H101" s="67">
        <f t="shared" si="4"/>
        <v>0</v>
      </c>
      <c r="I101" s="67"/>
      <c r="J101" s="67"/>
      <c r="K101" s="83">
        <f t="shared" si="5"/>
        <v>0</v>
      </c>
      <c r="L101" s="83"/>
    </row>
    <row r="102" spans="2:12" ht="15.75" hidden="1" x14ac:dyDescent="0.2">
      <c r="B102" s="21">
        <v>44943</v>
      </c>
      <c r="C102" s="63"/>
      <c r="D102" s="23" t="s">
        <v>120</v>
      </c>
      <c r="E102" s="87">
        <f t="shared" si="3"/>
        <v>0</v>
      </c>
      <c r="F102" s="65">
        <v>900000</v>
      </c>
      <c r="G102" s="66"/>
      <c r="H102" s="67">
        <f t="shared" si="4"/>
        <v>0</v>
      </c>
      <c r="I102" s="67"/>
      <c r="J102" s="67"/>
      <c r="K102" s="83">
        <f t="shared" si="5"/>
        <v>0</v>
      </c>
      <c r="L102" s="83"/>
    </row>
    <row r="103" spans="2:12" ht="15.75" hidden="1" x14ac:dyDescent="0.2">
      <c r="B103" s="68">
        <v>44943</v>
      </c>
      <c r="C103" s="69"/>
      <c r="D103" s="70" t="s">
        <v>121</v>
      </c>
      <c r="E103" s="89">
        <f t="shared" si="3"/>
        <v>0</v>
      </c>
      <c r="F103" s="71">
        <v>21000</v>
      </c>
      <c r="G103" s="66"/>
      <c r="H103" s="67">
        <f t="shared" si="4"/>
        <v>0</v>
      </c>
      <c r="I103" s="67"/>
      <c r="J103" s="67"/>
      <c r="K103" s="83">
        <f t="shared" si="5"/>
        <v>0</v>
      </c>
      <c r="L103" s="83"/>
    </row>
    <row r="104" spans="2:12" ht="15.75" hidden="1" x14ac:dyDescent="0.2">
      <c r="B104" s="68">
        <v>44943</v>
      </c>
      <c r="C104" s="69"/>
      <c r="D104" s="70" t="s">
        <v>122</v>
      </c>
      <c r="E104" s="89">
        <f t="shared" si="3"/>
        <v>0</v>
      </c>
      <c r="F104" s="71">
        <v>10000</v>
      </c>
      <c r="G104" s="66"/>
      <c r="H104" s="67">
        <f t="shared" si="4"/>
        <v>0</v>
      </c>
      <c r="I104" s="67"/>
      <c r="J104" s="67"/>
      <c r="K104" s="83">
        <f t="shared" si="5"/>
        <v>0</v>
      </c>
      <c r="L104" s="83"/>
    </row>
    <row r="105" spans="2:12" ht="15.75" hidden="1" x14ac:dyDescent="0.2">
      <c r="B105" s="68">
        <v>44943</v>
      </c>
      <c r="C105" s="69"/>
      <c r="D105" s="70" t="s">
        <v>122</v>
      </c>
      <c r="E105" s="89">
        <f t="shared" si="3"/>
        <v>0</v>
      </c>
      <c r="F105" s="71">
        <v>10000</v>
      </c>
      <c r="G105" s="66"/>
      <c r="H105" s="67">
        <f t="shared" si="4"/>
        <v>0</v>
      </c>
      <c r="I105" s="67"/>
      <c r="J105" s="67"/>
      <c r="K105" s="83">
        <f t="shared" si="5"/>
        <v>0</v>
      </c>
      <c r="L105" s="83"/>
    </row>
    <row r="106" spans="2:12" ht="15.75" hidden="1" x14ac:dyDescent="0.2">
      <c r="B106" s="62">
        <v>44944</v>
      </c>
      <c r="C106" s="63"/>
      <c r="D106" s="23" t="s">
        <v>123</v>
      </c>
      <c r="E106" s="87">
        <f t="shared" si="3"/>
        <v>50000</v>
      </c>
      <c r="F106" s="65">
        <v>50000</v>
      </c>
      <c r="G106" s="66"/>
      <c r="H106" s="67">
        <f t="shared" si="4"/>
        <v>0</v>
      </c>
      <c r="I106" s="67"/>
      <c r="J106" s="67"/>
      <c r="K106" s="83">
        <f t="shared" si="5"/>
        <v>0</v>
      </c>
      <c r="L106" s="83"/>
    </row>
    <row r="107" spans="2:12" ht="15.75" hidden="1" x14ac:dyDescent="0.2">
      <c r="B107" s="62">
        <v>44944</v>
      </c>
      <c r="C107" s="63"/>
      <c r="D107" s="23" t="s">
        <v>44</v>
      </c>
      <c r="E107" s="87">
        <f t="shared" si="3"/>
        <v>0</v>
      </c>
      <c r="F107" s="65"/>
      <c r="G107" s="66">
        <v>50000</v>
      </c>
      <c r="H107" s="67">
        <f t="shared" si="4"/>
        <v>0</v>
      </c>
      <c r="I107" s="67"/>
      <c r="J107" s="67"/>
      <c r="K107" s="83">
        <f t="shared" si="5"/>
        <v>0</v>
      </c>
      <c r="L107" s="83"/>
    </row>
    <row r="108" spans="2:12" ht="15.75" hidden="1" x14ac:dyDescent="0.2">
      <c r="B108" s="62">
        <v>44945</v>
      </c>
      <c r="C108" s="63"/>
      <c r="D108" s="23" t="s">
        <v>126</v>
      </c>
      <c r="E108" s="87">
        <f t="shared" si="3"/>
        <v>0</v>
      </c>
      <c r="F108" s="65">
        <v>10000</v>
      </c>
      <c r="G108" s="66"/>
      <c r="H108" s="67">
        <f t="shared" si="4"/>
        <v>0</v>
      </c>
      <c r="I108" s="67"/>
      <c r="J108" s="67"/>
      <c r="K108" s="83">
        <f t="shared" si="5"/>
        <v>0</v>
      </c>
      <c r="L108" s="83"/>
    </row>
    <row r="109" spans="2:12" ht="15.75" hidden="1" x14ac:dyDescent="0.2">
      <c r="B109" s="62">
        <v>44945</v>
      </c>
      <c r="C109" s="63"/>
      <c r="D109" s="64"/>
      <c r="E109" s="88">
        <f t="shared" si="3"/>
        <v>95000</v>
      </c>
      <c r="F109" s="65">
        <v>100000</v>
      </c>
      <c r="G109" s="66"/>
      <c r="H109" s="67">
        <f t="shared" si="4"/>
        <v>0</v>
      </c>
      <c r="I109" s="67"/>
      <c r="J109" s="67"/>
      <c r="K109" s="83">
        <f t="shared" si="5"/>
        <v>0</v>
      </c>
      <c r="L109" s="83"/>
    </row>
    <row r="110" spans="2:12" ht="15.75" hidden="1" x14ac:dyDescent="0.2">
      <c r="B110" s="62">
        <v>44945</v>
      </c>
      <c r="C110" s="26"/>
      <c r="D110" s="23" t="s">
        <v>127</v>
      </c>
      <c r="E110" s="87">
        <f t="shared" si="3"/>
        <v>0</v>
      </c>
      <c r="F110" s="24"/>
      <c r="G110" s="25">
        <v>95000</v>
      </c>
      <c r="H110" s="28">
        <f t="shared" si="4"/>
        <v>0</v>
      </c>
      <c r="I110" s="28"/>
      <c r="J110" s="28"/>
      <c r="K110" s="83">
        <f t="shared" si="5"/>
        <v>0</v>
      </c>
      <c r="L110" s="83"/>
    </row>
    <row r="111" spans="2:12" ht="15.75" hidden="1" x14ac:dyDescent="0.2">
      <c r="B111" s="62">
        <v>44945</v>
      </c>
      <c r="C111" s="26"/>
      <c r="D111" s="23" t="s">
        <v>128</v>
      </c>
      <c r="E111" s="87">
        <f t="shared" si="3"/>
        <v>13000</v>
      </c>
      <c r="F111" s="24">
        <v>10000</v>
      </c>
      <c r="G111" s="25"/>
      <c r="H111" s="28">
        <f t="shared" si="4"/>
        <v>0</v>
      </c>
      <c r="I111" s="28"/>
      <c r="J111" s="28"/>
      <c r="K111" s="83">
        <f t="shared" si="5"/>
        <v>0</v>
      </c>
      <c r="L111" s="83"/>
    </row>
    <row r="112" spans="2:12" ht="15.75" hidden="1" x14ac:dyDescent="0.2">
      <c r="B112" s="62">
        <v>44945</v>
      </c>
      <c r="C112" s="26"/>
      <c r="D112" s="23" t="s">
        <v>130</v>
      </c>
      <c r="E112" s="87">
        <f t="shared" si="3"/>
        <v>0</v>
      </c>
      <c r="F112" s="24"/>
      <c r="G112" s="25">
        <v>13000</v>
      </c>
      <c r="H112" s="28">
        <f t="shared" si="4"/>
        <v>0</v>
      </c>
      <c r="I112" s="28"/>
      <c r="J112" s="28"/>
      <c r="K112" s="83">
        <f t="shared" si="5"/>
        <v>0</v>
      </c>
      <c r="L112" s="83"/>
    </row>
    <row r="113" spans="2:12" ht="15.75" hidden="1" x14ac:dyDescent="0.2">
      <c r="B113" s="21">
        <v>44946</v>
      </c>
      <c r="C113" s="26"/>
      <c r="D113" s="23" t="s">
        <v>131</v>
      </c>
      <c r="E113" s="87">
        <f t="shared" si="3"/>
        <v>0</v>
      </c>
      <c r="F113" s="24">
        <v>950000</v>
      </c>
      <c r="G113" s="25"/>
      <c r="H113" s="28">
        <f t="shared" si="4"/>
        <v>0</v>
      </c>
      <c r="I113" s="28"/>
      <c r="J113" s="28"/>
      <c r="K113" s="83">
        <f t="shared" si="5"/>
        <v>0</v>
      </c>
      <c r="L113" s="83"/>
    </row>
    <row r="114" spans="2:12" ht="15.75" hidden="1" x14ac:dyDescent="0.2">
      <c r="B114" s="21">
        <v>44946</v>
      </c>
      <c r="C114" s="26"/>
      <c r="D114" s="23" t="s">
        <v>132</v>
      </c>
      <c r="E114" s="87">
        <f t="shared" si="3"/>
        <v>0</v>
      </c>
      <c r="F114" s="24">
        <v>40000</v>
      </c>
      <c r="G114" s="25"/>
      <c r="H114" s="28">
        <f t="shared" si="4"/>
        <v>0</v>
      </c>
      <c r="I114" s="28"/>
      <c r="J114" s="28"/>
      <c r="K114" s="83">
        <f t="shared" si="5"/>
        <v>0</v>
      </c>
      <c r="L114" s="83"/>
    </row>
    <row r="115" spans="2:12" ht="15.75" hidden="1" x14ac:dyDescent="0.2">
      <c r="B115" s="21">
        <v>44946</v>
      </c>
      <c r="C115" s="26"/>
      <c r="D115" s="23"/>
      <c r="E115" s="87">
        <f t="shared" si="3"/>
        <v>150000</v>
      </c>
      <c r="F115" s="24">
        <v>30000</v>
      </c>
      <c r="G115" s="25"/>
      <c r="H115" s="28">
        <f t="shared" si="4"/>
        <v>0</v>
      </c>
      <c r="I115" s="28"/>
      <c r="J115" s="28"/>
      <c r="K115" s="83">
        <f t="shared" si="5"/>
        <v>0</v>
      </c>
      <c r="L115" s="83"/>
    </row>
    <row r="116" spans="2:12" ht="15.75" hidden="1" x14ac:dyDescent="0.2">
      <c r="B116" s="21">
        <v>44946</v>
      </c>
      <c r="C116" s="26"/>
      <c r="D116" s="23" t="s">
        <v>44</v>
      </c>
      <c r="E116" s="87">
        <f t="shared" si="3"/>
        <v>20000</v>
      </c>
      <c r="F116" s="24"/>
      <c r="G116" s="25">
        <v>150000</v>
      </c>
      <c r="H116" s="28">
        <f t="shared" si="4"/>
        <v>0</v>
      </c>
      <c r="I116" s="28"/>
      <c r="J116" s="28"/>
      <c r="K116" s="83">
        <f t="shared" si="5"/>
        <v>0</v>
      </c>
      <c r="L116" s="83"/>
    </row>
    <row r="117" spans="2:12" ht="15.75" hidden="1" x14ac:dyDescent="0.2">
      <c r="B117" s="21">
        <v>44946</v>
      </c>
      <c r="C117" s="26"/>
      <c r="D117" s="23" t="s">
        <v>133</v>
      </c>
      <c r="E117" s="87">
        <f t="shared" si="3"/>
        <v>10000</v>
      </c>
      <c r="F117" s="24"/>
      <c r="G117" s="25">
        <v>20000</v>
      </c>
      <c r="H117" s="28">
        <f t="shared" si="4"/>
        <v>0</v>
      </c>
      <c r="I117" s="28"/>
      <c r="J117" s="28"/>
      <c r="K117" s="83">
        <f t="shared" si="5"/>
        <v>0</v>
      </c>
      <c r="L117" s="83"/>
    </row>
    <row r="118" spans="2:12" ht="15.75" hidden="1" x14ac:dyDescent="0.2">
      <c r="B118" s="21">
        <v>44946</v>
      </c>
      <c r="C118" s="26"/>
      <c r="D118" s="23" t="s">
        <v>38</v>
      </c>
      <c r="E118" s="87">
        <f t="shared" si="3"/>
        <v>80000</v>
      </c>
      <c r="F118" s="24"/>
      <c r="G118" s="25">
        <v>10000</v>
      </c>
      <c r="H118" s="28">
        <f t="shared" si="4"/>
        <v>0</v>
      </c>
      <c r="I118" s="28"/>
      <c r="J118" s="28"/>
      <c r="K118" s="83">
        <f t="shared" si="5"/>
        <v>0</v>
      </c>
      <c r="L118" s="83"/>
    </row>
    <row r="119" spans="2:12" ht="15.75" hidden="1" x14ac:dyDescent="0.2">
      <c r="B119" s="21">
        <v>44946</v>
      </c>
      <c r="C119" s="26"/>
      <c r="D119" s="23" t="s">
        <v>134</v>
      </c>
      <c r="E119" s="87">
        <f t="shared" si="3"/>
        <v>0</v>
      </c>
      <c r="F119" s="24"/>
      <c r="G119" s="25">
        <v>80000</v>
      </c>
      <c r="H119" s="28">
        <f t="shared" si="4"/>
        <v>0</v>
      </c>
      <c r="I119" s="28"/>
      <c r="J119" s="28"/>
      <c r="K119" s="83">
        <f t="shared" si="5"/>
        <v>0</v>
      </c>
      <c r="L119" s="83"/>
    </row>
    <row r="120" spans="2:12" ht="15.75" hidden="1" x14ac:dyDescent="0.2">
      <c r="B120" s="21">
        <v>44946</v>
      </c>
      <c r="C120" s="26"/>
      <c r="D120" s="23" t="s">
        <v>135</v>
      </c>
      <c r="E120" s="87">
        <f t="shared" si="3"/>
        <v>0</v>
      </c>
      <c r="F120" s="24">
        <v>10000</v>
      </c>
      <c r="G120" s="25"/>
      <c r="H120" s="28">
        <f t="shared" si="4"/>
        <v>0</v>
      </c>
      <c r="I120" s="28"/>
      <c r="J120" s="28"/>
      <c r="K120" s="83">
        <f t="shared" si="5"/>
        <v>0</v>
      </c>
      <c r="L120" s="83"/>
    </row>
    <row r="121" spans="2:12" ht="15.75" hidden="1" x14ac:dyDescent="0.2">
      <c r="B121" s="21">
        <v>44946</v>
      </c>
      <c r="C121" s="26"/>
      <c r="D121" s="23" t="s">
        <v>136</v>
      </c>
      <c r="E121" s="87">
        <f t="shared" si="3"/>
        <v>0</v>
      </c>
      <c r="F121" s="24">
        <v>40000</v>
      </c>
      <c r="G121" s="25"/>
      <c r="H121" s="28">
        <f t="shared" si="4"/>
        <v>0</v>
      </c>
      <c r="I121" s="28"/>
      <c r="J121" s="28"/>
      <c r="K121" s="83">
        <f t="shared" si="5"/>
        <v>0</v>
      </c>
      <c r="L121" s="83"/>
    </row>
    <row r="122" spans="2:12" ht="15.75" hidden="1" x14ac:dyDescent="0.2">
      <c r="B122" s="21">
        <v>44946</v>
      </c>
      <c r="C122" s="26"/>
      <c r="D122" s="23" t="s">
        <v>137</v>
      </c>
      <c r="E122" s="87">
        <f t="shared" si="3"/>
        <v>686600</v>
      </c>
      <c r="F122" s="24">
        <v>300000</v>
      </c>
      <c r="G122" s="25"/>
      <c r="H122" s="28">
        <f t="shared" si="4"/>
        <v>0</v>
      </c>
      <c r="I122" s="28"/>
      <c r="J122" s="28"/>
      <c r="K122" s="83">
        <f t="shared" si="5"/>
        <v>0</v>
      </c>
      <c r="L122" s="83"/>
    </row>
    <row r="123" spans="2:12" ht="15.75" hidden="1" x14ac:dyDescent="0.2">
      <c r="B123" s="21">
        <v>44946</v>
      </c>
      <c r="C123" s="26"/>
      <c r="D123" s="23" t="s">
        <v>138</v>
      </c>
      <c r="E123" s="87">
        <f t="shared" si="3"/>
        <v>0</v>
      </c>
      <c r="F123" s="24"/>
      <c r="G123" s="25">
        <v>686600</v>
      </c>
      <c r="H123" s="28">
        <f t="shared" si="4"/>
        <v>0</v>
      </c>
      <c r="I123" s="28"/>
      <c r="J123" s="28"/>
      <c r="K123" s="83">
        <f t="shared" si="5"/>
        <v>0</v>
      </c>
      <c r="L123" s="83"/>
    </row>
    <row r="124" spans="2:12" ht="15.75" hidden="1" x14ac:dyDescent="0.2">
      <c r="B124" s="21">
        <v>44946</v>
      </c>
      <c r="C124" s="26"/>
      <c r="D124" s="23" t="s">
        <v>139</v>
      </c>
      <c r="E124" s="87">
        <f t="shared" si="3"/>
        <v>200000</v>
      </c>
      <c r="F124" s="24">
        <v>140000</v>
      </c>
      <c r="G124" s="25"/>
      <c r="H124" s="28">
        <f t="shared" si="4"/>
        <v>0</v>
      </c>
      <c r="I124" s="28"/>
      <c r="J124" s="28"/>
      <c r="K124" s="83">
        <f t="shared" si="5"/>
        <v>0</v>
      </c>
      <c r="L124" s="83"/>
    </row>
    <row r="125" spans="2:12" ht="15.75" hidden="1" x14ac:dyDescent="0.2">
      <c r="B125" s="21">
        <v>44946</v>
      </c>
      <c r="C125" s="26"/>
      <c r="D125" s="23" t="s">
        <v>140</v>
      </c>
      <c r="E125" s="87">
        <f t="shared" si="3"/>
        <v>0</v>
      </c>
      <c r="F125" s="24"/>
      <c r="G125" s="25">
        <v>200000</v>
      </c>
      <c r="H125" s="28">
        <f t="shared" si="4"/>
        <v>0</v>
      </c>
      <c r="I125" s="28"/>
      <c r="J125" s="28"/>
      <c r="K125" s="83">
        <f t="shared" si="5"/>
        <v>0</v>
      </c>
      <c r="L125" s="83"/>
    </row>
    <row r="126" spans="2:12" ht="15.75" hidden="1" x14ac:dyDescent="0.2">
      <c r="B126" s="21">
        <v>44947</v>
      </c>
      <c r="C126" s="73"/>
      <c r="D126" s="74" t="s">
        <v>124</v>
      </c>
      <c r="E126" s="90">
        <f t="shared" si="3"/>
        <v>0</v>
      </c>
      <c r="F126" s="75">
        <v>180000</v>
      </c>
      <c r="G126" s="76"/>
      <c r="H126" s="77">
        <f t="shared" si="4"/>
        <v>0</v>
      </c>
      <c r="I126" s="77"/>
      <c r="J126" s="77"/>
      <c r="K126" s="83">
        <f t="shared" si="5"/>
        <v>0</v>
      </c>
      <c r="L126" s="83"/>
    </row>
    <row r="127" spans="2:12" ht="15.75" hidden="1" x14ac:dyDescent="0.2">
      <c r="B127" s="21">
        <v>44947</v>
      </c>
      <c r="C127" s="73"/>
      <c r="D127" s="74" t="s">
        <v>142</v>
      </c>
      <c r="E127" s="90">
        <f t="shared" si="3"/>
        <v>30000</v>
      </c>
      <c r="F127" s="75">
        <v>140000</v>
      </c>
      <c r="G127" s="76"/>
      <c r="H127" s="77">
        <f t="shared" si="4"/>
        <v>0</v>
      </c>
      <c r="I127" s="77"/>
      <c r="J127" s="77"/>
      <c r="K127" s="83">
        <f t="shared" si="5"/>
        <v>0</v>
      </c>
      <c r="L127" s="83"/>
    </row>
    <row r="128" spans="2:12" ht="15.75" hidden="1" x14ac:dyDescent="0.2">
      <c r="B128" s="21">
        <v>44947</v>
      </c>
      <c r="C128" s="73"/>
      <c r="D128" s="74" t="s">
        <v>143</v>
      </c>
      <c r="E128" s="90">
        <f t="shared" si="3"/>
        <v>0</v>
      </c>
      <c r="F128" s="75"/>
      <c r="G128" s="76">
        <v>30000</v>
      </c>
      <c r="H128" s="77">
        <f t="shared" si="4"/>
        <v>0</v>
      </c>
      <c r="I128" s="77"/>
      <c r="J128" s="77"/>
      <c r="K128" s="83">
        <f t="shared" si="5"/>
        <v>0</v>
      </c>
      <c r="L128" s="83"/>
    </row>
    <row r="129" spans="2:14" ht="15.75" hidden="1" x14ac:dyDescent="0.2">
      <c r="B129" s="21">
        <v>44949</v>
      </c>
      <c r="C129" s="73"/>
      <c r="D129" s="74" t="s">
        <v>36</v>
      </c>
      <c r="E129" s="90">
        <f t="shared" si="3"/>
        <v>0</v>
      </c>
      <c r="F129" s="75">
        <v>20000</v>
      </c>
      <c r="G129" s="76"/>
      <c r="H129" s="77">
        <f t="shared" si="4"/>
        <v>0</v>
      </c>
      <c r="I129" s="77"/>
      <c r="J129" s="77"/>
      <c r="K129" s="83">
        <f t="shared" si="5"/>
        <v>0</v>
      </c>
      <c r="L129" s="83"/>
    </row>
    <row r="130" spans="2:14" ht="15.75" hidden="1" x14ac:dyDescent="0.2">
      <c r="B130" s="21">
        <v>44949</v>
      </c>
      <c r="C130" s="73"/>
      <c r="D130" s="74" t="s">
        <v>36</v>
      </c>
      <c r="E130" s="90">
        <f t="shared" si="3"/>
        <v>0</v>
      </c>
      <c r="F130" s="75">
        <v>10000</v>
      </c>
      <c r="G130" s="76"/>
      <c r="H130" s="77">
        <f t="shared" si="4"/>
        <v>0</v>
      </c>
      <c r="I130" s="77"/>
      <c r="J130" s="77"/>
      <c r="K130" s="83">
        <f t="shared" si="5"/>
        <v>0</v>
      </c>
      <c r="L130" s="83"/>
    </row>
    <row r="131" spans="2:14" ht="15.75" hidden="1" x14ac:dyDescent="0.2">
      <c r="B131" s="21">
        <v>44949</v>
      </c>
      <c r="C131" s="73"/>
      <c r="D131" s="74" t="s">
        <v>145</v>
      </c>
      <c r="E131" s="90">
        <f t="shared" si="3"/>
        <v>12000</v>
      </c>
      <c r="F131" s="75">
        <v>705000</v>
      </c>
      <c r="G131" s="76"/>
      <c r="H131" s="77">
        <f t="shared" si="4"/>
        <v>0</v>
      </c>
      <c r="I131" s="77"/>
      <c r="J131" s="77"/>
      <c r="K131" s="83">
        <f t="shared" si="5"/>
        <v>0</v>
      </c>
      <c r="L131" s="83"/>
    </row>
    <row r="132" spans="2:14" ht="15.75" hidden="1" x14ac:dyDescent="0.2">
      <c r="B132" s="21">
        <v>44949</v>
      </c>
      <c r="C132" s="73"/>
      <c r="D132" s="74" t="s">
        <v>146</v>
      </c>
      <c r="E132" s="90">
        <f t="shared" si="3"/>
        <v>0</v>
      </c>
      <c r="F132" s="75"/>
      <c r="G132" s="76">
        <v>12000</v>
      </c>
      <c r="H132" s="77">
        <f t="shared" si="4"/>
        <v>0</v>
      </c>
      <c r="I132" s="77"/>
      <c r="J132" s="77"/>
      <c r="K132" s="83">
        <f t="shared" si="5"/>
        <v>0</v>
      </c>
      <c r="L132" s="83"/>
    </row>
    <row r="133" spans="2:14" ht="15.75" hidden="1" x14ac:dyDescent="0.2">
      <c r="B133" s="21">
        <v>44949</v>
      </c>
      <c r="C133" s="73"/>
      <c r="D133" s="74" t="s">
        <v>147</v>
      </c>
      <c r="E133" s="90">
        <f t="shared" si="3"/>
        <v>0</v>
      </c>
      <c r="F133" s="75">
        <v>30000</v>
      </c>
      <c r="G133" s="76"/>
      <c r="H133" s="77">
        <f t="shared" si="4"/>
        <v>0</v>
      </c>
      <c r="I133" s="77"/>
      <c r="J133" s="77"/>
      <c r="K133" s="83">
        <f t="shared" si="5"/>
        <v>0</v>
      </c>
      <c r="L133" s="83"/>
    </row>
    <row r="134" spans="2:14" ht="15.75" hidden="1" x14ac:dyDescent="0.2">
      <c r="B134" s="21">
        <v>44950</v>
      </c>
      <c r="C134" s="73"/>
      <c r="D134" s="74" t="s">
        <v>148</v>
      </c>
      <c r="E134" s="90">
        <f t="shared" si="3"/>
        <v>0</v>
      </c>
      <c r="F134" s="75">
        <v>2000</v>
      </c>
      <c r="G134" s="76"/>
      <c r="H134" s="77">
        <f t="shared" si="4"/>
        <v>0</v>
      </c>
      <c r="I134" s="77"/>
      <c r="J134" s="77"/>
      <c r="K134" s="83">
        <f t="shared" si="5"/>
        <v>0</v>
      </c>
      <c r="L134" s="83"/>
    </row>
    <row r="135" spans="2:14" ht="15.75" hidden="1" x14ac:dyDescent="0.2">
      <c r="B135" s="21">
        <v>44950</v>
      </c>
      <c r="C135" s="73"/>
      <c r="D135" s="74"/>
      <c r="E135" s="90">
        <f t="shared" ref="E135:E198" si="6">+G136</f>
        <v>8000</v>
      </c>
      <c r="F135" s="75">
        <v>570000</v>
      </c>
      <c r="G135" s="76"/>
      <c r="H135" s="77">
        <f t="shared" ref="H135:H198" si="7">SUBTOTAL(9,E135:G135)</f>
        <v>0</v>
      </c>
      <c r="I135" s="77"/>
      <c r="J135" s="77"/>
      <c r="K135" s="83">
        <f t="shared" ref="K135:K198" si="8">SUBTOTAL(9,H135)</f>
        <v>0</v>
      </c>
      <c r="L135" s="83"/>
    </row>
    <row r="136" spans="2:14" ht="15.75" hidden="1" x14ac:dyDescent="0.2">
      <c r="B136" s="21">
        <v>44950</v>
      </c>
      <c r="C136" s="73"/>
      <c r="D136" s="23" t="s">
        <v>149</v>
      </c>
      <c r="E136" s="87">
        <f t="shared" si="6"/>
        <v>50000</v>
      </c>
      <c r="F136" s="75"/>
      <c r="G136" s="76">
        <v>8000</v>
      </c>
      <c r="H136" s="77">
        <f t="shared" si="7"/>
        <v>0</v>
      </c>
      <c r="I136" s="77"/>
      <c r="J136" s="77"/>
      <c r="K136" s="83">
        <f t="shared" si="8"/>
        <v>0</v>
      </c>
      <c r="L136" s="83"/>
    </row>
    <row r="137" spans="2:14" ht="15.75" hidden="1" x14ac:dyDescent="0.2">
      <c r="B137" s="21">
        <v>44950</v>
      </c>
      <c r="C137" s="73"/>
      <c r="D137" s="23" t="s">
        <v>44</v>
      </c>
      <c r="E137" s="87">
        <f t="shared" si="6"/>
        <v>420000</v>
      </c>
      <c r="F137" s="75"/>
      <c r="G137" s="25">
        <v>50000</v>
      </c>
      <c r="H137" s="77">
        <f t="shared" si="7"/>
        <v>0</v>
      </c>
      <c r="I137" s="77"/>
      <c r="J137" s="77"/>
      <c r="K137" s="83">
        <f t="shared" si="8"/>
        <v>0</v>
      </c>
      <c r="L137" s="83"/>
    </row>
    <row r="138" spans="2:14" ht="15.75" hidden="1" x14ac:dyDescent="0.2">
      <c r="B138" s="21">
        <v>44950</v>
      </c>
      <c r="C138" s="73"/>
      <c r="D138" s="23" t="s">
        <v>150</v>
      </c>
      <c r="E138" s="87">
        <f t="shared" si="6"/>
        <v>1700</v>
      </c>
      <c r="F138" s="75"/>
      <c r="G138" s="25">
        <v>420000</v>
      </c>
      <c r="H138" s="77">
        <f t="shared" si="7"/>
        <v>0</v>
      </c>
      <c r="I138" s="77"/>
      <c r="J138" s="77"/>
      <c r="K138" s="83">
        <f t="shared" si="8"/>
        <v>0</v>
      </c>
      <c r="L138" s="83"/>
    </row>
    <row r="139" spans="2:14" ht="15.75" hidden="1" x14ac:dyDescent="0.2">
      <c r="B139" s="21">
        <v>44950</v>
      </c>
      <c r="C139" s="73"/>
      <c r="D139" s="23" t="s">
        <v>151</v>
      </c>
      <c r="E139" s="87">
        <f t="shared" si="6"/>
        <v>0</v>
      </c>
      <c r="F139" s="75"/>
      <c r="G139" s="25">
        <v>1700</v>
      </c>
      <c r="H139" s="77">
        <f t="shared" si="7"/>
        <v>0</v>
      </c>
      <c r="I139" s="77"/>
      <c r="J139" s="77"/>
      <c r="K139" s="83">
        <f t="shared" si="8"/>
        <v>0</v>
      </c>
      <c r="L139" s="83"/>
    </row>
    <row r="140" spans="2:14" ht="15.75" hidden="1" x14ac:dyDescent="0.2">
      <c r="B140" s="21">
        <v>44951</v>
      </c>
      <c r="C140" s="73"/>
      <c r="D140" s="74" t="s">
        <v>152</v>
      </c>
      <c r="E140" s="90">
        <f t="shared" si="6"/>
        <v>15000</v>
      </c>
      <c r="F140" s="75">
        <v>20000</v>
      </c>
      <c r="G140" s="76"/>
      <c r="H140" s="77">
        <f t="shared" si="7"/>
        <v>0</v>
      </c>
      <c r="I140" s="77"/>
      <c r="J140" s="77"/>
      <c r="K140" s="83">
        <f t="shared" si="8"/>
        <v>0</v>
      </c>
      <c r="L140" s="83"/>
    </row>
    <row r="141" spans="2:14" ht="15.75" hidden="1" x14ac:dyDescent="0.2">
      <c r="B141" s="21">
        <v>44951</v>
      </c>
      <c r="C141" s="73"/>
      <c r="D141" s="74" t="s">
        <v>38</v>
      </c>
      <c r="E141" s="90">
        <f t="shared" si="6"/>
        <v>5000</v>
      </c>
      <c r="F141" s="75"/>
      <c r="G141" s="76">
        <v>15000</v>
      </c>
      <c r="H141" s="77">
        <f t="shared" si="7"/>
        <v>0</v>
      </c>
      <c r="I141" s="77"/>
      <c r="J141" s="77"/>
      <c r="K141" s="83">
        <f t="shared" si="8"/>
        <v>0</v>
      </c>
      <c r="L141" s="83"/>
    </row>
    <row r="142" spans="2:14" ht="15.75" hidden="1" x14ac:dyDescent="0.2">
      <c r="B142" s="21">
        <v>44951</v>
      </c>
      <c r="C142" s="73"/>
      <c r="D142" s="74" t="s">
        <v>38</v>
      </c>
      <c r="E142" s="90">
        <f t="shared" si="6"/>
        <v>0</v>
      </c>
      <c r="F142" s="75"/>
      <c r="G142" s="76">
        <v>5000</v>
      </c>
      <c r="H142" s="77">
        <f t="shared" si="7"/>
        <v>0</v>
      </c>
      <c r="I142" s="77"/>
      <c r="J142" s="77"/>
      <c r="K142" s="83">
        <f t="shared" si="8"/>
        <v>0</v>
      </c>
      <c r="L142" s="83"/>
    </row>
    <row r="143" spans="2:14" ht="15.75" hidden="1" x14ac:dyDescent="0.2">
      <c r="B143" s="21">
        <v>44951</v>
      </c>
      <c r="C143" s="73"/>
      <c r="D143" s="74" t="s">
        <v>153</v>
      </c>
      <c r="E143" s="90">
        <f t="shared" si="6"/>
        <v>200000</v>
      </c>
      <c r="F143" s="75">
        <v>200000</v>
      </c>
      <c r="G143" s="76"/>
      <c r="H143" s="77">
        <f t="shared" si="7"/>
        <v>0</v>
      </c>
      <c r="I143" s="77"/>
      <c r="J143" s="77"/>
      <c r="K143" s="83">
        <f t="shared" si="8"/>
        <v>0</v>
      </c>
      <c r="L143" s="83"/>
    </row>
    <row r="144" spans="2:14" s="3" customFormat="1" ht="15.75" hidden="1" x14ac:dyDescent="0.2">
      <c r="B144" s="21">
        <v>44951</v>
      </c>
      <c r="C144" s="73"/>
      <c r="D144" s="74" t="s">
        <v>44</v>
      </c>
      <c r="E144" s="90">
        <f t="shared" si="6"/>
        <v>0</v>
      </c>
      <c r="F144" s="75" t="s">
        <v>9</v>
      </c>
      <c r="G144" s="76">
        <v>200000</v>
      </c>
      <c r="H144" s="77">
        <f t="shared" si="7"/>
        <v>0</v>
      </c>
      <c r="I144" s="77"/>
      <c r="J144" s="77"/>
      <c r="K144" s="83">
        <f t="shared" si="8"/>
        <v>0</v>
      </c>
      <c r="L144" s="83"/>
      <c r="M144" s="4"/>
      <c r="N144" s="4"/>
    </row>
    <row r="145" spans="2:12" ht="15.75" hidden="1" x14ac:dyDescent="0.2">
      <c r="B145" s="21">
        <v>44951</v>
      </c>
      <c r="C145" s="73"/>
      <c r="D145" s="74" t="s">
        <v>154</v>
      </c>
      <c r="E145" s="90">
        <f t="shared" si="6"/>
        <v>0</v>
      </c>
      <c r="F145" s="75">
        <v>35000</v>
      </c>
      <c r="G145" s="76"/>
      <c r="H145" s="77">
        <f t="shared" si="7"/>
        <v>0</v>
      </c>
      <c r="I145" s="77"/>
      <c r="J145" s="77"/>
      <c r="K145" s="83">
        <f t="shared" si="8"/>
        <v>0</v>
      </c>
      <c r="L145" s="83"/>
    </row>
    <row r="146" spans="2:12" ht="15.75" hidden="1" x14ac:dyDescent="0.2">
      <c r="B146" s="21">
        <v>44951</v>
      </c>
      <c r="C146" s="73"/>
      <c r="D146" s="74" t="s">
        <v>36</v>
      </c>
      <c r="E146" s="90">
        <f t="shared" si="6"/>
        <v>0</v>
      </c>
      <c r="F146" s="75">
        <v>15000</v>
      </c>
      <c r="G146" s="76"/>
      <c r="H146" s="77">
        <f t="shared" si="7"/>
        <v>0</v>
      </c>
      <c r="I146" s="77"/>
      <c r="J146" s="77"/>
      <c r="K146" s="83">
        <f t="shared" si="8"/>
        <v>0</v>
      </c>
      <c r="L146" s="83"/>
    </row>
    <row r="147" spans="2:12" ht="15.75" hidden="1" x14ac:dyDescent="0.2">
      <c r="B147" s="21">
        <v>44951</v>
      </c>
      <c r="C147" s="73"/>
      <c r="D147" s="74" t="s">
        <v>156</v>
      </c>
      <c r="E147" s="90">
        <f t="shared" si="6"/>
        <v>20000</v>
      </c>
      <c r="F147" s="75">
        <v>320000</v>
      </c>
      <c r="G147" s="76"/>
      <c r="H147" s="77">
        <f t="shared" si="7"/>
        <v>0</v>
      </c>
      <c r="I147" s="77"/>
      <c r="J147" s="77"/>
      <c r="K147" s="83">
        <f t="shared" si="8"/>
        <v>0</v>
      </c>
      <c r="L147" s="83"/>
    </row>
    <row r="148" spans="2:12" ht="15.75" hidden="1" x14ac:dyDescent="0.2">
      <c r="B148" s="21">
        <v>44951</v>
      </c>
      <c r="C148" s="73"/>
      <c r="D148" s="74" t="s">
        <v>44</v>
      </c>
      <c r="E148" s="90">
        <f t="shared" si="6"/>
        <v>0</v>
      </c>
      <c r="F148" s="75"/>
      <c r="G148" s="76">
        <v>20000</v>
      </c>
      <c r="H148" s="77">
        <f t="shared" si="7"/>
        <v>0</v>
      </c>
      <c r="I148" s="77"/>
      <c r="J148" s="77"/>
      <c r="K148" s="83">
        <f t="shared" si="8"/>
        <v>0</v>
      </c>
      <c r="L148" s="83"/>
    </row>
    <row r="149" spans="2:12" ht="15.75" hidden="1" x14ac:dyDescent="0.2">
      <c r="B149" s="21">
        <v>44952</v>
      </c>
      <c r="C149" s="73"/>
      <c r="D149" s="74" t="s">
        <v>157</v>
      </c>
      <c r="E149" s="90">
        <f t="shared" si="6"/>
        <v>0</v>
      </c>
      <c r="F149" s="75">
        <v>20000</v>
      </c>
      <c r="G149" s="76"/>
      <c r="H149" s="77">
        <f t="shared" si="7"/>
        <v>0</v>
      </c>
      <c r="I149" s="77"/>
      <c r="J149" s="77"/>
      <c r="K149" s="83">
        <f t="shared" si="8"/>
        <v>0</v>
      </c>
      <c r="L149" s="83"/>
    </row>
    <row r="150" spans="2:12" ht="15.75" hidden="1" x14ac:dyDescent="0.2">
      <c r="B150" s="21">
        <v>44952</v>
      </c>
      <c r="C150" s="73"/>
      <c r="D150" s="74"/>
      <c r="E150" s="90">
        <f t="shared" si="6"/>
        <v>120000</v>
      </c>
      <c r="F150" s="75">
        <v>1000000</v>
      </c>
      <c r="G150" s="76"/>
      <c r="H150" s="77">
        <f t="shared" si="7"/>
        <v>0</v>
      </c>
      <c r="I150" s="77"/>
      <c r="J150" s="77"/>
      <c r="K150" s="83">
        <f t="shared" si="8"/>
        <v>0</v>
      </c>
      <c r="L150" s="83"/>
    </row>
    <row r="151" spans="2:12" ht="15.75" hidden="1" x14ac:dyDescent="0.2">
      <c r="B151" s="21">
        <v>44952</v>
      </c>
      <c r="C151" s="73"/>
      <c r="D151" s="74" t="s">
        <v>158</v>
      </c>
      <c r="E151" s="90">
        <f t="shared" si="6"/>
        <v>20000</v>
      </c>
      <c r="F151" s="75"/>
      <c r="G151" s="76">
        <v>120000</v>
      </c>
      <c r="H151" s="77">
        <f t="shared" si="7"/>
        <v>0</v>
      </c>
      <c r="I151" s="77"/>
      <c r="J151" s="77"/>
      <c r="K151" s="83">
        <f t="shared" si="8"/>
        <v>0</v>
      </c>
      <c r="L151" s="83"/>
    </row>
    <row r="152" spans="2:12" ht="15.75" hidden="1" x14ac:dyDescent="0.2">
      <c r="B152" s="21">
        <v>44952</v>
      </c>
      <c r="C152" s="73"/>
      <c r="D152" s="74" t="s">
        <v>160</v>
      </c>
      <c r="E152" s="90">
        <f t="shared" si="6"/>
        <v>0</v>
      </c>
      <c r="F152" s="75"/>
      <c r="G152" s="76">
        <v>20000</v>
      </c>
      <c r="H152" s="77">
        <f t="shared" si="7"/>
        <v>0</v>
      </c>
      <c r="I152" s="77"/>
      <c r="J152" s="77"/>
      <c r="K152" s="83">
        <f t="shared" si="8"/>
        <v>0</v>
      </c>
      <c r="L152" s="83"/>
    </row>
    <row r="153" spans="2:12" ht="15.75" hidden="1" x14ac:dyDescent="0.2">
      <c r="B153" s="21">
        <v>44952</v>
      </c>
      <c r="C153" s="73"/>
      <c r="D153" s="74" t="s">
        <v>161</v>
      </c>
      <c r="E153" s="90">
        <f t="shared" si="6"/>
        <v>0</v>
      </c>
      <c r="F153" s="75">
        <v>15000</v>
      </c>
      <c r="G153" s="76"/>
      <c r="H153" s="77">
        <f t="shared" si="7"/>
        <v>0</v>
      </c>
      <c r="I153" s="77"/>
      <c r="J153" s="77"/>
      <c r="K153" s="83">
        <f t="shared" si="8"/>
        <v>0</v>
      </c>
      <c r="L153" s="83"/>
    </row>
    <row r="154" spans="2:12" ht="15.75" hidden="1" x14ac:dyDescent="0.2">
      <c r="B154" s="21">
        <v>44952</v>
      </c>
      <c r="C154" s="73"/>
      <c r="D154" s="74" t="s">
        <v>163</v>
      </c>
      <c r="E154" s="90">
        <f t="shared" si="6"/>
        <v>460000</v>
      </c>
      <c r="F154" s="75">
        <v>210000</v>
      </c>
      <c r="G154" s="76"/>
      <c r="H154" s="77">
        <f t="shared" si="7"/>
        <v>0</v>
      </c>
      <c r="I154" s="77"/>
      <c r="J154" s="77"/>
      <c r="K154" s="83">
        <f t="shared" si="8"/>
        <v>0</v>
      </c>
      <c r="L154" s="83"/>
    </row>
    <row r="155" spans="2:12" ht="15.75" hidden="1" x14ac:dyDescent="0.2">
      <c r="B155" s="21">
        <v>44952</v>
      </c>
      <c r="C155" s="73"/>
      <c r="D155" s="74" t="s">
        <v>164</v>
      </c>
      <c r="E155" s="90">
        <f t="shared" si="6"/>
        <v>0</v>
      </c>
      <c r="F155" s="75"/>
      <c r="G155" s="76">
        <v>460000</v>
      </c>
      <c r="H155" s="77">
        <f t="shared" si="7"/>
        <v>0</v>
      </c>
      <c r="I155" s="77"/>
      <c r="J155" s="77"/>
      <c r="K155" s="83">
        <f t="shared" si="8"/>
        <v>0</v>
      </c>
      <c r="L155" s="83"/>
    </row>
    <row r="156" spans="2:12" ht="15.75" hidden="1" x14ac:dyDescent="0.2">
      <c r="B156" s="21">
        <v>44952</v>
      </c>
      <c r="C156" s="73"/>
      <c r="D156" s="74" t="s">
        <v>165</v>
      </c>
      <c r="E156" s="90">
        <f t="shared" si="6"/>
        <v>0</v>
      </c>
      <c r="F156" s="75">
        <v>390000</v>
      </c>
      <c r="G156" s="76"/>
      <c r="H156" s="77">
        <f t="shared" si="7"/>
        <v>0</v>
      </c>
      <c r="I156" s="77"/>
      <c r="J156" s="77"/>
      <c r="K156" s="83">
        <f t="shared" si="8"/>
        <v>0</v>
      </c>
      <c r="L156" s="83"/>
    </row>
    <row r="157" spans="2:12" ht="15.75" hidden="1" x14ac:dyDescent="0.2">
      <c r="B157" s="21">
        <v>44953</v>
      </c>
      <c r="C157" s="73"/>
      <c r="D157" s="74" t="s">
        <v>167</v>
      </c>
      <c r="E157" s="90">
        <f t="shared" si="6"/>
        <v>20000</v>
      </c>
      <c r="F157" s="75">
        <v>20000</v>
      </c>
      <c r="G157" s="76"/>
      <c r="H157" s="77">
        <f t="shared" si="7"/>
        <v>0</v>
      </c>
      <c r="I157" s="77"/>
      <c r="J157" s="77"/>
      <c r="K157" s="83">
        <f t="shared" si="8"/>
        <v>0</v>
      </c>
      <c r="L157" s="83"/>
    </row>
    <row r="158" spans="2:12" ht="15.75" hidden="1" x14ac:dyDescent="0.2">
      <c r="B158" s="21">
        <v>44953</v>
      </c>
      <c r="C158" s="73"/>
      <c r="D158" s="74" t="s">
        <v>168</v>
      </c>
      <c r="E158" s="90">
        <f t="shared" si="6"/>
        <v>0</v>
      </c>
      <c r="F158" s="75"/>
      <c r="G158" s="76">
        <v>20000</v>
      </c>
      <c r="H158" s="77">
        <f t="shared" si="7"/>
        <v>0</v>
      </c>
      <c r="I158" s="77"/>
      <c r="J158" s="77"/>
      <c r="K158" s="83">
        <f t="shared" si="8"/>
        <v>0</v>
      </c>
      <c r="L158" s="83"/>
    </row>
    <row r="159" spans="2:12" ht="15.75" hidden="1" x14ac:dyDescent="0.2">
      <c r="B159" s="21">
        <v>44953</v>
      </c>
      <c r="C159" s="73"/>
      <c r="D159" s="74" t="s">
        <v>169</v>
      </c>
      <c r="E159" s="90">
        <f t="shared" si="6"/>
        <v>100000</v>
      </c>
      <c r="F159" s="75">
        <v>550000</v>
      </c>
      <c r="G159" s="76"/>
      <c r="H159" s="77">
        <f t="shared" si="7"/>
        <v>0</v>
      </c>
      <c r="I159" s="77"/>
      <c r="J159" s="77"/>
      <c r="K159" s="83">
        <f t="shared" si="8"/>
        <v>0</v>
      </c>
      <c r="L159" s="83"/>
    </row>
    <row r="160" spans="2:12" ht="15.75" hidden="1" x14ac:dyDescent="0.2">
      <c r="B160" s="21">
        <v>44953</v>
      </c>
      <c r="C160" s="73"/>
      <c r="D160" s="74" t="s">
        <v>170</v>
      </c>
      <c r="E160" s="90">
        <f t="shared" si="6"/>
        <v>477600</v>
      </c>
      <c r="F160" s="75"/>
      <c r="G160" s="76">
        <v>100000</v>
      </c>
      <c r="H160" s="77">
        <f t="shared" si="7"/>
        <v>0</v>
      </c>
      <c r="I160" s="77"/>
      <c r="J160" s="77"/>
      <c r="K160" s="83">
        <f t="shared" si="8"/>
        <v>0</v>
      </c>
      <c r="L160" s="83"/>
    </row>
    <row r="161" spans="2:12" ht="15.75" hidden="1" x14ac:dyDescent="0.2">
      <c r="B161" s="21">
        <v>44953</v>
      </c>
      <c r="C161" s="73"/>
      <c r="D161" s="74" t="s">
        <v>171</v>
      </c>
      <c r="E161" s="90">
        <f t="shared" si="6"/>
        <v>0</v>
      </c>
      <c r="F161" s="75"/>
      <c r="G161" s="76">
        <v>477600</v>
      </c>
      <c r="H161" s="77">
        <f t="shared" si="7"/>
        <v>0</v>
      </c>
      <c r="I161" s="77"/>
      <c r="J161" s="77"/>
      <c r="K161" s="83">
        <f t="shared" si="8"/>
        <v>0</v>
      </c>
      <c r="L161" s="83"/>
    </row>
    <row r="162" spans="2:12" ht="15.75" hidden="1" x14ac:dyDescent="0.2">
      <c r="B162" s="21">
        <v>44953</v>
      </c>
      <c r="C162" s="73"/>
      <c r="D162" s="74" t="s">
        <v>172</v>
      </c>
      <c r="E162" s="90">
        <f t="shared" si="6"/>
        <v>0</v>
      </c>
      <c r="F162" s="75">
        <v>270000</v>
      </c>
      <c r="G162" s="76"/>
      <c r="H162" s="77">
        <f t="shared" si="7"/>
        <v>0</v>
      </c>
      <c r="I162" s="77"/>
      <c r="J162" s="77"/>
      <c r="K162" s="83">
        <f t="shared" si="8"/>
        <v>0</v>
      </c>
      <c r="L162" s="83"/>
    </row>
    <row r="163" spans="2:12" ht="15.75" hidden="1" x14ac:dyDescent="0.2">
      <c r="B163" s="21">
        <v>44954</v>
      </c>
      <c r="C163" s="73"/>
      <c r="D163" s="74" t="s">
        <v>167</v>
      </c>
      <c r="E163" s="90">
        <f t="shared" si="6"/>
        <v>30000</v>
      </c>
      <c r="F163" s="75">
        <v>74000</v>
      </c>
      <c r="G163" s="76"/>
      <c r="H163" s="77">
        <f t="shared" si="7"/>
        <v>0</v>
      </c>
      <c r="I163" s="77"/>
      <c r="J163" s="77"/>
      <c r="K163" s="83">
        <f t="shared" si="8"/>
        <v>0</v>
      </c>
      <c r="L163" s="83"/>
    </row>
    <row r="164" spans="2:12" ht="15.75" hidden="1" x14ac:dyDescent="0.2">
      <c r="B164" s="21">
        <v>44954</v>
      </c>
      <c r="C164" s="73"/>
      <c r="D164" s="74" t="s">
        <v>44</v>
      </c>
      <c r="E164" s="90">
        <f t="shared" si="6"/>
        <v>13000</v>
      </c>
      <c r="F164" s="75"/>
      <c r="G164" s="76">
        <v>30000</v>
      </c>
      <c r="H164" s="77">
        <f t="shared" si="7"/>
        <v>0</v>
      </c>
      <c r="I164" s="77"/>
      <c r="J164" s="77"/>
      <c r="K164" s="83">
        <f t="shared" si="8"/>
        <v>0</v>
      </c>
      <c r="L164" s="83"/>
    </row>
    <row r="165" spans="2:12" ht="15.75" hidden="1" x14ac:dyDescent="0.2">
      <c r="B165" s="21">
        <v>44954</v>
      </c>
      <c r="C165" s="73"/>
      <c r="D165" s="74" t="s">
        <v>173</v>
      </c>
      <c r="E165" s="90">
        <f t="shared" si="6"/>
        <v>10000</v>
      </c>
      <c r="F165" s="75"/>
      <c r="G165" s="76">
        <v>13000</v>
      </c>
      <c r="H165" s="77">
        <f t="shared" si="7"/>
        <v>0</v>
      </c>
      <c r="I165" s="77"/>
      <c r="J165" s="77"/>
      <c r="K165" s="83">
        <f t="shared" si="8"/>
        <v>0</v>
      </c>
      <c r="L165" s="83"/>
    </row>
    <row r="166" spans="2:12" ht="15.75" hidden="1" x14ac:dyDescent="0.2">
      <c r="B166" s="21">
        <v>44954</v>
      </c>
      <c r="C166" s="73"/>
      <c r="D166" s="74"/>
      <c r="E166" s="90">
        <f t="shared" si="6"/>
        <v>0</v>
      </c>
      <c r="F166" s="75"/>
      <c r="G166" s="76">
        <v>10000</v>
      </c>
      <c r="H166" s="77">
        <f t="shared" si="7"/>
        <v>0</v>
      </c>
      <c r="I166" s="77"/>
      <c r="J166" s="77"/>
      <c r="K166" s="83">
        <f t="shared" si="8"/>
        <v>0</v>
      </c>
      <c r="L166" s="83"/>
    </row>
    <row r="167" spans="2:12" ht="15.75" hidden="1" x14ac:dyDescent="0.2">
      <c r="B167" s="21">
        <v>44954</v>
      </c>
      <c r="C167" s="73"/>
      <c r="D167" s="74" t="s">
        <v>174</v>
      </c>
      <c r="E167" s="90">
        <f t="shared" si="6"/>
        <v>0</v>
      </c>
      <c r="F167" s="75">
        <v>600000</v>
      </c>
      <c r="G167" s="76"/>
      <c r="H167" s="77">
        <f t="shared" si="7"/>
        <v>0</v>
      </c>
      <c r="I167" s="77"/>
      <c r="J167" s="77"/>
      <c r="K167" s="83">
        <f t="shared" si="8"/>
        <v>0</v>
      </c>
      <c r="L167" s="83"/>
    </row>
    <row r="168" spans="2:12" ht="15.75" hidden="1" x14ac:dyDescent="0.2">
      <c r="B168" s="21">
        <v>44954</v>
      </c>
      <c r="C168" s="73"/>
      <c r="D168" s="74" t="s">
        <v>175</v>
      </c>
      <c r="E168" s="90">
        <f t="shared" si="6"/>
        <v>30000</v>
      </c>
      <c r="F168" s="75">
        <v>80000</v>
      </c>
      <c r="G168" s="76"/>
      <c r="H168" s="77">
        <f t="shared" si="7"/>
        <v>0</v>
      </c>
      <c r="I168" s="77"/>
      <c r="J168" s="77"/>
      <c r="K168" s="83">
        <f t="shared" si="8"/>
        <v>0</v>
      </c>
      <c r="L168" s="83"/>
    </row>
    <row r="169" spans="2:12" ht="15.75" hidden="1" x14ac:dyDescent="0.2">
      <c r="B169" s="21">
        <v>44954</v>
      </c>
      <c r="C169" s="73"/>
      <c r="D169" s="74" t="s">
        <v>68</v>
      </c>
      <c r="E169" s="90">
        <f t="shared" si="6"/>
        <v>20000</v>
      </c>
      <c r="F169" s="78"/>
      <c r="G169" s="75">
        <v>30000</v>
      </c>
      <c r="H169" s="77">
        <f t="shared" si="7"/>
        <v>0</v>
      </c>
      <c r="I169" s="77"/>
      <c r="J169" s="77"/>
      <c r="K169" s="83">
        <f t="shared" si="8"/>
        <v>0</v>
      </c>
      <c r="L169" s="83"/>
    </row>
    <row r="170" spans="2:12" ht="15.75" hidden="1" x14ac:dyDescent="0.2">
      <c r="B170" s="21">
        <v>44954</v>
      </c>
      <c r="C170" s="73"/>
      <c r="D170" s="74" t="s">
        <v>71</v>
      </c>
      <c r="E170" s="90">
        <f t="shared" si="6"/>
        <v>20000</v>
      </c>
      <c r="F170" s="75"/>
      <c r="G170" s="76">
        <v>20000</v>
      </c>
      <c r="H170" s="77">
        <f t="shared" si="7"/>
        <v>0</v>
      </c>
      <c r="I170" s="77"/>
      <c r="J170" s="77"/>
      <c r="K170" s="83">
        <f t="shared" si="8"/>
        <v>0</v>
      </c>
      <c r="L170" s="83"/>
    </row>
    <row r="171" spans="2:12" ht="15.75" hidden="1" x14ac:dyDescent="0.2">
      <c r="B171" s="21">
        <v>44954</v>
      </c>
      <c r="C171" s="73"/>
      <c r="D171" s="74" t="s">
        <v>176</v>
      </c>
      <c r="E171" s="90">
        <f t="shared" si="6"/>
        <v>0</v>
      </c>
      <c r="F171" s="75"/>
      <c r="G171" s="76">
        <v>20000</v>
      </c>
      <c r="H171" s="77">
        <f t="shared" si="7"/>
        <v>0</v>
      </c>
      <c r="I171" s="77"/>
      <c r="J171" s="77"/>
      <c r="K171" s="83">
        <f t="shared" si="8"/>
        <v>0</v>
      </c>
      <c r="L171" s="83"/>
    </row>
    <row r="172" spans="2:12" ht="15.75" hidden="1" x14ac:dyDescent="0.2">
      <c r="B172" s="21">
        <v>44954</v>
      </c>
      <c r="C172" s="73"/>
      <c r="D172" s="74" t="s">
        <v>177</v>
      </c>
      <c r="E172" s="90">
        <f t="shared" si="6"/>
        <v>0</v>
      </c>
      <c r="F172" s="75">
        <v>120000</v>
      </c>
      <c r="G172" s="76"/>
      <c r="H172" s="77">
        <f t="shared" si="7"/>
        <v>0</v>
      </c>
      <c r="I172" s="77"/>
      <c r="J172" s="77"/>
      <c r="K172" s="83">
        <f t="shared" si="8"/>
        <v>0</v>
      </c>
      <c r="L172" s="83"/>
    </row>
    <row r="173" spans="2:12" ht="15.75" hidden="1" x14ac:dyDescent="0.2">
      <c r="B173" s="21">
        <v>44954</v>
      </c>
      <c r="C173" s="73"/>
      <c r="D173" s="74" t="s">
        <v>178</v>
      </c>
      <c r="E173" s="90">
        <f t="shared" si="6"/>
        <v>0</v>
      </c>
      <c r="F173" s="75">
        <v>15000</v>
      </c>
      <c r="G173" s="76"/>
      <c r="H173" s="77">
        <f t="shared" si="7"/>
        <v>0</v>
      </c>
      <c r="I173" s="77"/>
      <c r="J173" s="77"/>
      <c r="K173" s="83">
        <f t="shared" si="8"/>
        <v>0</v>
      </c>
      <c r="L173" s="83"/>
    </row>
    <row r="174" spans="2:12" ht="15.75" hidden="1" x14ac:dyDescent="0.2">
      <c r="B174" s="21">
        <v>44954</v>
      </c>
      <c r="C174" s="73"/>
      <c r="D174" s="74" t="s">
        <v>118</v>
      </c>
      <c r="E174" s="90">
        <f t="shared" si="6"/>
        <v>30000</v>
      </c>
      <c r="F174" s="75">
        <v>20000</v>
      </c>
      <c r="G174" s="76"/>
      <c r="H174" s="77">
        <f t="shared" si="7"/>
        <v>0</v>
      </c>
      <c r="I174" s="77"/>
      <c r="J174" s="77"/>
      <c r="K174" s="83">
        <f t="shared" si="8"/>
        <v>0</v>
      </c>
      <c r="L174" s="83"/>
    </row>
    <row r="175" spans="2:12" ht="15.75" hidden="1" x14ac:dyDescent="0.2">
      <c r="B175" s="21">
        <v>44954</v>
      </c>
      <c r="C175" s="73"/>
      <c r="D175" s="74" t="s">
        <v>56</v>
      </c>
      <c r="E175" s="90">
        <f t="shared" si="6"/>
        <v>0</v>
      </c>
      <c r="F175" s="75"/>
      <c r="G175" s="76">
        <v>30000</v>
      </c>
      <c r="H175" s="77">
        <f t="shared" si="7"/>
        <v>0</v>
      </c>
      <c r="I175" s="77"/>
      <c r="J175" s="77"/>
      <c r="K175" s="83">
        <f t="shared" si="8"/>
        <v>0</v>
      </c>
      <c r="L175" s="83"/>
    </row>
    <row r="176" spans="2:12" ht="15.75" hidden="1" x14ac:dyDescent="0.2">
      <c r="B176" s="72">
        <v>44956</v>
      </c>
      <c r="C176" s="73"/>
      <c r="D176" s="74" t="s">
        <v>167</v>
      </c>
      <c r="E176" s="90">
        <f t="shared" si="6"/>
        <v>0</v>
      </c>
      <c r="F176" s="75">
        <v>20000</v>
      </c>
      <c r="G176" s="76"/>
      <c r="H176" s="77">
        <f t="shared" si="7"/>
        <v>0</v>
      </c>
      <c r="I176" s="77"/>
      <c r="J176" s="77"/>
      <c r="K176" s="83">
        <f t="shared" si="8"/>
        <v>0</v>
      </c>
      <c r="L176" s="83"/>
    </row>
    <row r="177" spans="2:12" ht="15.75" hidden="1" x14ac:dyDescent="0.2">
      <c r="B177" s="72">
        <v>44956</v>
      </c>
      <c r="C177" s="73"/>
      <c r="D177" s="74" t="s">
        <v>118</v>
      </c>
      <c r="E177" s="90">
        <f t="shared" si="6"/>
        <v>18000</v>
      </c>
      <c r="F177" s="75">
        <v>10000</v>
      </c>
      <c r="G177" s="76"/>
      <c r="H177" s="77">
        <f t="shared" si="7"/>
        <v>0</v>
      </c>
      <c r="I177" s="77"/>
      <c r="J177" s="77"/>
      <c r="K177" s="83">
        <f t="shared" si="8"/>
        <v>0</v>
      </c>
      <c r="L177" s="83"/>
    </row>
    <row r="178" spans="2:12" ht="15.75" hidden="1" x14ac:dyDescent="0.2">
      <c r="B178" s="72">
        <v>44956</v>
      </c>
      <c r="C178" s="73"/>
      <c r="D178" s="74" t="s">
        <v>179</v>
      </c>
      <c r="E178" s="90">
        <f t="shared" si="6"/>
        <v>0</v>
      </c>
      <c r="F178" s="75"/>
      <c r="G178" s="76">
        <v>18000</v>
      </c>
      <c r="H178" s="77">
        <f t="shared" si="7"/>
        <v>0</v>
      </c>
      <c r="I178" s="77"/>
      <c r="J178" s="77"/>
      <c r="K178" s="83">
        <f t="shared" si="8"/>
        <v>0</v>
      </c>
      <c r="L178" s="83"/>
    </row>
    <row r="179" spans="2:12" ht="15.75" hidden="1" x14ac:dyDescent="0.2">
      <c r="B179" s="72">
        <v>44956</v>
      </c>
      <c r="C179" s="73"/>
      <c r="D179" s="74" t="s">
        <v>181</v>
      </c>
      <c r="E179" s="90">
        <f t="shared" si="6"/>
        <v>19000</v>
      </c>
      <c r="F179" s="75">
        <v>2000</v>
      </c>
      <c r="G179" s="76"/>
      <c r="H179" s="77">
        <f t="shared" si="7"/>
        <v>0</v>
      </c>
      <c r="I179" s="77"/>
      <c r="J179" s="77"/>
      <c r="K179" s="83">
        <f t="shared" si="8"/>
        <v>0</v>
      </c>
      <c r="L179" s="83"/>
    </row>
    <row r="180" spans="2:12" ht="13.5" hidden="1" customHeight="1" x14ac:dyDescent="0.2">
      <c r="B180" s="72">
        <v>44956</v>
      </c>
      <c r="C180" s="73"/>
      <c r="D180" s="74" t="s">
        <v>182</v>
      </c>
      <c r="E180" s="90">
        <f t="shared" si="6"/>
        <v>0</v>
      </c>
      <c r="F180" s="75"/>
      <c r="G180" s="76">
        <v>19000</v>
      </c>
      <c r="H180" s="77">
        <f t="shared" si="7"/>
        <v>0</v>
      </c>
      <c r="I180" s="77"/>
      <c r="J180" s="77"/>
      <c r="K180" s="83">
        <f t="shared" si="8"/>
        <v>0</v>
      </c>
      <c r="L180" s="83"/>
    </row>
    <row r="181" spans="2:12" ht="15.75" hidden="1" x14ac:dyDescent="0.2">
      <c r="B181" s="72"/>
      <c r="C181" s="73"/>
      <c r="D181" s="74"/>
      <c r="E181" s="90">
        <f t="shared" si="6"/>
        <v>0</v>
      </c>
      <c r="F181" s="75"/>
      <c r="G181" s="76"/>
      <c r="H181" s="77">
        <f t="shared" si="7"/>
        <v>0</v>
      </c>
      <c r="I181" s="77"/>
      <c r="J181" s="77"/>
      <c r="K181" s="83">
        <f t="shared" si="8"/>
        <v>0</v>
      </c>
      <c r="L181" s="83"/>
    </row>
    <row r="182" spans="2:12" ht="15.75" hidden="1" x14ac:dyDescent="0.2">
      <c r="B182" s="72"/>
      <c r="C182" s="73"/>
      <c r="D182" s="74"/>
      <c r="E182" s="90">
        <f t="shared" si="6"/>
        <v>0</v>
      </c>
      <c r="F182" s="75"/>
      <c r="G182" s="76"/>
      <c r="H182" s="77">
        <f t="shared" si="7"/>
        <v>0</v>
      </c>
      <c r="I182" s="77"/>
      <c r="J182" s="77"/>
      <c r="K182" s="83">
        <f t="shared" si="8"/>
        <v>0</v>
      </c>
      <c r="L182" s="83"/>
    </row>
    <row r="183" spans="2:12" ht="15.75" hidden="1" x14ac:dyDescent="0.2">
      <c r="B183" s="72"/>
      <c r="C183" s="73"/>
      <c r="D183" s="74"/>
      <c r="E183" s="90">
        <f t="shared" si="6"/>
        <v>0</v>
      </c>
      <c r="F183" s="75"/>
      <c r="G183" s="76"/>
      <c r="H183" s="77">
        <f t="shared" si="7"/>
        <v>0</v>
      </c>
      <c r="I183" s="77"/>
      <c r="J183" s="77"/>
      <c r="K183" s="83">
        <f t="shared" si="8"/>
        <v>0</v>
      </c>
      <c r="L183" s="83"/>
    </row>
    <row r="184" spans="2:12" ht="15.75" hidden="1" x14ac:dyDescent="0.2">
      <c r="B184" s="72"/>
      <c r="C184" s="73"/>
      <c r="D184" s="74"/>
      <c r="E184" s="90">
        <f t="shared" si="6"/>
        <v>0</v>
      </c>
      <c r="F184" s="75"/>
      <c r="G184" s="76"/>
      <c r="H184" s="77">
        <f t="shared" si="7"/>
        <v>0</v>
      </c>
      <c r="I184" s="77"/>
      <c r="J184" s="77"/>
      <c r="K184" s="83">
        <f t="shared" si="8"/>
        <v>0</v>
      </c>
      <c r="L184" s="83"/>
    </row>
    <row r="185" spans="2:12" ht="15.75" hidden="1" x14ac:dyDescent="0.2">
      <c r="B185" s="72"/>
      <c r="C185" s="73"/>
      <c r="D185" s="74"/>
      <c r="E185" s="90">
        <f t="shared" si="6"/>
        <v>0</v>
      </c>
      <c r="F185" s="75"/>
      <c r="G185" s="76"/>
      <c r="H185" s="77">
        <f t="shared" si="7"/>
        <v>0</v>
      </c>
      <c r="I185" s="77"/>
      <c r="J185" s="77"/>
      <c r="K185" s="83">
        <f t="shared" si="8"/>
        <v>0</v>
      </c>
      <c r="L185" s="83"/>
    </row>
    <row r="186" spans="2:12" ht="17.25" hidden="1" customHeight="1" x14ac:dyDescent="0.2">
      <c r="B186" s="72">
        <v>44957</v>
      </c>
      <c r="C186" s="73"/>
      <c r="D186" s="23" t="s">
        <v>183</v>
      </c>
      <c r="E186" s="87">
        <f t="shared" si="6"/>
        <v>0</v>
      </c>
      <c r="F186" s="75">
        <v>20000</v>
      </c>
      <c r="G186" s="76"/>
      <c r="H186" s="77">
        <f t="shared" si="7"/>
        <v>0</v>
      </c>
      <c r="I186" s="77"/>
      <c r="J186" s="77"/>
      <c r="K186" s="83">
        <f t="shared" si="8"/>
        <v>0</v>
      </c>
      <c r="L186" s="83"/>
    </row>
    <row r="187" spans="2:12" ht="15.75" hidden="1" x14ac:dyDescent="0.2">
      <c r="B187" s="21">
        <v>44957</v>
      </c>
      <c r="C187" s="22"/>
      <c r="D187" s="23" t="s">
        <v>184</v>
      </c>
      <c r="E187" s="87">
        <f t="shared" si="6"/>
        <v>0</v>
      </c>
      <c r="F187" s="80">
        <v>50000</v>
      </c>
      <c r="G187" s="81"/>
      <c r="H187" s="28">
        <f t="shared" si="7"/>
        <v>0</v>
      </c>
      <c r="I187" s="28"/>
      <c r="J187" s="28"/>
      <c r="K187" s="83">
        <f t="shared" si="8"/>
        <v>0</v>
      </c>
      <c r="L187" s="83"/>
    </row>
    <row r="188" spans="2:12" ht="15.75" hidden="1" x14ac:dyDescent="0.2">
      <c r="B188" s="21">
        <v>44957</v>
      </c>
      <c r="C188" s="22"/>
      <c r="D188" s="23" t="s">
        <v>185</v>
      </c>
      <c r="E188" s="87">
        <f t="shared" si="6"/>
        <v>0</v>
      </c>
      <c r="F188" s="80">
        <v>27550</v>
      </c>
      <c r="G188" s="81"/>
      <c r="H188" s="28">
        <f t="shared" si="7"/>
        <v>0</v>
      </c>
      <c r="I188" s="28"/>
      <c r="J188" s="28"/>
      <c r="K188" s="83">
        <f t="shared" si="8"/>
        <v>0</v>
      </c>
      <c r="L188" s="83"/>
    </row>
    <row r="189" spans="2:12" ht="15.75" hidden="1" x14ac:dyDescent="0.2">
      <c r="B189" s="21">
        <v>44957</v>
      </c>
      <c r="C189" s="22"/>
      <c r="D189" s="79"/>
      <c r="E189" s="79">
        <f t="shared" si="6"/>
        <v>0</v>
      </c>
      <c r="F189" s="80"/>
      <c r="G189" s="81"/>
      <c r="H189" s="28">
        <f t="shared" si="7"/>
        <v>0</v>
      </c>
      <c r="I189" s="28"/>
      <c r="J189" s="28"/>
      <c r="K189" s="83">
        <f t="shared" si="8"/>
        <v>0</v>
      </c>
      <c r="L189" s="83"/>
    </row>
    <row r="190" spans="2:12" ht="15.75" hidden="1" x14ac:dyDescent="0.2">
      <c r="B190" s="21">
        <v>44958</v>
      </c>
      <c r="C190" s="22"/>
      <c r="D190" s="79" t="s">
        <v>190</v>
      </c>
      <c r="E190" s="79">
        <f t="shared" si="6"/>
        <v>5000</v>
      </c>
      <c r="F190" s="80"/>
      <c r="G190" s="81"/>
      <c r="H190" s="28">
        <f t="shared" si="7"/>
        <v>0</v>
      </c>
      <c r="I190" s="28"/>
      <c r="J190" s="28"/>
      <c r="K190" s="83">
        <f t="shared" si="8"/>
        <v>0</v>
      </c>
      <c r="L190" s="83"/>
    </row>
    <row r="191" spans="2:12" ht="15.75" hidden="1" x14ac:dyDescent="0.2">
      <c r="B191" s="21">
        <v>44958</v>
      </c>
      <c r="C191" s="22"/>
      <c r="D191" s="79" t="s">
        <v>38</v>
      </c>
      <c r="E191" s="79">
        <f t="shared" si="6"/>
        <v>0</v>
      </c>
      <c r="F191" s="80"/>
      <c r="G191" s="81">
        <v>5000</v>
      </c>
      <c r="H191" s="28">
        <f t="shared" si="7"/>
        <v>0</v>
      </c>
      <c r="I191" s="28"/>
      <c r="J191" s="28"/>
      <c r="K191" s="83">
        <f t="shared" si="8"/>
        <v>0</v>
      </c>
      <c r="L191" s="83"/>
    </row>
    <row r="192" spans="2:12" ht="15.75" hidden="1" x14ac:dyDescent="0.2">
      <c r="B192" s="21">
        <v>44958</v>
      </c>
      <c r="C192" s="22"/>
      <c r="D192" s="79" t="s">
        <v>128</v>
      </c>
      <c r="E192" s="79">
        <f t="shared" si="6"/>
        <v>0</v>
      </c>
      <c r="F192" s="80">
        <v>10000</v>
      </c>
      <c r="G192" s="81"/>
      <c r="H192" s="28">
        <f t="shared" si="7"/>
        <v>0</v>
      </c>
      <c r="I192" s="28"/>
      <c r="J192" s="28"/>
      <c r="K192" s="83">
        <f t="shared" si="8"/>
        <v>0</v>
      </c>
      <c r="L192" s="83"/>
    </row>
    <row r="193" spans="2:12" ht="15.75" hidden="1" x14ac:dyDescent="0.2">
      <c r="B193" s="21">
        <v>44958</v>
      </c>
      <c r="C193" s="22"/>
      <c r="D193" s="79" t="s">
        <v>187</v>
      </c>
      <c r="E193" s="79">
        <f t="shared" si="6"/>
        <v>0</v>
      </c>
      <c r="F193" s="80">
        <v>500000</v>
      </c>
      <c r="G193" s="81"/>
      <c r="H193" s="28">
        <f t="shared" si="7"/>
        <v>0</v>
      </c>
      <c r="I193" s="28"/>
      <c r="J193" s="28"/>
      <c r="K193" s="83">
        <f t="shared" si="8"/>
        <v>0</v>
      </c>
      <c r="L193" s="83"/>
    </row>
    <row r="194" spans="2:12" ht="15.75" hidden="1" x14ac:dyDescent="0.2">
      <c r="B194" s="21">
        <v>44958</v>
      </c>
      <c r="C194" s="22"/>
      <c r="D194" s="79" t="s">
        <v>188</v>
      </c>
      <c r="E194" s="79">
        <f t="shared" si="6"/>
        <v>0</v>
      </c>
      <c r="F194" s="80">
        <v>424280</v>
      </c>
      <c r="G194" s="81"/>
      <c r="H194" s="28">
        <f t="shared" si="7"/>
        <v>0</v>
      </c>
      <c r="I194" s="28"/>
      <c r="J194" s="28"/>
      <c r="K194" s="83">
        <f t="shared" si="8"/>
        <v>0</v>
      </c>
      <c r="L194" s="83"/>
    </row>
    <row r="195" spans="2:12" ht="15.75" hidden="1" x14ac:dyDescent="0.2">
      <c r="B195" s="21">
        <v>44958</v>
      </c>
      <c r="C195" s="22"/>
      <c r="D195" s="79" t="s">
        <v>189</v>
      </c>
      <c r="E195" s="79">
        <f t="shared" si="6"/>
        <v>0</v>
      </c>
      <c r="F195" s="80">
        <v>100000</v>
      </c>
      <c r="G195" s="81"/>
      <c r="H195" s="28">
        <f t="shared" si="7"/>
        <v>0</v>
      </c>
      <c r="I195" s="28"/>
      <c r="J195" s="28"/>
      <c r="K195" s="83">
        <f t="shared" si="8"/>
        <v>0</v>
      </c>
      <c r="L195" s="83"/>
    </row>
    <row r="196" spans="2:12" ht="15.75" hidden="1" x14ac:dyDescent="0.2">
      <c r="B196" s="21">
        <v>44958</v>
      </c>
      <c r="C196" s="22"/>
      <c r="D196" s="79" t="s">
        <v>190</v>
      </c>
      <c r="E196" s="79">
        <f t="shared" si="6"/>
        <v>80000</v>
      </c>
      <c r="F196" s="80"/>
      <c r="G196" s="81"/>
      <c r="H196" s="28">
        <f t="shared" si="7"/>
        <v>0</v>
      </c>
      <c r="I196" s="28"/>
      <c r="J196" s="28"/>
      <c r="K196" s="83">
        <f t="shared" si="8"/>
        <v>0</v>
      </c>
      <c r="L196" s="83"/>
    </row>
    <row r="197" spans="2:12" ht="15.75" hidden="1" x14ac:dyDescent="0.2">
      <c r="B197" s="21">
        <v>44958</v>
      </c>
      <c r="C197" s="22"/>
      <c r="D197" s="79" t="s">
        <v>191</v>
      </c>
      <c r="E197" s="79">
        <f t="shared" si="6"/>
        <v>34300</v>
      </c>
      <c r="F197" s="80"/>
      <c r="G197" s="81">
        <v>80000</v>
      </c>
      <c r="H197" s="28">
        <f t="shared" si="7"/>
        <v>0</v>
      </c>
      <c r="I197" s="28"/>
      <c r="J197" s="28"/>
      <c r="K197" s="83">
        <f t="shared" si="8"/>
        <v>0</v>
      </c>
      <c r="L197" s="83"/>
    </row>
    <row r="198" spans="2:12" ht="15.75" hidden="1" x14ac:dyDescent="0.2">
      <c r="B198" s="21">
        <v>44958</v>
      </c>
      <c r="C198" s="22"/>
      <c r="D198" s="79" t="s">
        <v>192</v>
      </c>
      <c r="E198" s="79">
        <f t="shared" si="6"/>
        <v>30200</v>
      </c>
      <c r="F198" s="80"/>
      <c r="G198" s="81">
        <v>34300</v>
      </c>
      <c r="H198" s="28">
        <f t="shared" si="7"/>
        <v>0</v>
      </c>
      <c r="I198" s="28"/>
      <c r="J198" s="28"/>
      <c r="K198" s="83">
        <f t="shared" si="8"/>
        <v>0</v>
      </c>
      <c r="L198" s="83"/>
    </row>
    <row r="199" spans="2:12" ht="15.75" hidden="1" x14ac:dyDescent="0.2">
      <c r="B199" s="21">
        <v>44958</v>
      </c>
      <c r="C199" s="22"/>
      <c r="D199" s="79" t="s">
        <v>193</v>
      </c>
      <c r="E199" s="79">
        <f t="shared" ref="E199:E213" si="9">+G200</f>
        <v>3000</v>
      </c>
      <c r="F199" s="80"/>
      <c r="G199" s="81">
        <v>30200</v>
      </c>
      <c r="H199" s="28">
        <f t="shared" ref="H199:H211" si="10">SUBTOTAL(9,E199:G199)</f>
        <v>0</v>
      </c>
      <c r="I199" s="28"/>
      <c r="J199" s="28"/>
      <c r="K199" s="83">
        <f t="shared" ref="K199:K211" si="11">SUBTOTAL(9,H199)</f>
        <v>0</v>
      </c>
      <c r="L199" s="83"/>
    </row>
    <row r="200" spans="2:12" ht="15.75" hidden="1" x14ac:dyDescent="0.2">
      <c r="B200" s="21">
        <v>44958</v>
      </c>
      <c r="C200" s="73"/>
      <c r="D200" s="85" t="s">
        <v>194</v>
      </c>
      <c r="E200" s="79">
        <f t="shared" si="9"/>
        <v>0</v>
      </c>
      <c r="F200" s="78"/>
      <c r="G200" s="86">
        <v>3000</v>
      </c>
      <c r="H200" s="77">
        <f t="shared" si="10"/>
        <v>0</v>
      </c>
      <c r="I200" s="77"/>
      <c r="J200" s="77"/>
      <c r="K200" s="83">
        <f t="shared" si="11"/>
        <v>0</v>
      </c>
      <c r="L200" s="83"/>
    </row>
    <row r="201" spans="2:12" ht="15.75" hidden="1" x14ac:dyDescent="0.2">
      <c r="B201" s="21">
        <v>44930</v>
      </c>
      <c r="C201" s="73"/>
      <c r="D201" s="85" t="s">
        <v>195</v>
      </c>
      <c r="E201" s="79">
        <f t="shared" si="9"/>
        <v>0</v>
      </c>
      <c r="F201" s="78">
        <v>270000</v>
      </c>
      <c r="G201" s="86"/>
      <c r="H201" s="77"/>
      <c r="I201" s="77"/>
      <c r="J201" s="77"/>
      <c r="K201" s="83">
        <f>SUBTOTAL(9,E201:J201)</f>
        <v>0</v>
      </c>
      <c r="L201" s="83"/>
    </row>
    <row r="202" spans="2:12" ht="15.75" hidden="1" x14ac:dyDescent="0.2">
      <c r="B202" s="21"/>
      <c r="C202" s="73"/>
      <c r="D202" s="85"/>
      <c r="E202" s="79">
        <f t="shared" si="9"/>
        <v>0</v>
      </c>
      <c r="F202" s="78"/>
      <c r="G202" s="86"/>
      <c r="H202" s="77">
        <f t="shared" si="10"/>
        <v>0</v>
      </c>
      <c r="I202" s="77"/>
      <c r="J202" s="77"/>
      <c r="K202" s="83">
        <f t="shared" si="11"/>
        <v>0</v>
      </c>
      <c r="L202" s="83"/>
    </row>
    <row r="203" spans="2:12" ht="15.75" hidden="1" x14ac:dyDescent="0.2">
      <c r="B203" s="21"/>
      <c r="C203" s="73"/>
      <c r="D203" s="85"/>
      <c r="E203" s="79">
        <f t="shared" si="9"/>
        <v>0</v>
      </c>
      <c r="F203" s="78"/>
      <c r="G203" s="86"/>
      <c r="H203" s="77">
        <f t="shared" si="10"/>
        <v>0</v>
      </c>
      <c r="I203" s="77"/>
      <c r="J203" s="77"/>
      <c r="K203" s="83">
        <f t="shared" si="11"/>
        <v>0</v>
      </c>
      <c r="L203" s="83"/>
    </row>
    <row r="204" spans="2:12" ht="15.75" hidden="1" x14ac:dyDescent="0.2">
      <c r="B204" s="21"/>
      <c r="C204" s="73"/>
      <c r="D204" s="85"/>
      <c r="E204" s="79">
        <f t="shared" si="9"/>
        <v>0</v>
      </c>
      <c r="F204" s="78"/>
      <c r="G204" s="86"/>
      <c r="H204" s="77">
        <f t="shared" si="10"/>
        <v>0</v>
      </c>
      <c r="I204" s="77"/>
      <c r="J204" s="77"/>
      <c r="K204" s="83">
        <f t="shared" si="11"/>
        <v>0</v>
      </c>
      <c r="L204" s="83"/>
    </row>
    <row r="205" spans="2:12" ht="15.75" hidden="1" x14ac:dyDescent="0.2">
      <c r="B205" s="21"/>
      <c r="C205" s="73"/>
      <c r="D205" s="85"/>
      <c r="E205" s="79">
        <f t="shared" si="9"/>
        <v>0</v>
      </c>
      <c r="F205" s="78"/>
      <c r="G205" s="86"/>
      <c r="H205" s="77">
        <f t="shared" si="10"/>
        <v>0</v>
      </c>
      <c r="I205" s="77"/>
      <c r="J205" s="77"/>
      <c r="K205" s="83">
        <f t="shared" si="11"/>
        <v>0</v>
      </c>
      <c r="L205" s="83"/>
    </row>
    <row r="206" spans="2:12" ht="15.75" hidden="1" x14ac:dyDescent="0.2">
      <c r="B206" s="21"/>
      <c r="C206" s="73"/>
      <c r="D206" s="85"/>
      <c r="E206" s="79">
        <f t="shared" si="9"/>
        <v>0</v>
      </c>
      <c r="F206" s="78"/>
      <c r="G206" s="86"/>
      <c r="H206" s="77">
        <f t="shared" si="10"/>
        <v>0</v>
      </c>
      <c r="I206" s="77"/>
      <c r="J206" s="77"/>
      <c r="K206" s="83">
        <f t="shared" si="11"/>
        <v>0</v>
      </c>
      <c r="L206" s="83"/>
    </row>
    <row r="207" spans="2:12" ht="15.75" hidden="1" x14ac:dyDescent="0.2">
      <c r="B207" s="21"/>
      <c r="C207" s="73"/>
      <c r="D207" s="85"/>
      <c r="E207" s="79">
        <f t="shared" si="9"/>
        <v>0</v>
      </c>
      <c r="F207" s="78"/>
      <c r="G207" s="86"/>
      <c r="H207" s="77">
        <f t="shared" si="10"/>
        <v>0</v>
      </c>
      <c r="I207" s="77"/>
      <c r="J207" s="77"/>
      <c r="K207" s="83">
        <f t="shared" si="11"/>
        <v>0</v>
      </c>
      <c r="L207" s="83"/>
    </row>
    <row r="208" spans="2:12" ht="15.75" hidden="1" x14ac:dyDescent="0.2">
      <c r="B208" s="21"/>
      <c r="C208" s="73"/>
      <c r="D208" s="85"/>
      <c r="E208" s="79">
        <f t="shared" si="9"/>
        <v>0</v>
      </c>
      <c r="F208" s="78"/>
      <c r="G208" s="86"/>
      <c r="H208" s="77">
        <f t="shared" si="10"/>
        <v>0</v>
      </c>
      <c r="I208" s="77"/>
      <c r="J208" s="77"/>
      <c r="K208" s="83">
        <f t="shared" si="11"/>
        <v>0</v>
      </c>
      <c r="L208" s="83"/>
    </row>
    <row r="209" spans="2:12" ht="15.75" hidden="1" x14ac:dyDescent="0.2">
      <c r="B209" s="72"/>
      <c r="C209" s="73"/>
      <c r="D209" s="85"/>
      <c r="E209" s="79">
        <f t="shared" si="9"/>
        <v>0</v>
      </c>
      <c r="F209" s="78"/>
      <c r="G209" s="86"/>
      <c r="H209" s="77">
        <f t="shared" si="10"/>
        <v>0</v>
      </c>
      <c r="I209" s="77"/>
      <c r="J209" s="77"/>
      <c r="K209" s="83">
        <f t="shared" si="11"/>
        <v>0</v>
      </c>
      <c r="L209" s="83"/>
    </row>
    <row r="210" spans="2:12" ht="15.75" hidden="1" x14ac:dyDescent="0.2">
      <c r="B210" s="72"/>
      <c r="C210" s="73"/>
      <c r="D210" s="85"/>
      <c r="E210" s="79">
        <f t="shared" si="9"/>
        <v>0</v>
      </c>
      <c r="F210" s="78"/>
      <c r="G210" s="86"/>
      <c r="H210" s="77">
        <f t="shared" si="10"/>
        <v>0</v>
      </c>
      <c r="I210" s="77"/>
      <c r="J210" s="77"/>
      <c r="K210" s="83">
        <f t="shared" si="11"/>
        <v>0</v>
      </c>
      <c r="L210" s="83"/>
    </row>
    <row r="211" spans="2:12" ht="15.75" hidden="1" x14ac:dyDescent="0.2">
      <c r="B211" s="72"/>
      <c r="C211" s="73"/>
      <c r="D211" s="85"/>
      <c r="E211" s="79">
        <f t="shared" si="9"/>
        <v>50000</v>
      </c>
      <c r="F211" s="78"/>
      <c r="G211" s="86"/>
      <c r="H211" s="77">
        <f t="shared" si="10"/>
        <v>0</v>
      </c>
      <c r="I211" s="77"/>
      <c r="J211" s="77"/>
      <c r="K211" s="83">
        <f t="shared" si="11"/>
        <v>0</v>
      </c>
      <c r="L211" s="83"/>
    </row>
    <row r="212" spans="2:12" ht="15.75" hidden="1" x14ac:dyDescent="0.2">
      <c r="B212" s="21">
        <v>44930</v>
      </c>
      <c r="C212" s="73"/>
      <c r="D212" s="85" t="s">
        <v>196</v>
      </c>
      <c r="E212" s="79">
        <f t="shared" si="9"/>
        <v>20000</v>
      </c>
      <c r="F212" s="78"/>
      <c r="G212" s="86">
        <v>50000</v>
      </c>
      <c r="H212" s="77"/>
      <c r="I212" s="77"/>
      <c r="J212" s="77"/>
      <c r="K212" s="83">
        <f t="shared" ref="K212:K223" si="12">SUBTOTAL(9,E212:J212)</f>
        <v>0</v>
      </c>
      <c r="L212" s="83"/>
    </row>
    <row r="213" spans="2:12" ht="15.75" hidden="1" x14ac:dyDescent="0.2">
      <c r="B213" s="72">
        <v>44961</v>
      </c>
      <c r="C213" s="73"/>
      <c r="D213" s="85" t="s">
        <v>197</v>
      </c>
      <c r="E213" s="79">
        <f t="shared" si="9"/>
        <v>0</v>
      </c>
      <c r="F213" s="78"/>
      <c r="G213" s="86">
        <v>20000</v>
      </c>
      <c r="H213" s="77"/>
      <c r="I213" s="77"/>
      <c r="J213" s="77"/>
      <c r="K213" s="83">
        <f t="shared" si="12"/>
        <v>0</v>
      </c>
      <c r="L213" s="83"/>
    </row>
    <row r="214" spans="2:12" ht="15.75" hidden="1" x14ac:dyDescent="0.2">
      <c r="B214" s="72">
        <v>44963</v>
      </c>
      <c r="C214" s="73"/>
      <c r="D214" s="85" t="s">
        <v>120</v>
      </c>
      <c r="E214" s="79"/>
      <c r="F214" s="79">
        <v>1000000</v>
      </c>
      <c r="G214" s="86"/>
      <c r="H214" s="77"/>
      <c r="I214" s="77"/>
      <c r="J214" s="77"/>
      <c r="K214" s="83">
        <f t="shared" si="12"/>
        <v>0</v>
      </c>
      <c r="L214" s="83"/>
    </row>
    <row r="215" spans="2:12" ht="15.75" hidden="1" x14ac:dyDescent="0.2">
      <c r="B215" s="72">
        <v>44963</v>
      </c>
      <c r="C215" s="73"/>
      <c r="D215" s="85" t="s">
        <v>198</v>
      </c>
      <c r="E215" s="79"/>
      <c r="F215" s="78"/>
      <c r="G215" s="86">
        <v>1000000</v>
      </c>
      <c r="H215" s="77"/>
      <c r="I215" s="77"/>
      <c r="J215" s="77"/>
      <c r="K215" s="83">
        <f t="shared" si="12"/>
        <v>0</v>
      </c>
      <c r="L215" s="83"/>
    </row>
    <row r="216" spans="2:12" ht="15.75" hidden="1" x14ac:dyDescent="0.2">
      <c r="B216" s="72">
        <v>44963</v>
      </c>
      <c r="C216" s="72"/>
      <c r="D216" s="85" t="s">
        <v>199</v>
      </c>
      <c r="E216" s="79"/>
      <c r="F216" s="79">
        <v>920000</v>
      </c>
      <c r="G216" s="86"/>
      <c r="H216" s="72"/>
      <c r="I216" s="72"/>
      <c r="J216" s="72"/>
      <c r="K216" s="72">
        <f t="shared" si="12"/>
        <v>0</v>
      </c>
      <c r="L216" s="83"/>
    </row>
    <row r="217" spans="2:12" ht="15.75" hidden="1" x14ac:dyDescent="0.2">
      <c r="B217" s="72">
        <v>44963</v>
      </c>
      <c r="C217" s="73"/>
      <c r="D217" s="85" t="s">
        <v>200</v>
      </c>
      <c r="E217" s="79"/>
      <c r="F217" s="78">
        <v>12000</v>
      </c>
      <c r="G217" s="86"/>
      <c r="H217" s="77" t="s">
        <v>17</v>
      </c>
      <c r="I217" s="77"/>
      <c r="J217" s="77"/>
      <c r="K217" s="83">
        <f t="shared" si="12"/>
        <v>0</v>
      </c>
      <c r="L217" s="83"/>
    </row>
    <row r="218" spans="2:12" ht="15.75" hidden="1" x14ac:dyDescent="0.2">
      <c r="B218" s="72">
        <v>44963</v>
      </c>
      <c r="C218" s="73"/>
      <c r="D218" s="85" t="s">
        <v>201</v>
      </c>
      <c r="E218" s="79"/>
      <c r="F218" s="79">
        <f t="shared" ref="F218:F222" si="13">+H219</f>
        <v>0</v>
      </c>
      <c r="G218" s="86">
        <v>320000</v>
      </c>
      <c r="H218" s="77"/>
      <c r="I218" s="77"/>
      <c r="J218" s="77"/>
      <c r="K218" s="83">
        <f t="shared" si="12"/>
        <v>0</v>
      </c>
      <c r="L218" s="83"/>
    </row>
    <row r="219" spans="2:12" ht="15.75" hidden="1" x14ac:dyDescent="0.2">
      <c r="B219" s="72">
        <v>44963</v>
      </c>
      <c r="C219" s="73"/>
      <c r="D219" s="85" t="s">
        <v>202</v>
      </c>
      <c r="E219" s="79"/>
      <c r="F219" s="79">
        <f t="shared" si="13"/>
        <v>0</v>
      </c>
      <c r="G219" s="86">
        <v>130000</v>
      </c>
      <c r="H219" s="77"/>
      <c r="I219" s="77"/>
      <c r="J219" s="77"/>
      <c r="K219" s="83">
        <f t="shared" si="12"/>
        <v>0</v>
      </c>
      <c r="L219" s="83"/>
    </row>
    <row r="220" spans="2:12" ht="15.75" hidden="1" x14ac:dyDescent="0.2">
      <c r="B220" s="72">
        <v>44963</v>
      </c>
      <c r="C220" s="73"/>
      <c r="D220" s="85" t="s">
        <v>203</v>
      </c>
      <c r="E220" s="79"/>
      <c r="F220" s="79">
        <v>76000</v>
      </c>
      <c r="G220" s="86"/>
      <c r="H220" s="77"/>
      <c r="I220" s="77"/>
      <c r="J220" s="77"/>
      <c r="K220" s="83">
        <f t="shared" si="12"/>
        <v>0</v>
      </c>
      <c r="L220" s="83"/>
    </row>
    <row r="221" spans="2:12" ht="15.75" hidden="1" x14ac:dyDescent="0.2">
      <c r="B221" s="72">
        <v>44964</v>
      </c>
      <c r="C221" s="73"/>
      <c r="D221" s="85" t="s">
        <v>204</v>
      </c>
      <c r="E221" s="79"/>
      <c r="F221" s="79">
        <v>50000</v>
      </c>
      <c r="G221" s="86"/>
      <c r="H221" s="77"/>
      <c r="I221" s="77"/>
      <c r="J221" s="77"/>
      <c r="K221" s="83">
        <f t="shared" si="12"/>
        <v>0</v>
      </c>
      <c r="L221" s="83"/>
    </row>
    <row r="222" spans="2:12" ht="15.75" hidden="1" x14ac:dyDescent="0.2">
      <c r="C222" s="73"/>
      <c r="D222" s="85"/>
      <c r="E222" s="79"/>
      <c r="F222" s="79">
        <f t="shared" si="13"/>
        <v>0</v>
      </c>
      <c r="G222" s="86"/>
      <c r="H222" s="77"/>
      <c r="I222" s="77"/>
      <c r="J222" s="77"/>
      <c r="K222" s="83">
        <f t="shared" si="12"/>
        <v>0</v>
      </c>
      <c r="L222" s="83"/>
    </row>
    <row r="223" spans="2:12" ht="15.75" hidden="1" x14ac:dyDescent="0.2">
      <c r="C223" s="73"/>
      <c r="D223" s="85"/>
      <c r="E223" s="79"/>
      <c r="F223" s="78"/>
      <c r="G223" s="86"/>
      <c r="H223" s="77"/>
      <c r="I223" s="77"/>
      <c r="J223" s="77"/>
      <c r="K223" s="83">
        <f t="shared" si="12"/>
        <v>0</v>
      </c>
      <c r="L223" s="83"/>
    </row>
    <row r="224" spans="2:12" ht="15.75" hidden="1" x14ac:dyDescent="0.2">
      <c r="B224" s="72">
        <v>44964</v>
      </c>
      <c r="C224" s="73"/>
      <c r="D224" s="85" t="s">
        <v>205</v>
      </c>
      <c r="E224" s="79">
        <f t="shared" ref="E224:E227" si="14">+G225</f>
        <v>0</v>
      </c>
      <c r="F224" s="78"/>
      <c r="G224" s="86">
        <v>5000</v>
      </c>
      <c r="H224" s="77"/>
      <c r="I224" s="77"/>
      <c r="J224" s="77"/>
      <c r="K224" s="83">
        <f t="shared" ref="K224:K228" si="15">SUBTOTAL(9,H224)</f>
        <v>0</v>
      </c>
      <c r="L224" s="83"/>
    </row>
    <row r="225" spans="2:12" ht="21" hidden="1" customHeight="1" x14ac:dyDescent="0.2">
      <c r="B225" s="72">
        <v>44964</v>
      </c>
      <c r="C225" s="73"/>
      <c r="D225" s="74" t="s">
        <v>206</v>
      </c>
      <c r="E225" s="79">
        <f t="shared" si="14"/>
        <v>0</v>
      </c>
      <c r="F225" s="75">
        <v>10000</v>
      </c>
      <c r="G225" s="76"/>
      <c r="H225" s="77"/>
      <c r="I225" s="77"/>
      <c r="J225" s="77"/>
      <c r="K225" s="83">
        <f t="shared" si="15"/>
        <v>0</v>
      </c>
      <c r="L225" s="83"/>
    </row>
    <row r="226" spans="2:12" ht="15.75" hidden="1" x14ac:dyDescent="0.2">
      <c r="B226" s="72">
        <v>44964</v>
      </c>
      <c r="C226" s="73"/>
      <c r="D226" s="79" t="s">
        <v>207</v>
      </c>
      <c r="E226" s="79"/>
      <c r="F226" s="78">
        <v>70000</v>
      </c>
      <c r="G226" s="86"/>
      <c r="H226" s="77"/>
      <c r="I226" s="77"/>
      <c r="J226" s="77"/>
      <c r="K226" s="83">
        <f t="shared" si="15"/>
        <v>0</v>
      </c>
      <c r="L226" s="83"/>
    </row>
    <row r="227" spans="2:12" ht="15.75" hidden="1" x14ac:dyDescent="0.2">
      <c r="B227" s="72">
        <v>44964</v>
      </c>
      <c r="C227" s="73"/>
      <c r="D227" s="79" t="s">
        <v>38</v>
      </c>
      <c r="E227" s="79">
        <f t="shared" si="14"/>
        <v>0</v>
      </c>
      <c r="F227" s="78"/>
      <c r="G227" s="86">
        <v>8000</v>
      </c>
      <c r="H227" s="77"/>
      <c r="I227" s="77"/>
      <c r="J227" s="77"/>
      <c r="K227" s="83">
        <f t="shared" si="15"/>
        <v>0</v>
      </c>
      <c r="L227" s="83"/>
    </row>
    <row r="228" spans="2:12" ht="15.75" hidden="1" x14ac:dyDescent="0.2">
      <c r="B228" s="72">
        <v>44964</v>
      </c>
      <c r="C228" s="73"/>
      <c r="D228" s="79" t="s">
        <v>208</v>
      </c>
      <c r="E228" s="79"/>
      <c r="F228" s="78">
        <v>130000</v>
      </c>
      <c r="G228" s="86"/>
      <c r="H228" s="77"/>
      <c r="I228" s="77"/>
      <c r="J228" s="77"/>
      <c r="K228" s="83">
        <f t="shared" si="15"/>
        <v>0</v>
      </c>
      <c r="L228" s="83"/>
    </row>
    <row r="229" spans="2:12" ht="15.75" hidden="1" x14ac:dyDescent="0.2">
      <c r="B229" s="72">
        <v>44964</v>
      </c>
      <c r="C229" s="22"/>
      <c r="D229" s="79" t="s">
        <v>209</v>
      </c>
      <c r="E229" s="79">
        <f t="shared" ref="E229:E230" si="16">+G230</f>
        <v>0</v>
      </c>
      <c r="F229" s="80">
        <v>2500</v>
      </c>
      <c r="G229" s="81"/>
      <c r="H229" s="28"/>
      <c r="I229" s="28"/>
      <c r="J229" s="28"/>
      <c r="K229" s="91">
        <f t="shared" ref="K229:K231" si="17">SUBTOTAL(9,H229)</f>
        <v>0</v>
      </c>
      <c r="L229" s="83"/>
    </row>
    <row r="230" spans="2:12" ht="15.75" hidden="1" x14ac:dyDescent="0.2">
      <c r="B230" s="72">
        <v>44964</v>
      </c>
      <c r="C230" s="22"/>
      <c r="D230" s="79" t="s">
        <v>210</v>
      </c>
      <c r="E230" s="79">
        <f t="shared" si="16"/>
        <v>2500</v>
      </c>
      <c r="F230" s="80">
        <v>160000</v>
      </c>
      <c r="G230" s="81"/>
      <c r="H230" s="28"/>
      <c r="I230" s="28"/>
      <c r="J230" s="28"/>
      <c r="K230" s="91">
        <f t="shared" si="17"/>
        <v>0</v>
      </c>
      <c r="L230" s="83"/>
    </row>
    <row r="231" spans="2:12" ht="15.75" hidden="1" x14ac:dyDescent="0.2">
      <c r="B231" s="72">
        <v>44964</v>
      </c>
      <c r="C231" s="22"/>
      <c r="D231" s="79" t="s">
        <v>211</v>
      </c>
      <c r="E231" s="79">
        <f>+G23</f>
        <v>0</v>
      </c>
      <c r="F231" s="80"/>
      <c r="G231" s="81">
        <v>2500</v>
      </c>
      <c r="H231" s="28"/>
      <c r="I231" s="28"/>
      <c r="J231" s="28"/>
      <c r="K231" s="91">
        <f t="shared" si="17"/>
        <v>0</v>
      </c>
      <c r="L231" s="83"/>
    </row>
    <row r="232" spans="2:12" ht="15.75" hidden="1" x14ac:dyDescent="0.2">
      <c r="B232" s="72">
        <v>44965</v>
      </c>
      <c r="C232" s="73"/>
      <c r="D232" s="85" t="s">
        <v>212</v>
      </c>
      <c r="E232" s="79"/>
      <c r="F232" s="78">
        <v>51000</v>
      </c>
      <c r="G232" s="86"/>
      <c r="H232" s="77"/>
      <c r="I232" s="77"/>
      <c r="J232" s="77"/>
      <c r="K232" s="83">
        <f t="shared" ref="K232:K237" si="18">SUBTOTAL(9,H232)</f>
        <v>0</v>
      </c>
      <c r="L232" s="83"/>
    </row>
    <row r="233" spans="2:12" ht="15.75" hidden="1" x14ac:dyDescent="0.2">
      <c r="B233" s="72">
        <v>44965</v>
      </c>
      <c r="C233" s="73"/>
      <c r="D233" s="85" t="s">
        <v>213</v>
      </c>
      <c r="E233" s="79"/>
      <c r="F233" s="78"/>
      <c r="G233" s="86">
        <v>30000</v>
      </c>
      <c r="H233" s="77"/>
      <c r="I233" s="77"/>
      <c r="J233" s="77"/>
      <c r="K233" s="83">
        <f t="shared" si="18"/>
        <v>0</v>
      </c>
      <c r="L233" s="83"/>
    </row>
    <row r="234" spans="2:12" ht="15.75" hidden="1" x14ac:dyDescent="0.2">
      <c r="B234" s="72">
        <v>44965</v>
      </c>
      <c r="C234" s="73"/>
      <c r="D234" s="85" t="s">
        <v>38</v>
      </c>
      <c r="E234" s="79"/>
      <c r="F234" s="75"/>
      <c r="G234" s="86">
        <v>5000</v>
      </c>
      <c r="H234" s="77"/>
      <c r="I234" s="77"/>
      <c r="J234" s="77"/>
      <c r="K234" s="83">
        <f t="shared" si="18"/>
        <v>0</v>
      </c>
      <c r="L234" s="83"/>
    </row>
    <row r="235" spans="2:12" ht="15.75" hidden="1" x14ac:dyDescent="0.2">
      <c r="B235" s="72">
        <v>44965</v>
      </c>
      <c r="C235" s="73"/>
      <c r="D235" s="79" t="s">
        <v>214</v>
      </c>
      <c r="E235" s="79"/>
      <c r="F235" s="78">
        <v>200000</v>
      </c>
      <c r="G235" s="92"/>
      <c r="H235" s="77"/>
      <c r="I235" s="77"/>
      <c r="J235" s="77"/>
      <c r="K235" s="83">
        <f t="shared" si="18"/>
        <v>0</v>
      </c>
      <c r="L235" s="83"/>
    </row>
    <row r="236" spans="2:12" ht="15.75" hidden="1" x14ac:dyDescent="0.2">
      <c r="B236" s="72">
        <v>44965</v>
      </c>
      <c r="C236" s="73"/>
      <c r="D236" s="79" t="s">
        <v>215</v>
      </c>
      <c r="E236" s="79"/>
      <c r="F236" s="78"/>
      <c r="G236" s="86">
        <v>100000</v>
      </c>
      <c r="H236" s="77"/>
      <c r="I236" s="77"/>
      <c r="J236" s="77"/>
      <c r="K236" s="83">
        <f t="shared" si="18"/>
        <v>0</v>
      </c>
      <c r="L236" s="83"/>
    </row>
    <row r="237" spans="2:12" ht="15.75" hidden="1" x14ac:dyDescent="0.2">
      <c r="B237" s="72">
        <v>44965</v>
      </c>
      <c r="C237" s="73"/>
      <c r="D237" s="79" t="s">
        <v>38</v>
      </c>
      <c r="E237" s="79"/>
      <c r="F237" s="78"/>
      <c r="G237" s="81">
        <v>11700</v>
      </c>
      <c r="H237" s="77"/>
      <c r="I237" s="77"/>
      <c r="J237" s="77"/>
      <c r="K237" s="83">
        <f t="shared" si="18"/>
        <v>0</v>
      </c>
      <c r="L237" s="83"/>
    </row>
    <row r="238" spans="2:12" ht="15.75" hidden="1" x14ac:dyDescent="0.2">
      <c r="B238" s="72">
        <v>44965</v>
      </c>
      <c r="C238" s="22"/>
      <c r="D238" s="79" t="s">
        <v>216</v>
      </c>
      <c r="E238" s="79">
        <f t="shared" ref="E238:E243" si="19">+G239</f>
        <v>0</v>
      </c>
      <c r="F238" s="80"/>
      <c r="G238" s="81">
        <v>50000</v>
      </c>
      <c r="H238" s="28"/>
      <c r="I238" s="28"/>
      <c r="J238" s="28"/>
      <c r="K238" s="91">
        <f t="shared" ref="K238:K245" si="20">SUBTOTAL(9,H238)</f>
        <v>0</v>
      </c>
      <c r="L238" s="83"/>
    </row>
    <row r="239" spans="2:12" ht="15.75" hidden="1" x14ac:dyDescent="0.2">
      <c r="B239" s="72">
        <v>44965</v>
      </c>
      <c r="C239" s="22"/>
      <c r="D239" s="79" t="s">
        <v>217</v>
      </c>
      <c r="E239" s="79">
        <f t="shared" si="19"/>
        <v>0</v>
      </c>
      <c r="F239" s="80">
        <v>35000</v>
      </c>
      <c r="G239" s="81"/>
      <c r="H239" s="28"/>
      <c r="I239" s="28"/>
      <c r="J239" s="28"/>
      <c r="K239" s="91">
        <f t="shared" si="20"/>
        <v>0</v>
      </c>
      <c r="L239" s="83"/>
    </row>
    <row r="240" spans="2:12" ht="15.75" hidden="1" x14ac:dyDescent="0.2">
      <c r="B240" s="72">
        <v>44966</v>
      </c>
      <c r="C240" s="22"/>
      <c r="D240" s="79" t="s">
        <v>218</v>
      </c>
      <c r="E240" s="79">
        <f t="shared" si="19"/>
        <v>0</v>
      </c>
      <c r="F240" s="80">
        <v>20000</v>
      </c>
      <c r="G240" s="81"/>
      <c r="H240" s="28"/>
      <c r="I240" s="28"/>
      <c r="J240" s="28"/>
      <c r="K240" s="91">
        <f t="shared" si="20"/>
        <v>0</v>
      </c>
      <c r="L240" s="83"/>
    </row>
    <row r="241" spans="2:103" ht="15.75" hidden="1" x14ac:dyDescent="0.2">
      <c r="B241" s="72">
        <v>44966</v>
      </c>
      <c r="C241" s="22"/>
      <c r="D241" s="79" t="s">
        <v>219</v>
      </c>
      <c r="E241" s="79"/>
      <c r="F241" s="80">
        <v>30000</v>
      </c>
      <c r="G241" s="81"/>
      <c r="H241" s="28"/>
      <c r="I241" s="28"/>
      <c r="J241" s="28"/>
      <c r="K241" s="91">
        <f t="shared" si="20"/>
        <v>0</v>
      </c>
      <c r="L241" s="83"/>
    </row>
    <row r="242" spans="2:103" ht="15.75" hidden="1" x14ac:dyDescent="0.2">
      <c r="B242" s="72">
        <v>44966</v>
      </c>
      <c r="C242" s="22"/>
      <c r="D242" s="79" t="s">
        <v>220</v>
      </c>
      <c r="E242" s="79"/>
      <c r="F242" s="80"/>
      <c r="G242" s="81">
        <v>35000</v>
      </c>
      <c r="H242" s="28"/>
      <c r="I242" s="28"/>
      <c r="J242" s="28"/>
      <c r="K242" s="91">
        <f t="shared" si="20"/>
        <v>0</v>
      </c>
      <c r="L242" s="83"/>
    </row>
    <row r="243" spans="2:103" ht="15.75" hidden="1" x14ac:dyDescent="0.2">
      <c r="B243" s="72">
        <v>44966</v>
      </c>
      <c r="C243" s="22"/>
      <c r="D243" s="79" t="s">
        <v>221</v>
      </c>
      <c r="E243" s="79">
        <f t="shared" si="19"/>
        <v>0</v>
      </c>
      <c r="F243" s="80"/>
      <c r="G243" s="81">
        <v>10530</v>
      </c>
      <c r="H243" s="28"/>
      <c r="I243" s="28"/>
      <c r="J243" s="28"/>
      <c r="K243" s="91">
        <f t="shared" si="20"/>
        <v>0</v>
      </c>
      <c r="L243" s="83"/>
    </row>
    <row r="244" spans="2:103" ht="15.75" hidden="1" x14ac:dyDescent="0.2">
      <c r="B244" s="72">
        <v>44966</v>
      </c>
      <c r="C244" s="22"/>
      <c r="D244" s="79" t="s">
        <v>223</v>
      </c>
      <c r="E244" s="79"/>
      <c r="F244" s="80">
        <v>70000</v>
      </c>
      <c r="G244" s="81"/>
      <c r="H244" s="28"/>
      <c r="I244" s="28"/>
      <c r="J244" s="28"/>
      <c r="K244" s="91">
        <f t="shared" si="20"/>
        <v>0</v>
      </c>
      <c r="L244" s="83"/>
    </row>
    <row r="245" spans="2:103" ht="15.75" hidden="1" x14ac:dyDescent="0.2">
      <c r="B245" s="72">
        <v>44966</v>
      </c>
      <c r="C245" s="22"/>
      <c r="D245" s="79" t="s">
        <v>222</v>
      </c>
      <c r="E245" s="79"/>
      <c r="F245" s="80"/>
      <c r="G245" s="81">
        <v>96000</v>
      </c>
      <c r="H245" s="28"/>
      <c r="I245" s="28"/>
      <c r="J245" s="28"/>
      <c r="K245" s="91">
        <f t="shared" si="20"/>
        <v>0</v>
      </c>
      <c r="L245" s="83"/>
    </row>
    <row r="246" spans="2:103" ht="15.75" hidden="1" x14ac:dyDescent="0.2">
      <c r="B246" s="72">
        <v>44966</v>
      </c>
      <c r="C246" s="73"/>
      <c r="D246" s="85" t="s">
        <v>224</v>
      </c>
      <c r="E246" s="79">
        <f t="shared" ref="E246" si="21">+G247</f>
        <v>0</v>
      </c>
      <c r="F246" s="78"/>
      <c r="G246" s="86">
        <v>150000</v>
      </c>
      <c r="H246" s="77"/>
      <c r="I246" s="77"/>
      <c r="J246" s="77"/>
      <c r="K246" s="83">
        <f t="shared" ref="K246:K251" si="22">SUBTOTAL(9,H246)</f>
        <v>0</v>
      </c>
      <c r="L246" s="83"/>
    </row>
    <row r="247" spans="2:103" ht="15.75" hidden="1" x14ac:dyDescent="0.2">
      <c r="B247" s="72">
        <v>44966</v>
      </c>
      <c r="C247" s="73"/>
      <c r="D247" s="85" t="s">
        <v>225</v>
      </c>
      <c r="E247" s="79"/>
      <c r="F247" s="78">
        <v>170000</v>
      </c>
      <c r="G247" s="86"/>
      <c r="H247" s="77"/>
      <c r="I247" s="77"/>
      <c r="J247" s="77"/>
      <c r="K247" s="83">
        <f t="shared" si="22"/>
        <v>0</v>
      </c>
      <c r="L247" s="83"/>
    </row>
    <row r="248" spans="2:103" ht="15.75" hidden="1" x14ac:dyDescent="0.2">
      <c r="B248" s="72">
        <v>44966</v>
      </c>
      <c r="C248" s="73"/>
      <c r="D248" s="85" t="s">
        <v>227</v>
      </c>
      <c r="E248" s="79"/>
      <c r="F248" s="75"/>
      <c r="G248" s="86">
        <v>25000</v>
      </c>
      <c r="H248" s="77"/>
      <c r="I248" s="77"/>
      <c r="J248" s="77">
        <v>0</v>
      </c>
      <c r="K248" s="83">
        <f t="shared" si="22"/>
        <v>0</v>
      </c>
      <c r="L248" s="83">
        <v>0</v>
      </c>
      <c r="AI248" s="4">
        <v>0</v>
      </c>
      <c r="AJ248" s="4">
        <v>0</v>
      </c>
      <c r="AK248" s="4">
        <v>0</v>
      </c>
      <c r="CV248" s="4">
        <v>0</v>
      </c>
      <c r="CX248" s="4">
        <v>0</v>
      </c>
      <c r="CY248" s="4">
        <v>0</v>
      </c>
    </row>
    <row r="249" spans="2:103" ht="15.75" hidden="1" x14ac:dyDescent="0.2">
      <c r="B249" s="72">
        <v>44966</v>
      </c>
      <c r="C249" s="73"/>
      <c r="D249" s="85" t="s">
        <v>227</v>
      </c>
      <c r="E249" s="79"/>
      <c r="F249" s="75"/>
      <c r="G249" s="86">
        <v>150</v>
      </c>
      <c r="H249" s="77"/>
      <c r="I249" s="77"/>
      <c r="J249" s="77"/>
      <c r="K249" s="83">
        <f t="shared" si="22"/>
        <v>0</v>
      </c>
      <c r="L249" s="83"/>
    </row>
    <row r="250" spans="2:103" ht="15.75" hidden="1" x14ac:dyDescent="0.2">
      <c r="B250" s="72">
        <v>44966</v>
      </c>
      <c r="C250" s="73"/>
      <c r="D250" s="85" t="s">
        <v>228</v>
      </c>
      <c r="E250" s="79"/>
      <c r="F250" s="78"/>
      <c r="G250" s="86">
        <v>28000</v>
      </c>
      <c r="H250" s="77"/>
      <c r="I250" s="77"/>
      <c r="J250" s="77"/>
      <c r="K250" s="83">
        <f t="shared" si="22"/>
        <v>0</v>
      </c>
      <c r="L250" s="83"/>
    </row>
    <row r="251" spans="2:103" ht="15.75" hidden="1" x14ac:dyDescent="0.2">
      <c r="B251" s="72">
        <v>44966</v>
      </c>
      <c r="C251" s="73"/>
      <c r="D251" s="85" t="s">
        <v>229</v>
      </c>
      <c r="E251" s="79"/>
      <c r="F251" s="78"/>
      <c r="G251" s="86">
        <v>10000</v>
      </c>
      <c r="H251" s="77"/>
      <c r="I251" s="77"/>
      <c r="J251" s="77"/>
      <c r="K251" s="83">
        <f t="shared" si="22"/>
        <v>0</v>
      </c>
      <c r="L251" s="83"/>
    </row>
    <row r="252" spans="2:103" ht="15.75" hidden="1" x14ac:dyDescent="0.2">
      <c r="B252" s="72">
        <v>44966</v>
      </c>
      <c r="C252" s="73"/>
      <c r="D252" s="85" t="s">
        <v>208</v>
      </c>
      <c r="E252" s="79"/>
      <c r="F252" s="78">
        <v>465000</v>
      </c>
      <c r="G252" s="86"/>
      <c r="H252" s="77"/>
      <c r="I252" s="77"/>
      <c r="J252" s="77"/>
      <c r="K252" s="83">
        <f t="shared" ref="K252:K257" si="23">SUBTOTAL(9,H252)</f>
        <v>0</v>
      </c>
      <c r="L252" s="83"/>
    </row>
    <row r="253" spans="2:103" ht="15.75" hidden="1" x14ac:dyDescent="0.2">
      <c r="B253" s="72">
        <v>44966</v>
      </c>
      <c r="C253" s="73"/>
      <c r="D253" s="85" t="s">
        <v>227</v>
      </c>
      <c r="E253" s="79"/>
      <c r="F253" s="78"/>
      <c r="G253" s="86">
        <v>150000</v>
      </c>
      <c r="H253" s="77"/>
      <c r="I253" s="77"/>
      <c r="J253" s="77"/>
      <c r="K253" s="83">
        <f t="shared" si="23"/>
        <v>0</v>
      </c>
      <c r="L253" s="83"/>
    </row>
    <row r="254" spans="2:103" ht="15.75" hidden="1" x14ac:dyDescent="0.2">
      <c r="B254" s="72">
        <v>44966</v>
      </c>
      <c r="C254" s="73"/>
      <c r="D254" s="85" t="s">
        <v>230</v>
      </c>
      <c r="E254" s="79">
        <f t="shared" ref="E254:E256" si="24">+G255</f>
        <v>0</v>
      </c>
      <c r="F254" s="78"/>
      <c r="G254" s="86">
        <v>130000</v>
      </c>
      <c r="H254" s="77"/>
      <c r="I254" s="77"/>
      <c r="J254" s="77"/>
      <c r="K254" s="83">
        <f t="shared" si="23"/>
        <v>0</v>
      </c>
      <c r="L254" s="83"/>
    </row>
    <row r="255" spans="2:103" ht="15.75" hidden="1" x14ac:dyDescent="0.2">
      <c r="B255" s="72">
        <v>44966</v>
      </c>
      <c r="C255" s="73"/>
      <c r="D255" s="85" t="s">
        <v>231</v>
      </c>
      <c r="E255" s="79">
        <f t="shared" si="24"/>
        <v>0</v>
      </c>
      <c r="F255" s="78">
        <v>168000</v>
      </c>
      <c r="G255" s="86"/>
      <c r="H255" s="77"/>
      <c r="I255" s="77"/>
      <c r="J255" s="77"/>
      <c r="K255" s="83">
        <f t="shared" si="23"/>
        <v>0</v>
      </c>
      <c r="L255" s="83"/>
    </row>
    <row r="256" spans="2:103" ht="15.75" hidden="1" x14ac:dyDescent="0.2">
      <c r="B256" s="72">
        <v>44967</v>
      </c>
      <c r="C256" s="73"/>
      <c r="D256" s="85" t="s">
        <v>232</v>
      </c>
      <c r="E256" s="79">
        <f t="shared" si="24"/>
        <v>0</v>
      </c>
      <c r="F256" s="78">
        <v>15000</v>
      </c>
      <c r="G256" s="86"/>
      <c r="H256" s="77"/>
      <c r="I256" s="77"/>
      <c r="J256" s="77"/>
      <c r="K256" s="83">
        <f t="shared" si="23"/>
        <v>0</v>
      </c>
      <c r="L256" s="83"/>
    </row>
    <row r="257" spans="2:12" ht="15.75" hidden="1" x14ac:dyDescent="0.2">
      <c r="B257" s="72">
        <v>44967</v>
      </c>
      <c r="C257" s="73"/>
      <c r="D257" s="85" t="s">
        <v>233</v>
      </c>
      <c r="E257" s="79"/>
      <c r="F257" s="78">
        <v>15000</v>
      </c>
      <c r="G257" s="86"/>
      <c r="H257" s="77"/>
      <c r="I257" s="77"/>
      <c r="J257" s="77"/>
      <c r="K257" s="83">
        <f t="shared" si="23"/>
        <v>0</v>
      </c>
      <c r="L257" s="83"/>
    </row>
    <row r="258" spans="2:12" ht="15.75" hidden="1" x14ac:dyDescent="0.2">
      <c r="B258" s="72">
        <v>44967</v>
      </c>
      <c r="C258" s="73"/>
      <c r="D258" s="85" t="s">
        <v>234</v>
      </c>
      <c r="E258" s="79">
        <f t="shared" ref="E258:E264" si="25">+G259</f>
        <v>0</v>
      </c>
      <c r="F258" s="78">
        <v>10000</v>
      </c>
      <c r="G258" s="86"/>
      <c r="H258" s="77">
        <f t="shared" ref="H258:H265" si="26">SUBTOTAL(9,E258:G258)</f>
        <v>0</v>
      </c>
      <c r="I258" s="77"/>
      <c r="J258" s="77"/>
      <c r="K258" s="83">
        <f t="shared" ref="K258:K265" si="27">SUBTOTAL(9,H258)</f>
        <v>0</v>
      </c>
      <c r="L258" s="83"/>
    </row>
    <row r="259" spans="2:12" ht="15.75" hidden="1" x14ac:dyDescent="0.2">
      <c r="B259" s="72"/>
      <c r="C259" s="73"/>
      <c r="D259" s="85"/>
      <c r="E259" s="79">
        <f t="shared" si="25"/>
        <v>0</v>
      </c>
      <c r="F259" s="78"/>
      <c r="G259" s="86"/>
      <c r="H259" s="77">
        <f t="shared" si="26"/>
        <v>0</v>
      </c>
      <c r="I259" s="77"/>
      <c r="J259" s="77"/>
      <c r="K259" s="83">
        <f t="shared" si="27"/>
        <v>0</v>
      </c>
      <c r="L259" s="83"/>
    </row>
    <row r="260" spans="2:12" ht="15.75" hidden="1" x14ac:dyDescent="0.2">
      <c r="B260" s="72">
        <v>44968</v>
      </c>
      <c r="C260" s="73"/>
      <c r="D260" s="85" t="s">
        <v>235</v>
      </c>
      <c r="E260" s="79"/>
      <c r="F260" s="78">
        <v>350000</v>
      </c>
      <c r="G260" s="86"/>
      <c r="H260" s="77"/>
      <c r="I260" s="77"/>
      <c r="J260" s="77"/>
      <c r="K260" s="83">
        <f t="shared" si="27"/>
        <v>0</v>
      </c>
      <c r="L260" s="83"/>
    </row>
    <row r="261" spans="2:12" ht="15.75" hidden="1" x14ac:dyDescent="0.2">
      <c r="B261" s="72">
        <v>44968</v>
      </c>
      <c r="C261" s="73"/>
      <c r="D261" s="85" t="s">
        <v>236</v>
      </c>
      <c r="E261" s="79">
        <f t="shared" si="25"/>
        <v>0</v>
      </c>
      <c r="F261" s="78"/>
      <c r="G261" s="86">
        <v>10000</v>
      </c>
      <c r="H261" s="77"/>
      <c r="I261" s="77"/>
      <c r="J261" s="77"/>
      <c r="K261" s="83">
        <f t="shared" si="27"/>
        <v>0</v>
      </c>
      <c r="L261" s="83"/>
    </row>
    <row r="262" spans="2:12" ht="15.75" hidden="1" x14ac:dyDescent="0.2">
      <c r="B262" s="72">
        <v>44968</v>
      </c>
      <c r="C262" s="73"/>
      <c r="D262" s="85" t="s">
        <v>237</v>
      </c>
      <c r="E262" s="79"/>
      <c r="F262" s="78">
        <v>10000</v>
      </c>
      <c r="G262" s="86"/>
      <c r="H262" s="77"/>
      <c r="I262" s="77"/>
      <c r="J262" s="77"/>
      <c r="K262" s="83">
        <f t="shared" si="27"/>
        <v>0</v>
      </c>
      <c r="L262" s="83"/>
    </row>
    <row r="263" spans="2:12" ht="15.75" hidden="1" x14ac:dyDescent="0.2">
      <c r="B263" s="72">
        <v>44968</v>
      </c>
      <c r="C263" s="73"/>
      <c r="D263" s="85" t="s">
        <v>235</v>
      </c>
      <c r="E263" s="79">
        <f t="shared" si="25"/>
        <v>0</v>
      </c>
      <c r="F263" s="78">
        <v>110000</v>
      </c>
      <c r="G263" s="86">
        <v>110000</v>
      </c>
      <c r="H263" s="77"/>
      <c r="I263" s="77"/>
      <c r="J263" s="77"/>
      <c r="K263" s="83">
        <f t="shared" si="27"/>
        <v>0</v>
      </c>
      <c r="L263" s="83"/>
    </row>
    <row r="264" spans="2:12" ht="15.75" hidden="1" x14ac:dyDescent="0.2">
      <c r="B264" s="72" t="s">
        <v>238</v>
      </c>
      <c r="C264" s="73"/>
      <c r="D264" s="85" t="s">
        <v>239</v>
      </c>
      <c r="E264" s="79">
        <f t="shared" si="25"/>
        <v>0</v>
      </c>
      <c r="F264" s="78"/>
      <c r="G264" s="86"/>
      <c r="H264" s="77">
        <f t="shared" si="26"/>
        <v>0</v>
      </c>
      <c r="I264" s="77"/>
      <c r="J264" s="77"/>
      <c r="K264" s="83">
        <f t="shared" si="27"/>
        <v>0</v>
      </c>
      <c r="L264" s="83"/>
    </row>
    <row r="265" spans="2:12" ht="15.75" hidden="1" x14ac:dyDescent="0.2">
      <c r="B265" s="72"/>
      <c r="C265" s="73"/>
      <c r="D265" s="85"/>
      <c r="E265" s="79"/>
      <c r="F265" s="78"/>
      <c r="G265" s="86"/>
      <c r="H265" s="77">
        <f t="shared" si="26"/>
        <v>0</v>
      </c>
      <c r="I265" s="77"/>
      <c r="J265" s="77"/>
      <c r="K265" s="83">
        <f t="shared" si="27"/>
        <v>0</v>
      </c>
      <c r="L265" s="83"/>
    </row>
    <row r="266" spans="2:12" ht="15.75" hidden="1" x14ac:dyDescent="0.2">
      <c r="B266" s="72">
        <v>44968</v>
      </c>
      <c r="C266" s="73"/>
      <c r="D266" s="85" t="s">
        <v>240</v>
      </c>
      <c r="E266" s="79"/>
      <c r="F266" s="78">
        <v>310000</v>
      </c>
      <c r="G266" s="86"/>
      <c r="H266" s="77"/>
      <c r="I266" s="77"/>
      <c r="J266" s="77"/>
      <c r="K266" s="83">
        <f t="shared" ref="K266:K269" si="28">SUBTOTAL(9,H266)</f>
        <v>0</v>
      </c>
      <c r="L266" s="83"/>
    </row>
    <row r="267" spans="2:12" ht="15.75" hidden="1" x14ac:dyDescent="0.2">
      <c r="B267" s="72">
        <v>44968</v>
      </c>
      <c r="C267" s="73"/>
      <c r="D267" s="85" t="s">
        <v>241</v>
      </c>
      <c r="E267" s="79"/>
      <c r="F267" s="78"/>
      <c r="G267" s="86">
        <v>80000</v>
      </c>
      <c r="H267" s="77"/>
      <c r="I267" s="77"/>
      <c r="J267" s="77"/>
      <c r="K267" s="83">
        <f t="shared" si="28"/>
        <v>0</v>
      </c>
      <c r="L267" s="83"/>
    </row>
    <row r="268" spans="2:12" ht="15.75" hidden="1" x14ac:dyDescent="0.2">
      <c r="B268" s="72">
        <v>44968</v>
      </c>
      <c r="C268" s="73"/>
      <c r="D268" s="85" t="s">
        <v>242</v>
      </c>
      <c r="E268" s="79">
        <f t="shared" ref="E268" si="29">+G269</f>
        <v>0</v>
      </c>
      <c r="F268" s="78"/>
      <c r="G268" s="86">
        <v>20000</v>
      </c>
      <c r="H268" s="77"/>
      <c r="I268" s="77"/>
      <c r="J268" s="77"/>
      <c r="K268" s="83">
        <f t="shared" si="28"/>
        <v>0</v>
      </c>
      <c r="L268" s="83"/>
    </row>
    <row r="269" spans="2:12" ht="15.75" hidden="1" x14ac:dyDescent="0.2">
      <c r="B269" s="72">
        <v>44970</v>
      </c>
      <c r="C269" s="73"/>
      <c r="D269" s="85" t="s">
        <v>243</v>
      </c>
      <c r="E269" s="79"/>
      <c r="F269" s="78">
        <v>6000</v>
      </c>
      <c r="G269" s="86"/>
      <c r="H269" s="77"/>
      <c r="I269" s="77"/>
      <c r="J269" s="77"/>
      <c r="K269" s="83">
        <f t="shared" si="28"/>
        <v>0</v>
      </c>
      <c r="L269" s="83"/>
    </row>
    <row r="270" spans="2:12" ht="15.75" hidden="1" x14ac:dyDescent="0.2">
      <c r="B270" s="72">
        <v>44970</v>
      </c>
      <c r="C270" s="73"/>
      <c r="D270" s="85" t="s">
        <v>244</v>
      </c>
      <c r="E270" s="79"/>
      <c r="F270" s="78"/>
      <c r="G270" s="86">
        <v>6000</v>
      </c>
      <c r="H270" s="77"/>
      <c r="I270" s="77"/>
      <c r="J270" s="77"/>
      <c r="K270" s="83">
        <f t="shared" ref="K270:K272" si="30">SUBTOTAL(9,H270)</f>
        <v>0</v>
      </c>
      <c r="L270" s="83"/>
    </row>
    <row r="271" spans="2:12" ht="15.75" hidden="1" x14ac:dyDescent="0.2">
      <c r="B271" s="72">
        <v>44970</v>
      </c>
      <c r="C271" s="73"/>
      <c r="D271" s="85" t="s">
        <v>245</v>
      </c>
      <c r="E271" s="79">
        <f t="shared" ref="E271" si="31">+G272</f>
        <v>0</v>
      </c>
      <c r="F271" s="78"/>
      <c r="G271" s="86">
        <v>20000</v>
      </c>
      <c r="H271" s="77"/>
      <c r="I271" s="77"/>
      <c r="J271" s="77"/>
      <c r="K271" s="83">
        <f t="shared" si="30"/>
        <v>0</v>
      </c>
      <c r="L271" s="83"/>
    </row>
    <row r="272" spans="2:12" ht="15.75" hidden="1" x14ac:dyDescent="0.2">
      <c r="B272" s="72">
        <v>44970</v>
      </c>
      <c r="C272" s="73"/>
      <c r="D272" s="85" t="s">
        <v>246</v>
      </c>
      <c r="E272" s="79"/>
      <c r="F272" s="78">
        <v>100000</v>
      </c>
      <c r="G272" s="86"/>
      <c r="H272" s="77"/>
      <c r="I272" s="77"/>
      <c r="J272" s="77"/>
      <c r="K272" s="83">
        <f t="shared" si="30"/>
        <v>0</v>
      </c>
      <c r="L272" s="83"/>
    </row>
    <row r="273" spans="2:12" ht="15.75" hidden="1" x14ac:dyDescent="0.2">
      <c r="B273" s="72">
        <v>44970</v>
      </c>
      <c r="C273" s="73"/>
      <c r="D273" s="85" t="s">
        <v>247</v>
      </c>
      <c r="E273" s="79" t="s">
        <v>248</v>
      </c>
      <c r="F273" s="78">
        <v>270000</v>
      </c>
      <c r="G273" s="86"/>
      <c r="H273" s="77"/>
      <c r="I273" s="77"/>
      <c r="J273" s="77"/>
      <c r="K273" s="83">
        <f>SUBTOTAL(9,H273)</f>
        <v>0</v>
      </c>
      <c r="L273" s="83"/>
    </row>
    <row r="274" spans="2:12" ht="15.75" hidden="1" x14ac:dyDescent="0.2">
      <c r="B274" s="72">
        <v>44970</v>
      </c>
      <c r="C274" s="73"/>
      <c r="D274" s="85" t="s">
        <v>249</v>
      </c>
      <c r="E274" s="79"/>
      <c r="F274" s="78"/>
      <c r="G274" s="86">
        <v>50000</v>
      </c>
      <c r="H274" s="77"/>
      <c r="I274" s="77"/>
      <c r="J274" s="77"/>
      <c r="K274" s="83">
        <f t="shared" ref="K274:K280" si="32">SUBTOTAL(9,H274)</f>
        <v>0</v>
      </c>
      <c r="L274" s="83"/>
    </row>
    <row r="275" spans="2:12" ht="15.75" hidden="1" x14ac:dyDescent="0.2">
      <c r="B275" s="72">
        <v>44970</v>
      </c>
      <c r="C275" s="73"/>
      <c r="D275" s="85" t="s">
        <v>197</v>
      </c>
      <c r="E275" s="79">
        <f t="shared" ref="E275:E279" si="33">+G276</f>
        <v>0</v>
      </c>
      <c r="F275" s="78"/>
      <c r="G275" s="86">
        <v>20000</v>
      </c>
      <c r="H275" s="77"/>
      <c r="I275" s="77"/>
      <c r="J275" s="77"/>
      <c r="K275" s="83">
        <f t="shared" si="32"/>
        <v>0</v>
      </c>
      <c r="L275" s="83"/>
    </row>
    <row r="276" spans="2:12" ht="15.75" hidden="1" x14ac:dyDescent="0.2">
      <c r="B276" s="72">
        <v>44971</v>
      </c>
      <c r="C276" s="73"/>
      <c r="D276" s="85" t="s">
        <v>250</v>
      </c>
      <c r="E276" s="79"/>
      <c r="F276" s="78">
        <v>200000</v>
      </c>
      <c r="G276" s="86"/>
      <c r="H276" s="77"/>
      <c r="I276" s="77"/>
      <c r="J276" s="77"/>
      <c r="K276" s="83">
        <f t="shared" si="32"/>
        <v>0</v>
      </c>
      <c r="L276" s="83"/>
    </row>
    <row r="277" spans="2:12" ht="15.75" hidden="1" x14ac:dyDescent="0.2">
      <c r="B277" s="72">
        <v>44971</v>
      </c>
      <c r="C277" s="73"/>
      <c r="D277" s="85" t="s">
        <v>251</v>
      </c>
      <c r="E277" s="79"/>
      <c r="F277" s="78"/>
      <c r="G277" s="86">
        <v>50000</v>
      </c>
      <c r="H277" s="77"/>
      <c r="I277" s="77"/>
      <c r="J277" s="77"/>
      <c r="K277" s="83">
        <f t="shared" si="32"/>
        <v>0</v>
      </c>
      <c r="L277" s="83"/>
    </row>
    <row r="278" spans="2:12" ht="15.75" hidden="1" x14ac:dyDescent="0.2">
      <c r="B278" s="72">
        <v>44971</v>
      </c>
      <c r="C278" s="73"/>
      <c r="D278" s="85" t="s">
        <v>252</v>
      </c>
      <c r="E278" s="79"/>
      <c r="F278" s="78"/>
      <c r="G278" s="86">
        <v>135000</v>
      </c>
      <c r="H278" s="77"/>
      <c r="I278" s="77"/>
      <c r="J278" s="77"/>
      <c r="K278" s="83">
        <f t="shared" si="32"/>
        <v>0</v>
      </c>
      <c r="L278" s="83"/>
    </row>
    <row r="279" spans="2:12" ht="15.75" hidden="1" x14ac:dyDescent="0.2">
      <c r="B279" s="72">
        <v>44971</v>
      </c>
      <c r="C279" s="73"/>
      <c r="D279" s="85" t="s">
        <v>255</v>
      </c>
      <c r="E279" s="79">
        <f t="shared" si="33"/>
        <v>0</v>
      </c>
      <c r="F279" s="78"/>
      <c r="G279" s="86">
        <v>25000</v>
      </c>
      <c r="H279" s="77"/>
      <c r="I279" s="77"/>
      <c r="J279" s="77"/>
      <c r="K279" s="83">
        <f t="shared" si="32"/>
        <v>0</v>
      </c>
      <c r="L279" s="83"/>
    </row>
    <row r="280" spans="2:12" ht="15.75" hidden="1" x14ac:dyDescent="0.2">
      <c r="B280" s="72">
        <v>44971</v>
      </c>
      <c r="C280" s="73"/>
      <c r="D280" s="85" t="s">
        <v>253</v>
      </c>
      <c r="E280" s="79"/>
      <c r="F280" s="78">
        <v>15000</v>
      </c>
      <c r="G280" s="86"/>
      <c r="H280" s="77"/>
      <c r="I280" s="77"/>
      <c r="J280" s="77"/>
      <c r="K280" s="83">
        <f t="shared" si="32"/>
        <v>0</v>
      </c>
      <c r="L280" s="83"/>
    </row>
    <row r="281" spans="2:12" ht="15.75" hidden="1" x14ac:dyDescent="0.2">
      <c r="B281" s="72">
        <v>44971</v>
      </c>
      <c r="C281" s="73"/>
      <c r="D281" s="85" t="s">
        <v>93</v>
      </c>
      <c r="E281" s="79">
        <f t="shared" ref="E281" si="34">+G282</f>
        <v>0</v>
      </c>
      <c r="F281" s="78">
        <v>9200</v>
      </c>
      <c r="G281" s="86">
        <v>9200</v>
      </c>
      <c r="H281" s="77"/>
      <c r="I281" s="77"/>
      <c r="J281" s="77"/>
      <c r="K281" s="83">
        <f t="shared" ref="K281:K283" si="35">SUBTOTAL(9,H281)</f>
        <v>0</v>
      </c>
      <c r="L281" s="83"/>
    </row>
    <row r="282" spans="2:12" ht="15.75" hidden="1" x14ac:dyDescent="0.2">
      <c r="B282" s="72">
        <v>44971</v>
      </c>
      <c r="C282" s="73"/>
      <c r="D282" s="85" t="s">
        <v>254</v>
      </c>
      <c r="E282" s="79"/>
      <c r="F282" s="78">
        <v>10000</v>
      </c>
      <c r="G282" s="86"/>
      <c r="H282" s="77"/>
      <c r="I282" s="77"/>
      <c r="J282" s="77"/>
      <c r="K282" s="83">
        <f t="shared" si="35"/>
        <v>0</v>
      </c>
      <c r="L282" s="83"/>
    </row>
    <row r="283" spans="2:12" ht="15.75" hidden="1" x14ac:dyDescent="0.2">
      <c r="B283" s="72">
        <v>44971</v>
      </c>
      <c r="C283" s="73"/>
      <c r="D283" s="85" t="s">
        <v>256</v>
      </c>
      <c r="E283" s="79"/>
      <c r="F283" s="78"/>
      <c r="G283" s="86">
        <v>75000</v>
      </c>
      <c r="H283" s="77"/>
      <c r="I283" s="77"/>
      <c r="J283" s="77"/>
      <c r="K283" s="83">
        <f t="shared" si="35"/>
        <v>0</v>
      </c>
      <c r="L283" s="83"/>
    </row>
    <row r="284" spans="2:12" ht="15.75" hidden="1" x14ac:dyDescent="0.2">
      <c r="B284" s="72">
        <v>44971</v>
      </c>
      <c r="C284" s="73"/>
      <c r="D284" s="85" t="s">
        <v>257</v>
      </c>
      <c r="E284" s="79">
        <f t="shared" ref="E284:E287" si="36">+G285</f>
        <v>0</v>
      </c>
      <c r="F284" s="78">
        <v>500</v>
      </c>
      <c r="G284" s="86"/>
      <c r="H284" s="77"/>
      <c r="I284" s="77"/>
      <c r="J284" s="77"/>
      <c r="K284" s="83">
        <f t="shared" ref="K284:K288" si="37">SUBTOTAL(9,H284)</f>
        <v>0</v>
      </c>
      <c r="L284" s="83"/>
    </row>
    <row r="285" spans="2:12" ht="15.75" hidden="1" x14ac:dyDescent="0.2">
      <c r="B285" s="72">
        <v>44973</v>
      </c>
      <c r="C285" s="73"/>
      <c r="D285" s="85" t="s">
        <v>195</v>
      </c>
      <c r="E285" s="79">
        <v>0</v>
      </c>
      <c r="F285" s="78">
        <v>550000</v>
      </c>
      <c r="G285" s="86"/>
      <c r="H285" s="77"/>
      <c r="I285" s="77"/>
      <c r="J285" s="77"/>
      <c r="K285" s="83">
        <f t="shared" si="37"/>
        <v>0</v>
      </c>
      <c r="L285" s="83"/>
    </row>
    <row r="286" spans="2:12" ht="15.75" hidden="1" x14ac:dyDescent="0.2">
      <c r="B286" s="72">
        <v>44973</v>
      </c>
      <c r="C286" s="73"/>
      <c r="D286" s="85" t="s">
        <v>259</v>
      </c>
      <c r="E286" s="79"/>
      <c r="F286" s="78"/>
      <c r="G286" s="86">
        <v>110000</v>
      </c>
      <c r="H286" s="77"/>
      <c r="I286" s="77"/>
      <c r="J286" s="77"/>
      <c r="K286" s="83">
        <f t="shared" si="37"/>
        <v>0</v>
      </c>
      <c r="L286" s="83"/>
    </row>
    <row r="287" spans="2:12" ht="15.75" hidden="1" x14ac:dyDescent="0.2">
      <c r="B287" s="72">
        <v>44973</v>
      </c>
      <c r="C287" s="73"/>
      <c r="D287" s="85" t="s">
        <v>258</v>
      </c>
      <c r="E287" s="79">
        <f t="shared" si="36"/>
        <v>0</v>
      </c>
      <c r="F287" s="78">
        <v>180000</v>
      </c>
      <c r="G287" s="86"/>
      <c r="H287" s="77"/>
      <c r="I287" s="77"/>
      <c r="J287" s="77"/>
      <c r="K287" s="83">
        <f t="shared" si="37"/>
        <v>0</v>
      </c>
      <c r="L287" s="83"/>
    </row>
    <row r="288" spans="2:12" ht="15.75" hidden="1" x14ac:dyDescent="0.2">
      <c r="B288" s="72">
        <v>44974</v>
      </c>
      <c r="C288" s="73"/>
      <c r="D288" s="85" t="s">
        <v>260</v>
      </c>
      <c r="E288" s="79"/>
      <c r="F288" s="78">
        <v>20000</v>
      </c>
      <c r="G288" s="86"/>
      <c r="H288" s="77"/>
      <c r="I288" s="77"/>
      <c r="J288" s="77"/>
      <c r="K288" s="83">
        <f t="shared" si="37"/>
        <v>0</v>
      </c>
      <c r="L288" s="83"/>
    </row>
    <row r="289" spans="2:12" ht="15.75" hidden="1" x14ac:dyDescent="0.2">
      <c r="B289" s="72">
        <v>44974</v>
      </c>
      <c r="C289" s="73"/>
      <c r="D289" s="85" t="s">
        <v>261</v>
      </c>
      <c r="E289" s="79"/>
      <c r="F289" s="78">
        <v>15000</v>
      </c>
      <c r="G289" s="86"/>
      <c r="H289" s="77"/>
      <c r="I289" s="77"/>
      <c r="J289" s="77"/>
      <c r="K289" s="83">
        <f t="shared" ref="K289:K293" si="38">SUBTOTAL(9,H289)</f>
        <v>0</v>
      </c>
      <c r="L289" s="83"/>
    </row>
    <row r="290" spans="2:12" ht="15.75" hidden="1" x14ac:dyDescent="0.2">
      <c r="B290" s="72">
        <v>44974</v>
      </c>
      <c r="C290" s="73"/>
      <c r="D290" s="85" t="s">
        <v>68</v>
      </c>
      <c r="E290" s="79"/>
      <c r="F290" s="78"/>
      <c r="G290" s="86">
        <v>5000</v>
      </c>
      <c r="H290" s="77"/>
      <c r="I290" s="77"/>
      <c r="J290" s="77"/>
      <c r="K290" s="83">
        <f t="shared" si="38"/>
        <v>0</v>
      </c>
      <c r="L290" s="83"/>
    </row>
    <row r="291" spans="2:12" ht="15.75" hidden="1" x14ac:dyDescent="0.2">
      <c r="B291" s="72">
        <v>44974</v>
      </c>
      <c r="C291" s="73"/>
      <c r="D291" s="85" t="s">
        <v>263</v>
      </c>
      <c r="E291" s="79"/>
      <c r="F291" s="78"/>
      <c r="G291" s="86">
        <v>20000</v>
      </c>
      <c r="H291" s="77"/>
      <c r="I291" s="77"/>
      <c r="J291" s="77"/>
      <c r="K291" s="83">
        <f t="shared" si="38"/>
        <v>0</v>
      </c>
      <c r="L291" s="83"/>
    </row>
    <row r="292" spans="2:12" ht="15.75" hidden="1" x14ac:dyDescent="0.2">
      <c r="B292" s="72">
        <v>44974</v>
      </c>
      <c r="C292" s="73"/>
      <c r="D292" s="85" t="s">
        <v>264</v>
      </c>
      <c r="E292" s="79">
        <f t="shared" ref="E292" si="39">+G293</f>
        <v>0</v>
      </c>
      <c r="F292" s="78"/>
      <c r="G292" s="86">
        <v>10000</v>
      </c>
      <c r="H292" s="77"/>
      <c r="I292" s="77"/>
      <c r="J292" s="77"/>
      <c r="K292" s="83">
        <f t="shared" si="38"/>
        <v>0</v>
      </c>
      <c r="L292" s="83"/>
    </row>
    <row r="293" spans="2:12" ht="15.75" hidden="1" x14ac:dyDescent="0.2">
      <c r="B293" s="72">
        <v>44974</v>
      </c>
      <c r="C293" s="73"/>
      <c r="D293" s="85" t="s">
        <v>246</v>
      </c>
      <c r="E293" s="79"/>
      <c r="F293" s="78">
        <v>10000</v>
      </c>
      <c r="G293" s="86"/>
      <c r="H293" s="77"/>
      <c r="I293" s="77"/>
      <c r="J293" s="77"/>
      <c r="K293" s="83">
        <f t="shared" si="38"/>
        <v>0</v>
      </c>
      <c r="L293" s="83"/>
    </row>
    <row r="294" spans="2:12" ht="15.75" hidden="1" x14ac:dyDescent="0.2">
      <c r="B294" s="72">
        <v>44974</v>
      </c>
      <c r="C294" s="73"/>
      <c r="D294" s="85" t="s">
        <v>265</v>
      </c>
      <c r="E294" s="79"/>
      <c r="F294" s="78">
        <v>90000</v>
      </c>
      <c r="G294" s="86"/>
      <c r="H294" s="77">
        <f>SUBTOTAL(9,E294:G294)</f>
        <v>0</v>
      </c>
      <c r="I294" s="77"/>
      <c r="J294" s="77"/>
      <c r="K294" s="83">
        <f t="shared" ref="K294:K326" si="40">SUBTOTAL(9,H294)</f>
        <v>0</v>
      </c>
      <c r="L294" s="83"/>
    </row>
    <row r="295" spans="2:12" ht="15.75" hidden="1" x14ac:dyDescent="0.2">
      <c r="B295" s="72">
        <v>44977</v>
      </c>
      <c r="C295" s="73"/>
      <c r="D295" s="85" t="s">
        <v>266</v>
      </c>
      <c r="E295" s="79">
        <f>+G325</f>
        <v>15000</v>
      </c>
      <c r="F295" s="78">
        <v>50000</v>
      </c>
      <c r="G295" s="86"/>
      <c r="H295" s="77"/>
      <c r="I295" s="77"/>
      <c r="J295" s="77"/>
      <c r="K295" s="83">
        <f t="shared" si="40"/>
        <v>0</v>
      </c>
      <c r="L295" s="83"/>
    </row>
    <row r="296" spans="2:12" ht="15.75" hidden="1" x14ac:dyDescent="0.2">
      <c r="B296" s="72">
        <v>44977</v>
      </c>
      <c r="C296" s="73"/>
      <c r="D296" s="85" t="s">
        <v>267</v>
      </c>
      <c r="E296" s="79">
        <f>+G325</f>
        <v>15000</v>
      </c>
      <c r="F296" s="78">
        <v>75000</v>
      </c>
      <c r="G296" s="86"/>
      <c r="H296" s="77"/>
      <c r="I296" s="77"/>
      <c r="J296" s="77"/>
      <c r="K296" s="83">
        <f t="shared" si="40"/>
        <v>0</v>
      </c>
      <c r="L296" s="83"/>
    </row>
    <row r="297" spans="2:12" ht="15.75" hidden="1" x14ac:dyDescent="0.2">
      <c r="B297" s="72">
        <v>44977</v>
      </c>
      <c r="C297" s="73"/>
      <c r="D297" s="85" t="s">
        <v>268</v>
      </c>
      <c r="E297" s="79"/>
      <c r="F297" s="78"/>
      <c r="G297" s="86">
        <v>125000</v>
      </c>
      <c r="H297" s="77"/>
      <c r="I297" s="77"/>
      <c r="J297" s="77"/>
      <c r="K297" s="83">
        <f t="shared" si="40"/>
        <v>0</v>
      </c>
      <c r="L297" s="83"/>
    </row>
    <row r="298" spans="2:12" ht="15.75" hidden="1" x14ac:dyDescent="0.2">
      <c r="B298" s="72" t="s">
        <v>269</v>
      </c>
      <c r="C298" s="73"/>
      <c r="D298" s="85" t="s">
        <v>270</v>
      </c>
      <c r="E298" s="79">
        <f>+G325</f>
        <v>15000</v>
      </c>
      <c r="F298" s="78">
        <v>200000</v>
      </c>
      <c r="G298" s="86"/>
      <c r="H298" s="77"/>
      <c r="I298" s="77"/>
      <c r="J298" s="77"/>
      <c r="K298" s="83">
        <f t="shared" si="40"/>
        <v>0</v>
      </c>
      <c r="L298" s="83"/>
    </row>
    <row r="299" spans="2:12" ht="15.75" hidden="1" x14ac:dyDescent="0.2">
      <c r="B299" s="72" t="s">
        <v>269</v>
      </c>
      <c r="C299" s="73"/>
      <c r="D299" s="85" t="s">
        <v>197</v>
      </c>
      <c r="E299" s="79">
        <f>+G325</f>
        <v>15000</v>
      </c>
      <c r="F299" s="78" t="s">
        <v>262</v>
      </c>
      <c r="G299" s="86">
        <v>20000</v>
      </c>
      <c r="H299" s="77"/>
      <c r="I299" s="77"/>
      <c r="J299" s="77"/>
      <c r="K299" s="83">
        <f t="shared" si="40"/>
        <v>0</v>
      </c>
      <c r="L299" s="83"/>
    </row>
    <row r="300" spans="2:12" ht="15.75" hidden="1" x14ac:dyDescent="0.2">
      <c r="B300" s="72">
        <v>44977</v>
      </c>
      <c r="C300" s="73"/>
      <c r="D300" s="85" t="s">
        <v>271</v>
      </c>
      <c r="E300" s="79">
        <f>+G325</f>
        <v>15000</v>
      </c>
      <c r="F300" s="78"/>
      <c r="G300" s="86">
        <v>5000</v>
      </c>
      <c r="H300" s="77"/>
      <c r="I300" s="77"/>
      <c r="J300" s="77"/>
      <c r="K300" s="83">
        <f t="shared" si="40"/>
        <v>0</v>
      </c>
      <c r="L300" s="83"/>
    </row>
    <row r="301" spans="2:12" ht="15.75" hidden="1" x14ac:dyDescent="0.2">
      <c r="B301" s="72">
        <v>44977</v>
      </c>
      <c r="C301" s="73"/>
      <c r="D301" s="85" t="s">
        <v>272</v>
      </c>
      <c r="E301" s="79">
        <f>+G325</f>
        <v>15000</v>
      </c>
      <c r="F301" s="78">
        <v>491900</v>
      </c>
      <c r="G301" s="86"/>
      <c r="H301" s="77"/>
      <c r="I301" s="77"/>
      <c r="J301" s="77"/>
      <c r="K301" s="83">
        <f t="shared" si="40"/>
        <v>0</v>
      </c>
      <c r="L301" s="83"/>
    </row>
    <row r="302" spans="2:12" ht="15.75" hidden="1" x14ac:dyDescent="0.2">
      <c r="B302" s="72">
        <v>44978</v>
      </c>
      <c r="C302" s="73"/>
      <c r="D302" s="85" t="s">
        <v>273</v>
      </c>
      <c r="E302" s="79"/>
      <c r="F302" s="78"/>
      <c r="G302" s="86">
        <v>116000</v>
      </c>
      <c r="H302" s="77"/>
      <c r="I302" s="77"/>
      <c r="J302" s="77"/>
      <c r="K302" s="83">
        <f t="shared" ref="K302:K324" si="41">SUBTOTAL(9,H302)</f>
        <v>0</v>
      </c>
      <c r="L302" s="83"/>
    </row>
    <row r="303" spans="2:12" ht="15.75" hidden="1" x14ac:dyDescent="0.2">
      <c r="B303" s="72">
        <v>44978</v>
      </c>
      <c r="C303" s="73"/>
      <c r="D303" s="85" t="s">
        <v>38</v>
      </c>
      <c r="E303" s="79">
        <f>+G324</f>
        <v>0</v>
      </c>
      <c r="F303" s="78"/>
      <c r="G303" s="86">
        <v>5000</v>
      </c>
      <c r="H303" s="77"/>
      <c r="I303" s="77"/>
      <c r="J303" s="77"/>
      <c r="K303" s="83">
        <f t="shared" si="41"/>
        <v>0</v>
      </c>
      <c r="L303" s="83"/>
    </row>
    <row r="304" spans="2:12" ht="15.75" hidden="1" x14ac:dyDescent="0.2">
      <c r="B304" s="72">
        <v>44978</v>
      </c>
      <c r="C304" s="73"/>
      <c r="D304" s="85" t="s">
        <v>38</v>
      </c>
      <c r="E304" s="79">
        <f>+G324</f>
        <v>0</v>
      </c>
      <c r="F304" s="78"/>
      <c r="G304" s="86">
        <v>5000</v>
      </c>
      <c r="H304" s="77"/>
      <c r="I304" s="77"/>
      <c r="J304" s="77"/>
      <c r="K304" s="83">
        <f t="shared" si="41"/>
        <v>0</v>
      </c>
      <c r="L304" s="83"/>
    </row>
    <row r="305" spans="2:12" ht="15.75" hidden="1" x14ac:dyDescent="0.2">
      <c r="B305" s="72">
        <v>44978</v>
      </c>
      <c r="C305" s="73"/>
      <c r="D305" s="85" t="s">
        <v>274</v>
      </c>
      <c r="E305" s="79">
        <f>+G308</f>
        <v>0</v>
      </c>
      <c r="F305" s="78"/>
      <c r="G305" s="86">
        <v>41000</v>
      </c>
      <c r="H305" s="77"/>
      <c r="I305" s="77"/>
      <c r="J305" s="77"/>
      <c r="K305" s="83">
        <f t="shared" si="41"/>
        <v>0</v>
      </c>
      <c r="L305" s="83"/>
    </row>
    <row r="306" spans="2:12" ht="15.75" hidden="1" x14ac:dyDescent="0.2">
      <c r="B306" s="72">
        <v>44978</v>
      </c>
      <c r="C306" s="73"/>
      <c r="D306" s="85" t="s">
        <v>38</v>
      </c>
      <c r="E306" s="79">
        <f>+G308</f>
        <v>0</v>
      </c>
      <c r="F306" s="78"/>
      <c r="G306" s="86">
        <v>5000</v>
      </c>
      <c r="H306" s="77"/>
      <c r="I306" s="77"/>
      <c r="J306" s="77"/>
      <c r="K306" s="83">
        <f t="shared" si="41"/>
        <v>0</v>
      </c>
      <c r="L306" s="83"/>
    </row>
    <row r="307" spans="2:12" ht="15.75" hidden="1" x14ac:dyDescent="0.2">
      <c r="B307" s="72">
        <v>44978</v>
      </c>
      <c r="C307" s="73"/>
      <c r="D307" s="85" t="s">
        <v>272</v>
      </c>
      <c r="E307" s="79">
        <v>115000</v>
      </c>
      <c r="F307" s="78"/>
      <c r="G307" s="86"/>
      <c r="H307" s="77"/>
      <c r="I307" s="77"/>
      <c r="J307" s="77"/>
      <c r="K307" s="83">
        <f t="shared" si="41"/>
        <v>0</v>
      </c>
      <c r="L307" s="83"/>
    </row>
    <row r="308" spans="2:12" ht="15.75" hidden="1" x14ac:dyDescent="0.2">
      <c r="B308" s="72">
        <v>44978</v>
      </c>
      <c r="C308" s="73"/>
      <c r="D308" s="85"/>
      <c r="E308" s="79">
        <f>+G324</f>
        <v>0</v>
      </c>
      <c r="F308" s="78"/>
      <c r="G308" s="86"/>
      <c r="H308" s="77"/>
      <c r="I308" s="77"/>
      <c r="J308" s="77"/>
      <c r="K308" s="83">
        <f t="shared" si="41"/>
        <v>0</v>
      </c>
      <c r="L308" s="83"/>
    </row>
    <row r="309" spans="2:12" ht="15.75" hidden="1" x14ac:dyDescent="0.2">
      <c r="B309" s="72">
        <v>44979</v>
      </c>
      <c r="C309" s="73"/>
      <c r="D309" s="85" t="s">
        <v>120</v>
      </c>
      <c r="E309" s="79"/>
      <c r="F309" s="78">
        <v>158000</v>
      </c>
      <c r="G309" s="86"/>
      <c r="H309" s="77"/>
      <c r="I309" s="77"/>
      <c r="J309" s="77"/>
      <c r="K309" s="83">
        <f>SUBTOTAL(9,H309)</f>
        <v>0</v>
      </c>
      <c r="L309" s="83"/>
    </row>
    <row r="310" spans="2:12" ht="15.75" hidden="1" x14ac:dyDescent="0.2">
      <c r="B310" s="72">
        <v>44979</v>
      </c>
      <c r="C310" s="73"/>
      <c r="D310" s="85" t="s">
        <v>146</v>
      </c>
      <c r="E310" s="79">
        <f>+G323</f>
        <v>0</v>
      </c>
      <c r="F310" s="78"/>
      <c r="G310" s="86">
        <v>20000</v>
      </c>
      <c r="H310" s="77"/>
      <c r="I310" s="77"/>
      <c r="J310" s="77"/>
      <c r="K310" s="83">
        <f>SUBTOTAL(9,H310)</f>
        <v>0</v>
      </c>
      <c r="L310" s="83"/>
    </row>
    <row r="311" spans="2:12" ht="15.75" hidden="1" x14ac:dyDescent="0.2">
      <c r="B311" s="72">
        <v>44979</v>
      </c>
      <c r="C311" s="73"/>
      <c r="D311" s="85" t="s">
        <v>275</v>
      </c>
      <c r="E311" s="79">
        <f t="shared" ref="E311:E320" si="42">+G312</f>
        <v>0</v>
      </c>
      <c r="F311" s="78"/>
      <c r="G311" s="86">
        <v>86000</v>
      </c>
      <c r="H311" s="77"/>
      <c r="I311" s="77"/>
      <c r="J311" s="77"/>
      <c r="K311" s="83">
        <f t="shared" ref="K311:K321" si="43">SUBTOTAL(9,H311)</f>
        <v>0</v>
      </c>
      <c r="L311" s="83"/>
    </row>
    <row r="312" spans="2:12" ht="15.75" hidden="1" x14ac:dyDescent="0.2">
      <c r="B312" s="72">
        <v>44979</v>
      </c>
      <c r="C312" s="73"/>
      <c r="D312" s="85" t="s">
        <v>276</v>
      </c>
      <c r="E312" s="79"/>
      <c r="F312" s="78">
        <v>100000</v>
      </c>
      <c r="G312" s="86"/>
      <c r="H312" s="77"/>
      <c r="I312" s="77"/>
      <c r="J312" s="77"/>
      <c r="K312" s="83">
        <f t="shared" si="43"/>
        <v>0</v>
      </c>
      <c r="L312" s="83"/>
    </row>
    <row r="313" spans="2:12" ht="15.75" hidden="1" x14ac:dyDescent="0.2">
      <c r="B313" s="72">
        <v>44979</v>
      </c>
      <c r="C313" s="73"/>
      <c r="D313" s="85" t="s">
        <v>277</v>
      </c>
      <c r="E313" s="79"/>
      <c r="F313" s="78"/>
      <c r="G313" s="86">
        <v>50000</v>
      </c>
      <c r="H313" s="77"/>
      <c r="I313" s="77"/>
      <c r="J313" s="77"/>
      <c r="K313" s="83">
        <f t="shared" si="43"/>
        <v>0</v>
      </c>
      <c r="L313" s="83"/>
    </row>
    <row r="314" spans="2:12" ht="15.75" hidden="1" x14ac:dyDescent="0.2">
      <c r="B314" s="72">
        <v>44979</v>
      </c>
      <c r="C314" s="73"/>
      <c r="D314" s="85" t="s">
        <v>278</v>
      </c>
      <c r="E314" s="79"/>
      <c r="F314" s="78"/>
      <c r="G314" s="86">
        <v>152000</v>
      </c>
      <c r="H314" s="77"/>
      <c r="I314" s="77"/>
      <c r="J314" s="77"/>
      <c r="K314" s="83">
        <f t="shared" si="43"/>
        <v>0</v>
      </c>
      <c r="L314" s="83"/>
    </row>
    <row r="315" spans="2:12" ht="15.75" hidden="1" x14ac:dyDescent="0.2">
      <c r="B315" s="72">
        <v>44979</v>
      </c>
      <c r="C315" s="73"/>
      <c r="D315" s="85" t="s">
        <v>279</v>
      </c>
      <c r="E315" s="79"/>
      <c r="F315" s="78"/>
      <c r="G315" s="86">
        <v>10000</v>
      </c>
      <c r="H315" s="77"/>
      <c r="I315" s="77"/>
      <c r="J315" s="77"/>
      <c r="K315" s="83">
        <f t="shared" si="43"/>
        <v>0</v>
      </c>
      <c r="L315" s="83"/>
    </row>
    <row r="316" spans="2:12" ht="15.75" hidden="1" x14ac:dyDescent="0.2">
      <c r="B316" s="72">
        <v>44979</v>
      </c>
      <c r="C316" s="73"/>
      <c r="D316" s="85" t="s">
        <v>280</v>
      </c>
      <c r="E316" s="79"/>
      <c r="F316" s="78"/>
      <c r="G316" s="86">
        <v>2000</v>
      </c>
      <c r="H316" s="77"/>
      <c r="I316" s="77"/>
      <c r="J316" s="77"/>
      <c r="K316" s="83">
        <f t="shared" si="43"/>
        <v>0</v>
      </c>
      <c r="L316" s="83"/>
    </row>
    <row r="317" spans="2:12" ht="15.75" hidden="1" x14ac:dyDescent="0.2">
      <c r="B317" s="72">
        <v>44979</v>
      </c>
      <c r="C317" s="73"/>
      <c r="D317" s="85"/>
      <c r="E317" s="79"/>
      <c r="F317" s="78"/>
      <c r="G317" s="86"/>
      <c r="H317" s="77"/>
      <c r="I317" s="77"/>
      <c r="J317" s="77"/>
      <c r="K317" s="83">
        <f t="shared" si="43"/>
        <v>0</v>
      </c>
      <c r="L317" s="83"/>
    </row>
    <row r="318" spans="2:12" ht="15.75" hidden="1" x14ac:dyDescent="0.2">
      <c r="B318" s="72">
        <v>44979</v>
      </c>
      <c r="C318" s="73"/>
      <c r="D318" s="85"/>
      <c r="E318" s="79">
        <f t="shared" si="42"/>
        <v>0</v>
      </c>
      <c r="F318" s="78"/>
      <c r="G318" s="86"/>
      <c r="H318" s="77"/>
      <c r="I318" s="77"/>
      <c r="J318" s="77"/>
      <c r="K318" s="83">
        <f t="shared" si="43"/>
        <v>0</v>
      </c>
      <c r="L318" s="83"/>
    </row>
    <row r="319" spans="2:12" ht="15.75" hidden="1" x14ac:dyDescent="0.2">
      <c r="B319" s="72">
        <v>44979</v>
      </c>
      <c r="C319" s="73"/>
      <c r="D319" s="85"/>
      <c r="E319" s="79">
        <f t="shared" si="42"/>
        <v>0</v>
      </c>
      <c r="F319" s="78"/>
      <c r="G319" s="86"/>
      <c r="H319" s="77"/>
      <c r="I319" s="77"/>
      <c r="J319" s="77"/>
      <c r="K319" s="83">
        <f t="shared" si="43"/>
        <v>0</v>
      </c>
      <c r="L319" s="83"/>
    </row>
    <row r="320" spans="2:12" ht="15.75" hidden="1" x14ac:dyDescent="0.2">
      <c r="B320" s="72">
        <v>44979</v>
      </c>
      <c r="C320" s="73"/>
      <c r="D320" s="85"/>
      <c r="E320" s="79">
        <f t="shared" si="42"/>
        <v>0</v>
      </c>
      <c r="F320" s="78"/>
      <c r="G320" s="86"/>
      <c r="H320" s="77"/>
      <c r="I320" s="77"/>
      <c r="J320" s="77"/>
      <c r="K320" s="83">
        <f t="shared" si="43"/>
        <v>0</v>
      </c>
      <c r="L320" s="83"/>
    </row>
    <row r="321" spans="2:12" ht="15.75" hidden="1" x14ac:dyDescent="0.2">
      <c r="B321" s="72">
        <v>44979</v>
      </c>
      <c r="C321" s="73"/>
      <c r="D321" s="85"/>
      <c r="E321" s="79">
        <f>+G323</f>
        <v>0</v>
      </c>
      <c r="F321" s="78"/>
      <c r="G321" s="86"/>
      <c r="H321" s="77"/>
      <c r="I321" s="77"/>
      <c r="J321" s="77"/>
      <c r="K321" s="83">
        <f t="shared" si="43"/>
        <v>0</v>
      </c>
      <c r="L321" s="83"/>
    </row>
    <row r="322" spans="2:12" ht="20.25" hidden="1" customHeight="1" x14ac:dyDescent="0.2">
      <c r="B322" s="72">
        <v>44980</v>
      </c>
      <c r="C322" s="73"/>
      <c r="D322" s="85" t="s">
        <v>282</v>
      </c>
      <c r="E322" s="79">
        <f>+G323</f>
        <v>0</v>
      </c>
      <c r="F322" s="78">
        <v>120000</v>
      </c>
      <c r="G322" s="86"/>
      <c r="H322" s="77"/>
      <c r="I322" s="77"/>
      <c r="J322" s="77"/>
      <c r="K322" s="83">
        <f>SUBTOTAL(9,H322)</f>
        <v>0</v>
      </c>
      <c r="L322" s="83"/>
    </row>
    <row r="323" spans="2:12" ht="15.75" hidden="1" x14ac:dyDescent="0.2">
      <c r="B323" s="72"/>
      <c r="C323" s="73"/>
      <c r="D323" s="85"/>
      <c r="E323" s="79"/>
      <c r="F323" s="78"/>
      <c r="G323" s="86"/>
      <c r="H323" s="77"/>
      <c r="I323" s="77"/>
      <c r="J323" s="77"/>
      <c r="K323" s="83">
        <f>SUBTOTAL(9,H323)</f>
        <v>0</v>
      </c>
      <c r="L323" s="83"/>
    </row>
    <row r="324" spans="2:12" ht="15.75" hidden="1" x14ac:dyDescent="0.2">
      <c r="B324" s="72">
        <v>44978</v>
      </c>
      <c r="C324" s="73"/>
      <c r="D324" s="85"/>
      <c r="E324" s="79">
        <f>+G325</f>
        <v>15000</v>
      </c>
      <c r="F324" s="78"/>
      <c r="G324" s="86"/>
      <c r="H324" s="77">
        <f t="shared" ref="H324" si="44">SUBTOTAL(9,E324:G324)</f>
        <v>0</v>
      </c>
      <c r="I324" s="77"/>
      <c r="J324" s="77"/>
      <c r="K324" s="83">
        <f t="shared" si="41"/>
        <v>0</v>
      </c>
      <c r="L324" s="83"/>
    </row>
    <row r="325" spans="2:12" ht="18.75" hidden="1" customHeight="1" x14ac:dyDescent="0.2">
      <c r="B325" s="72">
        <v>44980</v>
      </c>
      <c r="C325" s="73"/>
      <c r="D325" s="85" t="s">
        <v>283</v>
      </c>
      <c r="E325" s="79"/>
      <c r="F325" s="78"/>
      <c r="G325" s="86">
        <v>15000</v>
      </c>
      <c r="H325" s="77"/>
      <c r="I325" s="77"/>
      <c r="J325" s="77"/>
      <c r="K325" s="83">
        <f t="shared" si="40"/>
        <v>0</v>
      </c>
      <c r="L325" s="83"/>
    </row>
    <row r="326" spans="2:12" ht="18" hidden="1" customHeight="1" x14ac:dyDescent="0.2">
      <c r="B326" s="72">
        <v>44980</v>
      </c>
      <c r="C326" s="73"/>
      <c r="D326" s="85" t="s">
        <v>284</v>
      </c>
      <c r="E326" s="79"/>
      <c r="F326" s="78">
        <v>80000</v>
      </c>
      <c r="G326" s="86"/>
      <c r="H326" s="77"/>
      <c r="I326" s="77"/>
      <c r="J326" s="77"/>
      <c r="K326" s="83">
        <f t="shared" si="40"/>
        <v>0</v>
      </c>
      <c r="L326" s="83"/>
    </row>
    <row r="327" spans="2:12" ht="15.75" hidden="1" x14ac:dyDescent="0.2">
      <c r="B327" s="72">
        <v>44980</v>
      </c>
      <c r="C327" s="73"/>
      <c r="D327" s="85" t="s">
        <v>175</v>
      </c>
      <c r="E327" s="79"/>
      <c r="F327" s="78">
        <v>400000</v>
      </c>
      <c r="G327" s="86"/>
      <c r="H327" s="77"/>
      <c r="I327" s="77"/>
      <c r="J327" s="77"/>
      <c r="K327" s="83">
        <f>SUBTOTAL(9,H327)</f>
        <v>0</v>
      </c>
      <c r="L327" s="83"/>
    </row>
    <row r="328" spans="2:12" ht="15.75" hidden="1" x14ac:dyDescent="0.2">
      <c r="B328" s="72">
        <v>44980</v>
      </c>
      <c r="C328" s="73"/>
      <c r="D328" s="85" t="s">
        <v>285</v>
      </c>
      <c r="E328" s="79"/>
      <c r="F328" s="78"/>
      <c r="G328" s="86">
        <v>60000</v>
      </c>
      <c r="H328" s="86"/>
      <c r="I328" s="77"/>
      <c r="J328" s="77"/>
      <c r="K328" s="83" t="e">
        <f>SUBTOTAL(9,#REF!)</f>
        <v>#REF!</v>
      </c>
      <c r="L328" s="83"/>
    </row>
    <row r="329" spans="2:12" ht="15.75" hidden="1" x14ac:dyDescent="0.2">
      <c r="B329" s="72">
        <v>44980</v>
      </c>
      <c r="C329" s="73"/>
      <c r="D329" s="85" t="s">
        <v>68</v>
      </c>
      <c r="E329" s="79"/>
      <c r="F329" s="78"/>
      <c r="G329" s="86">
        <v>12000</v>
      </c>
      <c r="H329" s="77"/>
      <c r="I329" s="77"/>
      <c r="J329" s="77"/>
      <c r="K329" s="83">
        <f t="shared" ref="K329:K341" si="45">SUBTOTAL(9,H329)</f>
        <v>0</v>
      </c>
      <c r="L329" s="83"/>
    </row>
    <row r="330" spans="2:12" ht="15.75" hidden="1" x14ac:dyDescent="0.2">
      <c r="B330" s="72">
        <v>44980</v>
      </c>
      <c r="C330" s="73"/>
      <c r="D330" s="85" t="s">
        <v>286</v>
      </c>
      <c r="E330" s="79"/>
      <c r="F330" s="78"/>
      <c r="G330" s="86">
        <v>50000</v>
      </c>
      <c r="H330" s="77"/>
      <c r="I330" s="77"/>
      <c r="J330" s="77"/>
      <c r="K330" s="83">
        <f t="shared" si="45"/>
        <v>0</v>
      </c>
      <c r="L330" s="83"/>
    </row>
    <row r="331" spans="2:12" ht="15.75" hidden="1" x14ac:dyDescent="0.2">
      <c r="B331" s="72">
        <v>44980</v>
      </c>
      <c r="C331" s="73"/>
      <c r="D331" s="85" t="s">
        <v>287</v>
      </c>
      <c r="E331" s="79"/>
      <c r="F331" s="78">
        <v>350000</v>
      </c>
      <c r="G331" s="86"/>
      <c r="H331" s="77"/>
      <c r="I331" s="77"/>
      <c r="J331" s="77"/>
      <c r="K331" s="83">
        <f t="shared" si="45"/>
        <v>0</v>
      </c>
      <c r="L331" s="83"/>
    </row>
    <row r="332" spans="2:12" ht="15.75" hidden="1" x14ac:dyDescent="0.2">
      <c r="B332" s="72">
        <v>44980</v>
      </c>
      <c r="C332" s="73"/>
      <c r="D332" s="85" t="s">
        <v>288</v>
      </c>
      <c r="E332" s="79"/>
      <c r="F332" s="78"/>
      <c r="G332" s="86">
        <v>813000</v>
      </c>
      <c r="H332" s="77"/>
      <c r="I332" s="77"/>
      <c r="J332" s="77"/>
      <c r="K332" s="83">
        <f t="shared" si="45"/>
        <v>0</v>
      </c>
      <c r="L332" s="83"/>
    </row>
    <row r="333" spans="2:12" ht="15.75" hidden="1" x14ac:dyDescent="0.2">
      <c r="B333" s="72">
        <v>44981</v>
      </c>
      <c r="C333" s="73"/>
      <c r="D333" s="85" t="s">
        <v>289</v>
      </c>
      <c r="E333" s="79"/>
      <c r="F333" s="78">
        <v>20000</v>
      </c>
      <c r="G333" s="86"/>
      <c r="H333" s="77"/>
      <c r="I333" s="77"/>
      <c r="J333" s="77"/>
      <c r="K333" s="83">
        <f t="shared" si="45"/>
        <v>0</v>
      </c>
      <c r="L333" s="83"/>
    </row>
    <row r="334" spans="2:12" ht="15.75" hidden="1" x14ac:dyDescent="0.2">
      <c r="B334" s="72">
        <v>44981</v>
      </c>
      <c r="C334" s="73"/>
      <c r="D334" s="85" t="s">
        <v>290</v>
      </c>
      <c r="E334" s="79"/>
      <c r="F334" s="78">
        <v>461000</v>
      </c>
      <c r="G334" s="86"/>
      <c r="H334" s="77"/>
      <c r="I334" s="77"/>
      <c r="J334" s="77"/>
      <c r="K334" s="83">
        <f t="shared" si="45"/>
        <v>0</v>
      </c>
      <c r="L334" s="83"/>
    </row>
    <row r="335" spans="2:12" ht="15.75" hidden="1" x14ac:dyDescent="0.2">
      <c r="B335" s="72">
        <v>44981</v>
      </c>
      <c r="C335" s="73"/>
      <c r="D335" s="85" t="s">
        <v>291</v>
      </c>
      <c r="E335" s="79"/>
      <c r="F335" s="78"/>
      <c r="G335" s="86">
        <v>50000</v>
      </c>
      <c r="H335" s="77"/>
      <c r="I335" s="77"/>
      <c r="J335" s="77"/>
      <c r="K335" s="83">
        <f t="shared" si="45"/>
        <v>0</v>
      </c>
      <c r="L335" s="83"/>
    </row>
    <row r="336" spans="2:12" ht="15.75" hidden="1" x14ac:dyDescent="0.2">
      <c r="B336" s="72">
        <v>44981</v>
      </c>
      <c r="C336" s="73"/>
      <c r="D336" s="85" t="s">
        <v>292</v>
      </c>
      <c r="E336" s="79"/>
      <c r="F336" s="78">
        <v>50000</v>
      </c>
      <c r="G336" s="86"/>
      <c r="H336" s="77"/>
      <c r="I336" s="77"/>
      <c r="J336" s="77"/>
      <c r="K336" s="83">
        <f t="shared" si="45"/>
        <v>0</v>
      </c>
      <c r="L336" s="83"/>
    </row>
    <row r="337" spans="2:12" ht="15.75" hidden="1" x14ac:dyDescent="0.2">
      <c r="B337" s="72">
        <v>44981</v>
      </c>
      <c r="C337" s="73"/>
      <c r="D337" s="85" t="s">
        <v>293</v>
      </c>
      <c r="E337" s="79"/>
      <c r="F337" s="78"/>
      <c r="G337" s="86">
        <v>30000</v>
      </c>
      <c r="H337" s="77"/>
      <c r="I337" s="77"/>
      <c r="J337" s="77"/>
      <c r="K337" s="83">
        <f t="shared" si="45"/>
        <v>0</v>
      </c>
      <c r="L337" s="83"/>
    </row>
    <row r="338" spans="2:12" ht="15.75" hidden="1" x14ac:dyDescent="0.2">
      <c r="B338" s="72">
        <v>44981</v>
      </c>
      <c r="C338" s="73"/>
      <c r="D338" s="85" t="s">
        <v>176</v>
      </c>
      <c r="E338" s="79"/>
      <c r="F338" s="78"/>
      <c r="G338" s="86">
        <v>50000</v>
      </c>
      <c r="H338" s="77"/>
      <c r="I338" s="77"/>
      <c r="J338" s="77"/>
      <c r="K338" s="83">
        <f t="shared" si="45"/>
        <v>0</v>
      </c>
      <c r="L338" s="83"/>
    </row>
    <row r="339" spans="2:12" ht="15.75" hidden="1" x14ac:dyDescent="0.2">
      <c r="B339" s="72">
        <v>44981</v>
      </c>
      <c r="C339" s="73"/>
      <c r="D339" s="85" t="s">
        <v>294</v>
      </c>
      <c r="E339" s="79"/>
      <c r="F339" s="78">
        <v>120000</v>
      </c>
      <c r="G339" s="86"/>
      <c r="H339" s="77"/>
      <c r="I339" s="77"/>
      <c r="J339" s="77"/>
      <c r="K339" s="83">
        <f t="shared" si="45"/>
        <v>0</v>
      </c>
      <c r="L339" s="83"/>
    </row>
    <row r="340" spans="2:12" ht="15.75" hidden="1" x14ac:dyDescent="0.2">
      <c r="B340" s="72">
        <v>44984</v>
      </c>
      <c r="C340" s="73"/>
      <c r="D340" s="85" t="s">
        <v>295</v>
      </c>
      <c r="E340" s="79"/>
      <c r="F340" s="78">
        <v>30000</v>
      </c>
      <c r="G340" s="86"/>
      <c r="H340" s="77"/>
      <c r="I340" s="77"/>
      <c r="J340" s="77"/>
      <c r="K340" s="83">
        <f t="shared" si="45"/>
        <v>0</v>
      </c>
      <c r="L340" s="83"/>
    </row>
    <row r="341" spans="2:12" ht="15.75" hidden="1" x14ac:dyDescent="0.2">
      <c r="B341" s="72">
        <v>44984</v>
      </c>
      <c r="C341" s="73"/>
      <c r="D341" s="85" t="s">
        <v>296</v>
      </c>
      <c r="E341" s="79"/>
      <c r="F341" s="78">
        <v>43000</v>
      </c>
      <c r="G341" s="86"/>
      <c r="H341" s="77"/>
      <c r="I341" s="77"/>
      <c r="J341" s="77"/>
      <c r="K341" s="83">
        <f t="shared" si="45"/>
        <v>0</v>
      </c>
      <c r="L341" s="83"/>
    </row>
    <row r="342" spans="2:12" ht="15.75" hidden="1" x14ac:dyDescent="0.2">
      <c r="B342" s="72">
        <v>44984</v>
      </c>
      <c r="C342" s="73"/>
      <c r="D342" s="85" t="s">
        <v>297</v>
      </c>
      <c r="E342" s="79"/>
      <c r="F342" s="78"/>
      <c r="G342" s="86">
        <v>60000</v>
      </c>
      <c r="H342" s="77"/>
      <c r="I342" s="77"/>
      <c r="J342" s="77"/>
      <c r="K342" s="83">
        <f t="shared" ref="K342:K348" si="46">SUBTOTAL(9,H342)</f>
        <v>0</v>
      </c>
      <c r="L342" s="83"/>
    </row>
    <row r="343" spans="2:12" ht="15.75" hidden="1" x14ac:dyDescent="0.2">
      <c r="B343" s="72">
        <v>44984</v>
      </c>
      <c r="C343" s="73"/>
      <c r="D343" s="85" t="s">
        <v>298</v>
      </c>
      <c r="E343" s="79"/>
      <c r="F343" s="78">
        <v>200000</v>
      </c>
      <c r="G343" s="86"/>
      <c r="H343" s="77"/>
      <c r="I343" s="77"/>
      <c r="J343" s="77"/>
      <c r="K343" s="83">
        <f t="shared" si="46"/>
        <v>0</v>
      </c>
      <c r="L343" s="83"/>
    </row>
    <row r="344" spans="2:12" ht="15.75" hidden="1" x14ac:dyDescent="0.2">
      <c r="B344" s="72">
        <v>44984</v>
      </c>
      <c r="C344" s="73"/>
      <c r="D344" s="85" t="s">
        <v>299</v>
      </c>
      <c r="E344" s="79"/>
      <c r="F344" s="78"/>
      <c r="G344" s="86">
        <v>100000</v>
      </c>
      <c r="H344" s="77"/>
      <c r="I344" s="77"/>
      <c r="J344" s="77"/>
      <c r="K344" s="83">
        <f t="shared" si="46"/>
        <v>0</v>
      </c>
      <c r="L344" s="83"/>
    </row>
    <row r="345" spans="2:12" ht="15.75" hidden="1" x14ac:dyDescent="0.2">
      <c r="B345" s="72">
        <v>44984</v>
      </c>
      <c r="C345" s="73"/>
      <c r="D345" s="85" t="s">
        <v>300</v>
      </c>
      <c r="E345" s="79"/>
      <c r="F345" s="78">
        <v>50000</v>
      </c>
      <c r="G345" s="86"/>
      <c r="H345" s="77"/>
      <c r="I345" s="77"/>
      <c r="J345" s="77"/>
      <c r="K345" s="83">
        <f t="shared" si="46"/>
        <v>0</v>
      </c>
      <c r="L345" s="83"/>
    </row>
    <row r="346" spans="2:12" ht="15.75" hidden="1" x14ac:dyDescent="0.2">
      <c r="B346" s="72">
        <v>44984</v>
      </c>
      <c r="C346" s="73"/>
      <c r="D346" s="85" t="s">
        <v>301</v>
      </c>
      <c r="E346" s="79"/>
      <c r="F346" s="78">
        <v>80000</v>
      </c>
      <c r="G346" s="86"/>
      <c r="H346" s="77"/>
      <c r="I346" s="77"/>
      <c r="J346" s="77"/>
      <c r="K346" s="83">
        <f t="shared" si="46"/>
        <v>0</v>
      </c>
      <c r="L346" s="83"/>
    </row>
    <row r="347" spans="2:12" ht="15.75" hidden="1" x14ac:dyDescent="0.2">
      <c r="B347" s="72">
        <v>44984</v>
      </c>
      <c r="C347" s="73"/>
      <c r="D347" s="85" t="s">
        <v>302</v>
      </c>
      <c r="E347" s="79"/>
      <c r="F347" s="78">
        <v>10000</v>
      </c>
      <c r="G347" s="86"/>
      <c r="H347" s="77"/>
      <c r="I347" s="77"/>
      <c r="J347" s="77"/>
      <c r="K347" s="83">
        <f t="shared" si="46"/>
        <v>0</v>
      </c>
      <c r="L347" s="83"/>
    </row>
    <row r="348" spans="2:12" ht="15.75" hidden="1" x14ac:dyDescent="0.2">
      <c r="B348" s="72">
        <v>44985</v>
      </c>
      <c r="C348" s="73"/>
      <c r="D348" s="85" t="s">
        <v>4</v>
      </c>
      <c r="E348" s="79"/>
      <c r="F348" s="78">
        <v>40000</v>
      </c>
      <c r="G348" s="86"/>
      <c r="H348" s="77"/>
      <c r="I348" s="77"/>
      <c r="J348" s="77"/>
      <c r="K348" s="83">
        <f t="shared" si="46"/>
        <v>0</v>
      </c>
      <c r="L348" s="83"/>
    </row>
    <row r="349" spans="2:12" ht="15.75" hidden="1" x14ac:dyDescent="0.2">
      <c r="B349" s="72">
        <v>44985</v>
      </c>
      <c r="C349" s="73"/>
      <c r="D349" s="85" t="s">
        <v>303</v>
      </c>
      <c r="E349" s="79">
        <f t="shared" ref="E349:E350" si="47">+G350</f>
        <v>0</v>
      </c>
      <c r="F349" s="78">
        <v>80000</v>
      </c>
      <c r="G349" s="86"/>
      <c r="H349" s="77">
        <f t="shared" ref="H349:H351" si="48">SUBTOTAL(9,E349:G349)</f>
        <v>0</v>
      </c>
      <c r="I349" s="77"/>
      <c r="J349" s="77"/>
      <c r="K349" s="83">
        <f t="shared" ref="K349:K351" si="49">SUBTOTAL(9,H349)</f>
        <v>0</v>
      </c>
      <c r="L349" s="83"/>
    </row>
    <row r="350" spans="2:12" ht="15.75" hidden="1" x14ac:dyDescent="0.2">
      <c r="B350" s="72">
        <v>44985</v>
      </c>
      <c r="C350" s="73"/>
      <c r="D350" s="85" t="s">
        <v>304</v>
      </c>
      <c r="E350" s="79">
        <f t="shared" si="47"/>
        <v>0</v>
      </c>
      <c r="F350" s="78">
        <v>35000</v>
      </c>
      <c r="G350" s="86"/>
      <c r="H350" s="77">
        <f t="shared" si="48"/>
        <v>0</v>
      </c>
      <c r="I350" s="77"/>
      <c r="J350" s="77"/>
      <c r="K350" s="83">
        <f t="shared" si="49"/>
        <v>0</v>
      </c>
      <c r="L350" s="83"/>
    </row>
    <row r="351" spans="2:12" ht="15.75" hidden="1" x14ac:dyDescent="0.2">
      <c r="B351" s="72">
        <v>44985</v>
      </c>
      <c r="C351" s="73"/>
      <c r="D351" s="85" t="s">
        <v>305</v>
      </c>
      <c r="E351" s="79"/>
      <c r="F351" s="78">
        <v>17800</v>
      </c>
      <c r="G351" s="86"/>
      <c r="H351" s="77">
        <f t="shared" si="48"/>
        <v>0</v>
      </c>
      <c r="I351" s="77"/>
      <c r="J351" s="77"/>
      <c r="K351" s="83">
        <f t="shared" si="49"/>
        <v>0</v>
      </c>
      <c r="L351" s="83"/>
    </row>
    <row r="352" spans="2:12" ht="15.75" hidden="1" x14ac:dyDescent="0.2">
      <c r="B352" s="72">
        <v>44985</v>
      </c>
      <c r="C352" s="73"/>
      <c r="D352" s="85" t="s">
        <v>306</v>
      </c>
      <c r="E352" s="79"/>
      <c r="F352" s="78"/>
      <c r="G352" s="86">
        <v>172000</v>
      </c>
      <c r="H352" s="77">
        <f t="shared" ref="H352:H479" si="50">SUBTOTAL(9,E352:G352)</f>
        <v>0</v>
      </c>
      <c r="I352" s="77"/>
      <c r="J352" s="77"/>
      <c r="K352" s="83">
        <f t="shared" ref="K352:K479" si="51">SUBTOTAL(9,H352)</f>
        <v>0</v>
      </c>
      <c r="L352" s="83"/>
    </row>
    <row r="353" spans="2:12" ht="15.75" hidden="1" x14ac:dyDescent="0.2">
      <c r="B353" s="72">
        <v>44985</v>
      </c>
      <c r="C353" s="73"/>
      <c r="D353" s="85" t="s">
        <v>307</v>
      </c>
      <c r="E353" s="79"/>
      <c r="F353" s="78">
        <v>50000</v>
      </c>
      <c r="G353" s="86"/>
      <c r="H353" s="77">
        <f t="shared" si="50"/>
        <v>0</v>
      </c>
      <c r="I353" s="77"/>
      <c r="J353" s="77"/>
      <c r="K353" s="83">
        <f t="shared" si="51"/>
        <v>0</v>
      </c>
      <c r="L353" s="83"/>
    </row>
    <row r="354" spans="2:12" ht="15.75" hidden="1" x14ac:dyDescent="0.2">
      <c r="B354" s="72">
        <v>44985</v>
      </c>
      <c r="C354" s="73"/>
      <c r="D354" s="85" t="s">
        <v>308</v>
      </c>
      <c r="E354" s="79"/>
      <c r="F354" s="78"/>
      <c r="G354" s="86">
        <v>20000</v>
      </c>
      <c r="H354" s="77">
        <f t="shared" si="50"/>
        <v>0</v>
      </c>
      <c r="I354" s="77"/>
      <c r="J354" s="77"/>
      <c r="K354" s="83">
        <f t="shared" si="51"/>
        <v>0</v>
      </c>
      <c r="L354" s="83"/>
    </row>
    <row r="355" spans="2:12" ht="15.75" hidden="1" x14ac:dyDescent="0.2">
      <c r="B355" s="72">
        <v>44985</v>
      </c>
      <c r="C355" s="73"/>
      <c r="D355" s="85" t="s">
        <v>71</v>
      </c>
      <c r="E355" s="79"/>
      <c r="F355" s="78"/>
      <c r="G355" s="86">
        <v>10000</v>
      </c>
      <c r="H355" s="77">
        <f t="shared" si="50"/>
        <v>0</v>
      </c>
      <c r="I355" s="77"/>
      <c r="J355" s="77"/>
      <c r="K355" s="83">
        <f t="shared" si="51"/>
        <v>0</v>
      </c>
      <c r="L355" s="83"/>
    </row>
    <row r="356" spans="2:12" ht="15.75" hidden="1" x14ac:dyDescent="0.2">
      <c r="B356" s="72">
        <v>44986</v>
      </c>
      <c r="C356" s="73"/>
      <c r="D356" s="85" t="s">
        <v>4</v>
      </c>
      <c r="E356" s="79">
        <f>+G478</f>
        <v>0</v>
      </c>
      <c r="F356" s="78">
        <v>17000</v>
      </c>
      <c r="G356" s="86"/>
      <c r="H356" s="77"/>
      <c r="I356" s="77"/>
      <c r="J356" s="77"/>
      <c r="K356" s="83">
        <f t="shared" si="51"/>
        <v>0</v>
      </c>
      <c r="L356" s="83"/>
    </row>
    <row r="357" spans="2:12" ht="15.75" hidden="1" x14ac:dyDescent="0.2">
      <c r="B357" s="72">
        <v>44986</v>
      </c>
      <c r="C357" s="73"/>
      <c r="D357" s="85" t="s">
        <v>309</v>
      </c>
      <c r="E357" s="79">
        <f>+G478</f>
        <v>0</v>
      </c>
      <c r="F357" s="78"/>
      <c r="G357" s="86">
        <v>17000</v>
      </c>
      <c r="H357" s="77"/>
      <c r="I357" s="77"/>
      <c r="J357" s="77"/>
      <c r="K357" s="83">
        <f t="shared" si="51"/>
        <v>0</v>
      </c>
      <c r="L357" s="83"/>
    </row>
    <row r="358" spans="2:12" ht="15.75" hidden="1" x14ac:dyDescent="0.2">
      <c r="B358" s="72">
        <v>44987</v>
      </c>
      <c r="C358" s="73"/>
      <c r="D358" s="85" t="s">
        <v>310</v>
      </c>
      <c r="E358" s="79">
        <f>+G478</f>
        <v>0</v>
      </c>
      <c r="F358" s="78">
        <v>25000</v>
      </c>
      <c r="G358" s="86"/>
      <c r="H358" s="77"/>
      <c r="I358" s="77"/>
      <c r="J358" s="77"/>
      <c r="K358" s="83">
        <f t="shared" si="51"/>
        <v>0</v>
      </c>
      <c r="L358" s="83"/>
    </row>
    <row r="359" spans="2:12" ht="15.75" hidden="1" x14ac:dyDescent="0.2">
      <c r="B359" s="72">
        <v>44987</v>
      </c>
      <c r="C359" s="73"/>
      <c r="D359" s="85" t="s">
        <v>311</v>
      </c>
      <c r="E359" s="79">
        <f>+G478</f>
        <v>0</v>
      </c>
      <c r="F359" s="78">
        <v>32000</v>
      </c>
      <c r="G359" s="86"/>
      <c r="H359" s="77"/>
      <c r="I359" s="77"/>
      <c r="J359" s="77"/>
      <c r="K359" s="83">
        <f t="shared" si="51"/>
        <v>0</v>
      </c>
      <c r="L359" s="83"/>
    </row>
    <row r="360" spans="2:12" ht="15.75" hidden="1" x14ac:dyDescent="0.2">
      <c r="B360" s="72">
        <v>44987</v>
      </c>
      <c r="C360" s="73"/>
      <c r="D360" s="85" t="s">
        <v>312</v>
      </c>
      <c r="E360" s="79">
        <f>+G475</f>
        <v>0</v>
      </c>
      <c r="F360" s="78">
        <v>30000</v>
      </c>
      <c r="G360" s="86"/>
      <c r="H360" s="77"/>
      <c r="I360" s="77"/>
      <c r="J360" s="77"/>
      <c r="K360" s="83">
        <f t="shared" ref="K360:K474" si="52">SUBTOTAL(9,H360)</f>
        <v>0</v>
      </c>
      <c r="L360" s="83"/>
    </row>
    <row r="361" spans="2:12" ht="15.75" hidden="1" x14ac:dyDescent="0.2">
      <c r="B361" s="72">
        <v>44987</v>
      </c>
      <c r="C361" s="73"/>
      <c r="D361" s="85" t="s">
        <v>313</v>
      </c>
      <c r="E361" s="79">
        <f>+G475</f>
        <v>0</v>
      </c>
      <c r="F361" s="78"/>
      <c r="G361" s="86">
        <v>50000</v>
      </c>
      <c r="H361" s="77"/>
      <c r="I361" s="77"/>
      <c r="J361" s="77"/>
      <c r="K361" s="83">
        <f t="shared" si="52"/>
        <v>0</v>
      </c>
      <c r="L361" s="83"/>
    </row>
    <row r="362" spans="2:12" ht="15.75" hidden="1" x14ac:dyDescent="0.2">
      <c r="B362" s="72">
        <v>44987</v>
      </c>
      <c r="C362" s="73"/>
      <c r="D362" s="85" t="s">
        <v>68</v>
      </c>
      <c r="E362" s="79">
        <f>+G475</f>
        <v>0</v>
      </c>
      <c r="F362" s="78"/>
      <c r="G362" s="86">
        <v>30000</v>
      </c>
      <c r="H362" s="77"/>
      <c r="I362" s="77"/>
      <c r="J362" s="77"/>
      <c r="K362" s="83">
        <f t="shared" si="52"/>
        <v>0</v>
      </c>
      <c r="L362" s="83"/>
    </row>
    <row r="363" spans="2:12" ht="15.75" hidden="1" x14ac:dyDescent="0.2">
      <c r="B363" s="72">
        <v>44987</v>
      </c>
      <c r="C363" s="73"/>
      <c r="D363" s="85" t="s">
        <v>128</v>
      </c>
      <c r="E363" s="79">
        <f>+G474</f>
        <v>390000</v>
      </c>
      <c r="F363" s="78">
        <v>10000</v>
      </c>
      <c r="G363" s="86"/>
      <c r="H363" s="77"/>
      <c r="I363" s="77"/>
      <c r="J363" s="77"/>
      <c r="K363" s="83">
        <f t="shared" si="52"/>
        <v>0</v>
      </c>
      <c r="L363" s="83"/>
    </row>
    <row r="364" spans="2:12" ht="15.75" hidden="1" x14ac:dyDescent="0.2">
      <c r="B364" s="72">
        <v>44958</v>
      </c>
      <c r="C364" s="73"/>
      <c r="D364" s="85" t="s">
        <v>314</v>
      </c>
      <c r="E364" s="79">
        <f>+G365</f>
        <v>0</v>
      </c>
      <c r="F364" s="78"/>
      <c r="G364" s="86">
        <v>100000</v>
      </c>
      <c r="H364" s="77"/>
      <c r="I364" s="77"/>
      <c r="J364" s="77"/>
      <c r="K364" s="83">
        <f t="shared" si="52"/>
        <v>0</v>
      </c>
      <c r="L364" s="83"/>
    </row>
    <row r="365" spans="2:12" ht="15.75" hidden="1" x14ac:dyDescent="0.2">
      <c r="B365" s="72">
        <v>44987</v>
      </c>
      <c r="C365" s="73"/>
      <c r="D365" s="85" t="s">
        <v>315</v>
      </c>
      <c r="E365" s="79">
        <f>+G474</f>
        <v>390000</v>
      </c>
      <c r="F365" s="78">
        <v>240000</v>
      </c>
      <c r="G365" s="86"/>
      <c r="H365" s="77"/>
      <c r="I365" s="77"/>
      <c r="J365" s="77"/>
      <c r="K365" s="83">
        <f t="shared" si="52"/>
        <v>0</v>
      </c>
      <c r="L365" s="83"/>
    </row>
    <row r="366" spans="2:12" ht="15.75" hidden="1" x14ac:dyDescent="0.2">
      <c r="B366" s="72">
        <v>44987</v>
      </c>
      <c r="C366" s="73"/>
      <c r="D366" s="85" t="s">
        <v>316</v>
      </c>
      <c r="E366" s="79">
        <f>+G474</f>
        <v>390000</v>
      </c>
      <c r="F366" s="78"/>
      <c r="G366" s="86">
        <v>152000</v>
      </c>
      <c r="H366" s="77"/>
      <c r="I366" s="77"/>
      <c r="J366" s="77"/>
      <c r="K366" s="83">
        <f t="shared" ref="K366:K373" si="53">SUBTOTAL(9,H366)</f>
        <v>0</v>
      </c>
      <c r="L366" s="83"/>
    </row>
    <row r="367" spans="2:12" ht="15.75" hidden="1" x14ac:dyDescent="0.2">
      <c r="B367" s="72">
        <v>44988</v>
      </c>
      <c r="C367" s="73"/>
      <c r="D367" s="85" t="s">
        <v>317</v>
      </c>
      <c r="E367" s="79">
        <f>+G474</f>
        <v>390000</v>
      </c>
      <c r="F367" s="78">
        <v>95000</v>
      </c>
      <c r="G367" s="86"/>
      <c r="H367" s="77">
        <f t="shared" ref="H367:H373" si="54">SUBTOTAL(9,E367:G367)</f>
        <v>0</v>
      </c>
      <c r="I367" s="77"/>
      <c r="J367" s="77"/>
      <c r="K367" s="83">
        <f t="shared" si="53"/>
        <v>0</v>
      </c>
      <c r="L367" s="83"/>
    </row>
    <row r="368" spans="2:12" ht="15.75" hidden="1" x14ac:dyDescent="0.2">
      <c r="B368" s="72">
        <v>44988</v>
      </c>
      <c r="C368" s="73"/>
      <c r="D368" s="85" t="s">
        <v>318</v>
      </c>
      <c r="E368" s="79">
        <f>+G474</f>
        <v>390000</v>
      </c>
      <c r="F368" s="78">
        <v>50000</v>
      </c>
      <c r="G368" s="86"/>
      <c r="H368" s="77">
        <f t="shared" si="54"/>
        <v>0</v>
      </c>
      <c r="I368" s="77"/>
      <c r="J368" s="77"/>
      <c r="K368" s="83">
        <f t="shared" si="53"/>
        <v>0</v>
      </c>
      <c r="L368" s="83"/>
    </row>
    <row r="369" spans="2:12" ht="15.75" hidden="1" x14ac:dyDescent="0.2">
      <c r="B369" s="72">
        <v>44988</v>
      </c>
      <c r="C369" s="73"/>
      <c r="D369" s="85" t="s">
        <v>319</v>
      </c>
      <c r="E369" s="79"/>
      <c r="F369" s="78">
        <v>40000</v>
      </c>
      <c r="G369" s="86"/>
      <c r="H369" s="77">
        <f t="shared" si="54"/>
        <v>0</v>
      </c>
      <c r="I369" s="77"/>
      <c r="J369" s="77"/>
      <c r="K369" s="83">
        <f t="shared" si="53"/>
        <v>0</v>
      </c>
      <c r="L369" s="83"/>
    </row>
    <row r="370" spans="2:12" ht="15.75" hidden="1" x14ac:dyDescent="0.2">
      <c r="B370" s="72">
        <v>44988</v>
      </c>
      <c r="C370" s="73"/>
      <c r="D370" s="85" t="s">
        <v>320</v>
      </c>
      <c r="E370" s="79">
        <f>+G371</f>
        <v>0</v>
      </c>
      <c r="F370" s="78"/>
      <c r="G370" s="86">
        <v>150000</v>
      </c>
      <c r="H370" s="77">
        <f t="shared" si="54"/>
        <v>0</v>
      </c>
      <c r="I370" s="77"/>
      <c r="J370" s="77"/>
      <c r="K370" s="83">
        <f t="shared" si="53"/>
        <v>0</v>
      </c>
      <c r="L370" s="83"/>
    </row>
    <row r="371" spans="2:12" ht="15.75" hidden="1" x14ac:dyDescent="0.2">
      <c r="B371" s="72">
        <v>44988</v>
      </c>
      <c r="C371" s="73"/>
      <c r="D371" s="85" t="s">
        <v>321</v>
      </c>
      <c r="E371" s="79">
        <f>+G372</f>
        <v>0</v>
      </c>
      <c r="F371" s="78">
        <v>15000</v>
      </c>
      <c r="G371" s="86"/>
      <c r="H371" s="77">
        <f t="shared" si="54"/>
        <v>0</v>
      </c>
      <c r="I371" s="77"/>
      <c r="J371" s="77"/>
      <c r="K371" s="83">
        <f t="shared" si="53"/>
        <v>0</v>
      </c>
      <c r="L371" s="83"/>
    </row>
    <row r="372" spans="2:12" ht="15.75" hidden="1" x14ac:dyDescent="0.2">
      <c r="B372" s="72">
        <v>44988</v>
      </c>
      <c r="C372" s="73"/>
      <c r="D372" s="85" t="s">
        <v>322</v>
      </c>
      <c r="E372" s="79">
        <f>+G373</f>
        <v>110000</v>
      </c>
      <c r="F372" s="78">
        <v>60000</v>
      </c>
      <c r="G372" s="86"/>
      <c r="H372" s="77">
        <f t="shared" si="54"/>
        <v>0</v>
      </c>
      <c r="I372" s="77"/>
      <c r="J372" s="77"/>
      <c r="K372" s="83">
        <f t="shared" si="53"/>
        <v>0</v>
      </c>
      <c r="L372" s="83"/>
    </row>
    <row r="373" spans="2:12" ht="15.75" hidden="1" x14ac:dyDescent="0.2">
      <c r="B373" s="72">
        <v>44988</v>
      </c>
      <c r="C373" s="73"/>
      <c r="D373" s="85" t="s">
        <v>176</v>
      </c>
      <c r="E373" s="79">
        <f>+G474</f>
        <v>390000</v>
      </c>
      <c r="F373" s="78"/>
      <c r="G373" s="86">
        <v>110000</v>
      </c>
      <c r="H373" s="77">
        <f t="shared" si="54"/>
        <v>0</v>
      </c>
      <c r="I373" s="77"/>
      <c r="J373" s="77"/>
      <c r="K373" s="83">
        <f t="shared" si="53"/>
        <v>0</v>
      </c>
      <c r="L373" s="83"/>
    </row>
    <row r="374" spans="2:12" ht="15.75" hidden="1" x14ac:dyDescent="0.2">
      <c r="B374" s="72"/>
      <c r="C374" s="73"/>
      <c r="D374" s="85"/>
      <c r="E374" s="79">
        <f>+G474</f>
        <v>390000</v>
      </c>
      <c r="F374" s="78"/>
      <c r="G374" s="86"/>
      <c r="H374" s="77">
        <f>SUBTOTAL(9,E374:G374)</f>
        <v>0</v>
      </c>
      <c r="I374" s="77"/>
      <c r="J374" s="77"/>
      <c r="K374" s="83">
        <f t="shared" ref="K374:K387" si="55">SUBTOTAL(9,H374)</f>
        <v>0</v>
      </c>
      <c r="L374" s="83"/>
    </row>
    <row r="375" spans="2:12" ht="15.75" hidden="1" x14ac:dyDescent="0.2">
      <c r="B375" s="72" t="s">
        <v>323</v>
      </c>
      <c r="C375" s="73"/>
      <c r="D375" s="85"/>
      <c r="E375" s="79">
        <f>+G474</f>
        <v>390000</v>
      </c>
      <c r="F375" s="78"/>
      <c r="G375" s="86"/>
      <c r="H375" s="77">
        <f>SUBTOTAL(9,E375:G375)</f>
        <v>0</v>
      </c>
      <c r="I375" s="77"/>
      <c r="J375" s="77"/>
      <c r="K375" s="83">
        <f t="shared" si="55"/>
        <v>0</v>
      </c>
      <c r="L375" s="83"/>
    </row>
    <row r="376" spans="2:12" ht="15.75" hidden="1" x14ac:dyDescent="0.2">
      <c r="B376" s="72">
        <v>44991</v>
      </c>
      <c r="C376" s="73"/>
      <c r="D376" s="85" t="s">
        <v>120</v>
      </c>
      <c r="E376" s="79">
        <f>+G474</f>
        <v>390000</v>
      </c>
      <c r="F376" s="78">
        <v>1000000</v>
      </c>
      <c r="G376" s="86"/>
      <c r="H376" s="77">
        <f>SUBTOTAL(9,E376:G376)</f>
        <v>0</v>
      </c>
      <c r="I376" s="77"/>
      <c r="J376" s="77"/>
      <c r="K376" s="83">
        <f t="shared" si="55"/>
        <v>0</v>
      </c>
      <c r="L376" s="83"/>
    </row>
    <row r="377" spans="2:12" ht="15.75" hidden="1" x14ac:dyDescent="0.2">
      <c r="B377" s="72">
        <v>44991</v>
      </c>
      <c r="C377" s="73"/>
      <c r="D377" s="85" t="s">
        <v>256</v>
      </c>
      <c r="E377" s="79">
        <f>+G474</f>
        <v>390000</v>
      </c>
      <c r="F377" s="78"/>
      <c r="G377" s="86">
        <v>70000</v>
      </c>
      <c r="H377" s="77">
        <f>SUBTOTAL(9,E377:G377)</f>
        <v>0</v>
      </c>
      <c r="I377" s="77"/>
      <c r="J377" s="77"/>
      <c r="K377" s="83">
        <f t="shared" si="55"/>
        <v>0</v>
      </c>
      <c r="L377" s="83"/>
    </row>
    <row r="378" spans="2:12" ht="15.75" hidden="1" x14ac:dyDescent="0.2">
      <c r="B378" s="72">
        <v>44991</v>
      </c>
      <c r="C378" s="73"/>
      <c r="D378" s="85" t="s">
        <v>324</v>
      </c>
      <c r="E378" s="79">
        <f>+G474</f>
        <v>390000</v>
      </c>
      <c r="F378" s="78">
        <v>30000</v>
      </c>
      <c r="G378" s="86"/>
      <c r="H378" s="77">
        <f>SUBTOTAL(9,E378:G378)</f>
        <v>0</v>
      </c>
      <c r="I378" s="77"/>
      <c r="J378" s="77"/>
      <c r="K378" s="83">
        <f t="shared" si="55"/>
        <v>0</v>
      </c>
      <c r="L378" s="83"/>
    </row>
    <row r="379" spans="2:12" ht="15.75" hidden="1" x14ac:dyDescent="0.2">
      <c r="B379" s="72">
        <v>44991</v>
      </c>
      <c r="C379" s="73"/>
      <c r="D379" s="85" t="s">
        <v>325</v>
      </c>
      <c r="E379" s="79">
        <f>+G474</f>
        <v>390000</v>
      </c>
      <c r="F379" s="78"/>
      <c r="G379" s="86">
        <v>5000</v>
      </c>
      <c r="H379" s="77" t="s">
        <v>9</v>
      </c>
      <c r="I379" s="77"/>
      <c r="J379" s="77"/>
      <c r="K379" s="83">
        <f t="shared" si="55"/>
        <v>0</v>
      </c>
      <c r="L379" s="83"/>
    </row>
    <row r="380" spans="2:12" ht="15.75" hidden="1" x14ac:dyDescent="0.2">
      <c r="B380" s="72">
        <v>44991</v>
      </c>
      <c r="C380" s="73"/>
      <c r="D380" s="85" t="s">
        <v>326</v>
      </c>
      <c r="E380" s="79">
        <f>+G474</f>
        <v>390000</v>
      </c>
      <c r="F380" s="78">
        <v>700000</v>
      </c>
      <c r="G380" s="86"/>
      <c r="H380" s="77">
        <f t="shared" ref="H380:H385" si="56">SUBTOTAL(9,E380:G380)</f>
        <v>0</v>
      </c>
      <c r="I380" s="77"/>
      <c r="J380" s="77"/>
      <c r="K380" s="83">
        <f t="shared" si="55"/>
        <v>0</v>
      </c>
      <c r="L380" s="83"/>
    </row>
    <row r="381" spans="2:12" ht="15.75" hidden="1" x14ac:dyDescent="0.2">
      <c r="B381" s="72">
        <v>44991</v>
      </c>
      <c r="C381" s="73"/>
      <c r="D381" s="85" t="s">
        <v>327</v>
      </c>
      <c r="E381" s="79">
        <f>+G382</f>
        <v>20000</v>
      </c>
      <c r="F381" s="78"/>
      <c r="G381" s="86">
        <v>400000</v>
      </c>
      <c r="H381" s="77">
        <f t="shared" si="56"/>
        <v>0</v>
      </c>
      <c r="I381" s="77"/>
      <c r="J381" s="77"/>
      <c r="K381" s="83">
        <f t="shared" si="55"/>
        <v>0</v>
      </c>
      <c r="L381" s="83"/>
    </row>
    <row r="382" spans="2:12" ht="15.75" hidden="1" x14ac:dyDescent="0.2">
      <c r="B382" s="72">
        <v>44991</v>
      </c>
      <c r="C382" s="73"/>
      <c r="D382" s="85" t="s">
        <v>328</v>
      </c>
      <c r="E382" s="79">
        <f>+G383</f>
        <v>10000</v>
      </c>
      <c r="F382" s="78"/>
      <c r="G382" s="86">
        <v>20000</v>
      </c>
      <c r="H382" s="77">
        <f t="shared" si="56"/>
        <v>0</v>
      </c>
      <c r="I382" s="77"/>
      <c r="J382" s="77"/>
      <c r="K382" s="83">
        <f t="shared" si="55"/>
        <v>0</v>
      </c>
      <c r="L382" s="83"/>
    </row>
    <row r="383" spans="2:12" ht="15.75" hidden="1" x14ac:dyDescent="0.2">
      <c r="B383" s="72">
        <v>44991</v>
      </c>
      <c r="C383" s="73"/>
      <c r="D383" s="85" t="s">
        <v>176</v>
      </c>
      <c r="E383" s="79">
        <f>+G474</f>
        <v>390000</v>
      </c>
      <c r="F383" s="78"/>
      <c r="G383" s="86">
        <v>10000</v>
      </c>
      <c r="H383" s="77">
        <f t="shared" si="56"/>
        <v>0</v>
      </c>
      <c r="I383" s="77"/>
      <c r="J383" s="77"/>
      <c r="K383" s="83">
        <f t="shared" si="55"/>
        <v>0</v>
      </c>
      <c r="L383" s="83"/>
    </row>
    <row r="384" spans="2:12" ht="15.75" hidden="1" x14ac:dyDescent="0.2">
      <c r="B384" s="72">
        <v>44991</v>
      </c>
      <c r="C384" s="73"/>
      <c r="D384" s="85" t="s">
        <v>329</v>
      </c>
      <c r="E384" s="79">
        <f>+G474</f>
        <v>390000</v>
      </c>
      <c r="F384" s="78"/>
      <c r="G384" s="86">
        <v>450000</v>
      </c>
      <c r="H384" s="77">
        <f t="shared" si="56"/>
        <v>0</v>
      </c>
      <c r="I384" s="77"/>
      <c r="J384" s="77"/>
      <c r="K384" s="83">
        <f t="shared" si="55"/>
        <v>0</v>
      </c>
      <c r="L384" s="83"/>
    </row>
    <row r="385" spans="2:12" ht="15.75" hidden="1" x14ac:dyDescent="0.2">
      <c r="B385" s="72">
        <v>44991</v>
      </c>
      <c r="C385" s="73"/>
      <c r="D385" s="85" t="s">
        <v>330</v>
      </c>
      <c r="E385" s="79">
        <f>+G474</f>
        <v>390000</v>
      </c>
      <c r="F385" s="78"/>
      <c r="G385" s="86">
        <v>4200</v>
      </c>
      <c r="H385" s="77">
        <f t="shared" si="56"/>
        <v>0</v>
      </c>
      <c r="I385" s="77"/>
      <c r="J385" s="77"/>
      <c r="K385" s="83">
        <f t="shared" si="55"/>
        <v>0</v>
      </c>
      <c r="L385" s="83"/>
    </row>
    <row r="386" spans="2:12" ht="15.75" hidden="1" x14ac:dyDescent="0.2">
      <c r="B386" s="72">
        <v>44991</v>
      </c>
      <c r="C386" s="72"/>
      <c r="D386" s="85" t="s">
        <v>331</v>
      </c>
      <c r="E386" s="85"/>
      <c r="F386" s="79"/>
      <c r="G386" s="86">
        <v>30000</v>
      </c>
      <c r="H386" s="86"/>
      <c r="I386" s="77"/>
      <c r="J386" s="77"/>
      <c r="K386" s="83">
        <f t="shared" si="55"/>
        <v>0</v>
      </c>
      <c r="L386" s="83"/>
    </row>
    <row r="387" spans="2:12" ht="15.75" hidden="1" x14ac:dyDescent="0.2">
      <c r="B387" s="72">
        <v>44991</v>
      </c>
      <c r="C387" s="73"/>
      <c r="D387" s="85" t="s">
        <v>332</v>
      </c>
      <c r="E387" s="79">
        <f>+G474</f>
        <v>390000</v>
      </c>
      <c r="F387" s="78"/>
      <c r="G387" s="86">
        <v>70000</v>
      </c>
      <c r="H387" s="77">
        <f t="shared" ref="H387:H393" si="57">SUBTOTAL(9,E387:G387)</f>
        <v>0</v>
      </c>
      <c r="I387" s="77"/>
      <c r="J387" s="77"/>
      <c r="K387" s="83">
        <f t="shared" si="55"/>
        <v>0</v>
      </c>
      <c r="L387" s="83"/>
    </row>
    <row r="388" spans="2:12" ht="15.75" hidden="1" x14ac:dyDescent="0.2">
      <c r="B388" s="72">
        <v>44992</v>
      </c>
      <c r="C388" s="73"/>
      <c r="D388" s="85" t="s">
        <v>324</v>
      </c>
      <c r="E388" s="79"/>
      <c r="F388" s="78">
        <v>250000</v>
      </c>
      <c r="G388" s="86"/>
      <c r="H388" s="77">
        <f t="shared" si="57"/>
        <v>0</v>
      </c>
      <c r="I388" s="77"/>
      <c r="J388" s="77"/>
      <c r="K388" s="83">
        <f t="shared" ref="K388:K393" si="58">SUBTOTAL(9,H388)</f>
        <v>0</v>
      </c>
      <c r="L388" s="83"/>
    </row>
    <row r="389" spans="2:12" ht="15.75" hidden="1" x14ac:dyDescent="0.2">
      <c r="B389" s="72">
        <v>44992</v>
      </c>
      <c r="C389" s="73"/>
      <c r="D389" s="85" t="s">
        <v>333</v>
      </c>
      <c r="E389" s="79">
        <f>+G390</f>
        <v>0</v>
      </c>
      <c r="F389" s="78"/>
      <c r="G389" s="86">
        <v>30000</v>
      </c>
      <c r="H389" s="77">
        <f t="shared" si="57"/>
        <v>0</v>
      </c>
      <c r="I389" s="77"/>
      <c r="J389" s="77"/>
      <c r="K389" s="83">
        <f t="shared" si="58"/>
        <v>0</v>
      </c>
      <c r="L389" s="83"/>
    </row>
    <row r="390" spans="2:12" ht="15.75" hidden="1" x14ac:dyDescent="0.2">
      <c r="B390" s="72">
        <v>44992</v>
      </c>
      <c r="C390" s="73"/>
      <c r="D390" s="85" t="s">
        <v>334</v>
      </c>
      <c r="E390" s="79"/>
      <c r="F390" s="78">
        <v>100000</v>
      </c>
      <c r="G390" s="86"/>
      <c r="H390" s="77">
        <f t="shared" si="57"/>
        <v>0</v>
      </c>
      <c r="I390" s="77"/>
      <c r="J390" s="77"/>
      <c r="K390" s="83">
        <f t="shared" si="58"/>
        <v>0</v>
      </c>
      <c r="L390" s="83"/>
    </row>
    <row r="391" spans="2:12" ht="15.75" hidden="1" x14ac:dyDescent="0.2">
      <c r="B391" s="72">
        <v>44992</v>
      </c>
      <c r="C391" s="73"/>
      <c r="D391" s="85" t="s">
        <v>120</v>
      </c>
      <c r="E391" s="79"/>
      <c r="F391" s="78">
        <v>268000</v>
      </c>
      <c r="G391" s="86"/>
      <c r="H391" s="77">
        <f t="shared" si="57"/>
        <v>0</v>
      </c>
      <c r="I391" s="77"/>
      <c r="J391" s="77"/>
      <c r="K391" s="83">
        <f t="shared" si="58"/>
        <v>0</v>
      </c>
      <c r="L391" s="83"/>
    </row>
    <row r="392" spans="2:12" ht="15.75" hidden="1" x14ac:dyDescent="0.2">
      <c r="B392" s="72">
        <v>44992</v>
      </c>
      <c r="C392" s="73"/>
      <c r="D392" s="85" t="s">
        <v>335</v>
      </c>
      <c r="E392" s="79">
        <f>+G393</f>
        <v>10000</v>
      </c>
      <c r="F392" s="78"/>
      <c r="G392" s="86">
        <v>180000</v>
      </c>
      <c r="H392" s="77">
        <f t="shared" si="57"/>
        <v>0</v>
      </c>
      <c r="I392" s="77"/>
      <c r="J392" s="77"/>
      <c r="K392" s="83">
        <f t="shared" si="58"/>
        <v>0</v>
      </c>
      <c r="L392" s="83"/>
    </row>
    <row r="393" spans="2:12" ht="15.75" hidden="1" x14ac:dyDescent="0.2">
      <c r="B393" s="72">
        <v>44992</v>
      </c>
      <c r="C393" s="73"/>
      <c r="D393" s="85" t="s">
        <v>38</v>
      </c>
      <c r="E393" s="79">
        <f>+G474</f>
        <v>390000</v>
      </c>
      <c r="F393" s="78"/>
      <c r="G393" s="86">
        <v>10000</v>
      </c>
      <c r="H393" s="77">
        <f t="shared" si="57"/>
        <v>0</v>
      </c>
      <c r="I393" s="77"/>
      <c r="J393" s="77"/>
      <c r="K393" s="83">
        <f t="shared" si="58"/>
        <v>0</v>
      </c>
      <c r="L393" s="83"/>
    </row>
    <row r="394" spans="2:12" ht="15.75" hidden="1" x14ac:dyDescent="0.2">
      <c r="B394" s="72">
        <v>44993</v>
      </c>
      <c r="C394" s="73"/>
      <c r="D394" s="85" t="s">
        <v>336</v>
      </c>
      <c r="E394" s="79">
        <f>+G400</f>
        <v>0</v>
      </c>
      <c r="F394" s="78">
        <v>300000</v>
      </c>
      <c r="G394" s="86"/>
      <c r="H394" s="77">
        <f t="shared" ref="H394:H400" si="59">SUBTOTAL(9,E394:G394)</f>
        <v>0</v>
      </c>
      <c r="I394" s="77"/>
      <c r="J394" s="77"/>
      <c r="K394" s="83">
        <f t="shared" ref="K394:K400" si="60">SUBTOTAL(9,H394)</f>
        <v>0</v>
      </c>
      <c r="L394" s="83"/>
    </row>
    <row r="395" spans="2:12" ht="15.75" hidden="1" x14ac:dyDescent="0.2">
      <c r="B395" s="72">
        <v>44993</v>
      </c>
      <c r="C395" s="73"/>
      <c r="D395" s="85" t="s">
        <v>337</v>
      </c>
      <c r="E395" s="79">
        <f>+G396</f>
        <v>64000</v>
      </c>
      <c r="F395" s="78"/>
      <c r="G395" s="86">
        <v>11800</v>
      </c>
      <c r="H395" s="77">
        <f t="shared" si="59"/>
        <v>0</v>
      </c>
      <c r="I395" s="77"/>
      <c r="J395" s="77"/>
      <c r="K395" s="83">
        <f t="shared" si="60"/>
        <v>0</v>
      </c>
      <c r="L395" s="83"/>
    </row>
    <row r="396" spans="2:12" ht="15.75" hidden="1" x14ac:dyDescent="0.2">
      <c r="B396" s="72">
        <v>44993</v>
      </c>
      <c r="C396" s="73"/>
      <c r="D396" s="85" t="s">
        <v>338</v>
      </c>
      <c r="E396" s="79">
        <f>+G397</f>
        <v>82000</v>
      </c>
      <c r="F396" s="78"/>
      <c r="G396" s="86">
        <v>64000</v>
      </c>
      <c r="H396" s="77">
        <f t="shared" si="59"/>
        <v>0</v>
      </c>
      <c r="I396" s="77"/>
      <c r="J396" s="77"/>
      <c r="K396" s="83">
        <f t="shared" si="60"/>
        <v>0</v>
      </c>
      <c r="L396" s="83"/>
    </row>
    <row r="397" spans="2:12" ht="15.75" hidden="1" x14ac:dyDescent="0.2">
      <c r="B397" s="72" t="s">
        <v>339</v>
      </c>
      <c r="C397" s="73"/>
      <c r="D397" s="85" t="s">
        <v>338</v>
      </c>
      <c r="E397" s="79">
        <f>+G400</f>
        <v>0</v>
      </c>
      <c r="F397" s="78"/>
      <c r="G397" s="86">
        <v>82000</v>
      </c>
      <c r="H397" s="77">
        <f t="shared" si="59"/>
        <v>0</v>
      </c>
      <c r="I397" s="77"/>
      <c r="J397" s="77"/>
      <c r="K397" s="83">
        <f t="shared" si="60"/>
        <v>0</v>
      </c>
      <c r="L397" s="83"/>
    </row>
    <row r="398" spans="2:12" ht="15.75" hidden="1" x14ac:dyDescent="0.2">
      <c r="B398" s="72">
        <v>44993</v>
      </c>
      <c r="C398" s="73"/>
      <c r="D398" s="85" t="s">
        <v>340</v>
      </c>
      <c r="E398" s="79">
        <f>+G399</f>
        <v>0</v>
      </c>
      <c r="F398" s="78"/>
      <c r="G398" s="86">
        <v>23000</v>
      </c>
      <c r="H398" s="77">
        <f t="shared" si="59"/>
        <v>0</v>
      </c>
      <c r="I398" s="77"/>
      <c r="J398" s="77"/>
      <c r="K398" s="83">
        <f t="shared" si="60"/>
        <v>0</v>
      </c>
      <c r="L398" s="83"/>
    </row>
    <row r="399" spans="2:12" ht="15.75" hidden="1" x14ac:dyDescent="0.2">
      <c r="B399" s="72">
        <v>44993</v>
      </c>
      <c r="C399" s="73"/>
      <c r="D399" s="85" t="s">
        <v>181</v>
      </c>
      <c r="E399" s="79"/>
      <c r="F399" s="78">
        <v>5000</v>
      </c>
      <c r="G399" s="86"/>
      <c r="H399" s="77">
        <f t="shared" si="59"/>
        <v>0</v>
      </c>
      <c r="I399" s="77"/>
      <c r="J399" s="77"/>
      <c r="K399" s="83">
        <f t="shared" si="60"/>
        <v>0</v>
      </c>
      <c r="L399" s="83"/>
    </row>
    <row r="400" spans="2:12" ht="15.75" hidden="1" x14ac:dyDescent="0.2">
      <c r="B400" s="72">
        <v>44993</v>
      </c>
      <c r="C400" s="73"/>
      <c r="D400" s="85" t="s">
        <v>128</v>
      </c>
      <c r="E400" s="79" t="e">
        <f>+#REF!</f>
        <v>#REF!</v>
      </c>
      <c r="F400" s="78">
        <v>15000</v>
      </c>
      <c r="G400" s="86"/>
      <c r="H400" s="77">
        <f t="shared" si="59"/>
        <v>0</v>
      </c>
      <c r="I400" s="77"/>
      <c r="J400" s="77"/>
      <c r="K400" s="83">
        <f t="shared" si="60"/>
        <v>0</v>
      </c>
      <c r="L400" s="83"/>
    </row>
    <row r="401" spans="2:12" ht="15.75" hidden="1" x14ac:dyDescent="0.2">
      <c r="B401" s="72">
        <v>44994</v>
      </c>
      <c r="C401" s="73"/>
      <c r="D401" s="85" t="s">
        <v>341</v>
      </c>
      <c r="E401" s="79">
        <f>+G402</f>
        <v>0</v>
      </c>
      <c r="F401" s="78">
        <v>40000</v>
      </c>
      <c r="G401" s="86"/>
      <c r="H401" s="77">
        <f>SUBTOTAL(9,E401:G401)</f>
        <v>0</v>
      </c>
      <c r="I401" s="77"/>
      <c r="J401" s="77"/>
      <c r="K401" s="83">
        <f t="shared" ref="K401:K473" si="61">SUBTOTAL(9,H401)</f>
        <v>0</v>
      </c>
      <c r="L401" s="83"/>
    </row>
    <row r="402" spans="2:12" ht="15.75" hidden="1" x14ac:dyDescent="0.2">
      <c r="B402" s="72">
        <v>44994</v>
      </c>
      <c r="C402" s="73"/>
      <c r="D402" s="85" t="s">
        <v>342</v>
      </c>
      <c r="E402" s="79" t="e">
        <f>+#REF!</f>
        <v>#REF!</v>
      </c>
      <c r="F402" s="78">
        <v>20000</v>
      </c>
      <c r="G402" s="86"/>
      <c r="H402" s="77">
        <f>SUBTOTAL(9,E402:G402)</f>
        <v>0</v>
      </c>
      <c r="I402" s="77"/>
      <c r="J402" s="77"/>
      <c r="K402" s="83">
        <f t="shared" si="61"/>
        <v>0</v>
      </c>
      <c r="L402" s="83"/>
    </row>
    <row r="403" spans="2:12" ht="15.75" hidden="1" x14ac:dyDescent="0.2">
      <c r="B403" s="72">
        <v>44995</v>
      </c>
      <c r="C403" s="73"/>
      <c r="D403" s="85" t="s">
        <v>343</v>
      </c>
      <c r="E403" s="79"/>
      <c r="F403" s="78">
        <v>70000</v>
      </c>
      <c r="G403" s="86"/>
      <c r="H403" s="77">
        <f>SUBTOTAL(9,E403:G403)</f>
        <v>0</v>
      </c>
      <c r="I403" s="77"/>
      <c r="J403" s="77"/>
      <c r="K403" s="83">
        <f t="shared" si="61"/>
        <v>0</v>
      </c>
      <c r="L403" s="83"/>
    </row>
    <row r="404" spans="2:12" ht="15.75" hidden="1" x14ac:dyDescent="0.2">
      <c r="B404" s="72">
        <v>44995</v>
      </c>
      <c r="C404" s="72"/>
      <c r="D404" s="85" t="s">
        <v>344</v>
      </c>
      <c r="E404" s="79"/>
      <c r="F404" s="78">
        <v>30000</v>
      </c>
      <c r="G404" s="86"/>
      <c r="H404" s="77">
        <f>SUBTOTAL(9,E404:G404)</f>
        <v>0</v>
      </c>
      <c r="I404" s="77"/>
      <c r="J404" s="77"/>
      <c r="K404" s="83">
        <f t="shared" si="61"/>
        <v>0</v>
      </c>
      <c r="L404" s="83"/>
    </row>
    <row r="405" spans="2:12" ht="15.75" hidden="1" x14ac:dyDescent="0.2">
      <c r="B405" s="72">
        <v>44995</v>
      </c>
      <c r="C405" s="72"/>
      <c r="D405" s="85" t="s">
        <v>345</v>
      </c>
      <c r="E405" s="79"/>
      <c r="F405" s="78">
        <v>10000</v>
      </c>
      <c r="G405" s="86"/>
      <c r="H405" s="77">
        <f>SUBTOTAL(9,E405:G405)</f>
        <v>0</v>
      </c>
      <c r="I405" s="77"/>
      <c r="J405" s="77"/>
      <c r="K405" s="83">
        <f t="shared" si="61"/>
        <v>0</v>
      </c>
      <c r="L405" s="83"/>
    </row>
    <row r="406" spans="2:12" ht="15.75" hidden="1" x14ac:dyDescent="0.2">
      <c r="B406" s="72">
        <v>44995</v>
      </c>
      <c r="C406" s="72"/>
      <c r="D406" s="85" t="s">
        <v>346</v>
      </c>
      <c r="E406" s="79"/>
      <c r="F406" s="78">
        <v>700000</v>
      </c>
      <c r="G406" s="86"/>
      <c r="H406" s="77"/>
      <c r="I406" s="77"/>
      <c r="J406" s="77"/>
      <c r="K406" s="83">
        <f t="shared" si="61"/>
        <v>0</v>
      </c>
      <c r="L406" s="83"/>
    </row>
    <row r="407" spans="2:12" ht="15.75" hidden="1" x14ac:dyDescent="0.2">
      <c r="B407" s="72">
        <v>44995</v>
      </c>
      <c r="C407" s="72"/>
      <c r="D407" s="85" t="s">
        <v>246</v>
      </c>
      <c r="E407" s="79"/>
      <c r="F407" s="78">
        <v>100000</v>
      </c>
      <c r="G407" s="86"/>
      <c r="H407" s="77"/>
      <c r="I407" s="77"/>
      <c r="J407" s="77"/>
      <c r="K407" s="83">
        <f t="shared" si="61"/>
        <v>0</v>
      </c>
      <c r="L407" s="83"/>
    </row>
    <row r="408" spans="2:12" ht="1.5" hidden="1" customHeight="1" x14ac:dyDescent="0.2">
      <c r="B408" s="72"/>
      <c r="C408" s="72"/>
      <c r="D408" s="85"/>
      <c r="E408" s="79">
        <f>+G473</f>
        <v>0</v>
      </c>
      <c r="F408" s="78"/>
      <c r="G408" s="86"/>
      <c r="H408" s="77">
        <f>SUBTOTAL(9,E408:G408)</f>
        <v>0</v>
      </c>
      <c r="I408" s="77"/>
      <c r="J408" s="77"/>
      <c r="K408" s="83">
        <f t="shared" ref="K408:K472" si="62">SUBTOTAL(9,H408)</f>
        <v>0</v>
      </c>
      <c r="L408" s="83"/>
    </row>
    <row r="409" spans="2:12" ht="21" hidden="1" customHeight="1" x14ac:dyDescent="0.2">
      <c r="B409" s="72">
        <v>44998</v>
      </c>
      <c r="C409" s="72"/>
      <c r="D409" s="85" t="s">
        <v>128</v>
      </c>
      <c r="E409" s="79">
        <f>+G473</f>
        <v>0</v>
      </c>
      <c r="F409" s="78">
        <v>10000</v>
      </c>
      <c r="G409" s="86"/>
      <c r="H409" s="77"/>
      <c r="I409" s="77"/>
      <c r="J409" s="77"/>
      <c r="K409" s="83">
        <f t="shared" si="62"/>
        <v>0</v>
      </c>
      <c r="L409" s="83"/>
    </row>
    <row r="410" spans="2:12" ht="19.5" hidden="1" customHeight="1" x14ac:dyDescent="0.2">
      <c r="B410" s="72">
        <v>44998</v>
      </c>
      <c r="C410" s="72"/>
      <c r="D410" s="85" t="s">
        <v>128</v>
      </c>
      <c r="E410" s="79">
        <f>+G473</f>
        <v>0</v>
      </c>
      <c r="F410" s="78">
        <v>10000</v>
      </c>
      <c r="G410" s="86"/>
      <c r="H410" s="77"/>
      <c r="I410" s="77"/>
      <c r="J410" s="77"/>
      <c r="K410" s="83">
        <f t="shared" si="62"/>
        <v>0</v>
      </c>
      <c r="L410" s="83"/>
    </row>
    <row r="411" spans="2:12" ht="19.5" hidden="1" customHeight="1" x14ac:dyDescent="0.2">
      <c r="B411" s="72">
        <v>44998</v>
      </c>
      <c r="C411" s="72"/>
      <c r="D411" s="85" t="s">
        <v>347</v>
      </c>
      <c r="E411" s="79">
        <f>+G473</f>
        <v>0</v>
      </c>
      <c r="F411" s="78">
        <v>270000</v>
      </c>
      <c r="G411" s="86"/>
      <c r="H411" s="77"/>
      <c r="I411" s="77"/>
      <c r="J411" s="77"/>
      <c r="K411" s="83">
        <f t="shared" si="62"/>
        <v>0</v>
      </c>
      <c r="L411" s="83"/>
    </row>
    <row r="412" spans="2:12" ht="18" hidden="1" customHeight="1" x14ac:dyDescent="0.2">
      <c r="B412" s="72">
        <v>44998</v>
      </c>
      <c r="C412" s="72"/>
      <c r="D412" s="85" t="s">
        <v>348</v>
      </c>
      <c r="E412" s="79">
        <f>+G473</f>
        <v>0</v>
      </c>
      <c r="F412" s="78"/>
      <c r="G412" s="86">
        <v>115000</v>
      </c>
      <c r="H412" s="77"/>
      <c r="I412" s="77"/>
      <c r="J412" s="77"/>
      <c r="K412" s="83">
        <f t="shared" si="62"/>
        <v>0</v>
      </c>
      <c r="L412" s="83"/>
    </row>
    <row r="413" spans="2:12" ht="18" hidden="1" customHeight="1" x14ac:dyDescent="0.2">
      <c r="B413" s="72">
        <v>44998</v>
      </c>
      <c r="C413" s="72"/>
      <c r="D413" s="85" t="s">
        <v>208</v>
      </c>
      <c r="E413" s="79">
        <f>+G472</f>
        <v>0</v>
      </c>
      <c r="F413" s="78">
        <v>80000</v>
      </c>
      <c r="G413" s="86"/>
      <c r="H413" s="77"/>
      <c r="I413" s="77"/>
      <c r="J413" s="77"/>
      <c r="K413" s="83">
        <f t="shared" si="62"/>
        <v>0</v>
      </c>
      <c r="L413" s="83"/>
    </row>
    <row r="414" spans="2:12" ht="18" hidden="1" customHeight="1" x14ac:dyDescent="0.2">
      <c r="B414" s="72"/>
      <c r="C414" s="72"/>
      <c r="D414" s="85"/>
      <c r="E414" s="79">
        <f>+G416</f>
        <v>10000</v>
      </c>
      <c r="F414" s="78"/>
      <c r="G414" s="86"/>
      <c r="H414" s="77">
        <f>SUBTOTAL(9,E414:G414)</f>
        <v>0</v>
      </c>
      <c r="I414" s="77"/>
      <c r="J414" s="77"/>
      <c r="K414" s="83">
        <f t="shared" ref="K414:K471" si="63">SUBTOTAL(9,H414)</f>
        <v>0</v>
      </c>
      <c r="L414" s="83"/>
    </row>
    <row r="415" spans="2:12" ht="18" hidden="1" customHeight="1" x14ac:dyDescent="0.2">
      <c r="B415" s="72">
        <v>45001</v>
      </c>
      <c r="C415" s="72"/>
      <c r="D415" s="85" t="s">
        <v>237</v>
      </c>
      <c r="E415" s="79"/>
      <c r="F415" s="78">
        <v>10000</v>
      </c>
      <c r="G415" s="86"/>
      <c r="H415" s="77"/>
      <c r="I415" s="77"/>
      <c r="J415" s="77"/>
      <c r="K415" s="83">
        <f t="shared" si="63"/>
        <v>0</v>
      </c>
      <c r="L415" s="83"/>
    </row>
    <row r="416" spans="2:12" ht="18" hidden="1" customHeight="1" x14ac:dyDescent="0.2">
      <c r="B416" s="72">
        <v>45001</v>
      </c>
      <c r="C416" s="72"/>
      <c r="D416" s="85" t="s">
        <v>349</v>
      </c>
      <c r="E416" s="79">
        <f>+G417</f>
        <v>0</v>
      </c>
      <c r="F416" s="78"/>
      <c r="G416" s="86">
        <v>10000</v>
      </c>
      <c r="H416" s="77"/>
      <c r="I416" s="77"/>
      <c r="J416" s="77"/>
      <c r="K416" s="83">
        <f t="shared" si="63"/>
        <v>0</v>
      </c>
      <c r="L416" s="83"/>
    </row>
    <row r="417" spans="2:12" ht="18" hidden="1" customHeight="1" x14ac:dyDescent="0.2">
      <c r="B417" s="72">
        <v>45001</v>
      </c>
      <c r="C417" s="72"/>
      <c r="D417" s="85" t="s">
        <v>354</v>
      </c>
      <c r="E417" s="79">
        <f>+G472</f>
        <v>0</v>
      </c>
      <c r="F417" s="78">
        <v>40000</v>
      </c>
      <c r="G417" s="86"/>
      <c r="H417" s="77"/>
      <c r="I417" s="77"/>
      <c r="J417" s="77"/>
      <c r="K417" s="83">
        <f t="shared" si="63"/>
        <v>0</v>
      </c>
      <c r="L417" s="83"/>
    </row>
    <row r="418" spans="2:12" ht="18" hidden="1" customHeight="1" x14ac:dyDescent="0.2">
      <c r="B418" s="72">
        <v>45001</v>
      </c>
      <c r="C418" s="72"/>
      <c r="D418" s="85" t="s">
        <v>350</v>
      </c>
      <c r="E418" s="79"/>
      <c r="F418" s="78">
        <v>83300</v>
      </c>
      <c r="G418" s="86"/>
      <c r="H418" s="77"/>
      <c r="I418" s="77"/>
      <c r="J418" s="77"/>
      <c r="K418" s="83">
        <f t="shared" si="63"/>
        <v>0</v>
      </c>
      <c r="L418" s="83"/>
    </row>
    <row r="419" spans="2:12" ht="18" hidden="1" customHeight="1" x14ac:dyDescent="0.2">
      <c r="B419" s="72">
        <v>45001</v>
      </c>
      <c r="C419" s="72"/>
      <c r="D419" s="85" t="s">
        <v>351</v>
      </c>
      <c r="E419" s="79">
        <f>+G420</f>
        <v>0</v>
      </c>
      <c r="F419" s="78">
        <v>10000</v>
      </c>
      <c r="G419" s="86"/>
      <c r="H419" s="77"/>
      <c r="I419" s="77"/>
      <c r="J419" s="77"/>
      <c r="K419" s="83">
        <f t="shared" si="63"/>
        <v>0</v>
      </c>
      <c r="L419" s="83"/>
    </row>
    <row r="420" spans="2:12" ht="18" hidden="1" customHeight="1" x14ac:dyDescent="0.2">
      <c r="B420" s="72">
        <v>45001</v>
      </c>
      <c r="C420" s="72"/>
      <c r="D420" s="85" t="s">
        <v>352</v>
      </c>
      <c r="E420" s="79"/>
      <c r="F420" s="78">
        <v>30000</v>
      </c>
      <c r="G420" s="86"/>
      <c r="H420" s="77"/>
      <c r="I420" s="77"/>
      <c r="J420" s="77"/>
      <c r="K420" s="83">
        <f t="shared" si="63"/>
        <v>0</v>
      </c>
      <c r="L420" s="83"/>
    </row>
    <row r="421" spans="2:12" ht="18" hidden="1" customHeight="1" x14ac:dyDescent="0.2">
      <c r="B421" s="72">
        <v>45001</v>
      </c>
      <c r="C421" s="72"/>
      <c r="D421" s="85" t="s">
        <v>353</v>
      </c>
      <c r="E421" s="79"/>
      <c r="F421" s="78">
        <v>110000</v>
      </c>
      <c r="G421" s="86"/>
      <c r="H421" s="77"/>
      <c r="I421" s="77"/>
      <c r="J421" s="77"/>
      <c r="K421" s="83">
        <f t="shared" ref="K421:K470" si="64">SUBTOTAL(9,H421)</f>
        <v>0</v>
      </c>
      <c r="L421" s="83"/>
    </row>
    <row r="422" spans="2:12" ht="18" hidden="1" customHeight="1" x14ac:dyDescent="0.2">
      <c r="B422" s="72">
        <v>45001</v>
      </c>
      <c r="C422" s="72"/>
      <c r="D422" s="85" t="s">
        <v>355</v>
      </c>
      <c r="E422" s="79">
        <f>+G423</f>
        <v>0</v>
      </c>
      <c r="F422" s="78">
        <v>10000</v>
      </c>
      <c r="G422" s="86"/>
      <c r="H422" s="77"/>
      <c r="I422" s="77"/>
      <c r="J422" s="77"/>
      <c r="K422" s="83">
        <f t="shared" si="64"/>
        <v>0</v>
      </c>
      <c r="L422" s="83"/>
    </row>
    <row r="423" spans="2:12" ht="18" hidden="1" customHeight="1" x14ac:dyDescent="0.2">
      <c r="B423" s="72">
        <v>45001</v>
      </c>
      <c r="C423" s="72"/>
      <c r="D423" s="85" t="s">
        <v>356</v>
      </c>
      <c r="E423" s="79"/>
      <c r="F423" s="78">
        <v>30000</v>
      </c>
      <c r="G423" s="86"/>
      <c r="H423" s="77"/>
      <c r="I423" s="77"/>
      <c r="J423" s="77"/>
      <c r="K423" s="83">
        <f t="shared" si="64"/>
        <v>0</v>
      </c>
      <c r="L423" s="83"/>
    </row>
    <row r="424" spans="2:12" ht="18" hidden="1" customHeight="1" x14ac:dyDescent="0.2">
      <c r="B424" s="72">
        <v>45001</v>
      </c>
      <c r="C424" s="72"/>
      <c r="D424" s="85" t="s">
        <v>56</v>
      </c>
      <c r="E424" s="79"/>
      <c r="F424" s="78"/>
      <c r="G424" s="86">
        <v>28000</v>
      </c>
      <c r="H424" s="77"/>
      <c r="I424" s="77"/>
      <c r="J424" s="77"/>
      <c r="K424" s="83">
        <f t="shared" si="64"/>
        <v>0</v>
      </c>
      <c r="L424" s="83"/>
    </row>
    <row r="425" spans="2:12" ht="18" hidden="1" customHeight="1" x14ac:dyDescent="0.2">
      <c r="B425" s="72">
        <v>45001</v>
      </c>
      <c r="C425" s="72"/>
      <c r="D425" s="85" t="s">
        <v>357</v>
      </c>
      <c r="E425" s="79"/>
      <c r="F425" s="78"/>
      <c r="G425" s="86">
        <v>4500</v>
      </c>
      <c r="H425" s="77"/>
      <c r="I425" s="77"/>
      <c r="J425" s="77"/>
      <c r="K425" s="83">
        <f t="shared" si="64"/>
        <v>0</v>
      </c>
      <c r="L425" s="83"/>
    </row>
    <row r="426" spans="2:12" ht="18" hidden="1" customHeight="1" x14ac:dyDescent="0.2">
      <c r="B426" s="72">
        <v>45002</v>
      </c>
      <c r="C426" s="72"/>
      <c r="D426" s="85" t="s">
        <v>359</v>
      </c>
      <c r="E426" s="79">
        <f t="shared" ref="E426:E472" si="65">+G427</f>
        <v>7000</v>
      </c>
      <c r="F426" s="78">
        <v>200000</v>
      </c>
      <c r="G426" s="86"/>
      <c r="H426" s="77"/>
      <c r="I426" s="77"/>
      <c r="J426" s="77"/>
      <c r="K426" s="83">
        <f t="shared" si="64"/>
        <v>0</v>
      </c>
      <c r="L426" s="83"/>
    </row>
    <row r="427" spans="2:12" ht="18" hidden="1" customHeight="1" x14ac:dyDescent="0.2">
      <c r="B427" s="72">
        <v>45002</v>
      </c>
      <c r="C427" s="72"/>
      <c r="D427" s="79" t="s">
        <v>360</v>
      </c>
      <c r="E427" s="79">
        <f t="shared" si="65"/>
        <v>0</v>
      </c>
      <c r="F427" s="78"/>
      <c r="G427" s="86">
        <v>7000</v>
      </c>
      <c r="H427" s="77"/>
      <c r="I427" s="77"/>
      <c r="J427" s="77"/>
      <c r="K427" s="83">
        <f t="shared" si="64"/>
        <v>0</v>
      </c>
      <c r="L427" s="83"/>
    </row>
    <row r="428" spans="2:12" ht="18" hidden="1" customHeight="1" x14ac:dyDescent="0.2">
      <c r="B428" s="72">
        <v>45002</v>
      </c>
      <c r="C428" s="72"/>
      <c r="D428" s="79" t="s">
        <v>361</v>
      </c>
      <c r="E428" s="79">
        <f t="shared" si="65"/>
        <v>20000</v>
      </c>
      <c r="F428" s="78">
        <v>15000</v>
      </c>
      <c r="G428" s="86"/>
      <c r="H428" s="77"/>
      <c r="I428" s="77"/>
      <c r="J428" s="77"/>
      <c r="K428" s="83">
        <f t="shared" si="64"/>
        <v>0</v>
      </c>
      <c r="L428" s="83"/>
    </row>
    <row r="429" spans="2:12" ht="18" hidden="1" customHeight="1" x14ac:dyDescent="0.2">
      <c r="B429" s="72">
        <v>45002</v>
      </c>
      <c r="C429" s="72"/>
      <c r="D429" s="79" t="s">
        <v>362</v>
      </c>
      <c r="E429" s="79">
        <f>+G434</f>
        <v>345000</v>
      </c>
      <c r="F429" s="78"/>
      <c r="G429" s="86">
        <v>20000</v>
      </c>
      <c r="H429" s="77"/>
      <c r="I429" s="77"/>
      <c r="J429" s="77"/>
      <c r="K429" s="83">
        <f t="shared" si="64"/>
        <v>0</v>
      </c>
      <c r="L429" s="83"/>
    </row>
    <row r="430" spans="2:12" ht="18" hidden="1" customHeight="1" x14ac:dyDescent="0.2">
      <c r="B430" s="72">
        <v>45003</v>
      </c>
      <c r="C430" s="72"/>
      <c r="D430" s="79" t="s">
        <v>68</v>
      </c>
      <c r="E430" s="79"/>
      <c r="F430" s="78"/>
      <c r="G430" s="86">
        <v>5000</v>
      </c>
      <c r="H430" s="77"/>
      <c r="I430" s="77"/>
      <c r="J430" s="77"/>
      <c r="K430" s="83">
        <f>SUBTOTAL(9,H430)</f>
        <v>0</v>
      </c>
      <c r="L430" s="83"/>
    </row>
    <row r="431" spans="2:12" ht="18" hidden="1" customHeight="1" x14ac:dyDescent="0.2">
      <c r="B431" s="72">
        <v>45003</v>
      </c>
      <c r="C431" s="72"/>
      <c r="D431" s="79" t="s">
        <v>38</v>
      </c>
      <c r="E431" s="79">
        <f>+G432</f>
        <v>0</v>
      </c>
      <c r="F431" s="78"/>
      <c r="G431" s="86">
        <v>5000</v>
      </c>
      <c r="H431" s="77"/>
      <c r="I431" s="77"/>
      <c r="J431" s="77"/>
      <c r="K431" s="83">
        <f>SUBTOTAL(9,H431)</f>
        <v>0</v>
      </c>
      <c r="L431" s="83"/>
    </row>
    <row r="432" spans="2:12" ht="18" hidden="1" customHeight="1" x14ac:dyDescent="0.2">
      <c r="B432" s="72">
        <v>45003</v>
      </c>
      <c r="C432" s="72"/>
      <c r="D432" s="79" t="s">
        <v>363</v>
      </c>
      <c r="E432" s="79">
        <f>+G433</f>
        <v>0</v>
      </c>
      <c r="F432" s="78">
        <v>70000</v>
      </c>
      <c r="G432" s="86"/>
      <c r="H432" s="77"/>
      <c r="I432" s="77"/>
      <c r="J432" s="77"/>
      <c r="K432" s="83">
        <f>SUBTOTAL(9,H432)</f>
        <v>0</v>
      </c>
      <c r="L432" s="83"/>
    </row>
    <row r="433" spans="2:12" ht="18" hidden="1" customHeight="1" x14ac:dyDescent="0.2">
      <c r="B433" s="72">
        <v>45003</v>
      </c>
      <c r="C433" s="72"/>
      <c r="D433" s="79" t="s">
        <v>364</v>
      </c>
      <c r="E433" s="79">
        <f>+G434</f>
        <v>345000</v>
      </c>
      <c r="F433" s="78">
        <v>250000</v>
      </c>
      <c r="G433" s="86"/>
      <c r="H433" s="77"/>
      <c r="I433" s="77"/>
      <c r="J433" s="77"/>
      <c r="K433" s="83">
        <f>SUBTOTAL(9,H433)</f>
        <v>0</v>
      </c>
      <c r="L433" s="83"/>
    </row>
    <row r="434" spans="2:12" ht="18" hidden="1" customHeight="1" x14ac:dyDescent="0.2">
      <c r="B434" s="72">
        <v>45003</v>
      </c>
      <c r="C434" s="72"/>
      <c r="D434" s="85" t="s">
        <v>365</v>
      </c>
      <c r="E434" s="79">
        <f t="shared" si="65"/>
        <v>0</v>
      </c>
      <c r="F434" s="78"/>
      <c r="G434" s="86">
        <v>345000</v>
      </c>
      <c r="H434" s="77"/>
      <c r="I434" s="77"/>
      <c r="J434" s="77"/>
      <c r="K434" s="83">
        <f t="shared" si="64"/>
        <v>0</v>
      </c>
      <c r="L434" s="83"/>
    </row>
    <row r="435" spans="2:12" ht="18" hidden="1" customHeight="1" x14ac:dyDescent="0.2">
      <c r="B435" s="72">
        <v>45006</v>
      </c>
      <c r="C435" s="72"/>
      <c r="D435" s="85" t="s">
        <v>366</v>
      </c>
      <c r="E435" s="79">
        <f>+G470</f>
        <v>0</v>
      </c>
      <c r="F435" s="78">
        <v>400000</v>
      </c>
      <c r="G435" s="86"/>
      <c r="H435" s="77"/>
      <c r="I435" s="77"/>
      <c r="J435" s="77"/>
      <c r="K435" s="83">
        <f t="shared" si="64"/>
        <v>0</v>
      </c>
      <c r="L435" s="83"/>
    </row>
    <row r="436" spans="2:12" ht="18" hidden="1" customHeight="1" x14ac:dyDescent="0.2">
      <c r="B436" s="72">
        <v>45006</v>
      </c>
      <c r="C436" s="72"/>
      <c r="D436" s="85" t="s">
        <v>163</v>
      </c>
      <c r="E436" s="79"/>
      <c r="F436" s="78">
        <v>80000</v>
      </c>
      <c r="G436" s="86"/>
      <c r="H436" s="77"/>
      <c r="I436" s="77"/>
      <c r="J436" s="77"/>
      <c r="K436" s="83">
        <f t="shared" ref="K436:K443" si="66">SUBTOTAL(9,H436)</f>
        <v>0</v>
      </c>
      <c r="L436" s="83"/>
    </row>
    <row r="437" spans="2:12" ht="18" hidden="1" customHeight="1" x14ac:dyDescent="0.2">
      <c r="B437" s="72">
        <v>45006</v>
      </c>
      <c r="C437" s="72"/>
      <c r="D437" s="85" t="s">
        <v>367</v>
      </c>
      <c r="E437" s="79">
        <f>+G438</f>
        <v>0</v>
      </c>
      <c r="F437" s="78"/>
      <c r="G437" s="86">
        <v>65000</v>
      </c>
      <c r="H437" s="77"/>
      <c r="I437" s="77"/>
      <c r="J437" s="77"/>
      <c r="K437" s="83">
        <f t="shared" si="66"/>
        <v>0</v>
      </c>
      <c r="L437" s="83"/>
    </row>
    <row r="438" spans="2:12" ht="18" hidden="1" customHeight="1" x14ac:dyDescent="0.2">
      <c r="B438" s="72">
        <v>45006</v>
      </c>
      <c r="C438" s="72"/>
      <c r="D438" s="85" t="s">
        <v>204</v>
      </c>
      <c r="E438" s="79">
        <f>+G439</f>
        <v>0</v>
      </c>
      <c r="F438" s="78">
        <v>40000</v>
      </c>
      <c r="G438" s="86"/>
      <c r="H438" s="77"/>
      <c r="I438" s="77"/>
      <c r="J438" s="77"/>
      <c r="K438" s="83">
        <f t="shared" si="66"/>
        <v>0</v>
      </c>
      <c r="L438" s="83"/>
    </row>
    <row r="439" spans="2:12" ht="18" hidden="1" customHeight="1" x14ac:dyDescent="0.2">
      <c r="B439" s="72">
        <v>45006</v>
      </c>
      <c r="C439" s="72"/>
      <c r="D439" s="85" t="s">
        <v>368</v>
      </c>
      <c r="E439" s="79"/>
      <c r="F439" s="78"/>
      <c r="G439" s="86"/>
      <c r="H439" s="77"/>
      <c r="I439" s="77"/>
      <c r="J439" s="77"/>
      <c r="K439" s="83">
        <f t="shared" si="66"/>
        <v>0</v>
      </c>
      <c r="L439" s="83"/>
    </row>
    <row r="440" spans="2:12" ht="18" hidden="1" customHeight="1" x14ac:dyDescent="0.2">
      <c r="B440" s="72">
        <v>45006</v>
      </c>
      <c r="C440" s="72"/>
      <c r="D440" s="85" t="s">
        <v>369</v>
      </c>
      <c r="E440" s="79">
        <f>+G470</f>
        <v>0</v>
      </c>
      <c r="F440" s="78"/>
      <c r="G440" s="86">
        <v>3000</v>
      </c>
      <c r="H440" s="77"/>
      <c r="I440" s="77"/>
      <c r="J440" s="77"/>
      <c r="K440" s="83">
        <f t="shared" si="66"/>
        <v>0</v>
      </c>
      <c r="L440" s="83"/>
    </row>
    <row r="441" spans="2:12" ht="18" hidden="1" customHeight="1" x14ac:dyDescent="0.2">
      <c r="B441" s="72">
        <v>45006</v>
      </c>
      <c r="C441" s="72"/>
      <c r="D441" s="85" t="s">
        <v>370</v>
      </c>
      <c r="E441" s="79">
        <f>+G470</f>
        <v>0</v>
      </c>
      <c r="F441" s="78"/>
      <c r="G441" s="86">
        <v>20000</v>
      </c>
      <c r="H441" s="77"/>
      <c r="I441" s="77"/>
      <c r="J441" s="77"/>
      <c r="K441" s="83">
        <f t="shared" si="66"/>
        <v>0</v>
      </c>
      <c r="L441" s="83"/>
    </row>
    <row r="442" spans="2:12" ht="18" hidden="1" customHeight="1" x14ac:dyDescent="0.2">
      <c r="B442" s="72">
        <v>45006</v>
      </c>
      <c r="C442" s="72"/>
      <c r="D442" s="85" t="s">
        <v>371</v>
      </c>
      <c r="E442" s="79">
        <f>+G470</f>
        <v>0</v>
      </c>
      <c r="F442" s="78"/>
      <c r="G442" s="86">
        <v>240000</v>
      </c>
      <c r="H442" s="77">
        <f>SUBTOTAL(9,E442:G442)</f>
        <v>0</v>
      </c>
      <c r="I442" s="77"/>
      <c r="J442" s="77"/>
      <c r="K442" s="83">
        <f t="shared" si="66"/>
        <v>0</v>
      </c>
      <c r="L442" s="83"/>
    </row>
    <row r="443" spans="2:12" ht="18" hidden="1" customHeight="1" x14ac:dyDescent="0.2">
      <c r="B443" s="72">
        <v>45006</v>
      </c>
      <c r="C443" s="72"/>
      <c r="D443" s="85" t="s">
        <v>373</v>
      </c>
      <c r="E443" s="79">
        <f>+G470</f>
        <v>0</v>
      </c>
      <c r="F443" s="78">
        <v>2000</v>
      </c>
      <c r="G443" s="86"/>
      <c r="H443" s="77">
        <f>SUBTOTAL(9,E443:G443)</f>
        <v>0</v>
      </c>
      <c r="I443" s="77"/>
      <c r="J443" s="77"/>
      <c r="K443" s="83">
        <f t="shared" si="66"/>
        <v>0</v>
      </c>
      <c r="L443" s="83"/>
    </row>
    <row r="444" spans="2:12" ht="18" hidden="1" customHeight="1" x14ac:dyDescent="0.2">
      <c r="B444" s="72">
        <v>45007</v>
      </c>
      <c r="C444" s="72"/>
      <c r="D444" s="85" t="s">
        <v>374</v>
      </c>
      <c r="E444" s="79">
        <f t="shared" ref="E444:E469" si="67">+G445</f>
        <v>0</v>
      </c>
      <c r="F444" s="78">
        <v>5000</v>
      </c>
      <c r="G444" s="86"/>
      <c r="H444" s="77"/>
      <c r="I444" s="77"/>
      <c r="J444" s="77"/>
      <c r="K444" s="83">
        <f t="shared" ref="K444:K469" si="68">SUBTOTAL(9,H444)</f>
        <v>0</v>
      </c>
      <c r="L444" s="83"/>
    </row>
    <row r="445" spans="2:12" ht="18" hidden="1" customHeight="1" x14ac:dyDescent="0.2">
      <c r="B445" s="72">
        <v>45007</v>
      </c>
      <c r="C445" s="72"/>
      <c r="D445" s="85" t="s">
        <v>375</v>
      </c>
      <c r="E445" s="79">
        <f t="shared" si="67"/>
        <v>9200</v>
      </c>
      <c r="F445" s="78">
        <v>20000</v>
      </c>
      <c r="G445" s="86"/>
      <c r="H445" s="77"/>
      <c r="I445" s="77"/>
      <c r="J445" s="77"/>
      <c r="K445" s="83">
        <f t="shared" si="68"/>
        <v>0</v>
      </c>
      <c r="L445" s="83"/>
    </row>
    <row r="446" spans="2:12" ht="18" hidden="1" customHeight="1" x14ac:dyDescent="0.2">
      <c r="B446" s="72">
        <v>45007</v>
      </c>
      <c r="C446" s="72"/>
      <c r="D446" s="85" t="s">
        <v>376</v>
      </c>
      <c r="E446" s="79">
        <f t="shared" si="67"/>
        <v>0</v>
      </c>
      <c r="F446" s="78"/>
      <c r="G446" s="86">
        <v>9200</v>
      </c>
      <c r="H446" s="77"/>
      <c r="I446" s="77"/>
      <c r="J446" s="77"/>
      <c r="K446" s="83">
        <f t="shared" si="68"/>
        <v>0</v>
      </c>
      <c r="L446" s="83"/>
    </row>
    <row r="447" spans="2:12" ht="18" hidden="1" customHeight="1" x14ac:dyDescent="0.2">
      <c r="B447" s="72">
        <v>45007</v>
      </c>
      <c r="C447" s="72"/>
      <c r="D447" s="85" t="s">
        <v>377</v>
      </c>
      <c r="E447" s="79">
        <f t="shared" si="67"/>
        <v>0</v>
      </c>
      <c r="F447" s="78">
        <v>23000</v>
      </c>
      <c r="G447" s="86"/>
      <c r="H447" s="77"/>
      <c r="I447" s="77"/>
      <c r="J447" s="77"/>
      <c r="K447" s="83">
        <f t="shared" si="68"/>
        <v>0</v>
      </c>
      <c r="L447" s="83"/>
    </row>
    <row r="448" spans="2:12" ht="18" hidden="1" customHeight="1" x14ac:dyDescent="0.2">
      <c r="B448" s="72">
        <v>45007</v>
      </c>
      <c r="C448" s="72"/>
      <c r="D448" s="85" t="s">
        <v>378</v>
      </c>
      <c r="E448" s="79">
        <f t="shared" si="67"/>
        <v>0</v>
      </c>
      <c r="F448" s="78">
        <v>152000</v>
      </c>
      <c r="G448" s="86"/>
      <c r="H448" s="77"/>
      <c r="I448" s="77"/>
      <c r="J448" s="77"/>
      <c r="K448" s="83">
        <f t="shared" si="68"/>
        <v>0</v>
      </c>
      <c r="L448" s="83"/>
    </row>
    <row r="449" spans="2:12" ht="18" hidden="1" customHeight="1" x14ac:dyDescent="0.2">
      <c r="B449" s="72">
        <v>45008</v>
      </c>
      <c r="C449" s="72"/>
      <c r="D449" s="85" t="s">
        <v>379</v>
      </c>
      <c r="E449" s="79"/>
      <c r="F449" s="78">
        <v>30000</v>
      </c>
      <c r="G449" s="86"/>
      <c r="H449" s="77"/>
      <c r="I449" s="77"/>
      <c r="J449" s="77"/>
      <c r="K449" s="83">
        <f t="shared" si="68"/>
        <v>0</v>
      </c>
      <c r="L449" s="83"/>
    </row>
    <row r="450" spans="2:12" ht="18" hidden="1" customHeight="1" x14ac:dyDescent="0.2">
      <c r="B450" s="72">
        <v>45008</v>
      </c>
      <c r="C450" s="72"/>
      <c r="D450" s="85" t="s">
        <v>380</v>
      </c>
      <c r="E450" s="79">
        <f>+G468</f>
        <v>0</v>
      </c>
      <c r="F450" s="78"/>
      <c r="G450" s="86">
        <v>10000</v>
      </c>
      <c r="H450" s="77"/>
      <c r="I450" s="77"/>
      <c r="J450" s="77"/>
      <c r="K450" s="83">
        <f t="shared" si="68"/>
        <v>0</v>
      </c>
      <c r="L450" s="83"/>
    </row>
    <row r="451" spans="2:12" ht="18" hidden="1" customHeight="1" x14ac:dyDescent="0.2">
      <c r="B451" s="72">
        <v>45008</v>
      </c>
      <c r="C451" s="72"/>
      <c r="D451" s="85" t="s">
        <v>381</v>
      </c>
      <c r="E451" s="79">
        <f>+G452</f>
        <v>0</v>
      </c>
      <c r="F451" s="78"/>
      <c r="G451" s="86">
        <v>18000</v>
      </c>
      <c r="H451" s="77"/>
      <c r="I451" s="77"/>
      <c r="J451" s="77"/>
      <c r="K451" s="83">
        <f t="shared" ref="K451:K467" si="69">SUBTOTAL(9,H451)</f>
        <v>0</v>
      </c>
      <c r="L451" s="83"/>
    </row>
    <row r="452" spans="2:12" ht="18" hidden="1" customHeight="1" x14ac:dyDescent="0.2">
      <c r="B452" s="72">
        <v>45008</v>
      </c>
      <c r="C452" s="72"/>
      <c r="D452" s="85"/>
      <c r="E452" s="79">
        <f>+G453</f>
        <v>0</v>
      </c>
      <c r="F452" s="78"/>
      <c r="G452" s="86"/>
      <c r="H452" s="77">
        <f>SUBTOTAL(9,E452:G452)</f>
        <v>0</v>
      </c>
      <c r="I452" s="77"/>
      <c r="J452" s="77"/>
      <c r="K452" s="83">
        <f t="shared" si="69"/>
        <v>0</v>
      </c>
      <c r="L452" s="83"/>
    </row>
    <row r="453" spans="2:12" ht="18" hidden="1" customHeight="1" x14ac:dyDescent="0.2">
      <c r="B453" s="72">
        <v>45008</v>
      </c>
      <c r="C453" s="72"/>
      <c r="D453" s="85"/>
      <c r="E453" s="79">
        <f>+G454</f>
        <v>0</v>
      </c>
      <c r="F453" s="78"/>
      <c r="G453" s="86"/>
      <c r="H453" s="77">
        <f>SUBTOTAL(9,E453:G453)</f>
        <v>0</v>
      </c>
      <c r="I453" s="77"/>
      <c r="J453" s="77"/>
      <c r="K453" s="83">
        <f t="shared" si="69"/>
        <v>0</v>
      </c>
      <c r="L453" s="83"/>
    </row>
    <row r="454" spans="2:12" ht="18" hidden="1" customHeight="1" x14ac:dyDescent="0.2">
      <c r="B454" s="72"/>
      <c r="C454" s="72"/>
      <c r="D454" s="85"/>
      <c r="E454" s="79">
        <f>+G467</f>
        <v>0</v>
      </c>
      <c r="F454" s="78"/>
      <c r="G454" s="86"/>
      <c r="H454" s="77">
        <f>SUBTOTAL(9,E454:G454)</f>
        <v>0</v>
      </c>
      <c r="I454" s="77"/>
      <c r="J454" s="77"/>
      <c r="K454" s="83">
        <f t="shared" si="69"/>
        <v>0</v>
      </c>
      <c r="L454" s="83"/>
    </row>
    <row r="455" spans="2:12" ht="18" hidden="1" customHeight="1" x14ac:dyDescent="0.2">
      <c r="B455" s="72">
        <v>45009</v>
      </c>
      <c r="C455" s="72"/>
      <c r="D455" s="85" t="s">
        <v>382</v>
      </c>
      <c r="E455" s="79"/>
      <c r="F455" s="78">
        <v>280000</v>
      </c>
      <c r="G455" s="86"/>
      <c r="H455" s="77"/>
      <c r="I455" s="77"/>
      <c r="J455" s="77"/>
      <c r="K455" s="83">
        <f t="shared" si="69"/>
        <v>0</v>
      </c>
      <c r="L455" s="83"/>
    </row>
    <row r="456" spans="2:12" ht="18" hidden="1" customHeight="1" x14ac:dyDescent="0.2">
      <c r="B456" s="72">
        <v>45009</v>
      </c>
      <c r="C456" s="72"/>
      <c r="D456" s="85" t="s">
        <v>383</v>
      </c>
      <c r="E456" s="79"/>
      <c r="F456" s="78">
        <v>60000</v>
      </c>
      <c r="G456" s="86"/>
      <c r="H456" s="77"/>
      <c r="I456" s="77"/>
      <c r="J456" s="77"/>
      <c r="K456" s="83">
        <f t="shared" si="69"/>
        <v>0</v>
      </c>
      <c r="L456" s="83"/>
    </row>
    <row r="457" spans="2:12" ht="18" hidden="1" customHeight="1" x14ac:dyDescent="0.2">
      <c r="B457" s="72">
        <v>45009</v>
      </c>
      <c r="C457" s="72"/>
      <c r="D457" s="85" t="s">
        <v>384</v>
      </c>
      <c r="E457" s="79"/>
      <c r="F457" s="78">
        <v>290000</v>
      </c>
      <c r="G457" s="86"/>
      <c r="H457" s="77"/>
      <c r="I457" s="77"/>
      <c r="J457" s="77"/>
      <c r="K457" s="83">
        <f t="shared" si="69"/>
        <v>0</v>
      </c>
      <c r="L457" s="83"/>
    </row>
    <row r="458" spans="2:12" ht="18" hidden="1" customHeight="1" x14ac:dyDescent="0.2">
      <c r="B458" s="72">
        <v>45009</v>
      </c>
      <c r="C458" s="72"/>
      <c r="D458" s="85" t="s">
        <v>385</v>
      </c>
      <c r="E458" s="79"/>
      <c r="F458" s="78">
        <v>50000</v>
      </c>
      <c r="G458" s="86"/>
      <c r="H458" s="77"/>
      <c r="I458" s="77"/>
      <c r="J458" s="77"/>
      <c r="K458" s="83">
        <f t="shared" si="69"/>
        <v>0</v>
      </c>
      <c r="L458" s="83"/>
    </row>
    <row r="459" spans="2:12" ht="18" hidden="1" customHeight="1" x14ac:dyDescent="0.2">
      <c r="B459" s="72">
        <v>45009</v>
      </c>
      <c r="C459" s="72"/>
      <c r="D459" s="85" t="s">
        <v>386</v>
      </c>
      <c r="E459" s="79"/>
      <c r="F459" s="78"/>
      <c r="G459" s="86">
        <v>30000</v>
      </c>
      <c r="H459" s="77"/>
      <c r="I459" s="77"/>
      <c r="J459" s="77"/>
      <c r="K459" s="83">
        <f t="shared" si="69"/>
        <v>0</v>
      </c>
      <c r="L459" s="83"/>
    </row>
    <row r="460" spans="2:12" ht="18" hidden="1" customHeight="1" x14ac:dyDescent="0.2">
      <c r="B460" s="72">
        <v>45009</v>
      </c>
      <c r="C460" s="72"/>
      <c r="D460" s="85" t="s">
        <v>387</v>
      </c>
      <c r="E460" s="79">
        <f>+G461</f>
        <v>0</v>
      </c>
      <c r="F460" s="78"/>
      <c r="G460" s="86">
        <v>60000</v>
      </c>
      <c r="H460" s="77">
        <v>0</v>
      </c>
      <c r="I460" s="77"/>
      <c r="J460" s="77"/>
      <c r="K460" s="83">
        <f t="shared" si="69"/>
        <v>0</v>
      </c>
      <c r="L460" s="83"/>
    </row>
    <row r="461" spans="2:12" ht="18" hidden="1" customHeight="1" x14ac:dyDescent="0.2">
      <c r="B461" s="72">
        <v>45009</v>
      </c>
      <c r="C461" s="72"/>
      <c r="D461" s="85" t="s">
        <v>388</v>
      </c>
      <c r="E461" s="79">
        <f>+G467</f>
        <v>0</v>
      </c>
      <c r="F461" s="78">
        <v>203000</v>
      </c>
      <c r="G461" s="86"/>
      <c r="H461" s="77">
        <f>SUBTOTAL(9,E461:G461)</f>
        <v>0</v>
      </c>
      <c r="I461" s="77"/>
      <c r="J461" s="77"/>
      <c r="K461" s="83">
        <f t="shared" si="69"/>
        <v>0</v>
      </c>
      <c r="L461" s="83"/>
    </row>
    <row r="462" spans="2:12" ht="18" customHeight="1" x14ac:dyDescent="0.2">
      <c r="B462" s="72">
        <v>45010</v>
      </c>
      <c r="C462" s="72"/>
      <c r="D462" s="79" t="s">
        <v>389</v>
      </c>
      <c r="E462" s="79">
        <f>+G464</f>
        <v>0</v>
      </c>
      <c r="F462" s="78">
        <v>105000</v>
      </c>
      <c r="G462" s="86"/>
      <c r="H462" s="77"/>
      <c r="I462" s="77"/>
      <c r="J462" s="77"/>
      <c r="K462" s="83">
        <f>SUBTOTAL(9,H462)</f>
        <v>0</v>
      </c>
      <c r="L462" s="83"/>
    </row>
    <row r="463" spans="2:12" ht="18" customHeight="1" x14ac:dyDescent="0.2">
      <c r="B463" s="72">
        <v>45010</v>
      </c>
      <c r="C463" s="72"/>
      <c r="D463" s="85"/>
      <c r="E463" s="79">
        <f>+G464</f>
        <v>0</v>
      </c>
      <c r="F463" s="78"/>
      <c r="G463" s="86"/>
      <c r="H463" s="28" t="s">
        <v>9</v>
      </c>
      <c r="I463" s="77"/>
      <c r="J463" s="77"/>
      <c r="K463" s="83">
        <f>SUBTOTAL(9,H463)</f>
        <v>0</v>
      </c>
      <c r="L463" s="83"/>
    </row>
    <row r="464" spans="2:12" ht="18" customHeight="1" x14ac:dyDescent="0.2">
      <c r="B464" s="72">
        <v>45010</v>
      </c>
      <c r="C464" s="72"/>
      <c r="D464" s="85"/>
      <c r="E464" s="79">
        <f>+G467</f>
        <v>0</v>
      </c>
      <c r="F464" s="78"/>
      <c r="G464" s="86"/>
      <c r="H464" s="77"/>
      <c r="I464" s="77"/>
      <c r="J464" s="77"/>
      <c r="K464" s="83">
        <f>SUBTOTAL(9,H464)</f>
        <v>0</v>
      </c>
      <c r="L464" s="83"/>
    </row>
    <row r="465" spans="2:12" ht="18" customHeight="1" x14ac:dyDescent="0.2">
      <c r="B465" s="72">
        <v>45010</v>
      </c>
      <c r="C465" s="72"/>
      <c r="D465" s="85"/>
      <c r="E465" s="79">
        <f>+G466</f>
        <v>0</v>
      </c>
      <c r="F465" s="78"/>
      <c r="G465" s="86"/>
      <c r="H465" s="77"/>
      <c r="I465" s="77"/>
      <c r="J465" s="77"/>
      <c r="K465" s="83">
        <f>SUBTOTAL(9,H465)</f>
        <v>0</v>
      </c>
      <c r="L465" s="83"/>
    </row>
    <row r="466" spans="2:12" ht="18" customHeight="1" x14ac:dyDescent="0.2">
      <c r="B466" s="72">
        <v>45010</v>
      </c>
      <c r="C466" s="72"/>
      <c r="D466" s="85"/>
      <c r="E466" s="79"/>
      <c r="F466" s="78"/>
      <c r="G466" s="86"/>
      <c r="H466" s="77"/>
      <c r="I466" s="77"/>
      <c r="J466" s="77"/>
      <c r="K466" s="83">
        <f>SUBTOTAL(9,H466)</f>
        <v>0</v>
      </c>
      <c r="L466" s="83"/>
    </row>
    <row r="467" spans="2:12" ht="18" hidden="1" customHeight="1" x14ac:dyDescent="0.2">
      <c r="B467" s="72"/>
      <c r="C467" s="72"/>
      <c r="D467" s="85"/>
      <c r="E467" s="79">
        <f>+G468</f>
        <v>0</v>
      </c>
      <c r="F467" s="78">
        <v>2000</v>
      </c>
      <c r="G467" s="86"/>
      <c r="H467" s="77"/>
      <c r="I467" s="77"/>
      <c r="J467" s="77"/>
      <c r="K467" s="83">
        <f t="shared" si="69"/>
        <v>0</v>
      </c>
      <c r="L467" s="83"/>
    </row>
    <row r="468" spans="2:12" ht="18" hidden="1" customHeight="1" x14ac:dyDescent="0.2">
      <c r="B468" s="72"/>
      <c r="C468" s="72"/>
      <c r="D468" s="85"/>
      <c r="E468" s="79">
        <f t="shared" si="67"/>
        <v>0</v>
      </c>
      <c r="F468" s="78"/>
      <c r="G468" s="86"/>
      <c r="H468" s="77"/>
      <c r="I468" s="77"/>
      <c r="J468" s="77"/>
      <c r="K468" s="83">
        <f t="shared" si="68"/>
        <v>0</v>
      </c>
      <c r="L468" s="83"/>
    </row>
    <row r="469" spans="2:12" ht="18" hidden="1" customHeight="1" x14ac:dyDescent="0.2">
      <c r="B469" s="72"/>
      <c r="C469" s="72"/>
      <c r="D469" s="85"/>
      <c r="E469" s="79">
        <f t="shared" si="67"/>
        <v>0</v>
      </c>
      <c r="F469" s="78"/>
      <c r="G469" s="86"/>
      <c r="H469" s="77"/>
      <c r="I469" s="77"/>
      <c r="J469" s="77"/>
      <c r="K469" s="83">
        <f t="shared" si="68"/>
        <v>0</v>
      </c>
      <c r="L469" s="83"/>
    </row>
    <row r="470" spans="2:12" ht="18" hidden="1" customHeight="1" x14ac:dyDescent="0.2">
      <c r="B470" s="72">
        <v>45006</v>
      </c>
      <c r="C470" s="72"/>
      <c r="D470" s="85" t="s">
        <v>372</v>
      </c>
      <c r="E470" s="79"/>
      <c r="F470" s="78">
        <v>40000</v>
      </c>
      <c r="G470" s="86"/>
      <c r="H470" s="77"/>
      <c r="I470" s="77"/>
      <c r="J470" s="77"/>
      <c r="K470" s="83">
        <f t="shared" si="64"/>
        <v>0</v>
      </c>
      <c r="L470" s="83"/>
    </row>
    <row r="471" spans="2:12" ht="18" hidden="1" customHeight="1" x14ac:dyDescent="0.2">
      <c r="B471" s="72">
        <v>45001</v>
      </c>
      <c r="C471" s="72"/>
      <c r="D471" s="85" t="s">
        <v>358</v>
      </c>
      <c r="E471" s="79">
        <f t="shared" si="65"/>
        <v>0</v>
      </c>
      <c r="F471" s="78"/>
      <c r="G471" s="86">
        <v>10000</v>
      </c>
      <c r="H471" s="77"/>
      <c r="I471" s="77"/>
      <c r="J471" s="77"/>
      <c r="K471" s="83">
        <f t="shared" si="63"/>
        <v>0</v>
      </c>
      <c r="L471" s="83"/>
    </row>
    <row r="472" spans="2:12" ht="15.75" hidden="1" x14ac:dyDescent="0.2">
      <c r="B472" s="72"/>
      <c r="C472" s="72"/>
      <c r="D472" s="85"/>
      <c r="E472" s="79">
        <f t="shared" si="65"/>
        <v>0</v>
      </c>
      <c r="F472" s="78"/>
      <c r="G472" s="86"/>
      <c r="H472" s="77"/>
      <c r="I472" s="77"/>
      <c r="J472" s="77"/>
      <c r="K472" s="83">
        <f t="shared" si="62"/>
        <v>0</v>
      </c>
      <c r="L472" s="83"/>
    </row>
    <row r="473" spans="2:12" ht="37.5" hidden="1" customHeight="1" x14ac:dyDescent="0.2">
      <c r="B473" s="72"/>
      <c r="C473" s="72"/>
      <c r="D473" s="85"/>
      <c r="E473" s="79"/>
      <c r="F473" s="78"/>
      <c r="G473" s="86"/>
      <c r="H473" s="77"/>
      <c r="I473" s="77"/>
      <c r="J473" s="77"/>
      <c r="K473" s="83">
        <f t="shared" si="61"/>
        <v>0</v>
      </c>
      <c r="L473" s="83"/>
    </row>
    <row r="474" spans="2:12" ht="16.5" hidden="1" customHeight="1" x14ac:dyDescent="0.2">
      <c r="B474" s="72">
        <v>44992</v>
      </c>
      <c r="C474" s="73"/>
      <c r="D474" s="85" t="s">
        <v>285</v>
      </c>
      <c r="E474" s="79">
        <f>+G475</f>
        <v>0</v>
      </c>
      <c r="F474" s="78"/>
      <c r="G474" s="86">
        <v>390000</v>
      </c>
      <c r="H474" s="77"/>
      <c r="I474" s="77"/>
      <c r="J474" s="77"/>
      <c r="K474" s="83">
        <f t="shared" si="52"/>
        <v>0</v>
      </c>
      <c r="L474" s="83"/>
    </row>
    <row r="475" spans="2:12" ht="15.75" hidden="1" x14ac:dyDescent="0.2">
      <c r="B475" s="72">
        <v>44987</v>
      </c>
      <c r="C475" s="73"/>
      <c r="D475" s="85"/>
      <c r="E475" s="79">
        <f>+G478</f>
        <v>0</v>
      </c>
      <c r="F475" s="78"/>
      <c r="G475" s="86"/>
      <c r="H475" s="77">
        <f t="shared" si="50"/>
        <v>0</v>
      </c>
      <c r="I475" s="77"/>
      <c r="J475" s="77"/>
      <c r="K475" s="83">
        <f t="shared" si="51"/>
        <v>0</v>
      </c>
      <c r="L475" s="83"/>
    </row>
    <row r="476" spans="2:12" ht="15.75" hidden="1" x14ac:dyDescent="0.2">
      <c r="B476" s="72"/>
      <c r="C476" s="73"/>
      <c r="D476" s="85"/>
      <c r="E476" s="79">
        <f>+G478</f>
        <v>0</v>
      </c>
      <c r="F476" s="78"/>
      <c r="G476" s="86"/>
      <c r="H476" s="77">
        <f t="shared" si="50"/>
        <v>0</v>
      </c>
      <c r="I476" s="77"/>
      <c r="J476" s="77"/>
      <c r="K476" s="83">
        <f t="shared" si="51"/>
        <v>0</v>
      </c>
      <c r="L476" s="83"/>
    </row>
    <row r="477" spans="2:12" ht="15.75" hidden="1" x14ac:dyDescent="0.2">
      <c r="B477" s="72"/>
      <c r="C477" s="73"/>
      <c r="D477" s="85"/>
      <c r="E477" s="79">
        <f>+G478</f>
        <v>0</v>
      </c>
      <c r="F477" s="78"/>
      <c r="G477" s="86"/>
      <c r="H477" s="77">
        <f t="shared" si="50"/>
        <v>0</v>
      </c>
      <c r="I477" s="77"/>
      <c r="J477" s="77"/>
      <c r="K477" s="83">
        <f t="shared" si="51"/>
        <v>0</v>
      </c>
      <c r="L477" s="83"/>
    </row>
    <row r="478" spans="2:12" ht="15.75" hidden="1" x14ac:dyDescent="0.2">
      <c r="B478" s="72"/>
      <c r="C478" s="73"/>
      <c r="D478" s="85"/>
      <c r="E478" s="79"/>
      <c r="F478" s="78"/>
      <c r="G478" s="86"/>
      <c r="H478" s="77">
        <f t="shared" si="50"/>
        <v>0</v>
      </c>
      <c r="I478" s="77"/>
      <c r="J478" s="77"/>
      <c r="K478" s="83">
        <f t="shared" si="51"/>
        <v>0</v>
      </c>
      <c r="L478" s="83"/>
    </row>
    <row r="479" spans="2:12" ht="3" hidden="1" customHeight="1" x14ac:dyDescent="0.2">
      <c r="B479" s="72"/>
      <c r="C479" s="73"/>
      <c r="D479" s="85"/>
      <c r="E479" s="79"/>
      <c r="F479" s="78"/>
      <c r="G479" s="86"/>
      <c r="H479" s="77">
        <f t="shared" si="50"/>
        <v>0</v>
      </c>
      <c r="I479" s="77"/>
      <c r="J479" s="77"/>
      <c r="K479" s="83">
        <f t="shared" si="51"/>
        <v>0</v>
      </c>
      <c r="L479" s="83"/>
    </row>
    <row r="480" spans="2:12" ht="3" hidden="1" customHeight="1" x14ac:dyDescent="0.2">
      <c r="B480" s="72"/>
      <c r="C480" s="73"/>
      <c r="D480" s="85"/>
      <c r="E480" s="79">
        <f>+G481</f>
        <v>0</v>
      </c>
      <c r="F480" s="78"/>
      <c r="G480" s="86"/>
      <c r="H480" s="77">
        <f>SUBTOTAL(9,E480:G480)</f>
        <v>0</v>
      </c>
      <c r="I480" s="77"/>
      <c r="J480" s="77"/>
      <c r="K480" s="83">
        <f>SUBTOTAL(9,H480)</f>
        <v>0</v>
      </c>
      <c r="L480" s="83"/>
    </row>
    <row r="481" spans="2:12" ht="15.75" x14ac:dyDescent="0.2">
      <c r="B481" s="72"/>
      <c r="C481" s="73"/>
      <c r="D481" s="90"/>
      <c r="E481" s="87"/>
      <c r="F481" s="75">
        <f>SUBTOTAL(109,Tabla1345678910111416[INGRESO])</f>
        <v>105000</v>
      </c>
      <c r="G481" s="86">
        <f>SUBTOTAL(109,Tabla1345678910111416[EGRESO])</f>
        <v>0</v>
      </c>
      <c r="H481" s="77"/>
      <c r="I481" s="77"/>
      <c r="J481" s="77"/>
      <c r="K481" s="83"/>
      <c r="L481" s="83"/>
    </row>
    <row r="482" spans="2:12" x14ac:dyDescent="0.2">
      <c r="G482" s="2" t="s">
        <v>17</v>
      </c>
    </row>
    <row r="483" spans="2:12" ht="15.75" x14ac:dyDescent="0.2">
      <c r="B483" s="93"/>
    </row>
  </sheetData>
  <mergeCells count="2">
    <mergeCell ref="B1:D1"/>
    <mergeCell ref="G4:H4"/>
  </mergeCells>
  <phoneticPr fontId="32" type="noConversion"/>
  <conditionalFormatting sqref="F4">
    <cfRule type="cellIs" dxfId="22" priority="1" stopIfTrue="1" operator="lessThan">
      <formula>0</formula>
    </cfRule>
  </conditionalFormatting>
  <printOptions horizontalCentered="1"/>
  <pageMargins left="0.74803149606299213" right="0.74803149606299213" top="0.98425196850393704" bottom="0.98425196850393704" header="0.51181102362204722" footer="0.51181102362204722"/>
  <pageSetup paperSize="9" scale="85" fitToHeight="0" orientation="landscape" r:id="rId1"/>
  <headerFooter alignWithMargins="0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96AF3-9D32-4395-AB8E-196F072328EF}">
  <sheetPr>
    <tabColor rgb="FFFF0000"/>
  </sheetPr>
  <dimension ref="A1"/>
  <sheetViews>
    <sheetView workbookViewId="0"/>
  </sheetViews>
  <sheetFormatPr baseColWidth="10" defaultRowHeight="12.7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36D52-21C1-4E9F-8A93-7E6731AC4FA6}">
  <sheetPr>
    <tabColor rgb="FFFF0000"/>
  </sheetPr>
  <dimension ref="B2:J147"/>
  <sheetViews>
    <sheetView workbookViewId="0">
      <selection activeCell="N15" sqref="N15"/>
    </sheetView>
  </sheetViews>
  <sheetFormatPr baseColWidth="10" defaultRowHeight="12.75" x14ac:dyDescent="0.2"/>
  <cols>
    <col min="1" max="1" width="1.5703125" style="30" customWidth="1"/>
    <col min="2" max="2" width="21.85546875" style="33" customWidth="1"/>
    <col min="3" max="3" width="31.28515625" style="32" customWidth="1"/>
    <col min="4" max="4" width="16.5703125" style="31" customWidth="1"/>
    <col min="5" max="5" width="15.28515625" style="31" customWidth="1"/>
    <col min="6" max="6" width="18" style="31" customWidth="1"/>
    <col min="7" max="7" width="18.5703125" style="30" customWidth="1"/>
    <col min="8" max="8" width="12.85546875" style="30" customWidth="1"/>
    <col min="9" max="9" width="16.85546875" style="30" customWidth="1"/>
    <col min="10" max="16384" width="11.42578125" style="30"/>
  </cols>
  <sheetData>
    <row r="2" spans="2:10" ht="18.75" x14ac:dyDescent="0.3">
      <c r="C2" s="96" t="s">
        <v>144</v>
      </c>
      <c r="D2" s="96"/>
      <c r="E2" s="96"/>
      <c r="F2" s="96"/>
      <c r="G2" s="96"/>
      <c r="H2" s="96"/>
      <c r="I2" s="96"/>
    </row>
    <row r="3" spans="2:10" ht="18.75" x14ac:dyDescent="0.3">
      <c r="D3" s="96"/>
      <c r="E3" s="96"/>
      <c r="F3" s="96"/>
      <c r="G3" s="96"/>
      <c r="H3" s="96"/>
      <c r="I3" s="96"/>
      <c r="J3" s="96"/>
    </row>
    <row r="4" spans="2:10" s="32" customFormat="1" ht="30" x14ac:dyDescent="0.25">
      <c r="B4" s="59" t="s">
        <v>29</v>
      </c>
      <c r="C4" s="59" t="s">
        <v>28</v>
      </c>
      <c r="D4" s="59" t="s">
        <v>22</v>
      </c>
      <c r="E4" s="59" t="s">
        <v>20</v>
      </c>
      <c r="F4" s="59" t="s">
        <v>26</v>
      </c>
      <c r="G4" s="60" t="s">
        <v>27</v>
      </c>
      <c r="H4" s="59" t="s">
        <v>25</v>
      </c>
      <c r="I4" s="58" t="s">
        <v>24</v>
      </c>
    </row>
    <row r="5" spans="2:10" ht="15" x14ac:dyDescent="0.25">
      <c r="B5" s="51">
        <v>44929</v>
      </c>
      <c r="C5" s="52" t="s">
        <v>31</v>
      </c>
      <c r="D5" s="42"/>
      <c r="E5" s="42"/>
      <c r="F5" s="40">
        <v>350000</v>
      </c>
      <c r="G5" s="61"/>
      <c r="H5" s="45"/>
      <c r="I5" s="39"/>
    </row>
    <row r="6" spans="2:10" ht="15" x14ac:dyDescent="0.25">
      <c r="B6" s="51">
        <v>44929</v>
      </c>
      <c r="C6" s="52" t="s">
        <v>32</v>
      </c>
      <c r="D6" s="42"/>
      <c r="E6" s="42"/>
      <c r="F6" s="40">
        <v>200000</v>
      </c>
      <c r="G6" s="42"/>
      <c r="H6" s="45"/>
      <c r="I6" s="45"/>
    </row>
    <row r="7" spans="2:10" ht="15" x14ac:dyDescent="0.25">
      <c r="B7" s="51">
        <v>44929</v>
      </c>
      <c r="C7" s="52" t="s">
        <v>18</v>
      </c>
      <c r="D7" s="42">
        <v>30000</v>
      </c>
      <c r="E7" s="42"/>
      <c r="F7" s="40"/>
      <c r="G7" s="42"/>
      <c r="H7" s="45"/>
      <c r="I7" s="45"/>
    </row>
    <row r="8" spans="2:10" ht="15" x14ac:dyDescent="0.25">
      <c r="B8" s="51">
        <v>44929</v>
      </c>
      <c r="C8" s="52" t="s">
        <v>35</v>
      </c>
      <c r="D8" s="42">
        <v>225000</v>
      </c>
      <c r="E8" s="42"/>
      <c r="F8" s="40"/>
      <c r="G8" s="42"/>
      <c r="H8" s="45"/>
      <c r="I8" s="45"/>
    </row>
    <row r="9" spans="2:10" ht="15" x14ac:dyDescent="0.25">
      <c r="B9" s="51">
        <v>44929</v>
      </c>
      <c r="C9" s="52" t="s">
        <v>33</v>
      </c>
      <c r="D9" s="42">
        <v>30000</v>
      </c>
      <c r="E9" s="42"/>
      <c r="F9" s="40"/>
      <c r="G9" s="42"/>
      <c r="H9" s="45"/>
      <c r="I9" s="45"/>
    </row>
    <row r="10" spans="2:10" ht="15" x14ac:dyDescent="0.25">
      <c r="B10" s="51">
        <v>44929</v>
      </c>
      <c r="C10" s="52" t="s">
        <v>34</v>
      </c>
      <c r="D10" s="42">
        <v>30000</v>
      </c>
      <c r="E10" s="42"/>
      <c r="F10" s="40"/>
      <c r="G10" s="42"/>
      <c r="H10" s="45"/>
      <c r="I10" s="45"/>
    </row>
    <row r="11" spans="2:10" ht="15" x14ac:dyDescent="0.25">
      <c r="B11" s="51">
        <v>44930</v>
      </c>
      <c r="C11" s="52" t="s">
        <v>36</v>
      </c>
      <c r="D11" s="42">
        <v>20000</v>
      </c>
      <c r="E11" s="42"/>
      <c r="F11" s="40"/>
      <c r="G11" s="42"/>
      <c r="H11" s="45"/>
      <c r="I11" s="45"/>
    </row>
    <row r="12" spans="2:10" ht="15" x14ac:dyDescent="0.25">
      <c r="B12" s="51">
        <v>44930</v>
      </c>
      <c r="C12" s="52" t="s">
        <v>37</v>
      </c>
      <c r="D12" s="42">
        <v>100000</v>
      </c>
      <c r="E12" s="42"/>
      <c r="F12" s="40"/>
      <c r="G12" s="42"/>
      <c r="H12" s="40"/>
      <c r="I12" s="45"/>
    </row>
    <row r="13" spans="2:10" ht="15" x14ac:dyDescent="0.25">
      <c r="B13" s="51">
        <v>44930</v>
      </c>
      <c r="C13" s="52" t="s">
        <v>40</v>
      </c>
      <c r="D13" s="42">
        <v>110000</v>
      </c>
      <c r="E13" s="42">
        <v>210000</v>
      </c>
      <c r="F13" s="40"/>
      <c r="G13" s="42"/>
      <c r="H13" s="40"/>
      <c r="I13" s="45"/>
    </row>
    <row r="14" spans="2:10" ht="15" x14ac:dyDescent="0.25">
      <c r="B14" s="51">
        <v>44930</v>
      </c>
      <c r="C14" s="52" t="s">
        <v>41</v>
      </c>
      <c r="D14" s="42">
        <v>15000</v>
      </c>
      <c r="E14" s="52"/>
      <c r="F14" s="40"/>
      <c r="G14" s="42"/>
      <c r="H14" s="40"/>
      <c r="I14" s="45"/>
    </row>
    <row r="15" spans="2:10" ht="15" x14ac:dyDescent="0.25">
      <c r="B15" s="51">
        <v>44930</v>
      </c>
      <c r="C15" s="52" t="s">
        <v>42</v>
      </c>
      <c r="D15" s="42">
        <v>30000</v>
      </c>
      <c r="E15" s="52"/>
      <c r="F15" s="40"/>
      <c r="G15" s="42"/>
      <c r="H15" s="40"/>
      <c r="I15" s="45"/>
    </row>
    <row r="16" spans="2:10" ht="15" x14ac:dyDescent="0.25">
      <c r="B16" s="51">
        <v>44930</v>
      </c>
      <c r="C16" s="52" t="s">
        <v>43</v>
      </c>
      <c r="D16" s="42">
        <v>25000</v>
      </c>
      <c r="E16" s="52"/>
      <c r="F16" s="40"/>
      <c r="G16" s="42"/>
      <c r="H16" s="40"/>
      <c r="I16" s="45"/>
    </row>
    <row r="17" spans="2:9" ht="15" x14ac:dyDescent="0.25">
      <c r="B17" s="51">
        <v>44930</v>
      </c>
      <c r="C17" s="52" t="s">
        <v>45</v>
      </c>
      <c r="D17" s="42">
        <v>14000</v>
      </c>
      <c r="E17" s="52"/>
      <c r="F17" s="40"/>
      <c r="G17" s="42"/>
      <c r="H17" s="40"/>
      <c r="I17" s="45"/>
    </row>
    <row r="18" spans="2:9" ht="15" x14ac:dyDescent="0.25">
      <c r="B18" s="51">
        <v>44930</v>
      </c>
      <c r="C18" s="52" t="s">
        <v>47</v>
      </c>
      <c r="D18" s="42"/>
      <c r="E18" s="42">
        <v>370000</v>
      </c>
      <c r="F18" s="40"/>
      <c r="G18" s="42"/>
      <c r="H18" s="40"/>
      <c r="I18" s="45"/>
    </row>
    <row r="19" spans="2:9" ht="15" x14ac:dyDescent="0.25">
      <c r="B19" s="51">
        <v>44931</v>
      </c>
      <c r="C19" s="52" t="s">
        <v>50</v>
      </c>
      <c r="D19" s="42"/>
      <c r="E19" s="42"/>
      <c r="F19" s="40">
        <v>60000</v>
      </c>
      <c r="G19" s="42"/>
      <c r="H19" s="40"/>
      <c r="I19" s="45"/>
    </row>
    <row r="20" spans="2:9" ht="15" x14ac:dyDescent="0.25">
      <c r="B20" s="51">
        <v>44931</v>
      </c>
      <c r="C20" s="57" t="s">
        <v>57</v>
      </c>
      <c r="D20" s="42">
        <v>15000</v>
      </c>
      <c r="E20" s="42"/>
      <c r="F20" s="40">
        <v>400000</v>
      </c>
      <c r="G20" s="42"/>
      <c r="H20" s="40"/>
      <c r="I20" s="45"/>
    </row>
    <row r="21" spans="2:9" ht="15" x14ac:dyDescent="0.25">
      <c r="B21" s="51">
        <v>44931</v>
      </c>
      <c r="C21" s="52" t="s">
        <v>48</v>
      </c>
      <c r="D21" s="42">
        <v>40000</v>
      </c>
      <c r="E21" s="42"/>
      <c r="F21" s="40"/>
      <c r="G21" s="47"/>
      <c r="H21" s="40"/>
      <c r="I21" s="45"/>
    </row>
    <row r="22" spans="2:9" ht="15" x14ac:dyDescent="0.25">
      <c r="B22" s="51">
        <v>44931</v>
      </c>
      <c r="C22" s="52" t="s">
        <v>43</v>
      </c>
      <c r="D22" s="42">
        <v>20000</v>
      </c>
      <c r="E22" s="42"/>
      <c r="F22" s="42"/>
      <c r="G22" s="40"/>
      <c r="H22" s="40"/>
      <c r="I22" s="45"/>
    </row>
    <row r="23" spans="2:9" ht="15" x14ac:dyDescent="0.25">
      <c r="B23" s="51">
        <v>44931</v>
      </c>
      <c r="C23" s="52" t="s">
        <v>45</v>
      </c>
      <c r="D23" s="42">
        <v>10000</v>
      </c>
      <c r="E23" s="42"/>
      <c r="F23" s="42"/>
      <c r="G23" s="40"/>
      <c r="H23" s="45"/>
      <c r="I23" s="45"/>
    </row>
    <row r="24" spans="2:9" ht="15" x14ac:dyDescent="0.25">
      <c r="B24" s="51">
        <v>44931</v>
      </c>
      <c r="C24" s="52" t="s">
        <v>49</v>
      </c>
      <c r="D24" s="42">
        <v>50000</v>
      </c>
      <c r="E24" s="42"/>
      <c r="F24" s="42"/>
      <c r="G24" s="40"/>
      <c r="H24" s="45"/>
      <c r="I24" s="45"/>
    </row>
    <row r="25" spans="2:9" ht="15" x14ac:dyDescent="0.25">
      <c r="B25" s="51">
        <v>44931</v>
      </c>
      <c r="C25" s="52" t="s">
        <v>51</v>
      </c>
      <c r="D25" s="42">
        <v>180000</v>
      </c>
      <c r="E25" s="42"/>
      <c r="F25" s="42"/>
      <c r="G25" s="40"/>
      <c r="H25" s="45"/>
      <c r="I25" s="45"/>
    </row>
    <row r="26" spans="2:9" ht="15" x14ac:dyDescent="0.25">
      <c r="B26" s="51">
        <v>44931</v>
      </c>
      <c r="C26" s="52" t="s">
        <v>53</v>
      </c>
      <c r="D26" s="42">
        <v>50000</v>
      </c>
      <c r="E26" s="42"/>
      <c r="F26" s="42"/>
      <c r="G26" s="40"/>
      <c r="H26" s="40"/>
      <c r="I26" s="45"/>
    </row>
    <row r="27" spans="2:9" ht="15" x14ac:dyDescent="0.25">
      <c r="B27" s="51">
        <v>44931</v>
      </c>
      <c r="C27" s="52" t="s">
        <v>54</v>
      </c>
      <c r="D27" s="42">
        <v>500000</v>
      </c>
      <c r="E27" s="42"/>
      <c r="F27" s="42"/>
      <c r="G27" s="40"/>
      <c r="H27" s="40"/>
      <c r="I27" s="45"/>
    </row>
    <row r="28" spans="2:9" ht="15" x14ac:dyDescent="0.25">
      <c r="B28" s="51">
        <v>44931</v>
      </c>
      <c r="C28" s="52" t="s">
        <v>55</v>
      </c>
      <c r="D28" s="42">
        <v>40000</v>
      </c>
      <c r="E28" s="42"/>
      <c r="F28" s="42"/>
      <c r="G28" s="40"/>
      <c r="H28" s="45"/>
      <c r="I28" s="45"/>
    </row>
    <row r="29" spans="2:9" ht="15" x14ac:dyDescent="0.25">
      <c r="B29" s="51">
        <v>44931</v>
      </c>
      <c r="C29" s="52" t="s">
        <v>59</v>
      </c>
      <c r="D29" s="42">
        <v>191600</v>
      </c>
      <c r="E29" s="42"/>
      <c r="F29" s="42"/>
      <c r="G29" s="40"/>
      <c r="H29" s="45"/>
      <c r="I29" s="45"/>
    </row>
    <row r="30" spans="2:9" ht="15" x14ac:dyDescent="0.25">
      <c r="B30" s="51">
        <v>44931</v>
      </c>
      <c r="C30" s="52" t="s">
        <v>58</v>
      </c>
      <c r="D30" s="42">
        <v>20000</v>
      </c>
      <c r="E30" s="42"/>
      <c r="F30" s="42"/>
      <c r="G30" s="40"/>
      <c r="H30" s="45"/>
      <c r="I30" s="45"/>
    </row>
    <row r="31" spans="2:9" ht="15" x14ac:dyDescent="0.25">
      <c r="B31" s="51">
        <v>44931</v>
      </c>
      <c r="C31" s="52" t="s">
        <v>60</v>
      </c>
      <c r="D31" s="42">
        <v>60000</v>
      </c>
      <c r="E31" s="42"/>
      <c r="F31" s="42"/>
      <c r="G31" s="40"/>
      <c r="H31" s="45"/>
      <c r="I31" s="45"/>
    </row>
    <row r="32" spans="2:9" ht="15" x14ac:dyDescent="0.25">
      <c r="B32" s="51">
        <v>44931</v>
      </c>
      <c r="C32" s="52" t="s">
        <v>61</v>
      </c>
      <c r="D32" s="42">
        <v>30000</v>
      </c>
      <c r="E32" s="42"/>
      <c r="F32" s="42"/>
      <c r="G32" s="40"/>
      <c r="H32" s="45"/>
      <c r="I32" s="45"/>
    </row>
    <row r="33" spans="2:9" ht="15" x14ac:dyDescent="0.25">
      <c r="B33" s="51">
        <v>44932</v>
      </c>
      <c r="C33" s="52" t="s">
        <v>45</v>
      </c>
      <c r="D33" s="42">
        <v>10000</v>
      </c>
      <c r="E33" s="42"/>
      <c r="F33" s="42"/>
      <c r="G33" s="40"/>
      <c r="H33" s="45"/>
      <c r="I33" s="45"/>
    </row>
    <row r="34" spans="2:9" ht="15" x14ac:dyDescent="0.25">
      <c r="B34" s="51">
        <v>44932</v>
      </c>
      <c r="C34" s="52" t="s">
        <v>62</v>
      </c>
      <c r="D34" s="42">
        <v>90000</v>
      </c>
      <c r="E34" s="42"/>
      <c r="F34" s="42"/>
      <c r="G34" s="40"/>
      <c r="H34" s="45"/>
      <c r="I34" s="45"/>
    </row>
    <row r="35" spans="2:9" ht="15" x14ac:dyDescent="0.25">
      <c r="B35" s="51">
        <v>44932</v>
      </c>
      <c r="C35" s="52" t="s">
        <v>64</v>
      </c>
      <c r="D35" s="42">
        <v>60000</v>
      </c>
      <c r="E35" s="42"/>
      <c r="F35" s="42"/>
      <c r="G35" s="40"/>
      <c r="H35" s="45"/>
      <c r="I35" s="45"/>
    </row>
    <row r="36" spans="2:9" ht="15" x14ac:dyDescent="0.25">
      <c r="B36" s="51">
        <v>44932</v>
      </c>
      <c r="C36" s="52" t="s">
        <v>63</v>
      </c>
      <c r="D36" s="42">
        <v>14600</v>
      </c>
      <c r="E36" s="42"/>
      <c r="F36" s="42"/>
      <c r="G36" s="40"/>
      <c r="H36" s="45"/>
      <c r="I36" s="45"/>
    </row>
    <row r="37" spans="2:9" ht="15" x14ac:dyDescent="0.25">
      <c r="B37" s="51">
        <v>44932</v>
      </c>
      <c r="C37" s="52" t="s">
        <v>65</v>
      </c>
      <c r="D37" s="42">
        <v>100000</v>
      </c>
      <c r="E37" s="42"/>
      <c r="F37" s="42"/>
      <c r="G37" s="40"/>
      <c r="H37" s="45"/>
      <c r="I37" s="45"/>
    </row>
    <row r="38" spans="2:9" ht="15" x14ac:dyDescent="0.25">
      <c r="B38" s="51">
        <v>44932</v>
      </c>
      <c r="C38" s="52" t="s">
        <v>67</v>
      </c>
      <c r="D38" s="42">
        <v>50000</v>
      </c>
      <c r="E38" s="42"/>
      <c r="F38" s="42"/>
      <c r="G38" s="40"/>
      <c r="H38" s="45"/>
      <c r="I38" s="45"/>
    </row>
    <row r="39" spans="2:9" ht="15" x14ac:dyDescent="0.25">
      <c r="B39" s="51">
        <v>44932</v>
      </c>
      <c r="C39" s="52" t="s">
        <v>69</v>
      </c>
      <c r="D39" s="40"/>
      <c r="E39" s="42"/>
      <c r="F39" s="42"/>
      <c r="G39" s="40">
        <v>84000</v>
      </c>
      <c r="H39" s="45"/>
      <c r="I39" s="45"/>
    </row>
    <row r="40" spans="2:9" ht="15" x14ac:dyDescent="0.25">
      <c r="B40" s="51">
        <v>44937</v>
      </c>
      <c r="C40" s="52" t="s">
        <v>91</v>
      </c>
      <c r="D40" s="42">
        <v>10000</v>
      </c>
      <c r="E40" s="42"/>
      <c r="F40" s="42"/>
      <c r="G40" s="40"/>
      <c r="H40" s="45"/>
      <c r="I40" s="45"/>
    </row>
    <row r="41" spans="2:9" ht="15" x14ac:dyDescent="0.25">
      <c r="B41" s="51">
        <v>44937</v>
      </c>
      <c r="C41" s="52" t="s">
        <v>94</v>
      </c>
      <c r="D41" s="42">
        <v>150000</v>
      </c>
      <c r="E41" s="42">
        <v>125000</v>
      </c>
      <c r="F41" s="42"/>
      <c r="G41" s="40"/>
      <c r="H41" s="45"/>
      <c r="I41" s="45"/>
    </row>
    <row r="42" spans="2:9" ht="15" x14ac:dyDescent="0.25">
      <c r="B42" s="51">
        <v>44937</v>
      </c>
      <c r="C42" s="52" t="s">
        <v>97</v>
      </c>
      <c r="D42" s="42"/>
      <c r="E42" s="42"/>
      <c r="F42" s="42"/>
      <c r="G42" s="40">
        <v>565000</v>
      </c>
      <c r="H42" s="45"/>
      <c r="I42" s="45"/>
    </row>
    <row r="43" spans="2:9" ht="15" x14ac:dyDescent="0.25">
      <c r="B43" s="51">
        <v>44937</v>
      </c>
      <c r="C43" s="52" t="s">
        <v>45</v>
      </c>
      <c r="D43" s="42">
        <v>10000</v>
      </c>
      <c r="E43" s="42"/>
      <c r="F43" s="42"/>
      <c r="G43" s="40"/>
      <c r="H43" s="45"/>
      <c r="I43" s="45"/>
    </row>
    <row r="44" spans="2:9" ht="15" x14ac:dyDescent="0.25">
      <c r="B44" s="51">
        <v>44937</v>
      </c>
      <c r="C44" s="52" t="s">
        <v>96</v>
      </c>
      <c r="D44" s="42">
        <v>60000</v>
      </c>
      <c r="E44" s="42"/>
      <c r="F44" s="42"/>
      <c r="G44" s="40"/>
      <c r="H44" s="45"/>
      <c r="I44" s="45"/>
    </row>
    <row r="45" spans="2:9" ht="15" x14ac:dyDescent="0.25">
      <c r="B45" s="51">
        <v>44937</v>
      </c>
      <c r="C45" s="52" t="s">
        <v>98</v>
      </c>
      <c r="D45" s="42">
        <v>80000</v>
      </c>
      <c r="E45" s="42"/>
      <c r="F45" s="42"/>
      <c r="G45" s="40"/>
      <c r="H45" s="45"/>
      <c r="I45" s="45"/>
    </row>
    <row r="46" spans="2:9" ht="15" x14ac:dyDescent="0.25">
      <c r="B46" s="51">
        <v>44937</v>
      </c>
      <c r="C46" s="52" t="s">
        <v>99</v>
      </c>
      <c r="D46" s="42">
        <v>475000</v>
      </c>
      <c r="E46" s="42"/>
      <c r="F46" s="42"/>
      <c r="G46" s="40"/>
      <c r="H46" s="45"/>
      <c r="I46" s="45"/>
    </row>
    <row r="47" spans="2:9" ht="15" x14ac:dyDescent="0.25">
      <c r="B47" s="51">
        <v>44937</v>
      </c>
      <c r="C47" s="52" t="s">
        <v>36</v>
      </c>
      <c r="D47" s="42">
        <v>20000</v>
      </c>
      <c r="E47" s="42"/>
      <c r="F47" s="42"/>
      <c r="G47" s="40"/>
      <c r="H47" s="45"/>
      <c r="I47" s="45"/>
    </row>
    <row r="48" spans="2:9" ht="15" x14ac:dyDescent="0.25">
      <c r="B48" s="51">
        <v>44938</v>
      </c>
      <c r="C48" s="52" t="s">
        <v>45</v>
      </c>
      <c r="D48" s="42">
        <v>10000</v>
      </c>
      <c r="E48" s="51"/>
      <c r="F48" s="52"/>
      <c r="G48" s="40"/>
      <c r="H48" s="45"/>
      <c r="I48" s="45"/>
    </row>
    <row r="49" spans="2:9" ht="15" x14ac:dyDescent="0.25">
      <c r="B49" s="51">
        <v>44938</v>
      </c>
      <c r="C49" s="52" t="s">
        <v>96</v>
      </c>
      <c r="D49" s="42">
        <v>60000</v>
      </c>
      <c r="E49" s="51"/>
      <c r="F49" s="52"/>
      <c r="G49" s="40"/>
      <c r="H49" s="45"/>
      <c r="I49" s="45"/>
    </row>
    <row r="50" spans="2:9" ht="15" x14ac:dyDescent="0.25">
      <c r="B50" s="51">
        <v>44938</v>
      </c>
      <c r="C50" s="52" t="s">
        <v>98</v>
      </c>
      <c r="D50" s="42">
        <v>80000</v>
      </c>
      <c r="E50" s="51"/>
      <c r="F50" s="52"/>
      <c r="G50" s="40"/>
      <c r="H50" s="45"/>
      <c r="I50" s="45"/>
    </row>
    <row r="51" spans="2:9" ht="15" x14ac:dyDescent="0.25">
      <c r="B51" s="51">
        <v>44938</v>
      </c>
      <c r="C51" s="52" t="s">
        <v>99</v>
      </c>
      <c r="D51" s="42">
        <v>475000</v>
      </c>
      <c r="E51" s="51"/>
      <c r="F51" s="52"/>
      <c r="G51" s="40"/>
      <c r="H51" s="45"/>
      <c r="I51" s="45"/>
    </row>
    <row r="52" spans="2:9" ht="15" x14ac:dyDescent="0.25">
      <c r="B52" s="51">
        <v>44938</v>
      </c>
      <c r="C52" s="52" t="s">
        <v>36</v>
      </c>
      <c r="D52" s="42">
        <v>20000</v>
      </c>
      <c r="E52" s="51"/>
      <c r="F52" s="52"/>
      <c r="G52" s="40"/>
      <c r="H52" s="45"/>
      <c r="I52" s="45"/>
    </row>
    <row r="53" spans="2:9" ht="15" x14ac:dyDescent="0.25">
      <c r="B53" s="51">
        <v>44938</v>
      </c>
      <c r="C53" s="52" t="s">
        <v>105</v>
      </c>
      <c r="D53" s="42">
        <v>952000</v>
      </c>
      <c r="E53" s="51"/>
      <c r="F53" s="52"/>
      <c r="G53" s="40"/>
      <c r="H53" s="45"/>
      <c r="I53" s="45"/>
    </row>
    <row r="54" spans="2:9" ht="15" x14ac:dyDescent="0.25">
      <c r="B54" s="51">
        <v>44938</v>
      </c>
      <c r="C54" s="52" t="s">
        <v>106</v>
      </c>
      <c r="D54" s="42"/>
      <c r="E54" s="51"/>
      <c r="F54" s="42">
        <v>907000</v>
      </c>
      <c r="G54" s="40"/>
      <c r="H54" s="45"/>
      <c r="I54" s="45"/>
    </row>
    <row r="55" spans="2:9" ht="15" x14ac:dyDescent="0.25">
      <c r="B55" s="51">
        <v>44940</v>
      </c>
      <c r="C55" s="52" t="s">
        <v>108</v>
      </c>
      <c r="D55" s="42">
        <v>30000</v>
      </c>
      <c r="E55" s="51"/>
      <c r="F55" s="52"/>
      <c r="G55" s="40"/>
      <c r="H55" s="45"/>
      <c r="I55" s="45"/>
    </row>
    <row r="56" spans="2:9" ht="15" x14ac:dyDescent="0.25">
      <c r="B56" s="51">
        <v>44940</v>
      </c>
      <c r="C56" s="52" t="s">
        <v>109</v>
      </c>
      <c r="D56" s="42">
        <v>20000</v>
      </c>
      <c r="E56" s="51"/>
      <c r="F56" s="52"/>
      <c r="G56" s="40"/>
      <c r="H56" s="45"/>
      <c r="I56" s="45"/>
    </row>
    <row r="57" spans="2:9" ht="15" x14ac:dyDescent="0.25">
      <c r="B57" s="51">
        <v>44940</v>
      </c>
      <c r="C57" s="52" t="s">
        <v>110</v>
      </c>
      <c r="D57" s="42">
        <v>100000</v>
      </c>
      <c r="E57" s="51"/>
      <c r="F57" s="52"/>
      <c r="G57" s="40"/>
      <c r="H57" s="45"/>
      <c r="I57" s="45"/>
    </row>
    <row r="58" spans="2:9" ht="15" x14ac:dyDescent="0.25">
      <c r="B58" s="51">
        <v>44940</v>
      </c>
      <c r="C58" s="52" t="s">
        <v>111</v>
      </c>
      <c r="D58" s="42">
        <v>150000</v>
      </c>
      <c r="E58" s="51"/>
      <c r="F58" s="52"/>
      <c r="G58" s="40"/>
      <c r="H58" s="45"/>
      <c r="I58" s="45"/>
    </row>
    <row r="59" spans="2:9" ht="15" x14ac:dyDescent="0.25">
      <c r="B59" s="51">
        <v>44942</v>
      </c>
      <c r="C59" s="52" t="s">
        <v>112</v>
      </c>
      <c r="D59" s="42">
        <v>250000</v>
      </c>
      <c r="E59" s="51"/>
      <c r="F59" s="52"/>
      <c r="G59" s="40"/>
      <c r="H59" s="45"/>
      <c r="I59" s="45"/>
    </row>
    <row r="60" spans="2:9" ht="15" x14ac:dyDescent="0.25">
      <c r="B60" s="51">
        <v>44942</v>
      </c>
      <c r="C60" s="52" t="s">
        <v>113</v>
      </c>
      <c r="D60" s="42">
        <v>59500</v>
      </c>
      <c r="E60" s="51"/>
      <c r="F60" s="52"/>
      <c r="G60" s="40"/>
      <c r="H60" s="45"/>
      <c r="I60" s="45"/>
    </row>
    <row r="61" spans="2:9" ht="15" x14ac:dyDescent="0.25">
      <c r="B61" s="51">
        <v>44942</v>
      </c>
      <c r="C61" s="52" t="s">
        <v>117</v>
      </c>
      <c r="D61" s="42">
        <v>877000</v>
      </c>
      <c r="E61" s="51"/>
      <c r="F61" s="52"/>
      <c r="G61" s="40"/>
      <c r="H61" s="45"/>
      <c r="I61" s="45"/>
    </row>
    <row r="62" spans="2:9" ht="15" x14ac:dyDescent="0.25">
      <c r="B62" s="51">
        <v>44943</v>
      </c>
      <c r="C62" s="52" t="s">
        <v>118</v>
      </c>
      <c r="D62" s="42">
        <v>30000</v>
      </c>
      <c r="E62" s="42"/>
      <c r="F62" s="42"/>
      <c r="G62" s="40"/>
      <c r="H62" s="45"/>
      <c r="I62" s="45"/>
    </row>
    <row r="63" spans="2:9" ht="15" x14ac:dyDescent="0.25">
      <c r="B63" s="51">
        <v>44943</v>
      </c>
      <c r="C63" s="52" t="s">
        <v>119</v>
      </c>
      <c r="D63" s="42">
        <v>50000</v>
      </c>
      <c r="E63" s="42"/>
      <c r="F63" s="42"/>
      <c r="G63" s="40"/>
      <c r="H63" s="45"/>
      <c r="I63" s="45"/>
    </row>
    <row r="64" spans="2:9" ht="15" x14ac:dyDescent="0.25">
      <c r="B64" s="51">
        <v>44943</v>
      </c>
      <c r="C64" s="52" t="s">
        <v>120</v>
      </c>
      <c r="D64" s="42">
        <v>900000</v>
      </c>
      <c r="E64" s="56"/>
      <c r="F64" s="56"/>
      <c r="G64" s="55"/>
      <c r="H64" s="45"/>
      <c r="I64" s="45"/>
    </row>
    <row r="65" spans="2:9" ht="15" x14ac:dyDescent="0.25">
      <c r="B65" s="51">
        <v>44943</v>
      </c>
      <c r="C65" s="52" t="s">
        <v>121</v>
      </c>
      <c r="D65" s="42">
        <v>21000</v>
      </c>
      <c r="E65" s="42"/>
      <c r="F65" s="42"/>
      <c r="G65" s="40"/>
      <c r="H65" s="45"/>
      <c r="I65" s="45"/>
    </row>
    <row r="66" spans="2:9" ht="15" x14ac:dyDescent="0.25">
      <c r="B66" s="51">
        <v>44943</v>
      </c>
      <c r="C66" s="52" t="s">
        <v>122</v>
      </c>
      <c r="D66" s="42">
        <v>10000</v>
      </c>
      <c r="E66" s="42"/>
      <c r="F66" s="42"/>
      <c r="G66" s="40"/>
      <c r="H66" s="45"/>
      <c r="I66" s="45"/>
    </row>
    <row r="67" spans="2:9" ht="15" x14ac:dyDescent="0.25">
      <c r="B67" s="51">
        <v>44943</v>
      </c>
      <c r="C67" s="52" t="s">
        <v>122</v>
      </c>
      <c r="D67" s="42">
        <v>10000</v>
      </c>
      <c r="E67" s="42"/>
      <c r="F67" s="42"/>
      <c r="G67" s="40"/>
      <c r="H67" s="45"/>
      <c r="I67" s="45"/>
    </row>
    <row r="68" spans="2:9" ht="15" x14ac:dyDescent="0.25">
      <c r="B68" s="51">
        <v>44944</v>
      </c>
      <c r="C68" s="52" t="s">
        <v>123</v>
      </c>
      <c r="D68" s="42">
        <v>50000</v>
      </c>
      <c r="E68" s="42"/>
      <c r="F68" s="42"/>
      <c r="G68" s="40"/>
      <c r="H68" s="45"/>
      <c r="I68" s="45"/>
    </row>
    <row r="69" spans="2:9" ht="15.75" x14ac:dyDescent="0.25">
      <c r="B69" s="51">
        <v>44944</v>
      </c>
      <c r="C69" s="44" t="s">
        <v>124</v>
      </c>
      <c r="D69" s="54"/>
      <c r="E69" s="42"/>
      <c r="F69" s="40">
        <v>303000</v>
      </c>
      <c r="G69" s="47"/>
      <c r="H69" s="45"/>
      <c r="I69" s="45"/>
    </row>
    <row r="70" spans="2:9" ht="15.75" x14ac:dyDescent="0.25">
      <c r="B70" s="51">
        <v>44944</v>
      </c>
      <c r="C70" s="44" t="s">
        <v>125</v>
      </c>
      <c r="D70" s="54"/>
      <c r="E70" s="35"/>
      <c r="F70" s="35">
        <v>926000</v>
      </c>
      <c r="G70" s="40"/>
      <c r="H70" s="45"/>
      <c r="I70" s="45"/>
    </row>
    <row r="71" spans="2:9" ht="15.75" x14ac:dyDescent="0.25">
      <c r="B71" s="51">
        <v>44945</v>
      </c>
      <c r="C71" s="52" t="s">
        <v>129</v>
      </c>
      <c r="D71" s="54"/>
      <c r="E71" s="35">
        <v>60000</v>
      </c>
      <c r="F71" s="35"/>
      <c r="G71" s="40"/>
      <c r="H71" s="45"/>
      <c r="I71" s="45"/>
    </row>
    <row r="72" spans="2:9" ht="15" x14ac:dyDescent="0.25">
      <c r="B72" s="51">
        <v>44945</v>
      </c>
      <c r="C72" s="52" t="s">
        <v>45</v>
      </c>
      <c r="D72" s="42">
        <v>10000</v>
      </c>
      <c r="E72" s="35"/>
      <c r="F72" s="35"/>
      <c r="G72" s="40"/>
      <c r="H72" s="45"/>
      <c r="I72" s="45"/>
    </row>
    <row r="73" spans="2:9" ht="15" x14ac:dyDescent="0.25">
      <c r="B73" s="51">
        <v>44946</v>
      </c>
      <c r="C73" s="52" t="s">
        <v>131</v>
      </c>
      <c r="D73" s="42">
        <v>950000</v>
      </c>
      <c r="E73" s="35"/>
      <c r="F73" s="35"/>
      <c r="G73" s="40"/>
      <c r="H73" s="45"/>
      <c r="I73" s="45"/>
    </row>
    <row r="74" spans="2:9" ht="15" x14ac:dyDescent="0.25">
      <c r="B74" s="51">
        <v>44946</v>
      </c>
      <c r="C74" s="52" t="s">
        <v>132</v>
      </c>
      <c r="D74" s="42">
        <v>40000</v>
      </c>
      <c r="E74" s="42"/>
      <c r="F74" s="42"/>
      <c r="G74" s="40"/>
      <c r="H74" s="45"/>
      <c r="I74" s="45"/>
    </row>
    <row r="75" spans="2:9" ht="15" x14ac:dyDescent="0.25">
      <c r="B75" s="51">
        <v>44946</v>
      </c>
      <c r="C75" s="52" t="s">
        <v>135</v>
      </c>
      <c r="D75" s="42">
        <v>10000</v>
      </c>
      <c r="E75" s="42"/>
      <c r="F75" s="42"/>
      <c r="G75" s="40"/>
      <c r="H75" s="45"/>
      <c r="I75" s="45"/>
    </row>
    <row r="76" spans="2:9" ht="15" x14ac:dyDescent="0.25">
      <c r="B76" s="51">
        <v>44946</v>
      </c>
      <c r="C76" s="52" t="s">
        <v>136</v>
      </c>
      <c r="D76" s="42">
        <v>40000</v>
      </c>
      <c r="E76" s="42"/>
      <c r="F76" s="42"/>
      <c r="G76" s="40"/>
      <c r="H76" s="45"/>
      <c r="I76" s="45"/>
    </row>
    <row r="77" spans="2:9" ht="15" x14ac:dyDescent="0.25">
      <c r="B77" s="51">
        <v>44946</v>
      </c>
      <c r="C77" s="52" t="s">
        <v>141</v>
      </c>
      <c r="D77" s="42">
        <v>1000000</v>
      </c>
      <c r="E77" s="42"/>
      <c r="F77" s="42"/>
      <c r="G77" s="40"/>
      <c r="H77" s="45"/>
      <c r="I77" s="45"/>
    </row>
    <row r="78" spans="2:9" ht="15" x14ac:dyDescent="0.25">
      <c r="B78" s="51">
        <v>44946</v>
      </c>
      <c r="C78" s="52" t="s">
        <v>139</v>
      </c>
      <c r="D78" s="42">
        <v>140000</v>
      </c>
      <c r="E78" s="42"/>
      <c r="F78" s="42"/>
      <c r="G78" s="40"/>
      <c r="H78" s="45"/>
      <c r="I78" s="45"/>
    </row>
    <row r="79" spans="2:9" ht="15" x14ac:dyDescent="0.25">
      <c r="B79" s="51">
        <v>44947</v>
      </c>
      <c r="C79" s="52" t="s">
        <v>124</v>
      </c>
      <c r="D79" s="42">
        <v>180000</v>
      </c>
      <c r="E79" s="42"/>
      <c r="F79" s="42"/>
      <c r="G79" s="40"/>
      <c r="H79" s="45"/>
      <c r="I79" s="45"/>
    </row>
    <row r="80" spans="2:9" ht="15" x14ac:dyDescent="0.25">
      <c r="B80" s="51">
        <v>44947</v>
      </c>
      <c r="C80" s="52" t="s">
        <v>142</v>
      </c>
      <c r="D80" s="42">
        <v>140000</v>
      </c>
      <c r="E80" s="42"/>
      <c r="F80" s="42"/>
      <c r="G80" s="40"/>
      <c r="H80" s="45"/>
      <c r="I80" s="45"/>
    </row>
    <row r="81" spans="2:9" ht="15" x14ac:dyDescent="0.25">
      <c r="B81" s="51">
        <v>44949</v>
      </c>
      <c r="C81" s="52" t="s">
        <v>36</v>
      </c>
      <c r="D81" s="42">
        <v>20000</v>
      </c>
      <c r="E81" s="42"/>
      <c r="F81" s="42"/>
      <c r="G81" s="40"/>
      <c r="H81" s="45"/>
      <c r="I81" s="45"/>
    </row>
    <row r="82" spans="2:9" ht="15" x14ac:dyDescent="0.25">
      <c r="B82" s="51">
        <v>44949</v>
      </c>
      <c r="C82" s="52" t="s">
        <v>36</v>
      </c>
      <c r="D82" s="42">
        <v>10000</v>
      </c>
      <c r="E82" s="42"/>
      <c r="F82" s="42"/>
      <c r="G82" s="40"/>
      <c r="H82" s="45"/>
      <c r="I82" s="45"/>
    </row>
    <row r="83" spans="2:9" ht="15" x14ac:dyDescent="0.25">
      <c r="B83" s="51">
        <v>44949</v>
      </c>
      <c r="C83" s="52" t="s">
        <v>145</v>
      </c>
      <c r="D83" s="42">
        <v>705000</v>
      </c>
      <c r="E83" s="42"/>
      <c r="F83" s="42"/>
      <c r="G83" s="40"/>
      <c r="H83" s="45"/>
      <c r="I83" s="45"/>
    </row>
    <row r="84" spans="2:9" ht="15" x14ac:dyDescent="0.25">
      <c r="B84" s="51">
        <v>44949</v>
      </c>
      <c r="C84" s="52" t="s">
        <v>147</v>
      </c>
      <c r="D84" s="42">
        <v>30000</v>
      </c>
      <c r="E84" s="42"/>
      <c r="F84" s="42"/>
      <c r="G84" s="40"/>
      <c r="H84" s="45"/>
      <c r="I84" s="45"/>
    </row>
    <row r="85" spans="2:9" ht="15" x14ac:dyDescent="0.25">
      <c r="B85" s="51">
        <v>44951</v>
      </c>
      <c r="C85" s="52" t="s">
        <v>155</v>
      </c>
      <c r="D85" s="46"/>
      <c r="E85" s="42"/>
      <c r="F85" s="42"/>
      <c r="G85" s="40">
        <v>687000</v>
      </c>
      <c r="H85" s="45"/>
      <c r="I85" s="45"/>
    </row>
    <row r="86" spans="2:9" ht="15" x14ac:dyDescent="0.25">
      <c r="B86" s="51">
        <v>44951</v>
      </c>
      <c r="C86" s="52" t="s">
        <v>156</v>
      </c>
      <c r="D86" s="46">
        <v>320000</v>
      </c>
      <c r="E86" s="42"/>
      <c r="F86" s="42"/>
      <c r="G86" s="40">
        <v>1200000</v>
      </c>
      <c r="H86" s="45"/>
      <c r="I86" s="45"/>
    </row>
    <row r="87" spans="2:9" ht="15" x14ac:dyDescent="0.25">
      <c r="B87" s="51">
        <v>44951</v>
      </c>
      <c r="C87" s="52" t="s">
        <v>152</v>
      </c>
      <c r="D87" s="46">
        <v>20000</v>
      </c>
      <c r="E87" s="42"/>
      <c r="F87" s="42"/>
      <c r="G87" s="40"/>
      <c r="H87" s="45"/>
      <c r="I87" s="45"/>
    </row>
    <row r="88" spans="2:9" ht="15" x14ac:dyDescent="0.25">
      <c r="B88" s="51">
        <v>44951</v>
      </c>
      <c r="C88" s="52" t="s">
        <v>154</v>
      </c>
      <c r="D88" s="46">
        <v>35000</v>
      </c>
      <c r="E88" s="42"/>
      <c r="F88" s="42"/>
      <c r="G88" s="40"/>
      <c r="H88" s="45"/>
      <c r="I88" s="45"/>
    </row>
    <row r="89" spans="2:9" ht="15" x14ac:dyDescent="0.25">
      <c r="B89" s="51">
        <v>44951</v>
      </c>
      <c r="C89" s="52" t="s">
        <v>36</v>
      </c>
      <c r="D89" s="46">
        <v>15000</v>
      </c>
      <c r="E89" s="42"/>
      <c r="F89" s="42"/>
      <c r="G89" s="40"/>
      <c r="H89" s="45"/>
      <c r="I89" s="45"/>
    </row>
    <row r="90" spans="2:9" ht="15" x14ac:dyDescent="0.25">
      <c r="B90" s="51">
        <v>44952</v>
      </c>
      <c r="C90" s="52" t="s">
        <v>159</v>
      </c>
      <c r="D90" s="46"/>
      <c r="E90" s="42"/>
      <c r="F90" s="42"/>
      <c r="G90" s="40">
        <v>500000</v>
      </c>
      <c r="H90" s="45"/>
      <c r="I90" s="45"/>
    </row>
    <row r="91" spans="2:9" ht="15" x14ac:dyDescent="0.25">
      <c r="B91" s="51">
        <v>44952</v>
      </c>
      <c r="C91" s="52" t="s">
        <v>162</v>
      </c>
      <c r="D91" s="46">
        <v>210000</v>
      </c>
      <c r="E91" s="42">
        <v>40000</v>
      </c>
      <c r="F91" s="42"/>
      <c r="G91" s="40"/>
      <c r="H91" s="45"/>
      <c r="I91" s="45"/>
    </row>
    <row r="92" spans="2:9" ht="15" x14ac:dyDescent="0.25">
      <c r="B92" s="51">
        <v>44952</v>
      </c>
      <c r="C92" s="52" t="s">
        <v>165</v>
      </c>
      <c r="D92" s="46">
        <v>390000</v>
      </c>
      <c r="E92" s="42"/>
      <c r="F92" s="40"/>
      <c r="G92" s="47"/>
      <c r="H92" s="45"/>
      <c r="I92" s="45"/>
    </row>
    <row r="93" spans="2:9" ht="15" x14ac:dyDescent="0.25">
      <c r="B93" s="51">
        <v>44952</v>
      </c>
      <c r="C93" s="52" t="s">
        <v>166</v>
      </c>
      <c r="D93" s="46">
        <v>15000</v>
      </c>
      <c r="E93" s="42"/>
      <c r="F93" s="42"/>
      <c r="G93" s="40"/>
      <c r="H93" s="45"/>
      <c r="I93" s="45"/>
    </row>
    <row r="94" spans="2:9" ht="15" x14ac:dyDescent="0.25">
      <c r="B94" s="51">
        <v>44952</v>
      </c>
      <c r="C94" s="52"/>
      <c r="D94" s="46"/>
      <c r="E94" s="42"/>
      <c r="F94" s="42"/>
      <c r="G94" s="40"/>
      <c r="H94" s="45"/>
      <c r="I94" s="45"/>
    </row>
    <row r="95" spans="2:9" ht="15" x14ac:dyDescent="0.25">
      <c r="B95" s="51">
        <v>44952</v>
      </c>
      <c r="C95" s="52"/>
      <c r="D95" s="46"/>
      <c r="E95" s="42"/>
      <c r="F95" s="42"/>
      <c r="G95" s="40"/>
      <c r="H95" s="45"/>
      <c r="I95" s="45"/>
    </row>
    <row r="96" spans="2:9" ht="15" x14ac:dyDescent="0.25">
      <c r="B96" s="50">
        <v>44953</v>
      </c>
      <c r="C96" s="52" t="s">
        <v>172</v>
      </c>
      <c r="D96" s="46">
        <v>270000</v>
      </c>
      <c r="E96" s="42">
        <v>90000</v>
      </c>
      <c r="F96" s="42">
        <v>300000</v>
      </c>
      <c r="G96" s="40"/>
      <c r="H96" s="45"/>
      <c r="I96" s="45"/>
    </row>
    <row r="97" spans="2:9" ht="15" x14ac:dyDescent="0.25">
      <c r="B97" s="50">
        <v>44953</v>
      </c>
      <c r="C97" s="52" t="s">
        <v>169</v>
      </c>
      <c r="D97" s="46">
        <v>550000</v>
      </c>
      <c r="E97" s="42"/>
      <c r="F97" s="42"/>
      <c r="G97" s="40"/>
      <c r="H97" s="45"/>
      <c r="I97" s="45"/>
    </row>
    <row r="98" spans="2:9" ht="15" x14ac:dyDescent="0.25">
      <c r="B98" s="51">
        <v>44956</v>
      </c>
      <c r="C98" s="52" t="s">
        <v>180</v>
      </c>
      <c r="D98" s="46"/>
      <c r="E98" s="42"/>
      <c r="F98" s="42"/>
      <c r="G98" s="40">
        <v>800000</v>
      </c>
      <c r="H98" s="45"/>
      <c r="I98" s="45"/>
    </row>
    <row r="99" spans="2:9" ht="15" x14ac:dyDescent="0.25">
      <c r="B99" s="51"/>
      <c r="C99" s="52"/>
      <c r="D99" s="46"/>
      <c r="E99" s="42"/>
      <c r="F99" s="42"/>
      <c r="G99" s="40"/>
      <c r="H99" s="45"/>
      <c r="I99" s="45"/>
    </row>
    <row r="100" spans="2:9" ht="15" x14ac:dyDescent="0.25">
      <c r="B100" s="51"/>
      <c r="C100" s="52"/>
      <c r="D100" s="46"/>
      <c r="E100" s="42"/>
      <c r="F100" s="42"/>
      <c r="G100" s="40"/>
      <c r="H100" s="45"/>
      <c r="I100" s="45"/>
    </row>
    <row r="101" spans="2:9" ht="15" x14ac:dyDescent="0.25">
      <c r="B101" s="51"/>
      <c r="C101" s="52"/>
      <c r="D101" s="46"/>
      <c r="E101" s="42"/>
      <c r="F101" s="42"/>
      <c r="G101" s="40"/>
      <c r="H101" s="45"/>
      <c r="I101" s="45"/>
    </row>
    <row r="102" spans="2:9" ht="15" x14ac:dyDescent="0.25">
      <c r="B102" s="51"/>
      <c r="C102" s="52"/>
      <c r="D102" s="46"/>
      <c r="E102" s="42"/>
      <c r="F102" s="42"/>
      <c r="G102" s="40"/>
      <c r="H102" s="45"/>
      <c r="I102" s="45"/>
    </row>
    <row r="103" spans="2:9" ht="15" x14ac:dyDescent="0.25">
      <c r="B103" s="51"/>
      <c r="C103" s="52"/>
      <c r="D103" s="46"/>
      <c r="E103" s="42"/>
      <c r="F103" s="42"/>
      <c r="G103" s="40"/>
      <c r="H103" s="45"/>
      <c r="I103" s="45"/>
    </row>
    <row r="104" spans="2:9" ht="15" x14ac:dyDescent="0.25">
      <c r="B104" s="51"/>
      <c r="C104" s="52"/>
      <c r="D104" s="46"/>
      <c r="E104" s="42"/>
      <c r="F104" s="42"/>
      <c r="G104" s="40"/>
      <c r="H104" s="45"/>
      <c r="I104" s="45"/>
    </row>
    <row r="105" spans="2:9" ht="15" x14ac:dyDescent="0.25">
      <c r="B105" s="51"/>
      <c r="C105" s="52"/>
      <c r="D105" s="46"/>
      <c r="E105" s="42"/>
      <c r="F105" s="40"/>
      <c r="G105" s="52"/>
      <c r="H105" s="45"/>
      <c r="I105" s="45"/>
    </row>
    <row r="106" spans="2:9" ht="15" x14ac:dyDescent="0.25">
      <c r="B106" s="51"/>
      <c r="C106" s="52"/>
      <c r="D106" s="46"/>
      <c r="E106" s="42"/>
      <c r="F106" s="40"/>
      <c r="G106" s="52"/>
      <c r="H106" s="45"/>
      <c r="I106" s="45"/>
    </row>
    <row r="107" spans="2:9" ht="15" x14ac:dyDescent="0.25">
      <c r="B107" s="51"/>
      <c r="C107" s="52"/>
      <c r="D107" s="46"/>
      <c r="E107" s="42"/>
      <c r="F107" s="40"/>
      <c r="G107" s="42"/>
      <c r="H107" s="45"/>
      <c r="I107" s="45"/>
    </row>
    <row r="108" spans="2:9" ht="15" x14ac:dyDescent="0.25">
      <c r="B108" s="51"/>
      <c r="C108" s="52"/>
      <c r="D108" s="46"/>
      <c r="E108" s="42"/>
      <c r="F108" s="40"/>
      <c r="G108" s="52"/>
      <c r="H108" s="45"/>
      <c r="I108" s="45"/>
    </row>
    <row r="109" spans="2:9" ht="15" x14ac:dyDescent="0.25">
      <c r="B109" s="51"/>
      <c r="C109" s="52"/>
      <c r="D109" s="46"/>
      <c r="E109" s="42"/>
      <c r="F109" s="40"/>
      <c r="G109" s="52"/>
      <c r="H109" s="45"/>
      <c r="I109" s="45"/>
    </row>
    <row r="110" spans="2:9" ht="15" x14ac:dyDescent="0.25">
      <c r="B110" s="51"/>
      <c r="C110" s="52"/>
      <c r="D110" s="46"/>
      <c r="E110" s="42"/>
      <c r="F110" s="40"/>
      <c r="G110" s="52"/>
      <c r="H110" s="45"/>
      <c r="I110" s="45"/>
    </row>
    <row r="111" spans="2:9" ht="15.75" x14ac:dyDescent="0.25">
      <c r="B111" s="51"/>
      <c r="C111" s="52"/>
      <c r="D111" s="24"/>
      <c r="E111" s="42"/>
      <c r="F111" s="47"/>
      <c r="G111" s="53"/>
      <c r="H111" s="45"/>
      <c r="I111" s="45"/>
    </row>
    <row r="112" spans="2:9" ht="15" x14ac:dyDescent="0.25">
      <c r="B112" s="51"/>
      <c r="C112" s="52"/>
      <c r="D112" s="46"/>
      <c r="E112" s="42"/>
      <c r="F112" s="40"/>
      <c r="G112" s="52"/>
      <c r="H112" s="45"/>
      <c r="I112" s="45"/>
    </row>
    <row r="113" spans="2:9" ht="15" x14ac:dyDescent="0.25">
      <c r="B113" s="51"/>
      <c r="C113" s="52"/>
      <c r="D113" s="46"/>
      <c r="E113" s="42"/>
      <c r="F113" s="40"/>
      <c r="G113" s="52"/>
      <c r="H113" s="45"/>
      <c r="I113" s="45"/>
    </row>
    <row r="114" spans="2:9" ht="15" x14ac:dyDescent="0.25">
      <c r="B114" s="51"/>
      <c r="C114" s="52"/>
      <c r="D114" s="46"/>
      <c r="E114" s="52"/>
      <c r="F114" s="46"/>
      <c r="G114" s="46"/>
      <c r="H114" s="45"/>
      <c r="I114" s="45"/>
    </row>
    <row r="115" spans="2:9" ht="15" x14ac:dyDescent="0.25">
      <c r="B115" s="51"/>
      <c r="C115" s="52"/>
      <c r="D115" s="46"/>
      <c r="E115" s="52"/>
      <c r="F115" s="46"/>
      <c r="G115" s="46"/>
      <c r="H115" s="45"/>
      <c r="I115" s="45"/>
    </row>
    <row r="116" spans="2:9" ht="15" x14ac:dyDescent="0.25">
      <c r="B116" s="51"/>
      <c r="C116" s="43"/>
      <c r="D116" s="42"/>
      <c r="E116" s="42"/>
      <c r="F116" s="40"/>
      <c r="G116" s="46"/>
      <c r="H116" s="45"/>
      <c r="I116" s="45"/>
    </row>
    <row r="117" spans="2:9" ht="15" x14ac:dyDescent="0.25">
      <c r="B117" s="51"/>
      <c r="C117" s="43"/>
      <c r="D117" s="42"/>
      <c r="E117" s="42"/>
      <c r="F117" s="40"/>
      <c r="G117" s="46"/>
      <c r="H117" s="45"/>
      <c r="I117" s="45"/>
    </row>
    <row r="118" spans="2:9" ht="15" x14ac:dyDescent="0.25">
      <c r="B118" s="51"/>
      <c r="C118" s="43"/>
      <c r="D118" s="42"/>
      <c r="E118" s="42"/>
      <c r="F118" s="47"/>
      <c r="G118" s="46"/>
      <c r="H118" s="45"/>
      <c r="I118" s="45"/>
    </row>
    <row r="119" spans="2:9" ht="15" x14ac:dyDescent="0.25">
      <c r="B119" s="51"/>
      <c r="C119" s="43"/>
      <c r="D119" s="42"/>
      <c r="E119" s="42"/>
      <c r="F119" s="40"/>
      <c r="G119" s="46"/>
      <c r="H119" s="45"/>
      <c r="I119" s="45"/>
    </row>
    <row r="120" spans="2:9" ht="15" x14ac:dyDescent="0.25">
      <c r="B120" s="51"/>
      <c r="C120" s="43"/>
      <c r="D120" s="42"/>
      <c r="E120" s="42"/>
      <c r="F120" s="47"/>
      <c r="G120" s="40"/>
      <c r="H120" s="45"/>
      <c r="I120" s="45"/>
    </row>
    <row r="121" spans="2:9" ht="15" x14ac:dyDescent="0.25">
      <c r="B121" s="50"/>
      <c r="C121" s="43"/>
      <c r="D121" s="42"/>
      <c r="E121" s="42"/>
      <c r="F121" s="41"/>
      <c r="G121" s="47"/>
      <c r="H121" s="45"/>
      <c r="I121" s="45"/>
    </row>
    <row r="122" spans="2:9" ht="15" x14ac:dyDescent="0.25">
      <c r="B122" s="50"/>
      <c r="C122" s="43"/>
      <c r="D122" s="42"/>
      <c r="E122" s="42"/>
      <c r="F122" s="41"/>
      <c r="G122" s="47"/>
      <c r="H122" s="45"/>
      <c r="I122" s="45"/>
    </row>
    <row r="123" spans="2:9" ht="15" x14ac:dyDescent="0.25">
      <c r="B123" s="50"/>
      <c r="C123" s="43"/>
      <c r="D123" s="42"/>
      <c r="E123" s="42"/>
      <c r="F123" s="41"/>
      <c r="G123" s="47"/>
      <c r="H123" s="45"/>
      <c r="I123" s="45"/>
    </row>
    <row r="124" spans="2:9" ht="15" x14ac:dyDescent="0.25">
      <c r="B124" s="50"/>
      <c r="C124" s="43"/>
      <c r="D124" s="42"/>
      <c r="E124" s="42"/>
      <c r="F124" s="41"/>
      <c r="G124" s="47"/>
      <c r="H124" s="45"/>
      <c r="I124" s="45"/>
    </row>
    <row r="125" spans="2:9" ht="15" x14ac:dyDescent="0.25">
      <c r="B125" s="50"/>
      <c r="C125" s="43"/>
      <c r="D125" s="42"/>
      <c r="E125" s="42"/>
      <c r="F125" s="47"/>
      <c r="G125" s="40"/>
      <c r="H125" s="45"/>
      <c r="I125" s="45"/>
    </row>
    <row r="126" spans="2:9" ht="15" x14ac:dyDescent="0.25">
      <c r="B126" s="50"/>
      <c r="C126" s="43"/>
      <c r="D126" s="42"/>
      <c r="E126" s="42"/>
      <c r="F126" s="47"/>
      <c r="G126" s="40"/>
      <c r="H126" s="45"/>
      <c r="I126" s="45"/>
    </row>
    <row r="127" spans="2:9" ht="15" x14ac:dyDescent="0.25">
      <c r="B127" s="50"/>
      <c r="C127" s="43"/>
      <c r="D127" s="42"/>
      <c r="E127" s="42"/>
      <c r="F127" s="47"/>
      <c r="G127" s="40"/>
      <c r="H127" s="45"/>
      <c r="I127" s="45"/>
    </row>
    <row r="128" spans="2:9" ht="15" x14ac:dyDescent="0.25">
      <c r="B128" s="50"/>
      <c r="C128" s="43"/>
      <c r="D128" s="42"/>
      <c r="E128" s="42"/>
      <c r="F128" s="41"/>
      <c r="G128" s="47"/>
      <c r="H128" s="45"/>
      <c r="I128" s="45"/>
    </row>
    <row r="129" spans="2:9" ht="15" x14ac:dyDescent="0.25">
      <c r="B129" s="50"/>
      <c r="C129" s="43"/>
      <c r="D129" s="42"/>
      <c r="E129" s="42"/>
      <c r="F129" s="41"/>
      <c r="G129" s="47"/>
      <c r="H129" s="45"/>
      <c r="I129" s="45"/>
    </row>
    <row r="130" spans="2:9" ht="15" x14ac:dyDescent="0.25">
      <c r="B130" s="50"/>
      <c r="C130" s="43"/>
      <c r="D130" s="42"/>
      <c r="E130" s="42"/>
      <c r="F130" s="41"/>
      <c r="G130" s="47"/>
      <c r="H130" s="45"/>
      <c r="I130" s="45"/>
    </row>
    <row r="131" spans="2:9" ht="15" x14ac:dyDescent="0.25">
      <c r="B131" s="50"/>
      <c r="C131" s="43"/>
      <c r="D131" s="42"/>
      <c r="E131" s="42"/>
      <c r="F131" s="41"/>
      <c r="G131" s="47"/>
      <c r="H131" s="45"/>
      <c r="I131" s="45"/>
    </row>
    <row r="132" spans="2:9" ht="15" x14ac:dyDescent="0.25">
      <c r="B132" s="50"/>
      <c r="C132" s="43"/>
      <c r="D132" s="42"/>
      <c r="E132" s="42"/>
      <c r="F132" s="41"/>
      <c r="G132" s="47"/>
      <c r="H132" s="45"/>
      <c r="I132" s="45"/>
    </row>
    <row r="133" spans="2:9" ht="15" x14ac:dyDescent="0.25">
      <c r="B133" s="50"/>
      <c r="C133" s="43"/>
      <c r="D133" s="42"/>
      <c r="E133" s="42"/>
      <c r="F133" s="49"/>
      <c r="G133" s="41"/>
      <c r="H133" s="45"/>
      <c r="I133" s="45"/>
    </row>
    <row r="134" spans="2:9" ht="15" x14ac:dyDescent="0.25">
      <c r="B134" s="50"/>
      <c r="C134" s="43"/>
      <c r="D134" s="42"/>
      <c r="E134" s="42"/>
      <c r="F134" s="49"/>
      <c r="G134" s="41"/>
      <c r="H134" s="45"/>
      <c r="I134" s="45"/>
    </row>
    <row r="135" spans="2:9" ht="15" x14ac:dyDescent="0.25">
      <c r="B135" s="50"/>
      <c r="C135" s="43"/>
      <c r="D135" s="42"/>
      <c r="E135" s="42"/>
      <c r="F135" s="49"/>
      <c r="G135" s="41"/>
      <c r="H135" s="45"/>
      <c r="I135" s="45"/>
    </row>
    <row r="136" spans="2:9" ht="15" x14ac:dyDescent="0.25">
      <c r="B136" s="50"/>
      <c r="C136" s="43"/>
      <c r="D136" s="42"/>
      <c r="E136" s="42"/>
      <c r="F136" s="49"/>
      <c r="G136" s="41"/>
      <c r="H136" s="45"/>
      <c r="I136" s="45"/>
    </row>
    <row r="137" spans="2:9" ht="15" x14ac:dyDescent="0.25">
      <c r="B137" s="50"/>
      <c r="C137" s="43"/>
      <c r="D137" s="42"/>
      <c r="E137" s="42"/>
      <c r="F137" s="49"/>
      <c r="G137" s="41"/>
      <c r="H137" s="45"/>
      <c r="I137" s="45"/>
    </row>
    <row r="138" spans="2:9" ht="15" x14ac:dyDescent="0.25">
      <c r="B138" s="50"/>
      <c r="C138" s="43"/>
      <c r="D138" s="42"/>
      <c r="E138" s="42"/>
      <c r="F138" s="49"/>
      <c r="G138" s="41"/>
      <c r="H138" s="45"/>
      <c r="I138" s="45"/>
    </row>
    <row r="139" spans="2:9" ht="15" x14ac:dyDescent="0.25">
      <c r="B139" s="48"/>
      <c r="C139" s="43"/>
      <c r="D139" s="42"/>
      <c r="E139" s="42"/>
      <c r="F139" s="47"/>
      <c r="G139" s="46"/>
      <c r="H139" s="45"/>
      <c r="I139" s="45"/>
    </row>
    <row r="140" spans="2:9" ht="15" x14ac:dyDescent="0.25">
      <c r="B140" s="44"/>
      <c r="C140" s="43"/>
      <c r="D140" s="42"/>
      <c r="E140" s="42"/>
      <c r="F140" s="41"/>
      <c r="G140" s="40"/>
      <c r="H140" s="39"/>
      <c r="I140" s="39"/>
    </row>
    <row r="141" spans="2:9" ht="15" x14ac:dyDescent="0.25">
      <c r="B141" s="38" t="s">
        <v>23</v>
      </c>
      <c r="C141" s="38"/>
      <c r="D141" s="37">
        <f>SUBTOTAL(109,Tabla11131517[EFECTIVO])</f>
        <v>12219700</v>
      </c>
      <c r="E141" s="37">
        <f>SUBTOTAL(109,Tabla11131517[NEQUI])</f>
        <v>895000</v>
      </c>
      <c r="F141" s="37">
        <f>SUBTOTAL(109,Tabla11131517[TARJETA / DAVIVIENDA])</f>
        <v>3446000</v>
      </c>
      <c r="G141" s="37">
        <f>SUBTOTAL(109,Tabla11131517[TARJETA  / BANCOLOMBIA])</f>
        <v>3836000</v>
      </c>
      <c r="H141" s="36"/>
      <c r="I141" s="36"/>
    </row>
    <row r="142" spans="2:9" ht="15" x14ac:dyDescent="0.25">
      <c r="C142" s="34"/>
      <c r="D142" s="98"/>
      <c r="E142" s="98"/>
    </row>
    <row r="143" spans="2:9" ht="15" x14ac:dyDescent="0.25">
      <c r="C143" s="34" t="s">
        <v>22</v>
      </c>
      <c r="D143" s="98">
        <f>Tabla11131517[[#Totals],[EFECTIVO]]</f>
        <v>12219700</v>
      </c>
      <c r="E143" s="98"/>
    </row>
    <row r="144" spans="2:9" ht="15" x14ac:dyDescent="0.25">
      <c r="C144" s="34" t="s">
        <v>21</v>
      </c>
      <c r="D144" s="98">
        <f>Tabla11131517[[#Totals],[TARJETA  / BANCOLOMBIA]]</f>
        <v>3836000</v>
      </c>
      <c r="E144" s="98"/>
    </row>
    <row r="145" spans="3:5" ht="15" x14ac:dyDescent="0.25">
      <c r="C145" s="34" t="s">
        <v>20</v>
      </c>
      <c r="D145" s="98">
        <f>Tabla11131517[[#Totals],[NEQUI]]</f>
        <v>895000</v>
      </c>
      <c r="E145" s="98"/>
    </row>
    <row r="146" spans="3:5" ht="15" x14ac:dyDescent="0.25">
      <c r="C146" s="34" t="s">
        <v>10</v>
      </c>
      <c r="D146" s="98">
        <f>Tabla11131517[[#Totals],[TARJETA / DAVIVIENDA]]</f>
        <v>3446000</v>
      </c>
      <c r="E146" s="98"/>
    </row>
    <row r="147" spans="3:5" ht="18.75" x14ac:dyDescent="0.3">
      <c r="C147" s="34" t="s">
        <v>19</v>
      </c>
      <c r="D147" s="97">
        <f>SUM(D143:D146)</f>
        <v>20396700</v>
      </c>
      <c r="E147" s="97"/>
    </row>
  </sheetData>
  <mergeCells count="8">
    <mergeCell ref="C2:I2"/>
    <mergeCell ref="D147:E147"/>
    <mergeCell ref="D3:J3"/>
    <mergeCell ref="D142:E142"/>
    <mergeCell ref="D143:E143"/>
    <mergeCell ref="D144:E144"/>
    <mergeCell ref="D145:E145"/>
    <mergeCell ref="D146:E146"/>
  </mergeCells>
  <pageMargins left="0.70866141732283472" right="0.70866141732283472" top="0.74803149606299213" bottom="0.74803149606299213" header="0.31496062992125984" footer="0.31496062992125984"/>
  <pageSetup paperSize="9" orientation="landscape" horizontalDpi="360" verticalDpi="36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F653E-18B1-437E-8DEC-2D1D2CEA4827}">
  <dimension ref="A3:I149"/>
  <sheetViews>
    <sheetView topLeftCell="A82" workbookViewId="0">
      <selection activeCell="O102" sqref="O102"/>
    </sheetView>
  </sheetViews>
  <sheetFormatPr baseColWidth="10" defaultRowHeight="12.75" x14ac:dyDescent="0.2"/>
  <cols>
    <col min="1" max="1" width="19.28515625" customWidth="1"/>
    <col min="2" max="2" width="27" customWidth="1"/>
    <col min="3" max="3" width="23.42578125" customWidth="1"/>
    <col min="4" max="5" width="18.42578125" customWidth="1"/>
    <col min="6" max="6" width="16.7109375" customWidth="1"/>
    <col min="7" max="7" width="12.85546875" customWidth="1"/>
    <col min="8" max="8" width="15.7109375" customWidth="1"/>
  </cols>
  <sheetData>
    <row r="3" spans="1:9" ht="18.75" x14ac:dyDescent="0.3">
      <c r="A3" s="33"/>
      <c r="B3" s="96" t="s">
        <v>144</v>
      </c>
      <c r="C3" s="96"/>
      <c r="D3" s="96"/>
      <c r="E3" s="96"/>
      <c r="F3" s="96"/>
      <c r="G3" s="96"/>
      <c r="H3" s="96"/>
      <c r="I3" s="30"/>
    </row>
    <row r="4" spans="1:9" ht="18.75" x14ac:dyDescent="0.3">
      <c r="A4" s="33"/>
      <c r="B4" s="32"/>
      <c r="C4" s="96"/>
      <c r="D4" s="96"/>
      <c r="E4" s="96"/>
      <c r="F4" s="96"/>
      <c r="G4" s="96"/>
      <c r="H4" s="96"/>
      <c r="I4" s="96"/>
    </row>
    <row r="5" spans="1:9" ht="30" x14ac:dyDescent="0.25">
      <c r="A5" s="59" t="s">
        <v>29</v>
      </c>
      <c r="B5" s="59" t="s">
        <v>28</v>
      </c>
      <c r="C5" s="59" t="s">
        <v>22</v>
      </c>
      <c r="D5" s="59" t="s">
        <v>20</v>
      </c>
      <c r="E5" s="59" t="s">
        <v>26</v>
      </c>
      <c r="F5" s="60" t="s">
        <v>27</v>
      </c>
      <c r="G5" s="59" t="s">
        <v>25</v>
      </c>
      <c r="H5" s="58" t="s">
        <v>24</v>
      </c>
      <c r="I5" s="32"/>
    </row>
    <row r="6" spans="1:9" ht="15" x14ac:dyDescent="0.25">
      <c r="A6" s="51">
        <v>44929</v>
      </c>
      <c r="B6" s="52" t="s">
        <v>31</v>
      </c>
      <c r="C6" s="42"/>
      <c r="D6" s="42"/>
      <c r="E6" s="40">
        <v>350000</v>
      </c>
      <c r="F6" s="61"/>
      <c r="G6" s="45"/>
      <c r="H6" s="39"/>
      <c r="I6" s="30"/>
    </row>
    <row r="7" spans="1:9" ht="15" x14ac:dyDescent="0.25">
      <c r="A7" s="51">
        <v>44929</v>
      </c>
      <c r="B7" s="52" t="s">
        <v>32</v>
      </c>
      <c r="C7" s="42"/>
      <c r="D7" s="42"/>
      <c r="E7" s="40">
        <v>200000</v>
      </c>
      <c r="F7" s="42"/>
      <c r="G7" s="45"/>
      <c r="H7" s="45"/>
      <c r="I7" s="30"/>
    </row>
    <row r="8" spans="1:9" ht="15" x14ac:dyDescent="0.25">
      <c r="A8" s="51">
        <v>44929</v>
      </c>
      <c r="B8" s="52" t="s">
        <v>18</v>
      </c>
      <c r="C8" s="42">
        <v>30000</v>
      </c>
      <c r="D8" s="42"/>
      <c r="E8" s="40"/>
      <c r="F8" s="42"/>
      <c r="G8" s="45"/>
      <c r="H8" s="45"/>
      <c r="I8" s="30"/>
    </row>
    <row r="9" spans="1:9" ht="15" x14ac:dyDescent="0.25">
      <c r="A9" s="51">
        <v>44929</v>
      </c>
      <c r="B9" s="52" t="s">
        <v>35</v>
      </c>
      <c r="C9" s="42">
        <v>225000</v>
      </c>
      <c r="D9" s="42"/>
      <c r="E9" s="40"/>
      <c r="F9" s="42"/>
      <c r="G9" s="45"/>
      <c r="H9" s="45"/>
      <c r="I9" s="30"/>
    </row>
    <row r="10" spans="1:9" ht="15" x14ac:dyDescent="0.25">
      <c r="A10" s="51">
        <v>44929</v>
      </c>
      <c r="B10" s="52" t="s">
        <v>33</v>
      </c>
      <c r="C10" s="42">
        <v>30000</v>
      </c>
      <c r="D10" s="42"/>
      <c r="E10" s="40"/>
      <c r="F10" s="42"/>
      <c r="G10" s="45"/>
      <c r="H10" s="45"/>
      <c r="I10" s="30"/>
    </row>
    <row r="11" spans="1:9" ht="15" x14ac:dyDescent="0.25">
      <c r="A11" s="51">
        <v>44929</v>
      </c>
      <c r="B11" s="52" t="s">
        <v>34</v>
      </c>
      <c r="C11" s="42">
        <v>30000</v>
      </c>
      <c r="D11" s="42"/>
      <c r="E11" s="40"/>
      <c r="F11" s="42"/>
      <c r="G11" s="45"/>
      <c r="H11" s="45"/>
      <c r="I11" s="30"/>
    </row>
    <row r="12" spans="1:9" ht="15" x14ac:dyDescent="0.25">
      <c r="A12" s="51">
        <v>44930</v>
      </c>
      <c r="B12" s="52" t="s">
        <v>36</v>
      </c>
      <c r="C12" s="42">
        <v>20000</v>
      </c>
      <c r="D12" s="42"/>
      <c r="E12" s="40"/>
      <c r="F12" s="42"/>
      <c r="G12" s="45"/>
      <c r="H12" s="45"/>
      <c r="I12" s="30"/>
    </row>
    <row r="13" spans="1:9" ht="15" x14ac:dyDescent="0.25">
      <c r="A13" s="51">
        <v>44930</v>
      </c>
      <c r="B13" s="52" t="s">
        <v>37</v>
      </c>
      <c r="C13" s="42">
        <v>100000</v>
      </c>
      <c r="D13" s="42"/>
      <c r="E13" s="40"/>
      <c r="F13" s="42"/>
      <c r="G13" s="40"/>
      <c r="H13" s="45"/>
      <c r="I13" s="30"/>
    </row>
    <row r="14" spans="1:9" ht="15" x14ac:dyDescent="0.25">
      <c r="A14" s="51">
        <v>44930</v>
      </c>
      <c r="B14" s="52" t="s">
        <v>40</v>
      </c>
      <c r="C14" s="42">
        <v>110000</v>
      </c>
      <c r="D14" s="42">
        <v>210000</v>
      </c>
      <c r="E14" s="40"/>
      <c r="F14" s="42"/>
      <c r="G14" s="40"/>
      <c r="H14" s="45"/>
      <c r="I14" s="30"/>
    </row>
    <row r="15" spans="1:9" ht="15" x14ac:dyDescent="0.25">
      <c r="A15" s="51">
        <v>44930</v>
      </c>
      <c r="B15" s="52" t="s">
        <v>41</v>
      </c>
      <c r="C15" s="42">
        <v>15000</v>
      </c>
      <c r="D15" s="52"/>
      <c r="E15" s="40"/>
      <c r="F15" s="42"/>
      <c r="G15" s="40"/>
      <c r="H15" s="45"/>
      <c r="I15" s="30"/>
    </row>
    <row r="16" spans="1:9" ht="15" x14ac:dyDescent="0.25">
      <c r="A16" s="51">
        <v>44930</v>
      </c>
      <c r="B16" s="52" t="s">
        <v>42</v>
      </c>
      <c r="C16" s="42">
        <v>30000</v>
      </c>
      <c r="D16" s="52"/>
      <c r="E16" s="40"/>
      <c r="F16" s="42"/>
      <c r="G16" s="40"/>
      <c r="H16" s="45"/>
      <c r="I16" s="30"/>
    </row>
    <row r="17" spans="1:9" ht="15" x14ac:dyDescent="0.25">
      <c r="A17" s="51">
        <v>44930</v>
      </c>
      <c r="B17" s="52" t="s">
        <v>43</v>
      </c>
      <c r="C17" s="42">
        <v>25000</v>
      </c>
      <c r="D17" s="52"/>
      <c r="E17" s="40"/>
      <c r="F17" s="42"/>
      <c r="G17" s="40"/>
      <c r="H17" s="45"/>
      <c r="I17" s="30"/>
    </row>
    <row r="18" spans="1:9" ht="15" x14ac:dyDescent="0.25">
      <c r="A18" s="51">
        <v>44930</v>
      </c>
      <c r="B18" s="52" t="s">
        <v>45</v>
      </c>
      <c r="C18" s="42">
        <v>14000</v>
      </c>
      <c r="D18" s="52"/>
      <c r="E18" s="40"/>
      <c r="F18" s="42"/>
      <c r="G18" s="40"/>
      <c r="H18" s="45"/>
      <c r="I18" s="30"/>
    </row>
    <row r="19" spans="1:9" ht="15" x14ac:dyDescent="0.25">
      <c r="A19" s="51">
        <v>44930</v>
      </c>
      <c r="B19" s="52" t="s">
        <v>47</v>
      </c>
      <c r="C19" s="42"/>
      <c r="D19" s="42">
        <v>370000</v>
      </c>
      <c r="E19" s="40"/>
      <c r="F19" s="42"/>
      <c r="G19" s="40"/>
      <c r="H19" s="45"/>
      <c r="I19" s="30"/>
    </row>
    <row r="20" spans="1:9" ht="15" x14ac:dyDescent="0.25">
      <c r="A20" s="51">
        <v>44931</v>
      </c>
      <c r="B20" s="52" t="s">
        <v>50</v>
      </c>
      <c r="C20" s="42"/>
      <c r="D20" s="42"/>
      <c r="E20" s="40">
        <v>60000</v>
      </c>
      <c r="F20" s="42"/>
      <c r="G20" s="40"/>
      <c r="H20" s="45"/>
      <c r="I20" s="30"/>
    </row>
    <row r="21" spans="1:9" ht="15" x14ac:dyDescent="0.25">
      <c r="A21" s="51">
        <v>44931</v>
      </c>
      <c r="B21" s="57" t="s">
        <v>57</v>
      </c>
      <c r="C21" s="42">
        <v>15000</v>
      </c>
      <c r="D21" s="42"/>
      <c r="E21" s="40">
        <v>400000</v>
      </c>
      <c r="F21" s="42"/>
      <c r="G21" s="40"/>
      <c r="H21" s="45"/>
      <c r="I21" s="30"/>
    </row>
    <row r="22" spans="1:9" ht="15" x14ac:dyDescent="0.25">
      <c r="A22" s="51">
        <v>44931</v>
      </c>
      <c r="B22" s="52" t="s">
        <v>48</v>
      </c>
      <c r="C22" s="42">
        <v>40000</v>
      </c>
      <c r="D22" s="42"/>
      <c r="E22" s="40"/>
      <c r="F22" s="47"/>
      <c r="G22" s="40"/>
      <c r="H22" s="45"/>
      <c r="I22" s="30"/>
    </row>
    <row r="23" spans="1:9" ht="15" x14ac:dyDescent="0.25">
      <c r="A23" s="51">
        <v>44931</v>
      </c>
      <c r="B23" s="52" t="s">
        <v>43</v>
      </c>
      <c r="C23" s="42">
        <v>20000</v>
      </c>
      <c r="D23" s="42"/>
      <c r="E23" s="42"/>
      <c r="F23" s="40"/>
      <c r="G23" s="40"/>
      <c r="H23" s="45"/>
      <c r="I23" s="30"/>
    </row>
    <row r="24" spans="1:9" ht="15" x14ac:dyDescent="0.25">
      <c r="A24" s="51">
        <v>44931</v>
      </c>
      <c r="B24" s="52" t="s">
        <v>45</v>
      </c>
      <c r="C24" s="42">
        <v>10000</v>
      </c>
      <c r="D24" s="42"/>
      <c r="E24" s="42"/>
      <c r="F24" s="40"/>
      <c r="G24" s="45"/>
      <c r="H24" s="45"/>
      <c r="I24" s="30"/>
    </row>
    <row r="25" spans="1:9" ht="15" x14ac:dyDescent="0.25">
      <c r="A25" s="51">
        <v>44931</v>
      </c>
      <c r="B25" s="52" t="s">
        <v>49</v>
      </c>
      <c r="C25" s="42">
        <v>50000</v>
      </c>
      <c r="D25" s="42"/>
      <c r="E25" s="42"/>
      <c r="F25" s="40"/>
      <c r="G25" s="45"/>
      <c r="H25" s="45"/>
      <c r="I25" s="30"/>
    </row>
    <row r="26" spans="1:9" ht="15" x14ac:dyDescent="0.25">
      <c r="A26" s="51">
        <v>44931</v>
      </c>
      <c r="B26" s="52" t="s">
        <v>51</v>
      </c>
      <c r="C26" s="42">
        <v>180000</v>
      </c>
      <c r="D26" s="42"/>
      <c r="E26" s="42"/>
      <c r="F26" s="40"/>
      <c r="G26" s="45"/>
      <c r="H26" s="45"/>
      <c r="I26" s="30"/>
    </row>
    <row r="27" spans="1:9" ht="15" x14ac:dyDescent="0.25">
      <c r="A27" s="51">
        <v>44931</v>
      </c>
      <c r="B27" s="52" t="s">
        <v>53</v>
      </c>
      <c r="C27" s="42">
        <v>50000</v>
      </c>
      <c r="D27" s="42"/>
      <c r="E27" s="42"/>
      <c r="F27" s="40"/>
      <c r="G27" s="40"/>
      <c r="H27" s="45"/>
      <c r="I27" s="30"/>
    </row>
    <row r="28" spans="1:9" ht="15" x14ac:dyDescent="0.25">
      <c r="A28" s="51">
        <v>44931</v>
      </c>
      <c r="B28" s="52" t="s">
        <v>54</v>
      </c>
      <c r="C28" s="42">
        <v>500000</v>
      </c>
      <c r="D28" s="42"/>
      <c r="E28" s="42"/>
      <c r="F28" s="40"/>
      <c r="G28" s="40"/>
      <c r="H28" s="45"/>
      <c r="I28" s="30"/>
    </row>
    <row r="29" spans="1:9" ht="15" x14ac:dyDescent="0.25">
      <c r="A29" s="51">
        <v>44931</v>
      </c>
      <c r="B29" s="52" t="s">
        <v>55</v>
      </c>
      <c r="C29" s="42">
        <v>40000</v>
      </c>
      <c r="D29" s="42"/>
      <c r="E29" s="42"/>
      <c r="F29" s="40"/>
      <c r="G29" s="45"/>
      <c r="H29" s="45"/>
      <c r="I29" s="30"/>
    </row>
    <row r="30" spans="1:9" ht="15" x14ac:dyDescent="0.25">
      <c r="A30" s="51">
        <v>44931</v>
      </c>
      <c r="B30" s="52" t="s">
        <v>59</v>
      </c>
      <c r="C30" s="42">
        <v>191600</v>
      </c>
      <c r="D30" s="42"/>
      <c r="E30" s="42"/>
      <c r="F30" s="40"/>
      <c r="G30" s="45"/>
      <c r="H30" s="45"/>
      <c r="I30" s="30"/>
    </row>
    <row r="31" spans="1:9" ht="15" x14ac:dyDescent="0.25">
      <c r="A31" s="51">
        <v>44931</v>
      </c>
      <c r="B31" s="52" t="s">
        <v>58</v>
      </c>
      <c r="C31" s="42">
        <v>20000</v>
      </c>
      <c r="D31" s="42"/>
      <c r="E31" s="42"/>
      <c r="F31" s="40"/>
      <c r="G31" s="45"/>
      <c r="H31" s="45"/>
      <c r="I31" s="30"/>
    </row>
    <row r="32" spans="1:9" ht="15" x14ac:dyDescent="0.25">
      <c r="A32" s="51">
        <v>44931</v>
      </c>
      <c r="B32" s="52" t="s">
        <v>60</v>
      </c>
      <c r="C32" s="42">
        <v>60000</v>
      </c>
      <c r="D32" s="42"/>
      <c r="E32" s="42"/>
      <c r="F32" s="40"/>
      <c r="G32" s="45"/>
      <c r="H32" s="45"/>
      <c r="I32" s="30"/>
    </row>
    <row r="33" spans="1:9" ht="15" x14ac:dyDescent="0.25">
      <c r="A33" s="51">
        <v>44931</v>
      </c>
      <c r="B33" s="52" t="s">
        <v>61</v>
      </c>
      <c r="C33" s="42">
        <v>30000</v>
      </c>
      <c r="D33" s="42"/>
      <c r="E33" s="42"/>
      <c r="F33" s="40"/>
      <c r="G33" s="45"/>
      <c r="H33" s="45"/>
      <c r="I33" s="30"/>
    </row>
    <row r="34" spans="1:9" ht="15" x14ac:dyDescent="0.25">
      <c r="A34" s="51">
        <v>44932</v>
      </c>
      <c r="B34" s="52" t="s">
        <v>45</v>
      </c>
      <c r="C34" s="42">
        <v>10000</v>
      </c>
      <c r="D34" s="42"/>
      <c r="E34" s="42"/>
      <c r="F34" s="40"/>
      <c r="G34" s="45"/>
      <c r="H34" s="45"/>
      <c r="I34" s="30"/>
    </row>
    <row r="35" spans="1:9" ht="15" x14ac:dyDescent="0.25">
      <c r="A35" s="51">
        <v>44932</v>
      </c>
      <c r="B35" s="52" t="s">
        <v>62</v>
      </c>
      <c r="C35" s="42">
        <v>90000</v>
      </c>
      <c r="D35" s="42"/>
      <c r="E35" s="42"/>
      <c r="F35" s="40"/>
      <c r="G35" s="45"/>
      <c r="H35" s="45"/>
      <c r="I35" s="30"/>
    </row>
    <row r="36" spans="1:9" ht="15" x14ac:dyDescent="0.25">
      <c r="A36" s="51">
        <v>44932</v>
      </c>
      <c r="B36" s="52" t="s">
        <v>64</v>
      </c>
      <c r="C36" s="42">
        <v>60000</v>
      </c>
      <c r="D36" s="42"/>
      <c r="E36" s="42"/>
      <c r="F36" s="40"/>
      <c r="G36" s="45"/>
      <c r="H36" s="45"/>
      <c r="I36" s="30"/>
    </row>
    <row r="37" spans="1:9" ht="15" x14ac:dyDescent="0.25">
      <c r="A37" s="51">
        <v>44932</v>
      </c>
      <c r="B37" s="52" t="s">
        <v>63</v>
      </c>
      <c r="C37" s="42">
        <v>14600</v>
      </c>
      <c r="D37" s="42"/>
      <c r="E37" s="42"/>
      <c r="F37" s="40"/>
      <c r="G37" s="45"/>
      <c r="H37" s="45"/>
      <c r="I37" s="30"/>
    </row>
    <row r="38" spans="1:9" ht="15" x14ac:dyDescent="0.25">
      <c r="A38" s="51">
        <v>44932</v>
      </c>
      <c r="B38" s="52" t="s">
        <v>65</v>
      </c>
      <c r="C38" s="42">
        <v>100000</v>
      </c>
      <c r="D38" s="42"/>
      <c r="E38" s="42"/>
      <c r="F38" s="40"/>
      <c r="G38" s="45"/>
      <c r="H38" s="45"/>
      <c r="I38" s="30"/>
    </row>
    <row r="39" spans="1:9" ht="15" x14ac:dyDescent="0.25">
      <c r="A39" s="51">
        <v>44932</v>
      </c>
      <c r="B39" s="52" t="s">
        <v>67</v>
      </c>
      <c r="C39" s="42">
        <v>50000</v>
      </c>
      <c r="D39" s="42"/>
      <c r="E39" s="42"/>
      <c r="F39" s="40"/>
      <c r="G39" s="45"/>
      <c r="H39" s="45"/>
      <c r="I39" s="30"/>
    </row>
    <row r="40" spans="1:9" ht="15" x14ac:dyDescent="0.25">
      <c r="A40" s="51">
        <v>44932</v>
      </c>
      <c r="B40" s="52" t="s">
        <v>69</v>
      </c>
      <c r="C40" s="40"/>
      <c r="D40" s="42"/>
      <c r="E40" s="42"/>
      <c r="F40" s="40">
        <v>84000</v>
      </c>
      <c r="G40" s="45"/>
      <c r="H40" s="45"/>
      <c r="I40" s="30"/>
    </row>
    <row r="41" spans="1:9" ht="15" x14ac:dyDescent="0.25">
      <c r="A41" s="51">
        <v>44937</v>
      </c>
      <c r="B41" s="52" t="s">
        <v>91</v>
      </c>
      <c r="C41" s="42">
        <v>10000</v>
      </c>
      <c r="D41" s="42"/>
      <c r="E41" s="42"/>
      <c r="F41" s="40"/>
      <c r="G41" s="45"/>
      <c r="H41" s="45"/>
      <c r="I41" s="30"/>
    </row>
    <row r="42" spans="1:9" ht="15" x14ac:dyDescent="0.25">
      <c r="A42" s="51">
        <v>44937</v>
      </c>
      <c r="B42" s="52" t="s">
        <v>94</v>
      </c>
      <c r="C42" s="42">
        <v>150000</v>
      </c>
      <c r="D42" s="42">
        <v>125000</v>
      </c>
      <c r="E42" s="42"/>
      <c r="F42" s="40"/>
      <c r="G42" s="45"/>
      <c r="H42" s="45"/>
      <c r="I42" s="30"/>
    </row>
    <row r="43" spans="1:9" ht="15" x14ac:dyDescent="0.25">
      <c r="A43" s="51">
        <v>44937</v>
      </c>
      <c r="B43" s="52" t="s">
        <v>97</v>
      </c>
      <c r="C43" s="42"/>
      <c r="D43" s="42"/>
      <c r="E43" s="42"/>
      <c r="F43" s="40">
        <v>565000</v>
      </c>
      <c r="G43" s="45"/>
      <c r="H43" s="45"/>
      <c r="I43" s="30"/>
    </row>
    <row r="44" spans="1:9" ht="15" x14ac:dyDescent="0.25">
      <c r="A44" s="51">
        <v>44937</v>
      </c>
      <c r="B44" s="52" t="s">
        <v>45</v>
      </c>
      <c r="C44" s="42">
        <v>10000</v>
      </c>
      <c r="D44" s="42"/>
      <c r="E44" s="42"/>
      <c r="F44" s="40"/>
      <c r="G44" s="45"/>
      <c r="H44" s="45"/>
      <c r="I44" s="30"/>
    </row>
    <row r="45" spans="1:9" ht="15" x14ac:dyDescent="0.25">
      <c r="A45" s="51">
        <v>44937</v>
      </c>
      <c r="B45" s="52" t="s">
        <v>96</v>
      </c>
      <c r="C45" s="42">
        <v>60000</v>
      </c>
      <c r="D45" s="42"/>
      <c r="E45" s="42"/>
      <c r="F45" s="40"/>
      <c r="G45" s="45"/>
      <c r="H45" s="45"/>
      <c r="I45" s="30"/>
    </row>
    <row r="46" spans="1:9" ht="15" x14ac:dyDescent="0.25">
      <c r="A46" s="51">
        <v>44937</v>
      </c>
      <c r="B46" s="52" t="s">
        <v>98</v>
      </c>
      <c r="C46" s="42">
        <v>80000</v>
      </c>
      <c r="D46" s="42"/>
      <c r="E46" s="42"/>
      <c r="F46" s="40"/>
      <c r="G46" s="45"/>
      <c r="H46" s="45"/>
      <c r="I46" s="30"/>
    </row>
    <row r="47" spans="1:9" ht="15" x14ac:dyDescent="0.25">
      <c r="A47" s="51">
        <v>44937</v>
      </c>
      <c r="B47" s="52" t="s">
        <v>99</v>
      </c>
      <c r="C47" s="42">
        <v>475000</v>
      </c>
      <c r="D47" s="42"/>
      <c r="E47" s="42"/>
      <c r="F47" s="40"/>
      <c r="G47" s="45"/>
      <c r="H47" s="45"/>
      <c r="I47" s="30"/>
    </row>
    <row r="48" spans="1:9" ht="15" x14ac:dyDescent="0.25">
      <c r="A48" s="51">
        <v>44937</v>
      </c>
      <c r="B48" s="52" t="s">
        <v>36</v>
      </c>
      <c r="C48" s="42">
        <v>20000</v>
      </c>
      <c r="D48" s="42"/>
      <c r="E48" s="42"/>
      <c r="F48" s="40"/>
      <c r="G48" s="45"/>
      <c r="H48" s="45"/>
      <c r="I48" s="30"/>
    </row>
    <row r="49" spans="1:9" ht="15" x14ac:dyDescent="0.25">
      <c r="A49" s="51">
        <v>44938</v>
      </c>
      <c r="B49" s="52" t="s">
        <v>45</v>
      </c>
      <c r="C49" s="42">
        <v>10000</v>
      </c>
      <c r="D49" s="51"/>
      <c r="E49" s="52"/>
      <c r="F49" s="40"/>
      <c r="G49" s="45"/>
      <c r="H49" s="45"/>
      <c r="I49" s="30"/>
    </row>
    <row r="50" spans="1:9" ht="15" x14ac:dyDescent="0.25">
      <c r="A50" s="51">
        <v>44938</v>
      </c>
      <c r="B50" s="52" t="s">
        <v>96</v>
      </c>
      <c r="C50" s="42">
        <v>60000</v>
      </c>
      <c r="D50" s="51"/>
      <c r="E50" s="52"/>
      <c r="F50" s="40"/>
      <c r="G50" s="45"/>
      <c r="H50" s="45"/>
      <c r="I50" s="30"/>
    </row>
    <row r="51" spans="1:9" ht="15" x14ac:dyDescent="0.25">
      <c r="A51" s="51">
        <v>44938</v>
      </c>
      <c r="B51" s="52" t="s">
        <v>98</v>
      </c>
      <c r="C51" s="42">
        <v>80000</v>
      </c>
      <c r="D51" s="51"/>
      <c r="E51" s="52"/>
      <c r="F51" s="40"/>
      <c r="G51" s="45"/>
      <c r="H51" s="45"/>
      <c r="I51" s="30"/>
    </row>
    <row r="52" spans="1:9" ht="15" x14ac:dyDescent="0.25">
      <c r="A52" s="51">
        <v>44938</v>
      </c>
      <c r="B52" s="52" t="s">
        <v>99</v>
      </c>
      <c r="C52" s="42">
        <v>475000</v>
      </c>
      <c r="D52" s="51"/>
      <c r="E52" s="52"/>
      <c r="F52" s="40"/>
      <c r="G52" s="45"/>
      <c r="H52" s="45"/>
      <c r="I52" s="30"/>
    </row>
    <row r="53" spans="1:9" ht="15" x14ac:dyDescent="0.25">
      <c r="A53" s="51">
        <v>44938</v>
      </c>
      <c r="B53" s="52" t="s">
        <v>36</v>
      </c>
      <c r="C53" s="42">
        <v>20000</v>
      </c>
      <c r="D53" s="51"/>
      <c r="E53" s="52"/>
      <c r="F53" s="40"/>
      <c r="G53" s="45"/>
      <c r="H53" s="45"/>
      <c r="I53" s="30"/>
    </row>
    <row r="54" spans="1:9" ht="15" x14ac:dyDescent="0.25">
      <c r="A54" s="51">
        <v>44938</v>
      </c>
      <c r="B54" s="52" t="s">
        <v>105</v>
      </c>
      <c r="C54" s="42">
        <v>952000</v>
      </c>
      <c r="D54" s="51"/>
      <c r="E54" s="52"/>
      <c r="F54" s="40"/>
      <c r="G54" s="45"/>
      <c r="H54" s="45"/>
      <c r="I54" s="30"/>
    </row>
    <row r="55" spans="1:9" ht="15" x14ac:dyDescent="0.25">
      <c r="A55" s="51">
        <v>44938</v>
      </c>
      <c r="B55" s="52" t="s">
        <v>106</v>
      </c>
      <c r="C55" s="42"/>
      <c r="D55" s="51"/>
      <c r="E55" s="42">
        <v>907000</v>
      </c>
      <c r="F55" s="40"/>
      <c r="G55" s="45"/>
      <c r="H55" s="45"/>
      <c r="I55" s="30"/>
    </row>
    <row r="56" spans="1:9" ht="15" x14ac:dyDescent="0.25">
      <c r="A56" s="51">
        <v>44940</v>
      </c>
      <c r="B56" s="52" t="s">
        <v>108</v>
      </c>
      <c r="C56" s="42">
        <v>30000</v>
      </c>
      <c r="D56" s="51"/>
      <c r="E56" s="52"/>
      <c r="F56" s="40"/>
      <c r="G56" s="45"/>
      <c r="H56" s="45"/>
      <c r="I56" s="30"/>
    </row>
    <row r="57" spans="1:9" ht="15" x14ac:dyDescent="0.25">
      <c r="A57" s="51">
        <v>44940</v>
      </c>
      <c r="B57" s="52" t="s">
        <v>109</v>
      </c>
      <c r="C57" s="42">
        <v>20000</v>
      </c>
      <c r="D57" s="51"/>
      <c r="E57" s="52"/>
      <c r="F57" s="40"/>
      <c r="G57" s="45"/>
      <c r="H57" s="45"/>
      <c r="I57" s="30"/>
    </row>
    <row r="58" spans="1:9" ht="15" x14ac:dyDescent="0.25">
      <c r="A58" s="51">
        <v>44940</v>
      </c>
      <c r="B58" s="52" t="s">
        <v>110</v>
      </c>
      <c r="C58" s="42">
        <v>100000</v>
      </c>
      <c r="D58" s="51"/>
      <c r="E58" s="52"/>
      <c r="F58" s="40"/>
      <c r="G58" s="45"/>
      <c r="H58" s="45"/>
      <c r="I58" s="30"/>
    </row>
    <row r="59" spans="1:9" ht="15" x14ac:dyDescent="0.25">
      <c r="A59" s="51">
        <v>44940</v>
      </c>
      <c r="B59" s="52" t="s">
        <v>111</v>
      </c>
      <c r="C59" s="42">
        <v>150000</v>
      </c>
      <c r="D59" s="51"/>
      <c r="E59" s="52"/>
      <c r="F59" s="40"/>
      <c r="G59" s="45"/>
      <c r="H59" s="45"/>
      <c r="I59" s="30"/>
    </row>
    <row r="60" spans="1:9" ht="15" x14ac:dyDescent="0.25">
      <c r="A60" s="51">
        <v>44942</v>
      </c>
      <c r="B60" s="52" t="s">
        <v>112</v>
      </c>
      <c r="C60" s="42">
        <v>250000</v>
      </c>
      <c r="D60" s="51"/>
      <c r="E60" s="52"/>
      <c r="F60" s="40"/>
      <c r="G60" s="45"/>
      <c r="H60" s="45"/>
      <c r="I60" s="30"/>
    </row>
    <row r="61" spans="1:9" ht="15" x14ac:dyDescent="0.25">
      <c r="A61" s="51">
        <v>44942</v>
      </c>
      <c r="B61" s="52" t="s">
        <v>113</v>
      </c>
      <c r="C61" s="42">
        <v>59500</v>
      </c>
      <c r="D61" s="51"/>
      <c r="E61" s="52"/>
      <c r="F61" s="40"/>
      <c r="G61" s="45"/>
      <c r="H61" s="45"/>
      <c r="I61" s="30"/>
    </row>
    <row r="62" spans="1:9" ht="15" x14ac:dyDescent="0.25">
      <c r="A62" s="51">
        <v>44942</v>
      </c>
      <c r="B62" s="52" t="s">
        <v>117</v>
      </c>
      <c r="C62" s="42">
        <v>877000</v>
      </c>
      <c r="D62" s="51"/>
      <c r="E62" s="52"/>
      <c r="F62" s="40"/>
      <c r="G62" s="45"/>
      <c r="H62" s="45"/>
      <c r="I62" s="30"/>
    </row>
    <row r="63" spans="1:9" ht="15" x14ac:dyDescent="0.25">
      <c r="A63" s="51">
        <v>44943</v>
      </c>
      <c r="B63" s="52" t="s">
        <v>118</v>
      </c>
      <c r="C63" s="42">
        <v>30000</v>
      </c>
      <c r="D63" s="42"/>
      <c r="E63" s="42"/>
      <c r="F63" s="40"/>
      <c r="G63" s="45"/>
      <c r="H63" s="45"/>
      <c r="I63" s="30"/>
    </row>
    <row r="64" spans="1:9" ht="15" x14ac:dyDescent="0.25">
      <c r="A64" s="51">
        <v>44943</v>
      </c>
      <c r="B64" s="52" t="s">
        <v>119</v>
      </c>
      <c r="C64" s="42">
        <v>50000</v>
      </c>
      <c r="D64" s="42"/>
      <c r="E64" s="42"/>
      <c r="F64" s="40"/>
      <c r="G64" s="45"/>
      <c r="H64" s="45"/>
      <c r="I64" s="30"/>
    </row>
    <row r="65" spans="1:9" ht="15" x14ac:dyDescent="0.25">
      <c r="A65" s="51">
        <v>44943</v>
      </c>
      <c r="B65" s="52" t="s">
        <v>120</v>
      </c>
      <c r="C65" s="42">
        <v>900000</v>
      </c>
      <c r="D65" s="56"/>
      <c r="E65" s="56"/>
      <c r="F65" s="55"/>
      <c r="G65" s="45"/>
      <c r="H65" s="45"/>
      <c r="I65" s="30"/>
    </row>
    <row r="66" spans="1:9" ht="15" x14ac:dyDescent="0.25">
      <c r="A66" s="51">
        <v>44943</v>
      </c>
      <c r="B66" s="52" t="s">
        <v>121</v>
      </c>
      <c r="C66" s="42">
        <v>21000</v>
      </c>
      <c r="D66" s="42"/>
      <c r="E66" s="42"/>
      <c r="F66" s="40"/>
      <c r="G66" s="45"/>
      <c r="H66" s="45"/>
      <c r="I66" s="30"/>
    </row>
    <row r="67" spans="1:9" ht="15" x14ac:dyDescent="0.25">
      <c r="A67" s="51">
        <v>44943</v>
      </c>
      <c r="B67" s="52" t="s">
        <v>122</v>
      </c>
      <c r="C67" s="42">
        <v>10000</v>
      </c>
      <c r="D67" s="42"/>
      <c r="E67" s="42"/>
      <c r="F67" s="40"/>
      <c r="G67" s="45"/>
      <c r="H67" s="45"/>
      <c r="I67" s="30"/>
    </row>
    <row r="68" spans="1:9" ht="15" x14ac:dyDescent="0.25">
      <c r="A68" s="51">
        <v>44943</v>
      </c>
      <c r="B68" s="52" t="s">
        <v>122</v>
      </c>
      <c r="C68" s="42">
        <v>10000</v>
      </c>
      <c r="D68" s="42"/>
      <c r="E68" s="42"/>
      <c r="F68" s="40"/>
      <c r="G68" s="45"/>
      <c r="H68" s="45"/>
      <c r="I68" s="30"/>
    </row>
    <row r="69" spans="1:9" ht="15" x14ac:dyDescent="0.25">
      <c r="A69" s="51">
        <v>44944</v>
      </c>
      <c r="B69" s="52" t="s">
        <v>123</v>
      </c>
      <c r="C69" s="42">
        <v>50000</v>
      </c>
      <c r="D69" s="42"/>
      <c r="E69" s="42"/>
      <c r="F69" s="40"/>
      <c r="G69" s="45"/>
      <c r="H69" s="45"/>
      <c r="I69" s="30"/>
    </row>
    <row r="70" spans="1:9" ht="15.75" x14ac:dyDescent="0.25">
      <c r="A70" s="51">
        <v>44944</v>
      </c>
      <c r="B70" s="44" t="s">
        <v>124</v>
      </c>
      <c r="C70" s="54"/>
      <c r="D70" s="42"/>
      <c r="E70" s="40">
        <v>303000</v>
      </c>
      <c r="F70" s="47"/>
      <c r="G70" s="45"/>
      <c r="H70" s="45"/>
      <c r="I70" s="30"/>
    </row>
    <row r="71" spans="1:9" ht="15.75" x14ac:dyDescent="0.25">
      <c r="A71" s="51">
        <v>44944</v>
      </c>
      <c r="B71" s="44" t="s">
        <v>125</v>
      </c>
      <c r="C71" s="54"/>
      <c r="D71" s="35"/>
      <c r="E71" s="35">
        <v>926000</v>
      </c>
      <c r="F71" s="40"/>
      <c r="G71" s="45"/>
      <c r="H71" s="45"/>
      <c r="I71" s="30"/>
    </row>
    <row r="72" spans="1:9" ht="15.75" x14ac:dyDescent="0.25">
      <c r="A72" s="51">
        <v>44945</v>
      </c>
      <c r="B72" s="52" t="s">
        <v>129</v>
      </c>
      <c r="C72" s="54"/>
      <c r="D72" s="35">
        <v>60000</v>
      </c>
      <c r="E72" s="35"/>
      <c r="F72" s="40"/>
      <c r="G72" s="45"/>
      <c r="H72" s="45"/>
      <c r="I72" s="30"/>
    </row>
    <row r="73" spans="1:9" ht="15" x14ac:dyDescent="0.25">
      <c r="A73" s="51">
        <v>44945</v>
      </c>
      <c r="B73" s="52" t="s">
        <v>45</v>
      </c>
      <c r="C73" s="42">
        <v>10000</v>
      </c>
      <c r="D73" s="35"/>
      <c r="E73" s="35"/>
      <c r="F73" s="40"/>
      <c r="G73" s="45"/>
      <c r="H73" s="45"/>
      <c r="I73" s="30"/>
    </row>
    <row r="74" spans="1:9" ht="15" x14ac:dyDescent="0.25">
      <c r="A74" s="51">
        <v>44946</v>
      </c>
      <c r="B74" s="52" t="s">
        <v>131</v>
      </c>
      <c r="C74" s="42">
        <v>950000</v>
      </c>
      <c r="D74" s="35"/>
      <c r="E74" s="35"/>
      <c r="F74" s="40"/>
      <c r="G74" s="45"/>
      <c r="H74" s="45"/>
      <c r="I74" s="30"/>
    </row>
    <row r="75" spans="1:9" ht="15" x14ac:dyDescent="0.25">
      <c r="A75" s="51">
        <v>44946</v>
      </c>
      <c r="B75" s="52" t="s">
        <v>132</v>
      </c>
      <c r="C75" s="42">
        <v>40000</v>
      </c>
      <c r="D75" s="42"/>
      <c r="E75" s="42"/>
      <c r="F75" s="40"/>
      <c r="G75" s="45"/>
      <c r="H75" s="45"/>
      <c r="I75" s="30"/>
    </row>
    <row r="76" spans="1:9" ht="15" x14ac:dyDescent="0.25">
      <c r="A76" s="51">
        <v>44946</v>
      </c>
      <c r="B76" s="52" t="s">
        <v>135</v>
      </c>
      <c r="C76" s="42">
        <v>10000</v>
      </c>
      <c r="D76" s="42"/>
      <c r="E76" s="42"/>
      <c r="F76" s="40"/>
      <c r="G76" s="45"/>
      <c r="H76" s="45"/>
      <c r="I76" s="30"/>
    </row>
    <row r="77" spans="1:9" ht="15" x14ac:dyDescent="0.25">
      <c r="A77" s="51">
        <v>44946</v>
      </c>
      <c r="B77" s="52" t="s">
        <v>136</v>
      </c>
      <c r="C77" s="42">
        <v>40000</v>
      </c>
      <c r="D77" s="42"/>
      <c r="E77" s="42"/>
      <c r="F77" s="40"/>
      <c r="G77" s="45"/>
      <c r="H77" s="45"/>
      <c r="I77" s="30"/>
    </row>
    <row r="78" spans="1:9" ht="15" x14ac:dyDescent="0.25">
      <c r="A78" s="51">
        <v>44946</v>
      </c>
      <c r="B78" s="52" t="s">
        <v>141</v>
      </c>
      <c r="C78" s="42">
        <v>1000000</v>
      </c>
      <c r="D78" s="42"/>
      <c r="E78" s="42"/>
      <c r="F78" s="40"/>
      <c r="G78" s="45"/>
      <c r="H78" s="45"/>
      <c r="I78" s="30"/>
    </row>
    <row r="79" spans="1:9" ht="15" x14ac:dyDescent="0.25">
      <c r="A79" s="51">
        <v>44946</v>
      </c>
      <c r="B79" s="52" t="s">
        <v>139</v>
      </c>
      <c r="C79" s="42">
        <v>140000</v>
      </c>
      <c r="D79" s="42"/>
      <c r="E79" s="42"/>
      <c r="F79" s="40"/>
      <c r="G79" s="45"/>
      <c r="H79" s="45"/>
      <c r="I79" s="30"/>
    </row>
    <row r="80" spans="1:9" ht="15" x14ac:dyDescent="0.25">
      <c r="A80" s="51">
        <v>44947</v>
      </c>
      <c r="B80" s="52" t="s">
        <v>124</v>
      </c>
      <c r="C80" s="42">
        <v>180000</v>
      </c>
      <c r="D80" s="42"/>
      <c r="E80" s="42"/>
      <c r="F80" s="40"/>
      <c r="G80" s="45"/>
      <c r="H80" s="45"/>
      <c r="I80" s="30"/>
    </row>
    <row r="81" spans="1:9" ht="15" x14ac:dyDescent="0.25">
      <c r="A81" s="51">
        <v>44947</v>
      </c>
      <c r="B81" s="52" t="s">
        <v>142</v>
      </c>
      <c r="C81" s="42">
        <v>140000</v>
      </c>
      <c r="D81" s="42"/>
      <c r="E81" s="42"/>
      <c r="F81" s="40"/>
      <c r="G81" s="45"/>
      <c r="H81" s="45"/>
      <c r="I81" s="30"/>
    </row>
    <row r="82" spans="1:9" ht="15" x14ac:dyDescent="0.25">
      <c r="A82" s="51">
        <v>44949</v>
      </c>
      <c r="B82" s="52" t="s">
        <v>36</v>
      </c>
      <c r="C82" s="42">
        <v>20000</v>
      </c>
      <c r="D82" s="42"/>
      <c r="E82" s="42"/>
      <c r="F82" s="40"/>
      <c r="G82" s="45"/>
      <c r="H82" s="45"/>
      <c r="I82" s="30"/>
    </row>
    <row r="83" spans="1:9" ht="15" x14ac:dyDescent="0.25">
      <c r="A83" s="51">
        <v>44949</v>
      </c>
      <c r="B83" s="52" t="s">
        <v>36</v>
      </c>
      <c r="C83" s="42">
        <v>10000</v>
      </c>
      <c r="D83" s="42"/>
      <c r="E83" s="42"/>
      <c r="F83" s="40"/>
      <c r="G83" s="45"/>
      <c r="H83" s="45"/>
      <c r="I83" s="30"/>
    </row>
    <row r="84" spans="1:9" ht="15" x14ac:dyDescent="0.25">
      <c r="A84" s="51">
        <v>44949</v>
      </c>
      <c r="B84" s="52" t="s">
        <v>145</v>
      </c>
      <c r="C84" s="42">
        <v>705000</v>
      </c>
      <c r="D84" s="42"/>
      <c r="E84" s="42"/>
      <c r="F84" s="40"/>
      <c r="G84" s="45"/>
      <c r="H84" s="45"/>
      <c r="I84" s="30"/>
    </row>
    <row r="85" spans="1:9" ht="15" x14ac:dyDescent="0.25">
      <c r="A85" s="51">
        <v>44949</v>
      </c>
      <c r="B85" s="52" t="s">
        <v>147</v>
      </c>
      <c r="C85" s="42">
        <v>30000</v>
      </c>
      <c r="D85" s="42"/>
      <c r="E85" s="42"/>
      <c r="F85" s="40"/>
      <c r="G85" s="45"/>
      <c r="H85" s="45"/>
      <c r="I85" s="30"/>
    </row>
    <row r="86" spans="1:9" ht="15" x14ac:dyDescent="0.25">
      <c r="A86" s="51">
        <v>44951</v>
      </c>
      <c r="B86" s="52" t="s">
        <v>155</v>
      </c>
      <c r="C86" s="46"/>
      <c r="D86" s="42"/>
      <c r="E86" s="42"/>
      <c r="F86" s="40">
        <v>687000</v>
      </c>
      <c r="G86" s="45"/>
      <c r="H86" s="45"/>
      <c r="I86" s="30"/>
    </row>
    <row r="87" spans="1:9" ht="15" x14ac:dyDescent="0.25">
      <c r="A87" s="51">
        <v>44951</v>
      </c>
      <c r="B87" s="52" t="s">
        <v>156</v>
      </c>
      <c r="C87" s="46">
        <v>320000</v>
      </c>
      <c r="D87" s="42"/>
      <c r="E87" s="42"/>
      <c r="F87" s="40">
        <v>1200000</v>
      </c>
      <c r="G87" s="45"/>
      <c r="H87" s="45"/>
      <c r="I87" s="30"/>
    </row>
    <row r="88" spans="1:9" ht="15" x14ac:dyDescent="0.25">
      <c r="A88" s="51">
        <v>44951</v>
      </c>
      <c r="B88" s="52" t="s">
        <v>152</v>
      </c>
      <c r="C88" s="46">
        <v>20000</v>
      </c>
      <c r="D88" s="42"/>
      <c r="E88" s="42"/>
      <c r="F88" s="40"/>
      <c r="G88" s="45"/>
      <c r="H88" s="45"/>
      <c r="I88" s="30"/>
    </row>
    <row r="89" spans="1:9" ht="15" x14ac:dyDescent="0.25">
      <c r="A89" s="51">
        <v>44951</v>
      </c>
      <c r="B89" s="52" t="s">
        <v>154</v>
      </c>
      <c r="C89" s="46">
        <v>35000</v>
      </c>
      <c r="D89" s="42"/>
      <c r="E89" s="42"/>
      <c r="F89" s="40"/>
      <c r="G89" s="45"/>
      <c r="H89" s="45"/>
      <c r="I89" s="30"/>
    </row>
    <row r="90" spans="1:9" ht="15" x14ac:dyDescent="0.25">
      <c r="A90" s="51">
        <v>44951</v>
      </c>
      <c r="B90" s="52" t="s">
        <v>36</v>
      </c>
      <c r="C90" s="46">
        <v>15000</v>
      </c>
      <c r="D90" s="42"/>
      <c r="E90" s="42"/>
      <c r="F90" s="40"/>
      <c r="G90" s="45"/>
      <c r="H90" s="45"/>
      <c r="I90" s="30"/>
    </row>
    <row r="91" spans="1:9" ht="15" x14ac:dyDescent="0.25">
      <c r="A91" s="51">
        <v>44952</v>
      </c>
      <c r="B91" s="52" t="s">
        <v>159</v>
      </c>
      <c r="C91" s="46"/>
      <c r="D91" s="42"/>
      <c r="E91" s="42"/>
      <c r="F91" s="40">
        <v>500000</v>
      </c>
      <c r="G91" s="45"/>
      <c r="H91" s="45"/>
      <c r="I91" s="30"/>
    </row>
    <row r="92" spans="1:9" ht="15" x14ac:dyDescent="0.25">
      <c r="A92" s="51">
        <v>44952</v>
      </c>
      <c r="B92" s="52" t="s">
        <v>162</v>
      </c>
      <c r="C92" s="46">
        <v>210000</v>
      </c>
      <c r="D92" s="42">
        <v>40000</v>
      </c>
      <c r="E92" s="42"/>
      <c r="F92" s="40"/>
      <c r="G92" s="45"/>
      <c r="H92" s="45"/>
      <c r="I92" s="30"/>
    </row>
    <row r="93" spans="1:9" ht="15" x14ac:dyDescent="0.25">
      <c r="A93" s="51">
        <v>44952</v>
      </c>
      <c r="B93" s="52" t="s">
        <v>165</v>
      </c>
      <c r="C93" s="46">
        <v>390000</v>
      </c>
      <c r="D93" s="42"/>
      <c r="E93" s="40"/>
      <c r="F93" s="47"/>
      <c r="G93" s="45"/>
      <c r="H93" s="45"/>
      <c r="I93" s="30"/>
    </row>
    <row r="94" spans="1:9" ht="15" x14ac:dyDescent="0.25">
      <c r="A94" s="51">
        <v>44952</v>
      </c>
      <c r="B94" s="52" t="s">
        <v>166</v>
      </c>
      <c r="C94" s="46">
        <v>15000</v>
      </c>
      <c r="D94" s="42"/>
      <c r="E94" s="42"/>
      <c r="F94" s="40"/>
      <c r="G94" s="45"/>
      <c r="H94" s="45"/>
      <c r="I94" s="30"/>
    </row>
    <row r="95" spans="1:9" ht="15" x14ac:dyDescent="0.25">
      <c r="A95" s="51">
        <v>44952</v>
      </c>
      <c r="B95" s="52"/>
      <c r="C95" s="46"/>
      <c r="D95" s="42"/>
      <c r="E95" s="42"/>
      <c r="F95" s="40"/>
      <c r="G95" s="45"/>
      <c r="H95" s="45"/>
      <c r="I95" s="30"/>
    </row>
    <row r="96" spans="1:9" ht="15" x14ac:dyDescent="0.25">
      <c r="A96" s="51">
        <v>44952</v>
      </c>
      <c r="B96" s="52"/>
      <c r="C96" s="46"/>
      <c r="D96" s="42"/>
      <c r="E96" s="42"/>
      <c r="F96" s="40"/>
      <c r="G96" s="45"/>
      <c r="H96" s="45"/>
      <c r="I96" s="30"/>
    </row>
    <row r="97" spans="1:9" ht="15" x14ac:dyDescent="0.25">
      <c r="A97" s="50">
        <v>44953</v>
      </c>
      <c r="B97" s="52" t="s">
        <v>172</v>
      </c>
      <c r="C97" s="46">
        <v>270000</v>
      </c>
      <c r="D97" s="42">
        <v>90000</v>
      </c>
      <c r="E97" s="42">
        <v>300000</v>
      </c>
      <c r="F97" s="40"/>
      <c r="G97" s="45"/>
      <c r="H97" s="45"/>
      <c r="I97" s="30"/>
    </row>
    <row r="98" spans="1:9" ht="15" x14ac:dyDescent="0.25">
      <c r="A98" s="50">
        <v>44953</v>
      </c>
      <c r="B98" s="52" t="s">
        <v>169</v>
      </c>
      <c r="C98" s="46">
        <v>550000</v>
      </c>
      <c r="D98" s="42"/>
      <c r="E98" s="42"/>
      <c r="F98" s="40"/>
      <c r="G98" s="45"/>
      <c r="H98" s="45"/>
      <c r="I98" s="30"/>
    </row>
    <row r="99" spans="1:9" ht="15" x14ac:dyDescent="0.25">
      <c r="A99" s="51">
        <v>44956</v>
      </c>
      <c r="B99" s="52" t="s">
        <v>180</v>
      </c>
      <c r="C99" s="46"/>
      <c r="D99" s="42"/>
      <c r="E99" s="42"/>
      <c r="F99" s="40">
        <v>800000</v>
      </c>
      <c r="G99" s="45"/>
      <c r="H99" s="45"/>
      <c r="I99" s="30"/>
    </row>
    <row r="100" spans="1:9" ht="15" x14ac:dyDescent="0.25">
      <c r="A100" s="51"/>
      <c r="B100" s="52"/>
      <c r="C100" s="46"/>
      <c r="D100" s="42"/>
      <c r="E100" s="42"/>
      <c r="F100" s="40"/>
      <c r="G100" s="45"/>
      <c r="H100" s="45"/>
      <c r="I100" s="30"/>
    </row>
    <row r="101" spans="1:9" ht="15" x14ac:dyDescent="0.25">
      <c r="A101" s="51"/>
      <c r="B101" s="52"/>
      <c r="C101" s="46"/>
      <c r="D101" s="42"/>
      <c r="E101" s="42"/>
      <c r="F101" s="40"/>
      <c r="G101" s="45"/>
      <c r="H101" s="45"/>
      <c r="I101" s="30"/>
    </row>
    <row r="102" spans="1:9" ht="15" x14ac:dyDescent="0.25">
      <c r="A102" s="51"/>
      <c r="B102" s="52"/>
      <c r="C102" s="46"/>
      <c r="D102" s="42"/>
      <c r="E102" s="42"/>
      <c r="F102" s="40"/>
      <c r="G102" s="45"/>
      <c r="H102" s="45"/>
      <c r="I102" s="30"/>
    </row>
    <row r="103" spans="1:9" ht="15" x14ac:dyDescent="0.25">
      <c r="A103" s="51"/>
      <c r="B103" s="52"/>
      <c r="C103" s="46"/>
      <c r="D103" s="42"/>
      <c r="E103" s="42"/>
      <c r="F103" s="40"/>
      <c r="G103" s="45"/>
      <c r="H103" s="45"/>
      <c r="I103" s="30"/>
    </row>
    <row r="104" spans="1:9" ht="15" x14ac:dyDescent="0.25">
      <c r="A104" s="51"/>
      <c r="B104" s="52"/>
      <c r="C104" s="46"/>
      <c r="D104" s="42"/>
      <c r="E104" s="42"/>
      <c r="F104" s="40"/>
      <c r="G104" s="45"/>
      <c r="H104" s="45"/>
      <c r="I104" s="30"/>
    </row>
    <row r="105" spans="1:9" ht="15" x14ac:dyDescent="0.25">
      <c r="A105" s="51"/>
      <c r="B105" s="52"/>
      <c r="C105" s="46"/>
      <c r="D105" s="42"/>
      <c r="E105" s="42"/>
      <c r="F105" s="40"/>
      <c r="G105" s="45"/>
      <c r="H105" s="45"/>
      <c r="I105" s="30"/>
    </row>
    <row r="106" spans="1:9" ht="15" x14ac:dyDescent="0.25">
      <c r="A106" s="51"/>
      <c r="B106" s="52"/>
      <c r="C106" s="46"/>
      <c r="D106" s="42"/>
      <c r="E106" s="40"/>
      <c r="F106" s="52"/>
      <c r="G106" s="45"/>
      <c r="H106" s="45"/>
      <c r="I106" s="30"/>
    </row>
    <row r="107" spans="1:9" ht="15" x14ac:dyDescent="0.25">
      <c r="A107" s="51"/>
      <c r="B107" s="52"/>
      <c r="C107" s="46"/>
      <c r="D107" s="42"/>
      <c r="E107" s="40"/>
      <c r="F107" s="52"/>
      <c r="G107" s="45"/>
      <c r="H107" s="45"/>
      <c r="I107" s="30"/>
    </row>
    <row r="108" spans="1:9" ht="15" x14ac:dyDescent="0.25">
      <c r="A108" s="51"/>
      <c r="B108" s="52"/>
      <c r="C108" s="46"/>
      <c r="D108" s="42"/>
      <c r="E108" s="40"/>
      <c r="F108" s="42"/>
      <c r="G108" s="45"/>
      <c r="H108" s="45"/>
      <c r="I108" s="30"/>
    </row>
    <row r="109" spans="1:9" ht="15" x14ac:dyDescent="0.25">
      <c r="A109" s="51"/>
      <c r="B109" s="52"/>
      <c r="C109" s="46"/>
      <c r="D109" s="42"/>
      <c r="E109" s="40"/>
      <c r="F109" s="52"/>
      <c r="G109" s="45"/>
      <c r="H109" s="45"/>
      <c r="I109" s="30"/>
    </row>
    <row r="110" spans="1:9" ht="15" x14ac:dyDescent="0.25">
      <c r="A110" s="51"/>
      <c r="B110" s="52"/>
      <c r="C110" s="46"/>
      <c r="D110" s="42"/>
      <c r="E110" s="40"/>
      <c r="F110" s="52"/>
      <c r="G110" s="45"/>
      <c r="H110" s="45"/>
      <c r="I110" s="30"/>
    </row>
    <row r="111" spans="1:9" ht="15" x14ac:dyDescent="0.25">
      <c r="A111" s="51"/>
      <c r="B111" s="52"/>
      <c r="C111" s="46"/>
      <c r="D111" s="42"/>
      <c r="E111" s="40"/>
      <c r="F111" s="52"/>
      <c r="G111" s="45"/>
      <c r="H111" s="45"/>
      <c r="I111" s="30"/>
    </row>
    <row r="112" spans="1:9" ht="15.75" x14ac:dyDescent="0.25">
      <c r="A112" s="51"/>
      <c r="B112" s="52"/>
      <c r="C112" s="24"/>
      <c r="D112" s="42"/>
      <c r="E112" s="47"/>
      <c r="F112" s="53"/>
      <c r="G112" s="45"/>
      <c r="H112" s="45"/>
      <c r="I112" s="30"/>
    </row>
    <row r="113" spans="1:9" ht="15" x14ac:dyDescent="0.25">
      <c r="A113" s="51"/>
      <c r="B113" s="52"/>
      <c r="C113" s="46"/>
      <c r="D113" s="42"/>
      <c r="E113" s="40"/>
      <c r="F113" s="52"/>
      <c r="G113" s="45"/>
      <c r="H113" s="45"/>
      <c r="I113" s="30"/>
    </row>
    <row r="114" spans="1:9" ht="15" x14ac:dyDescent="0.25">
      <c r="A114" s="51"/>
      <c r="B114" s="52"/>
      <c r="C114" s="46"/>
      <c r="D114" s="42"/>
      <c r="E114" s="40"/>
      <c r="F114" s="52"/>
      <c r="G114" s="45"/>
      <c r="H114" s="45"/>
      <c r="I114" s="30"/>
    </row>
    <row r="115" spans="1:9" ht="15" x14ac:dyDescent="0.25">
      <c r="A115" s="51"/>
      <c r="B115" s="52"/>
      <c r="C115" s="46"/>
      <c r="D115" s="52"/>
      <c r="E115" s="46"/>
      <c r="F115" s="46"/>
      <c r="G115" s="45"/>
      <c r="H115" s="45"/>
      <c r="I115" s="30"/>
    </row>
    <row r="116" spans="1:9" ht="15" x14ac:dyDescent="0.25">
      <c r="A116" s="51"/>
      <c r="B116" s="52"/>
      <c r="C116" s="46"/>
      <c r="D116" s="52"/>
      <c r="E116" s="46"/>
      <c r="F116" s="46"/>
      <c r="G116" s="45"/>
      <c r="H116" s="45"/>
      <c r="I116" s="30"/>
    </row>
    <row r="117" spans="1:9" ht="15" x14ac:dyDescent="0.25">
      <c r="A117" s="51"/>
      <c r="B117" s="43"/>
      <c r="C117" s="42"/>
      <c r="D117" s="42"/>
      <c r="E117" s="40"/>
      <c r="F117" s="46"/>
      <c r="G117" s="45"/>
      <c r="H117" s="45"/>
      <c r="I117" s="30"/>
    </row>
    <row r="118" spans="1:9" ht="15" x14ac:dyDescent="0.25">
      <c r="A118" s="51"/>
      <c r="B118" s="43"/>
      <c r="C118" s="42"/>
      <c r="D118" s="42"/>
      <c r="E118" s="40"/>
      <c r="F118" s="46"/>
      <c r="G118" s="45"/>
      <c r="H118" s="45"/>
      <c r="I118" s="30"/>
    </row>
    <row r="119" spans="1:9" ht="15" x14ac:dyDescent="0.25">
      <c r="A119" s="51"/>
      <c r="B119" s="43"/>
      <c r="C119" s="42"/>
      <c r="D119" s="42"/>
      <c r="E119" s="47"/>
      <c r="F119" s="46"/>
      <c r="G119" s="45"/>
      <c r="H119" s="45"/>
      <c r="I119" s="30"/>
    </row>
    <row r="120" spans="1:9" ht="15" x14ac:dyDescent="0.25">
      <c r="A120" s="51"/>
      <c r="B120" s="43"/>
      <c r="C120" s="42"/>
      <c r="D120" s="42"/>
      <c r="E120" s="40"/>
      <c r="F120" s="46"/>
      <c r="G120" s="45"/>
      <c r="H120" s="45"/>
      <c r="I120" s="30"/>
    </row>
    <row r="121" spans="1:9" ht="15" x14ac:dyDescent="0.25">
      <c r="A121" s="51"/>
      <c r="B121" s="43"/>
      <c r="C121" s="42"/>
      <c r="D121" s="42"/>
      <c r="E121" s="47"/>
      <c r="F121" s="40"/>
      <c r="G121" s="45"/>
      <c r="H121" s="45"/>
      <c r="I121" s="30"/>
    </row>
    <row r="122" spans="1:9" ht="15" x14ac:dyDescent="0.25">
      <c r="A122" s="50"/>
      <c r="B122" s="43"/>
      <c r="C122" s="42"/>
      <c r="D122" s="42"/>
      <c r="E122" s="41"/>
      <c r="F122" s="47"/>
      <c r="G122" s="45"/>
      <c r="H122" s="45"/>
      <c r="I122" s="30"/>
    </row>
    <row r="123" spans="1:9" ht="15" x14ac:dyDescent="0.25">
      <c r="A123" s="50"/>
      <c r="B123" s="43"/>
      <c r="C123" s="42"/>
      <c r="D123" s="42"/>
      <c r="E123" s="41"/>
      <c r="F123" s="47"/>
      <c r="G123" s="45"/>
      <c r="H123" s="45"/>
      <c r="I123" s="30"/>
    </row>
    <row r="124" spans="1:9" ht="15" x14ac:dyDescent="0.25">
      <c r="A124" s="50"/>
      <c r="B124" s="43"/>
      <c r="C124" s="42"/>
      <c r="D124" s="42"/>
      <c r="E124" s="41"/>
      <c r="F124" s="47"/>
      <c r="G124" s="45"/>
      <c r="H124" s="45"/>
      <c r="I124" s="30"/>
    </row>
    <row r="125" spans="1:9" ht="15" x14ac:dyDescent="0.25">
      <c r="A125" s="50"/>
      <c r="B125" s="43"/>
      <c r="C125" s="42"/>
      <c r="D125" s="42"/>
      <c r="E125" s="41"/>
      <c r="F125" s="47"/>
      <c r="G125" s="45"/>
      <c r="H125" s="45"/>
      <c r="I125" s="30"/>
    </row>
    <row r="126" spans="1:9" ht="15" x14ac:dyDescent="0.25">
      <c r="A126" s="50"/>
      <c r="B126" s="43"/>
      <c r="C126" s="42"/>
      <c r="D126" s="42"/>
      <c r="E126" s="47"/>
      <c r="F126" s="40"/>
      <c r="G126" s="45"/>
      <c r="H126" s="45"/>
      <c r="I126" s="30"/>
    </row>
    <row r="127" spans="1:9" ht="15" x14ac:dyDescent="0.25">
      <c r="A127" s="50"/>
      <c r="B127" s="43"/>
      <c r="C127" s="42"/>
      <c r="D127" s="42"/>
      <c r="E127" s="47"/>
      <c r="F127" s="40"/>
      <c r="G127" s="45"/>
      <c r="H127" s="45"/>
      <c r="I127" s="30"/>
    </row>
    <row r="128" spans="1:9" ht="15" x14ac:dyDescent="0.25">
      <c r="A128" s="50"/>
      <c r="B128" s="43"/>
      <c r="C128" s="42"/>
      <c r="D128" s="42"/>
      <c r="E128" s="47"/>
      <c r="F128" s="40"/>
      <c r="G128" s="45"/>
      <c r="H128" s="45"/>
      <c r="I128" s="30"/>
    </row>
    <row r="129" spans="1:9" ht="15" x14ac:dyDescent="0.25">
      <c r="A129" s="50"/>
      <c r="B129" s="43"/>
      <c r="C129" s="42"/>
      <c r="D129" s="42"/>
      <c r="E129" s="41"/>
      <c r="F129" s="47"/>
      <c r="G129" s="45"/>
      <c r="H129" s="45"/>
      <c r="I129" s="30"/>
    </row>
    <row r="130" spans="1:9" ht="15" x14ac:dyDescent="0.25">
      <c r="A130" s="50"/>
      <c r="B130" s="43"/>
      <c r="C130" s="42"/>
      <c r="D130" s="42"/>
      <c r="E130" s="41"/>
      <c r="F130" s="47"/>
      <c r="G130" s="45"/>
      <c r="H130" s="45"/>
      <c r="I130" s="30"/>
    </row>
    <row r="131" spans="1:9" ht="15" x14ac:dyDescent="0.25">
      <c r="A131" s="50"/>
      <c r="B131" s="43"/>
      <c r="C131" s="42"/>
      <c r="D131" s="42"/>
      <c r="E131" s="41"/>
      <c r="F131" s="47"/>
      <c r="G131" s="45"/>
      <c r="H131" s="45"/>
      <c r="I131" s="30"/>
    </row>
    <row r="132" spans="1:9" ht="15" x14ac:dyDescent="0.25">
      <c r="A132" s="50"/>
      <c r="B132" s="43"/>
      <c r="C132" s="42"/>
      <c r="D132" s="42"/>
      <c r="E132" s="41"/>
      <c r="F132" s="47"/>
      <c r="G132" s="45"/>
      <c r="H132" s="45"/>
      <c r="I132" s="30"/>
    </row>
    <row r="133" spans="1:9" ht="15" x14ac:dyDescent="0.25">
      <c r="A133" s="50"/>
      <c r="B133" s="43"/>
      <c r="C133" s="42"/>
      <c r="D133" s="42"/>
      <c r="E133" s="41"/>
      <c r="F133" s="47"/>
      <c r="G133" s="45"/>
      <c r="H133" s="45"/>
      <c r="I133" s="30"/>
    </row>
    <row r="134" spans="1:9" ht="15" x14ac:dyDescent="0.25">
      <c r="A134" s="50"/>
      <c r="B134" s="43"/>
      <c r="C134" s="42"/>
      <c r="D134" s="42"/>
      <c r="E134" s="49"/>
      <c r="F134" s="41"/>
      <c r="G134" s="45"/>
      <c r="H134" s="45"/>
      <c r="I134" s="30"/>
    </row>
    <row r="135" spans="1:9" ht="15" x14ac:dyDescent="0.25">
      <c r="A135" s="50"/>
      <c r="B135" s="43"/>
      <c r="C135" s="42"/>
      <c r="D135" s="42"/>
      <c r="E135" s="49"/>
      <c r="F135" s="41"/>
      <c r="G135" s="45"/>
      <c r="H135" s="45"/>
      <c r="I135" s="30"/>
    </row>
    <row r="136" spans="1:9" ht="15" x14ac:dyDescent="0.25">
      <c r="A136" s="50"/>
      <c r="B136" s="43"/>
      <c r="C136" s="42"/>
      <c r="D136" s="42"/>
      <c r="E136" s="49"/>
      <c r="F136" s="41"/>
      <c r="G136" s="45"/>
      <c r="H136" s="45"/>
      <c r="I136" s="30"/>
    </row>
    <row r="137" spans="1:9" ht="15" x14ac:dyDescent="0.25">
      <c r="A137" s="50"/>
      <c r="B137" s="43"/>
      <c r="C137" s="42"/>
      <c r="D137" s="42"/>
      <c r="E137" s="49"/>
      <c r="F137" s="41"/>
      <c r="G137" s="45"/>
      <c r="H137" s="45"/>
      <c r="I137" s="30"/>
    </row>
    <row r="138" spans="1:9" ht="15" x14ac:dyDescent="0.25">
      <c r="A138" s="50"/>
      <c r="B138" s="43"/>
      <c r="C138" s="42"/>
      <c r="D138" s="42"/>
      <c r="E138" s="49"/>
      <c r="F138" s="41"/>
      <c r="G138" s="45"/>
      <c r="H138" s="45"/>
      <c r="I138" s="30"/>
    </row>
    <row r="139" spans="1:9" ht="15" x14ac:dyDescent="0.25">
      <c r="A139" s="50"/>
      <c r="B139" s="43"/>
      <c r="C139" s="42"/>
      <c r="D139" s="42"/>
      <c r="E139" s="49"/>
      <c r="F139" s="41"/>
      <c r="G139" s="45"/>
      <c r="H139" s="45"/>
      <c r="I139" s="30"/>
    </row>
    <row r="140" spans="1:9" ht="15" x14ac:dyDescent="0.25">
      <c r="A140" s="48"/>
      <c r="B140" s="43"/>
      <c r="C140" s="42"/>
      <c r="D140" s="42"/>
      <c r="E140" s="47"/>
      <c r="F140" s="46"/>
      <c r="G140" s="45"/>
      <c r="H140" s="45"/>
      <c r="I140" s="30"/>
    </row>
    <row r="141" spans="1:9" ht="15" x14ac:dyDescent="0.25">
      <c r="A141" s="44"/>
      <c r="B141" s="43"/>
      <c r="C141" s="42"/>
      <c r="D141" s="42"/>
      <c r="E141" s="41"/>
      <c r="F141" s="40"/>
      <c r="G141" s="39"/>
      <c r="H141" s="39"/>
      <c r="I141" s="30"/>
    </row>
    <row r="142" spans="1:9" ht="15" x14ac:dyDescent="0.25">
      <c r="A142" s="38" t="s">
        <v>23</v>
      </c>
      <c r="B142" s="38"/>
      <c r="C142" s="37">
        <f>SUBTOTAL(109,Tabla111315175[EFECTIVO])</f>
        <v>12219700</v>
      </c>
      <c r="D142" s="37">
        <f>SUBTOTAL(109,Tabla111315175[NEQUI])</f>
        <v>895000</v>
      </c>
      <c r="E142" s="37">
        <f>SUBTOTAL(109,Tabla111315175[TARJETA / DAVIVIENDA])</f>
        <v>3446000</v>
      </c>
      <c r="F142" s="37">
        <f>SUBTOTAL(109,Tabla111315175[TARJETA  / BANCOLOMBIA])</f>
        <v>3836000</v>
      </c>
      <c r="G142" s="36"/>
      <c r="H142" s="36"/>
      <c r="I142" s="30"/>
    </row>
    <row r="143" spans="1:9" ht="15" x14ac:dyDescent="0.25">
      <c r="A143" s="33"/>
      <c r="B143" s="34"/>
      <c r="C143" s="98"/>
      <c r="D143" s="98"/>
      <c r="E143" s="31"/>
      <c r="F143" s="30"/>
      <c r="G143" s="30"/>
      <c r="H143" s="30"/>
      <c r="I143" s="30"/>
    </row>
    <row r="144" spans="1:9" ht="15" x14ac:dyDescent="0.25">
      <c r="A144" s="33"/>
      <c r="B144" s="34" t="s">
        <v>22</v>
      </c>
      <c r="C144" s="98">
        <f>Tabla111315175[[#Totals],[EFECTIVO]]</f>
        <v>12219700</v>
      </c>
      <c r="D144" s="98"/>
      <c r="E144" s="31"/>
      <c r="F144" s="30"/>
      <c r="G144" s="30"/>
      <c r="H144" s="30"/>
      <c r="I144" s="30"/>
    </row>
    <row r="145" spans="1:9" ht="15" x14ac:dyDescent="0.25">
      <c r="A145" s="33"/>
      <c r="B145" s="34" t="s">
        <v>21</v>
      </c>
      <c r="C145" s="98">
        <f>Tabla111315175[[#Totals],[TARJETA  / BANCOLOMBIA]]</f>
        <v>3836000</v>
      </c>
      <c r="D145" s="98"/>
      <c r="E145" s="31"/>
      <c r="F145" s="30"/>
      <c r="G145" s="30"/>
      <c r="H145" s="30"/>
      <c r="I145" s="30"/>
    </row>
    <row r="146" spans="1:9" ht="15" x14ac:dyDescent="0.25">
      <c r="A146" s="33"/>
      <c r="B146" s="34" t="s">
        <v>20</v>
      </c>
      <c r="C146" s="98">
        <f>Tabla111315175[[#Totals],[NEQUI]]</f>
        <v>895000</v>
      </c>
      <c r="D146" s="98"/>
      <c r="E146" s="31"/>
      <c r="F146" s="30"/>
      <c r="G146" s="30"/>
      <c r="H146" s="30"/>
      <c r="I146" s="30"/>
    </row>
    <row r="147" spans="1:9" ht="15" x14ac:dyDescent="0.25">
      <c r="A147" s="33"/>
      <c r="B147" s="34" t="s">
        <v>10</v>
      </c>
      <c r="C147" s="98">
        <f>Tabla111315175[[#Totals],[TARJETA / DAVIVIENDA]]</f>
        <v>3446000</v>
      </c>
      <c r="D147" s="98"/>
      <c r="E147" s="31"/>
      <c r="F147" s="30"/>
      <c r="G147" s="30"/>
      <c r="H147" s="30"/>
      <c r="I147" s="30"/>
    </row>
    <row r="148" spans="1:9" ht="18.75" x14ac:dyDescent="0.3">
      <c r="A148" s="33"/>
      <c r="B148" s="34" t="s">
        <v>19</v>
      </c>
      <c r="C148" s="97">
        <f>SUM(C144:C147)</f>
        <v>20396700</v>
      </c>
      <c r="D148" s="97"/>
      <c r="E148" s="31"/>
      <c r="F148" s="30"/>
      <c r="G148" s="30"/>
      <c r="H148" s="30"/>
      <c r="I148" s="30"/>
    </row>
    <row r="149" spans="1:9" x14ac:dyDescent="0.2">
      <c r="I149" s="30"/>
    </row>
  </sheetData>
  <mergeCells count="8">
    <mergeCell ref="C145:D145"/>
    <mergeCell ref="C146:D146"/>
    <mergeCell ref="C147:D147"/>
    <mergeCell ref="C148:D148"/>
    <mergeCell ref="B3:H3"/>
    <mergeCell ref="C4:I4"/>
    <mergeCell ref="C143:D143"/>
    <mergeCell ref="C144:D144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ENERO</vt:lpstr>
      <vt:lpstr>Hoja1</vt:lpstr>
      <vt:lpstr>REGISTRO ENERO</vt:lpstr>
      <vt:lpstr>Hoja2</vt:lpstr>
      <vt:lpstr>ENERO!Títulos_a_imprimir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MultiFrenos de la Sabana</dc:creator>
  <cp:lastModifiedBy>MultiFrenos de la Sabana</cp:lastModifiedBy>
  <cp:lastPrinted>2023-03-25T18:57:53Z</cp:lastPrinted>
  <dcterms:created xsi:type="dcterms:W3CDTF">2023-01-03T16:54:09Z</dcterms:created>
  <dcterms:modified xsi:type="dcterms:W3CDTF">2023-03-25T19:09:56Z</dcterms:modified>
</cp:coreProperties>
</file>