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365" firstSheet="2" activeTab="6"/>
  </bookViews>
  <sheets>
    <sheet name="CARRO VERDE" sheetId="7" r:id="rId1"/>
    <sheet name="CAMION ROJO" sheetId="10" r:id="rId2"/>
    <sheet name="NOVIEMBRE" sheetId="1" r:id="rId3"/>
    <sheet name="RECIBO DE PAGO " sheetId="4" r:id="rId4"/>
    <sheet name="DETALLES" sheetId="6" r:id="rId5"/>
    <sheet name="RECIBO DE PAGO 04 AL 10-12" sheetId="8" r:id="rId6"/>
    <sheet name="ADELANTOS" sheetId="9" r:id="rId7"/>
  </sheets>
  <externalReferences>
    <externalReference r:id="rId8"/>
    <externalReference r:id="rId9"/>
  </externalReferences>
  <definedNames>
    <definedName name="Nombre_empresa">[1]Factura!$B$1</definedName>
    <definedName name="NumeroColumna">7</definedName>
    <definedName name="NumeroFila">3</definedName>
    <definedName name="TítuloColumna1">[2]!Factura[[#Headers],[CANT]]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9" l="1"/>
  <c r="E60" i="10" l="1"/>
  <c r="G60" i="10" s="1"/>
  <c r="G59" i="10"/>
  <c r="E35" i="10"/>
  <c r="H26" i="10"/>
  <c r="H9" i="10" s="1"/>
  <c r="E60" i="7" l="1"/>
  <c r="H27" i="1"/>
  <c r="H28" i="1"/>
  <c r="H19" i="1"/>
  <c r="H20" i="1"/>
  <c r="H21" i="1"/>
  <c r="H22" i="1"/>
  <c r="H23" i="1"/>
  <c r="H24" i="1"/>
  <c r="H25" i="1"/>
  <c r="H26" i="1"/>
  <c r="H29" i="1"/>
  <c r="H30" i="1"/>
  <c r="H31" i="1"/>
  <c r="H18" i="1"/>
  <c r="J4" i="1" l="1"/>
  <c r="H25" i="8" l="1"/>
  <c r="D16" i="8"/>
  <c r="H15" i="1"/>
  <c r="N15" i="1" s="1"/>
  <c r="G15" i="7" l="1"/>
  <c r="G60" i="7" l="1"/>
  <c r="G59" i="7"/>
  <c r="E35" i="7"/>
  <c r="G34" i="7"/>
  <c r="G33" i="7"/>
  <c r="G32" i="7"/>
  <c r="H26" i="7"/>
  <c r="H9" i="7" s="1"/>
  <c r="H3" i="1" l="1"/>
  <c r="N3" i="1" s="1"/>
  <c r="L3" i="1"/>
  <c r="J2" i="1" l="1"/>
  <c r="H2" i="1" s="1"/>
  <c r="N2" i="1" s="1"/>
  <c r="H4" i="1"/>
  <c r="N4" i="1" s="1"/>
  <c r="H25" i="4" l="1"/>
  <c r="D16" i="4" s="1"/>
  <c r="H84" i="1" l="1"/>
  <c r="N84" i="1" s="1"/>
  <c r="H83" i="1"/>
  <c r="N83" i="1" s="1"/>
  <c r="H82" i="1"/>
  <c r="N82" i="1" s="1"/>
  <c r="H81" i="1"/>
  <c r="N81" i="1" s="1"/>
  <c r="H80" i="1"/>
  <c r="N80" i="1" s="1"/>
  <c r="H79" i="1"/>
  <c r="N79" i="1" s="1"/>
  <c r="H78" i="1"/>
  <c r="N78" i="1" s="1"/>
  <c r="H77" i="1"/>
  <c r="N77" i="1" s="1"/>
  <c r="H76" i="1"/>
  <c r="N76" i="1" s="1"/>
  <c r="H75" i="1"/>
  <c r="N75" i="1" s="1"/>
  <c r="H74" i="1"/>
  <c r="N74" i="1" s="1"/>
  <c r="H73" i="1"/>
  <c r="N73" i="1" s="1"/>
  <c r="H72" i="1"/>
  <c r="N72" i="1" s="1"/>
  <c r="H71" i="1"/>
  <c r="N71" i="1" s="1"/>
  <c r="H70" i="1"/>
  <c r="N70" i="1" s="1"/>
  <c r="H69" i="1"/>
  <c r="N69" i="1" s="1"/>
  <c r="H68" i="1"/>
  <c r="N68" i="1" s="1"/>
  <c r="H67" i="1"/>
  <c r="N67" i="1" s="1"/>
  <c r="H66" i="1"/>
  <c r="N66" i="1" s="1"/>
  <c r="H65" i="1"/>
  <c r="N65" i="1" s="1"/>
  <c r="H64" i="1"/>
  <c r="N64" i="1" s="1"/>
  <c r="H63" i="1"/>
  <c r="N63" i="1" s="1"/>
  <c r="H62" i="1"/>
  <c r="N62" i="1" s="1"/>
  <c r="H61" i="1"/>
  <c r="N61" i="1" s="1"/>
  <c r="H60" i="1"/>
  <c r="N60" i="1" s="1"/>
  <c r="H59" i="1"/>
  <c r="N59" i="1" s="1"/>
  <c r="H58" i="1"/>
  <c r="N58" i="1" s="1"/>
  <c r="H57" i="1"/>
  <c r="N57" i="1" s="1"/>
  <c r="H56" i="1"/>
  <c r="N56" i="1" s="1"/>
  <c r="H55" i="1"/>
  <c r="N55" i="1" s="1"/>
  <c r="H54" i="1"/>
  <c r="N54" i="1" s="1"/>
  <c r="H53" i="1"/>
  <c r="N53" i="1" s="1"/>
  <c r="H52" i="1"/>
  <c r="N52" i="1" s="1"/>
  <c r="H51" i="1"/>
  <c r="N51" i="1" s="1"/>
  <c r="H50" i="1"/>
  <c r="N50" i="1" s="1"/>
  <c r="H49" i="1"/>
  <c r="N49" i="1" s="1"/>
  <c r="H48" i="1"/>
  <c r="N48" i="1" s="1"/>
  <c r="H47" i="1"/>
  <c r="N47" i="1" s="1"/>
  <c r="H46" i="1"/>
  <c r="N46" i="1" s="1"/>
  <c r="H45" i="1"/>
  <c r="N45" i="1" s="1"/>
  <c r="H44" i="1"/>
  <c r="N44" i="1" s="1"/>
  <c r="H43" i="1"/>
  <c r="N43" i="1" s="1"/>
  <c r="H42" i="1"/>
  <c r="N42" i="1" s="1"/>
  <c r="H41" i="1"/>
  <c r="N41" i="1" s="1"/>
  <c r="H40" i="1"/>
  <c r="N40" i="1" s="1"/>
  <c r="H39" i="1"/>
  <c r="N39" i="1" s="1"/>
  <c r="H38" i="1"/>
  <c r="N38" i="1" s="1"/>
  <c r="H37" i="1"/>
  <c r="N37" i="1" s="1"/>
  <c r="H36" i="1"/>
  <c r="N36" i="1" s="1"/>
  <c r="H35" i="1"/>
  <c r="N35" i="1" s="1"/>
  <c r="H34" i="1"/>
  <c r="N34" i="1" s="1"/>
  <c r="H33" i="1"/>
  <c r="N33" i="1" s="1"/>
  <c r="H32" i="1"/>
  <c r="N32" i="1" s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H14" i="1"/>
  <c r="N14" i="1" s="1"/>
  <c r="H13" i="1"/>
  <c r="N13" i="1" s="1"/>
  <c r="H12" i="1"/>
  <c r="N12" i="1" s="1"/>
  <c r="H11" i="1"/>
  <c r="N11" i="1" s="1"/>
  <c r="H10" i="1"/>
  <c r="N10" i="1" s="1"/>
  <c r="H9" i="1"/>
  <c r="N9" i="1" s="1"/>
  <c r="H8" i="1"/>
  <c r="N8" i="1" s="1"/>
  <c r="H7" i="1"/>
  <c r="N7" i="1" s="1"/>
  <c r="H6" i="1"/>
  <c r="N6" i="1" s="1"/>
  <c r="H5" i="1"/>
  <c r="N5" i="1" s="1"/>
</calcChain>
</file>

<file path=xl/sharedStrings.xml><?xml version="1.0" encoding="utf-8"?>
<sst xmlns="http://schemas.openxmlformats.org/spreadsheetml/2006/main" count="206" uniqueCount="124">
  <si>
    <t>FECHA</t>
  </si>
  <si>
    <t>FECHA DE SALIDA</t>
  </si>
  <si>
    <t>NUMERO DE FACTURA</t>
  </si>
  <si>
    <t>MODELO</t>
  </si>
  <si>
    <t>PLACA</t>
  </si>
  <si>
    <t>DETALLES</t>
  </si>
  <si>
    <t>TOTAL FACTURA</t>
  </si>
  <si>
    <t>PORCENTAJE A CANCELAR</t>
  </si>
  <si>
    <t>REPUESTOS USADOS</t>
  </si>
  <si>
    <t>MONTO DE COMPRA</t>
  </si>
  <si>
    <t>ABONOS CLIENTES</t>
  </si>
  <si>
    <t>ABONOS A TRABAJO</t>
  </si>
  <si>
    <t>DFSK</t>
  </si>
  <si>
    <t>WPQ-949</t>
  </si>
  <si>
    <t>RETOQUE -PINTURA DE RINES Y POLICHAO</t>
  </si>
  <si>
    <t>PINTURA</t>
  </si>
  <si>
    <t>TOYOTA</t>
  </si>
  <si>
    <t>SPARK</t>
  </si>
  <si>
    <t>ICX-540</t>
  </si>
  <si>
    <t>LATONERIA Y PINTURA</t>
  </si>
  <si>
    <t>VARIOS</t>
  </si>
  <si>
    <t>SANDERO</t>
  </si>
  <si>
    <t>JSX-220</t>
  </si>
  <si>
    <t>PEGOUT</t>
  </si>
  <si>
    <t>FILTRO DE KENWORTH</t>
  </si>
  <si>
    <t>CHEVROLET SAI</t>
  </si>
  <si>
    <t>TIGO</t>
  </si>
  <si>
    <t>ZXT-837</t>
  </si>
  <si>
    <t>POLICHADA RETOQUE PINTURA COSTADO DERECHO</t>
  </si>
  <si>
    <t>ESTATUS</t>
  </si>
  <si>
    <t>GANANCIA</t>
  </si>
  <si>
    <t>CANCELADO</t>
  </si>
  <si>
    <t>MAZDA</t>
  </si>
  <si>
    <t>SGE-400</t>
  </si>
  <si>
    <t>Servicios Especializados en Frenos Hidráulico de Aire ABS Electrónico- Frenos de Ahogo - Mecánica en General  Full Inyección-Electricidad -  Latonería y Pintura - Autolavado - Cambio de Aceite - Servicio de Escáner</t>
  </si>
  <si>
    <t>ALEJANDRO DIAZ                                                                                                NIT: 700170441-2                                                                                               NO RESPONSABLE DE IVA</t>
  </si>
  <si>
    <t xml:space="preserve">Actividad Economica        CIIU 4530 - 4520  </t>
  </si>
  <si>
    <t>Nombre:</t>
  </si>
  <si>
    <t>FRANCISCO PEREZ</t>
  </si>
  <si>
    <t>CC:</t>
  </si>
  <si>
    <t xml:space="preserve">Departamento: </t>
  </si>
  <si>
    <t>RECIBO DE PAGO</t>
  </si>
  <si>
    <t>He recibo la cantidad de:</t>
  </si>
  <si>
    <t xml:space="preserve">por concepto de pagos por servicios correspondiente a la semana </t>
  </si>
  <si>
    <t xml:space="preserve">del: </t>
  </si>
  <si>
    <t>al:</t>
  </si>
  <si>
    <t>Descripción trabajo realizado:</t>
  </si>
  <si>
    <t>Recibe Conforme:</t>
  </si>
  <si>
    <t xml:space="preserve">Nombre y Apellido </t>
  </si>
  <si>
    <t>POR CANCELAR</t>
  </si>
  <si>
    <t>CARRO VERDE</t>
  </si>
  <si>
    <t>NISSAN</t>
  </si>
  <si>
    <t>VEI-798</t>
  </si>
  <si>
    <t>REPARACION</t>
  </si>
  <si>
    <t>RECIBO 08</t>
  </si>
  <si>
    <t>JAC</t>
  </si>
  <si>
    <t>JKY772-JKV-518</t>
  </si>
  <si>
    <t xml:space="preserve">CAMBIO DE CINTAS </t>
  </si>
  <si>
    <t>UCS-956</t>
  </si>
  <si>
    <t>PULIR</t>
  </si>
  <si>
    <t>MODELO:</t>
  </si>
  <si>
    <t>FECHA DE ENTRADA:</t>
  </si>
  <si>
    <t>PLACA:</t>
  </si>
  <si>
    <t>FECHA DE SALIDA:</t>
  </si>
  <si>
    <t>CLIENTE:</t>
  </si>
  <si>
    <t>DIRECCION:</t>
  </si>
  <si>
    <t>TELEFONO:</t>
  </si>
  <si>
    <t>MONTO TRABAJO:</t>
  </si>
  <si>
    <t xml:space="preserve">PORCENTAJE A CANCELAR: </t>
  </si>
  <si>
    <t>GASTOS</t>
  </si>
  <si>
    <t>FECHA DE COMPRA</t>
  </si>
  <si>
    <t>NUMERO FACT</t>
  </si>
  <si>
    <t>DETALLE</t>
  </si>
  <si>
    <t>MONTO</t>
  </si>
  <si>
    <t>TOTAL GASTOS</t>
  </si>
  <si>
    <t>NUMERO FACTURA</t>
  </si>
  <si>
    <t>ABONOS</t>
  </si>
  <si>
    <t>SALDO</t>
  </si>
  <si>
    <t>TOTAL:</t>
  </si>
  <si>
    <t xml:space="preserve">ABONOS  DE PAGO A LATONERIA </t>
  </si>
  <si>
    <t>PAGOS</t>
  </si>
  <si>
    <t>1 ERA COMPRA</t>
  </si>
  <si>
    <t>DEL 02 AL 07/08/2021</t>
  </si>
  <si>
    <t>DEL 18 AL 24/07/2021</t>
  </si>
  <si>
    <t>DEL 26 AL 31/07/2021</t>
  </si>
  <si>
    <t>DEL 09 AL 14/08/2021</t>
  </si>
  <si>
    <t>DEL 16 AL 21/08/2021</t>
  </si>
  <si>
    <t>DEL 23 AL 28/08/2021</t>
  </si>
  <si>
    <t>DEL 30 AL 04/09/2021</t>
  </si>
  <si>
    <t>DEL 06 AL 11-09-2021</t>
  </si>
  <si>
    <t>DEL 13 AL 18/09/2021</t>
  </si>
  <si>
    <t>DEL 20 AL 25/09/2021</t>
  </si>
  <si>
    <t>DEL 27 AL 02/10/2021</t>
  </si>
  <si>
    <t>DEL 04 AL 09/10/2021</t>
  </si>
  <si>
    <t>1849-4308</t>
  </si>
  <si>
    <t>MASILLA-VARIOS</t>
  </si>
  <si>
    <t>LAMINA</t>
  </si>
  <si>
    <t xml:space="preserve">MASILLA </t>
  </si>
  <si>
    <t>SALDO MAZDA</t>
  </si>
  <si>
    <t>RESTAURACION Y PINTURA</t>
  </si>
  <si>
    <t>CAMBIO DE CINTAS</t>
  </si>
  <si>
    <t>ADELANTO PAGO</t>
  </si>
  <si>
    <t>ADELANTOS</t>
  </si>
  <si>
    <t>VARIOS/ FACT 2004/BOMBILLO</t>
  </si>
  <si>
    <t>RENAULT</t>
  </si>
  <si>
    <t>TTO-397</t>
  </si>
  <si>
    <t>REPARACION PUERTA</t>
  </si>
  <si>
    <t>HYUNDAI</t>
  </si>
  <si>
    <t>SOS-739</t>
  </si>
  <si>
    <t>CAMBIAR ESPARRAGOS</t>
  </si>
  <si>
    <t>IVX-095</t>
  </si>
  <si>
    <t>KIA PICANTO</t>
  </si>
  <si>
    <t>DEL 23 AL 03/12/2021</t>
  </si>
  <si>
    <t>DEL 03 AL 11/12/2021</t>
  </si>
  <si>
    <t xml:space="preserve">ADELANTO </t>
  </si>
  <si>
    <t>BRILLO DE ALAMBRE</t>
  </si>
  <si>
    <t>DISCO DE CORTE</t>
  </si>
  <si>
    <t>LOGAN RENAULT</t>
  </si>
  <si>
    <t>BYX-992</t>
  </si>
  <si>
    <t>PINTURA EXTERIOR</t>
  </si>
  <si>
    <t>ABONO</t>
  </si>
  <si>
    <t>GERMAN MONTAÑEZ</t>
  </si>
  <si>
    <t>germanm31@hotmail.com</t>
  </si>
  <si>
    <t>SALDO ADELANTOS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</si>
</sst>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Tahoma"/>
      <family val="2"/>
    </font>
    <font>
      <b/>
      <sz val="8"/>
      <color theme="3"/>
      <name val="Tahoma"/>
      <family val="2"/>
    </font>
    <font>
      <sz val="11"/>
      <color theme="3"/>
      <name val="Tahoma"/>
      <family val="2"/>
    </font>
    <font>
      <b/>
      <sz val="11"/>
      <color theme="3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Fill="1"/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0" xfId="0" applyFont="1"/>
    <xf numFmtId="14" fontId="2" fillId="0" borderId="0" xfId="0" applyNumberFormat="1" applyFont="1" applyAlignment="1">
      <alignment horizontal="center"/>
    </xf>
    <xf numFmtId="44" fontId="0" fillId="0" borderId="1" xfId="1" applyNumberFormat="1" applyFont="1" applyFill="1" applyBorder="1"/>
    <xf numFmtId="44" fontId="2" fillId="0" borderId="5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/>
    <xf numFmtId="44" fontId="0" fillId="0" borderId="0" xfId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44" fontId="0" fillId="0" borderId="0" xfId="1" applyNumberFormat="1" applyFont="1" applyFill="1" applyAlignment="1">
      <alignment horizontal="center"/>
    </xf>
    <xf numFmtId="14" fontId="0" fillId="0" borderId="0" xfId="0" applyNumberFormat="1"/>
    <xf numFmtId="0" fontId="0" fillId="0" borderId="0" xfId="0" applyAlignment="1"/>
    <xf numFmtId="44" fontId="2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4" fontId="0" fillId="0" borderId="5" xfId="1" applyFont="1" applyBorder="1"/>
    <xf numFmtId="0" fontId="2" fillId="4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4" fontId="0" fillId="0" borderId="0" xfId="1" applyFont="1"/>
    <xf numFmtId="44" fontId="2" fillId="0" borderId="1" xfId="1" applyNumberFormat="1" applyFont="1" applyFill="1" applyBorder="1"/>
    <xf numFmtId="44" fontId="0" fillId="0" borderId="0" xfId="1" applyFont="1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0" borderId="0" xfId="2" applyAlignment="1">
      <alignment horizontal="center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8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2" xfId="1" applyFont="1" applyBorder="1" applyAlignment="1"/>
    <xf numFmtId="0" fontId="0" fillId="0" borderId="0" xfId="0" applyBorder="1" applyAlignment="1">
      <alignment horizontal="right"/>
    </xf>
    <xf numFmtId="4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4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2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2" fillId="0" borderId="0" xfId="0" applyNumberFormat="1" applyFont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066799" cy="1066799"/>
    <xdr:pic>
      <xdr:nvPicPr>
        <xdr:cNvPr id="2" name="Imagen 1" descr="Vista previa de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066799" cy="1066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066799" cy="1066799"/>
    <xdr:pic>
      <xdr:nvPicPr>
        <xdr:cNvPr id="2" name="Imagen 1" descr="Vista previa de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066799" cy="1066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%20en%20Excel%20Parte%202%20&#8211;%20Guardar%20detalle%20de%20facturas%20-%20EXCELeINF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eINFO1"/>
      <sheetName val="Factura"/>
      <sheetName val="Detalle de facturas"/>
      <sheetName val="Clientes"/>
      <sheetName val="Producto"/>
      <sheetName val="Factura en Excel Parte 2 – Guar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"/>
      <sheetName val="Detalle de facturas"/>
      <sheetName val="Clientes"/>
      <sheetName val="AREA"/>
      <sheetName val="Factura (2)"/>
      <sheetName val="FACTURACION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id="1" name="Tabla2" displayName="Tabla2" ref="A1:N84" totalsRowShown="0" headerRowDxfId="15" dataDxfId="14">
  <autoFilter ref="A1:N84"/>
  <tableColumns count="14">
    <tableColumn id="1" name="FECHA" dataDxfId="13"/>
    <tableColumn id="10" name="FECHA DE SALIDA" dataDxfId="12"/>
    <tableColumn id="2" name="NUMERO DE FACTURA" dataDxfId="11"/>
    <tableColumn id="3" name="MODELO" dataDxfId="10"/>
    <tableColumn id="4" name="PLACA" dataDxfId="9"/>
    <tableColumn id="5" name="DETALLES" dataDxfId="8"/>
    <tableColumn id="6" name="TOTAL FACTURA" dataDxfId="7" dataCellStyle="Moneda"/>
    <tableColumn id="7" name="PORCENTAJE A CANCELAR" dataDxfId="6" dataCellStyle="Moneda">
      <calculatedColumnFormula>(Tabla2[[#This Row],[TOTAL FACTURA]]-Tabla2[[#This Row],[MONTO DE COMPRA]])*0.6</calculatedColumnFormula>
    </tableColumn>
    <tableColumn id="8" name="REPUESTOS USADOS" dataDxfId="5"/>
    <tableColumn id="9" name="MONTO DE COMPRA" dataDxfId="4" dataCellStyle="Moneda"/>
    <tableColumn id="11" name="ABONOS CLIENTES" dataDxfId="3"/>
    <tableColumn id="12" name="ABONOS A TRABAJO" dataDxfId="2">
      <calculatedColumnFormula>(Tabla2[[#This Row],[TOTAL FACTURA]]-Tabla2[[#This Row],[MONTO DE COMPRA]])*0.6</calculatedColumnFormula>
    </tableColumn>
    <tableColumn id="13" name="ESTATUS" dataDxfId="1"/>
    <tableColumn id="14" name="GANANCIA" dataDxfId="0" dataCellStyle="Moneda">
      <calculatedColumnFormula>Tabla2[[#This Row],[TOTAL FACTURA]]-Tabla2[[#This Row],[PORCENTAJE A CANCELAR]]-Tabla2[[#This Row],[MONTO DE COMPRA]]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ermanm3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 tint="0.249977111117893"/>
  </sheetPr>
  <dimension ref="A1:M60"/>
  <sheetViews>
    <sheetView workbookViewId="0">
      <selection activeCell="E18" sqref="E18:F18"/>
    </sheetView>
  </sheetViews>
  <sheetFormatPr baseColWidth="10" defaultRowHeight="15" x14ac:dyDescent="0.25"/>
  <cols>
    <col min="1" max="1" width="23" customWidth="1"/>
    <col min="2" max="2" width="9.42578125" customWidth="1"/>
    <col min="3" max="3" width="2.140625" customWidth="1"/>
    <col min="4" max="4" width="12" customWidth="1"/>
    <col min="7" max="7" width="7.7109375" customWidth="1"/>
    <col min="8" max="8" width="18.140625" customWidth="1"/>
    <col min="12" max="12" width="14.140625" bestFit="1" customWidth="1"/>
    <col min="13" max="13" width="15.140625" bestFit="1" customWidth="1"/>
  </cols>
  <sheetData>
    <row r="1" spans="1:11" ht="28.5" x14ac:dyDescent="0.45">
      <c r="A1" s="58" t="s">
        <v>19</v>
      </c>
      <c r="B1" s="58"/>
      <c r="C1" s="58"/>
      <c r="D1" s="58"/>
      <c r="E1" s="58"/>
      <c r="F1" s="58"/>
      <c r="G1" s="58"/>
      <c r="H1" s="58"/>
      <c r="I1" s="58"/>
    </row>
    <row r="2" spans="1:11" x14ac:dyDescent="0.25">
      <c r="A2" s="23" t="s">
        <v>60</v>
      </c>
      <c r="B2" s="59" t="s">
        <v>50</v>
      </c>
      <c r="C2" s="59"/>
      <c r="D2" s="59"/>
      <c r="F2" s="23" t="s">
        <v>61</v>
      </c>
      <c r="H2" s="29"/>
    </row>
    <row r="3" spans="1:11" x14ac:dyDescent="0.25">
      <c r="A3" s="23" t="s">
        <v>62</v>
      </c>
      <c r="B3" s="59"/>
      <c r="C3" s="59"/>
      <c r="D3" s="59"/>
      <c r="F3" s="23" t="s">
        <v>63</v>
      </c>
    </row>
    <row r="4" spans="1:11" x14ac:dyDescent="0.25">
      <c r="A4" s="23" t="s">
        <v>64</v>
      </c>
      <c r="B4" s="30"/>
      <c r="C4" s="30"/>
      <c r="D4" s="30"/>
    </row>
    <row r="5" spans="1:11" x14ac:dyDescent="0.25">
      <c r="A5" s="23" t="s">
        <v>65</v>
      </c>
      <c r="B5" s="59"/>
      <c r="C5" s="59"/>
    </row>
    <row r="6" spans="1:11" x14ac:dyDescent="0.25">
      <c r="A6" s="23" t="s">
        <v>66</v>
      </c>
      <c r="B6" s="59"/>
      <c r="C6" s="59"/>
    </row>
    <row r="9" spans="1:11" x14ac:dyDescent="0.25">
      <c r="A9" s="23" t="s">
        <v>67</v>
      </c>
      <c r="B9" s="55">
        <v>12500000</v>
      </c>
      <c r="C9" s="55"/>
      <c r="D9" s="55"/>
      <c r="E9" s="23" t="s">
        <v>68</v>
      </c>
      <c r="F9" s="23"/>
      <c r="H9" s="31">
        <f>(B9-H26)*0.6</f>
        <v>7020060.5999999996</v>
      </c>
    </row>
    <row r="11" spans="1:11" ht="15.75" thickBot="1" x14ac:dyDescent="0.3">
      <c r="A11" s="32"/>
      <c r="B11" s="33"/>
      <c r="C11" s="33"/>
      <c r="D11" s="33"/>
      <c r="E11" s="33"/>
      <c r="F11" s="33"/>
      <c r="G11" s="34"/>
      <c r="H11" s="33"/>
      <c r="I11" s="32"/>
      <c r="J11" s="32"/>
      <c r="K11" s="32"/>
    </row>
    <row r="12" spans="1:11" ht="19.5" thickBot="1" x14ac:dyDescent="0.35">
      <c r="A12" s="60" t="s">
        <v>69</v>
      </c>
      <c r="B12" s="61"/>
      <c r="C12" s="61"/>
      <c r="D12" s="61"/>
      <c r="E12" s="61"/>
      <c r="F12" s="61"/>
      <c r="G12" s="61"/>
      <c r="H12" s="62"/>
    </row>
    <row r="13" spans="1:11" x14ac:dyDescent="0.25">
      <c r="A13" s="35" t="s">
        <v>70</v>
      </c>
      <c r="B13" s="63" t="s">
        <v>71</v>
      </c>
      <c r="C13" s="63"/>
      <c r="D13" s="63"/>
      <c r="E13" s="63" t="s">
        <v>72</v>
      </c>
      <c r="F13" s="63"/>
      <c r="G13" s="63" t="s">
        <v>73</v>
      </c>
      <c r="H13" s="63"/>
    </row>
    <row r="14" spans="1:11" x14ac:dyDescent="0.25">
      <c r="A14" s="46" t="s">
        <v>81</v>
      </c>
      <c r="B14" s="56"/>
      <c r="C14" s="56"/>
      <c r="D14" s="56"/>
      <c r="E14" s="56"/>
      <c r="F14" s="56"/>
      <c r="G14" s="57">
        <v>118000</v>
      </c>
      <c r="H14" s="57"/>
    </row>
    <row r="15" spans="1:11" x14ac:dyDescent="0.25">
      <c r="A15" s="46">
        <v>44441</v>
      </c>
      <c r="B15" s="56" t="s">
        <v>94</v>
      </c>
      <c r="C15" s="56"/>
      <c r="D15" s="56"/>
      <c r="E15" s="64" t="s">
        <v>95</v>
      </c>
      <c r="F15" s="64"/>
      <c r="G15" s="57">
        <f>24000+77000</f>
        <v>101000</v>
      </c>
      <c r="H15" s="57"/>
    </row>
    <row r="16" spans="1:11" x14ac:dyDescent="0.25">
      <c r="A16" s="46">
        <v>44398</v>
      </c>
      <c r="B16" s="56">
        <v>66717</v>
      </c>
      <c r="C16" s="56"/>
      <c r="D16" s="56"/>
      <c r="E16" s="56" t="s">
        <v>96</v>
      </c>
      <c r="F16" s="56"/>
      <c r="G16" s="57">
        <v>110000</v>
      </c>
      <c r="H16" s="57"/>
    </row>
    <row r="17" spans="1:13" x14ac:dyDescent="0.25">
      <c r="A17" s="46">
        <v>44398</v>
      </c>
      <c r="B17" s="56">
        <v>61650</v>
      </c>
      <c r="C17" s="56"/>
      <c r="D17" s="56"/>
      <c r="E17" s="56"/>
      <c r="F17" s="56"/>
      <c r="G17" s="57">
        <v>17200</v>
      </c>
      <c r="H17" s="57"/>
      <c r="L17" s="4"/>
      <c r="M17" s="4"/>
    </row>
    <row r="18" spans="1:13" x14ac:dyDescent="0.25">
      <c r="A18" s="46">
        <v>44442</v>
      </c>
      <c r="B18" s="56">
        <v>4311</v>
      </c>
      <c r="C18" s="56"/>
      <c r="D18" s="56"/>
      <c r="E18" s="56"/>
      <c r="F18" s="56"/>
      <c r="G18" s="57">
        <v>22000</v>
      </c>
      <c r="H18" s="57"/>
    </row>
    <row r="19" spans="1:13" x14ac:dyDescent="0.25">
      <c r="A19" s="46"/>
      <c r="B19" s="56">
        <v>1820</v>
      </c>
      <c r="C19" s="56"/>
      <c r="D19" s="56"/>
      <c r="E19" s="56"/>
      <c r="F19" s="56"/>
      <c r="G19" s="57">
        <v>83499</v>
      </c>
      <c r="H19" s="57"/>
    </row>
    <row r="20" spans="1:13" x14ac:dyDescent="0.25">
      <c r="A20" s="46"/>
      <c r="B20" s="56">
        <v>4318</v>
      </c>
      <c r="C20" s="56"/>
      <c r="D20" s="56"/>
      <c r="E20" s="56" t="s">
        <v>97</v>
      </c>
      <c r="F20" s="56"/>
      <c r="G20" s="57">
        <v>87800</v>
      </c>
      <c r="H20" s="57"/>
    </row>
    <row r="21" spans="1:13" x14ac:dyDescent="0.25">
      <c r="A21" s="46"/>
      <c r="B21" s="56"/>
      <c r="C21" s="56"/>
      <c r="D21" s="56"/>
      <c r="E21" s="56"/>
      <c r="F21" s="56"/>
      <c r="G21" s="57">
        <v>38400</v>
      </c>
      <c r="H21" s="57"/>
    </row>
    <row r="22" spans="1:13" x14ac:dyDescent="0.25">
      <c r="A22" s="46"/>
      <c r="B22" s="56">
        <v>4285</v>
      </c>
      <c r="C22" s="56"/>
      <c r="D22" s="56"/>
      <c r="E22" s="56"/>
      <c r="F22" s="56"/>
      <c r="G22" s="57">
        <v>185000</v>
      </c>
      <c r="H22" s="57"/>
    </row>
    <row r="23" spans="1:13" x14ac:dyDescent="0.25">
      <c r="A23" s="46">
        <v>44540</v>
      </c>
      <c r="B23" s="56"/>
      <c r="C23" s="56"/>
      <c r="D23" s="56"/>
      <c r="E23" s="56"/>
      <c r="F23" s="56"/>
      <c r="G23" s="57">
        <v>37000</v>
      </c>
      <c r="H23" s="57"/>
    </row>
    <row r="24" spans="1:13" x14ac:dyDescent="0.25">
      <c r="A24" s="46">
        <v>44540</v>
      </c>
      <c r="B24" s="56">
        <v>2097</v>
      </c>
      <c r="C24" s="56"/>
      <c r="D24" s="56"/>
      <c r="E24" s="56"/>
      <c r="F24" s="56"/>
      <c r="G24" s="57">
        <v>909000</v>
      </c>
      <c r="H24" s="57"/>
    </row>
    <row r="25" spans="1:13" x14ac:dyDescent="0.25">
      <c r="A25" s="46"/>
      <c r="B25" s="56"/>
      <c r="C25" s="56"/>
      <c r="D25" s="56"/>
      <c r="E25" s="56"/>
      <c r="F25" s="56"/>
      <c r="G25" s="57"/>
      <c r="H25" s="57"/>
    </row>
    <row r="26" spans="1:13" ht="15.75" thickBot="1" x14ac:dyDescent="0.3">
      <c r="A26" s="47"/>
      <c r="F26" s="68" t="s">
        <v>74</v>
      </c>
      <c r="G26" s="68"/>
      <c r="H26" s="36">
        <f>SUM(G14:H23)</f>
        <v>799899</v>
      </c>
    </row>
    <row r="28" spans="1:13" ht="15.75" thickBot="1" x14ac:dyDescent="0.3"/>
    <row r="29" spans="1:13" ht="19.5" thickBot="1" x14ac:dyDescent="0.35">
      <c r="A29" s="60" t="s">
        <v>10</v>
      </c>
      <c r="B29" s="61"/>
      <c r="C29" s="61"/>
      <c r="D29" s="61"/>
      <c r="E29" s="61"/>
      <c r="F29" s="61"/>
      <c r="G29" s="61"/>
      <c r="H29" s="62"/>
    </row>
    <row r="30" spans="1:13" ht="15" customHeight="1" thickBot="1" x14ac:dyDescent="0.3">
      <c r="A30" s="37" t="s">
        <v>0</v>
      </c>
      <c r="B30" s="65" t="s">
        <v>75</v>
      </c>
      <c r="C30" s="65"/>
      <c r="D30" s="65"/>
      <c r="E30" s="66" t="s">
        <v>76</v>
      </c>
      <c r="F30" s="66"/>
      <c r="G30" s="66" t="s">
        <v>77</v>
      </c>
      <c r="H30" s="67"/>
    </row>
    <row r="31" spans="1:13" x14ac:dyDescent="0.25">
      <c r="A31" s="38"/>
      <c r="B31" s="69"/>
      <c r="C31" s="69"/>
      <c r="D31" s="69"/>
      <c r="E31" s="70"/>
      <c r="F31" s="70"/>
      <c r="G31" s="70"/>
      <c r="H31" s="70"/>
    </row>
    <row r="32" spans="1:13" x14ac:dyDescent="0.25">
      <c r="A32" s="46">
        <v>44534</v>
      </c>
      <c r="B32" s="56"/>
      <c r="C32" s="56"/>
      <c r="D32" s="56"/>
      <c r="E32" s="57">
        <v>1000000</v>
      </c>
      <c r="F32" s="57"/>
      <c r="G32" s="70">
        <f>B10-E36</f>
        <v>0</v>
      </c>
      <c r="H32" s="70"/>
    </row>
    <row r="33" spans="1:8" x14ac:dyDescent="0.25">
      <c r="A33" s="39"/>
      <c r="B33" s="56"/>
      <c r="C33" s="56"/>
      <c r="D33" s="56"/>
      <c r="E33" s="57"/>
      <c r="F33" s="57"/>
      <c r="G33" s="70">
        <f>B11-E37</f>
        <v>0</v>
      </c>
      <c r="H33" s="70"/>
    </row>
    <row r="34" spans="1:8" ht="15.75" thickBot="1" x14ac:dyDescent="0.3">
      <c r="A34" s="39"/>
      <c r="B34" s="56"/>
      <c r="C34" s="56"/>
      <c r="D34" s="56"/>
      <c r="E34" s="71"/>
      <c r="F34" s="71"/>
      <c r="G34" s="70">
        <f>B12-E38</f>
        <v>0</v>
      </c>
      <c r="H34" s="70"/>
    </row>
    <row r="35" spans="1:8" ht="15.75" thickBot="1" x14ac:dyDescent="0.3">
      <c r="A35" s="73" t="s">
        <v>78</v>
      </c>
      <c r="B35" s="73"/>
      <c r="C35" s="73"/>
      <c r="D35" s="73"/>
      <c r="E35" s="74">
        <f>SUM(E31:F34)</f>
        <v>1000000</v>
      </c>
      <c r="F35" s="75"/>
      <c r="G35" s="74"/>
      <c r="H35" s="76"/>
    </row>
    <row r="37" spans="1:8" ht="15.75" thickBot="1" x14ac:dyDescent="0.3"/>
    <row r="38" spans="1:8" ht="19.5" thickBot="1" x14ac:dyDescent="0.35">
      <c r="A38" s="60" t="s">
        <v>79</v>
      </c>
      <c r="B38" s="61"/>
      <c r="C38" s="61"/>
      <c r="D38" s="61"/>
      <c r="E38" s="61"/>
      <c r="F38" s="61"/>
      <c r="G38" s="61"/>
      <c r="H38" s="62"/>
    </row>
    <row r="39" spans="1:8" ht="15.75" thickBot="1" x14ac:dyDescent="0.3">
      <c r="A39" s="37" t="s">
        <v>0</v>
      </c>
      <c r="B39" s="65" t="s">
        <v>75</v>
      </c>
      <c r="C39" s="65"/>
      <c r="D39" s="65"/>
      <c r="E39" s="66" t="s">
        <v>80</v>
      </c>
      <c r="F39" s="66"/>
      <c r="G39" s="66" t="s">
        <v>77</v>
      </c>
      <c r="H39" s="67"/>
    </row>
    <row r="40" spans="1:8" x14ac:dyDescent="0.25">
      <c r="A40" s="40" t="s">
        <v>83</v>
      </c>
      <c r="B40" s="56"/>
      <c r="C40" s="56"/>
      <c r="D40" s="56"/>
      <c r="E40" s="57">
        <v>500000</v>
      </c>
      <c r="F40" s="57"/>
      <c r="G40" s="72"/>
      <c r="H40" s="72"/>
    </row>
    <row r="41" spans="1:8" x14ac:dyDescent="0.25">
      <c r="A41" s="40" t="s">
        <v>84</v>
      </c>
      <c r="B41" s="56"/>
      <c r="C41" s="56"/>
      <c r="D41" s="56"/>
      <c r="E41" s="57">
        <v>500000</v>
      </c>
      <c r="F41" s="57"/>
      <c r="G41" s="72"/>
      <c r="H41" s="72"/>
    </row>
    <row r="42" spans="1:8" x14ac:dyDescent="0.25">
      <c r="A42" s="39" t="s">
        <v>82</v>
      </c>
      <c r="B42" s="56"/>
      <c r="C42" s="56"/>
      <c r="D42" s="56"/>
      <c r="E42" s="57">
        <v>500000</v>
      </c>
      <c r="F42" s="57"/>
      <c r="G42" s="72"/>
      <c r="H42" s="72"/>
    </row>
    <row r="43" spans="1:8" x14ac:dyDescent="0.25">
      <c r="A43" s="39" t="s">
        <v>85</v>
      </c>
      <c r="B43" s="56"/>
      <c r="C43" s="56"/>
      <c r="D43" s="56"/>
      <c r="E43" s="57">
        <v>500000</v>
      </c>
      <c r="F43" s="57"/>
      <c r="G43" s="72"/>
      <c r="H43" s="72"/>
    </row>
    <row r="44" spans="1:8" x14ac:dyDescent="0.25">
      <c r="A44" s="39" t="s">
        <v>86</v>
      </c>
      <c r="B44" s="56"/>
      <c r="C44" s="56"/>
      <c r="D44" s="56"/>
      <c r="E44" s="57">
        <v>500000</v>
      </c>
      <c r="F44" s="57"/>
      <c r="G44" s="72"/>
      <c r="H44" s="72"/>
    </row>
    <row r="45" spans="1:8" x14ac:dyDescent="0.25">
      <c r="A45" s="39" t="s">
        <v>87</v>
      </c>
      <c r="B45" s="56"/>
      <c r="C45" s="56"/>
      <c r="D45" s="56"/>
      <c r="E45" s="57">
        <v>500000</v>
      </c>
      <c r="F45" s="57"/>
      <c r="G45" s="72"/>
      <c r="H45" s="72"/>
    </row>
    <row r="46" spans="1:8" x14ac:dyDescent="0.25">
      <c r="A46" s="39" t="s">
        <v>88</v>
      </c>
      <c r="B46" s="56"/>
      <c r="C46" s="56"/>
      <c r="D46" s="56"/>
      <c r="E46" s="57">
        <v>500000</v>
      </c>
      <c r="F46" s="57"/>
      <c r="G46" s="72"/>
      <c r="H46" s="72"/>
    </row>
    <row r="47" spans="1:8" x14ac:dyDescent="0.25">
      <c r="A47" s="39" t="s">
        <v>89</v>
      </c>
      <c r="B47" s="56"/>
      <c r="C47" s="56"/>
      <c r="D47" s="56"/>
      <c r="E47" s="57">
        <v>500000</v>
      </c>
      <c r="F47" s="57"/>
      <c r="G47" s="72"/>
      <c r="H47" s="72"/>
    </row>
    <row r="48" spans="1:8" x14ac:dyDescent="0.25">
      <c r="A48" s="39" t="s">
        <v>90</v>
      </c>
      <c r="B48" s="56"/>
      <c r="C48" s="56"/>
      <c r="D48" s="56"/>
      <c r="E48" s="57">
        <v>500000</v>
      </c>
      <c r="F48" s="57"/>
      <c r="G48" s="72"/>
      <c r="H48" s="72"/>
    </row>
    <row r="49" spans="1:8" x14ac:dyDescent="0.25">
      <c r="A49" s="39" t="s">
        <v>91</v>
      </c>
      <c r="B49" s="56"/>
      <c r="C49" s="56"/>
      <c r="D49" s="56"/>
      <c r="E49" s="57">
        <v>500000</v>
      </c>
      <c r="F49" s="57"/>
      <c r="G49" s="72"/>
      <c r="H49" s="72"/>
    </row>
    <row r="50" spans="1:8" x14ac:dyDescent="0.25">
      <c r="A50" s="39" t="s">
        <v>92</v>
      </c>
      <c r="B50" s="56"/>
      <c r="C50" s="56"/>
      <c r="D50" s="56"/>
      <c r="E50" s="57">
        <v>500000</v>
      </c>
      <c r="F50" s="57"/>
      <c r="G50" s="72"/>
      <c r="H50" s="72"/>
    </row>
    <row r="51" spans="1:8" x14ac:dyDescent="0.25">
      <c r="A51" s="39" t="s">
        <v>93</v>
      </c>
      <c r="B51" s="56"/>
      <c r="C51" s="56"/>
      <c r="D51" s="56"/>
      <c r="E51" s="57">
        <v>500000</v>
      </c>
      <c r="F51" s="57"/>
      <c r="G51" s="72"/>
      <c r="H51" s="72"/>
    </row>
    <row r="52" spans="1:8" x14ac:dyDescent="0.25">
      <c r="A52" s="39" t="s">
        <v>112</v>
      </c>
      <c r="B52" s="56"/>
      <c r="C52" s="56"/>
      <c r="D52" s="56"/>
      <c r="E52" s="57">
        <v>604000</v>
      </c>
      <c r="F52" s="57"/>
      <c r="G52" s="72"/>
      <c r="H52" s="72"/>
    </row>
    <row r="53" spans="1:8" x14ac:dyDescent="0.25">
      <c r="A53" s="39" t="s">
        <v>113</v>
      </c>
      <c r="B53" s="56"/>
      <c r="C53" s="56"/>
      <c r="D53" s="56"/>
      <c r="E53" s="57">
        <v>545000</v>
      </c>
      <c r="F53" s="57"/>
      <c r="G53" s="72"/>
      <c r="H53" s="72"/>
    </row>
    <row r="54" spans="1:8" x14ac:dyDescent="0.25">
      <c r="A54" s="39"/>
      <c r="B54" s="56"/>
      <c r="C54" s="56"/>
      <c r="D54" s="56"/>
      <c r="E54" s="57"/>
      <c r="F54" s="57"/>
      <c r="G54" s="72"/>
      <c r="H54" s="72"/>
    </row>
    <row r="55" spans="1:8" x14ac:dyDescent="0.25">
      <c r="A55" s="39"/>
      <c r="B55" s="56"/>
      <c r="C55" s="56"/>
      <c r="D55" s="56"/>
      <c r="E55" s="57"/>
      <c r="F55" s="57"/>
      <c r="G55" s="72"/>
      <c r="H55" s="72"/>
    </row>
    <row r="56" spans="1:8" x14ac:dyDescent="0.25">
      <c r="A56" s="39"/>
      <c r="B56" s="56"/>
      <c r="C56" s="56"/>
      <c r="D56" s="56"/>
      <c r="E56" s="57"/>
      <c r="F56" s="57"/>
      <c r="G56" s="72"/>
      <c r="H56" s="72"/>
    </row>
    <row r="57" spans="1:8" x14ac:dyDescent="0.25">
      <c r="A57" s="39"/>
      <c r="B57" s="56"/>
      <c r="C57" s="56"/>
      <c r="D57" s="56"/>
      <c r="E57" s="57"/>
      <c r="F57" s="57"/>
      <c r="G57" s="72"/>
      <c r="H57" s="72"/>
    </row>
    <row r="58" spans="1:8" x14ac:dyDescent="0.25">
      <c r="A58" s="39"/>
      <c r="B58" s="56"/>
      <c r="C58" s="56"/>
      <c r="D58" s="56"/>
      <c r="E58" s="57"/>
      <c r="F58" s="57"/>
      <c r="G58" s="72"/>
      <c r="H58" s="72"/>
    </row>
    <row r="59" spans="1:8" ht="15.75" thickBot="1" x14ac:dyDescent="0.3">
      <c r="A59" s="39"/>
      <c r="B59" s="56"/>
      <c r="C59" s="56"/>
      <c r="D59" s="56"/>
      <c r="E59" s="57"/>
      <c r="F59" s="57"/>
      <c r="G59" s="72">
        <f>H12-E59</f>
        <v>0</v>
      </c>
      <c r="H59" s="72"/>
    </row>
    <row r="60" spans="1:8" ht="15.75" thickBot="1" x14ac:dyDescent="0.3">
      <c r="A60" s="73" t="s">
        <v>78</v>
      </c>
      <c r="B60" s="73"/>
      <c r="C60" s="73"/>
      <c r="D60" s="73"/>
      <c r="E60" s="74">
        <f>SUM(E40:F59)</f>
        <v>7149000</v>
      </c>
      <c r="F60" s="75"/>
      <c r="G60" s="72">
        <f>H13-E60</f>
        <v>-7149000</v>
      </c>
      <c r="H60" s="72"/>
    </row>
  </sheetData>
  <mergeCells count="133">
    <mergeCell ref="B53:D53"/>
    <mergeCell ref="B54:D54"/>
    <mergeCell ref="B55:D55"/>
    <mergeCell ref="E53:F53"/>
    <mergeCell ref="E54:F54"/>
    <mergeCell ref="E55:F55"/>
    <mergeCell ref="G53:H53"/>
    <mergeCell ref="G54:H54"/>
    <mergeCell ref="G55:H55"/>
    <mergeCell ref="B56:D56"/>
    <mergeCell ref="B57:D57"/>
    <mergeCell ref="B58:D58"/>
    <mergeCell ref="E56:F56"/>
    <mergeCell ref="E57:F57"/>
    <mergeCell ref="E58:F58"/>
    <mergeCell ref="G56:H56"/>
    <mergeCell ref="G57:H57"/>
    <mergeCell ref="G58:H58"/>
    <mergeCell ref="B52:D52"/>
    <mergeCell ref="E52:F52"/>
    <mergeCell ref="G52:H52"/>
    <mergeCell ref="E47:F47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A60:D60"/>
    <mergeCell ref="E60:F60"/>
    <mergeCell ref="G60:H60"/>
    <mergeCell ref="B40:D40"/>
    <mergeCell ref="E40:F40"/>
    <mergeCell ref="G40:H40"/>
    <mergeCell ref="B41:D41"/>
    <mergeCell ref="E41:F41"/>
    <mergeCell ref="G41:H41"/>
    <mergeCell ref="B47:D47"/>
    <mergeCell ref="B51:D51"/>
    <mergeCell ref="E51:F51"/>
    <mergeCell ref="G51:H51"/>
    <mergeCell ref="B59:D59"/>
    <mergeCell ref="E59:F59"/>
    <mergeCell ref="G59:H59"/>
    <mergeCell ref="B42:D42"/>
    <mergeCell ref="E42:F42"/>
    <mergeCell ref="G42:H42"/>
    <mergeCell ref="B43:D43"/>
    <mergeCell ref="E43:F43"/>
    <mergeCell ref="G43:H43"/>
    <mergeCell ref="B44:D44"/>
    <mergeCell ref="E44:F44"/>
    <mergeCell ref="B33:D33"/>
    <mergeCell ref="E33:F33"/>
    <mergeCell ref="G33:H33"/>
    <mergeCell ref="B34:D34"/>
    <mergeCell ref="E34:F34"/>
    <mergeCell ref="G34:H34"/>
    <mergeCell ref="G50:H50"/>
    <mergeCell ref="A35:D35"/>
    <mergeCell ref="E35:F35"/>
    <mergeCell ref="G35:H35"/>
    <mergeCell ref="A38:H38"/>
    <mergeCell ref="B39:D39"/>
    <mergeCell ref="E39:F39"/>
    <mergeCell ref="G39:H39"/>
    <mergeCell ref="G44:H44"/>
    <mergeCell ref="B45:D45"/>
    <mergeCell ref="E45:F45"/>
    <mergeCell ref="G45:H45"/>
    <mergeCell ref="B46:D46"/>
    <mergeCell ref="E46:F46"/>
    <mergeCell ref="G46:H46"/>
    <mergeCell ref="E25:F25"/>
    <mergeCell ref="G24:H24"/>
    <mergeCell ref="G25:H25"/>
    <mergeCell ref="B31:D31"/>
    <mergeCell ref="E31:F31"/>
    <mergeCell ref="G31:H31"/>
    <mergeCell ref="B32:D32"/>
    <mergeCell ref="E32:F32"/>
    <mergeCell ref="G32:H32"/>
    <mergeCell ref="G16:H16"/>
    <mergeCell ref="B30:D30"/>
    <mergeCell ref="E30:F30"/>
    <mergeCell ref="G30:H30"/>
    <mergeCell ref="B17:D17"/>
    <mergeCell ref="E17:F17"/>
    <mergeCell ref="G17:H17"/>
    <mergeCell ref="B18:D18"/>
    <mergeCell ref="E18:F18"/>
    <mergeCell ref="G18:H18"/>
    <mergeCell ref="B21:D21"/>
    <mergeCell ref="B22:D22"/>
    <mergeCell ref="E21:F21"/>
    <mergeCell ref="E22:F22"/>
    <mergeCell ref="G21:H21"/>
    <mergeCell ref="G22:H22"/>
    <mergeCell ref="B24:D24"/>
    <mergeCell ref="B23:D23"/>
    <mergeCell ref="E23:F23"/>
    <mergeCell ref="G23:H23"/>
    <mergeCell ref="F26:G26"/>
    <mergeCell ref="A29:H29"/>
    <mergeCell ref="B25:D25"/>
    <mergeCell ref="E24:F24"/>
    <mergeCell ref="B9:D9"/>
    <mergeCell ref="B19:D19"/>
    <mergeCell ref="E19:F19"/>
    <mergeCell ref="G19:H19"/>
    <mergeCell ref="B20:D20"/>
    <mergeCell ref="E20:F20"/>
    <mergeCell ref="G20:H20"/>
    <mergeCell ref="A1:I1"/>
    <mergeCell ref="B2:D2"/>
    <mergeCell ref="B3:D3"/>
    <mergeCell ref="B5:C5"/>
    <mergeCell ref="B6:C6"/>
    <mergeCell ref="A12:H12"/>
    <mergeCell ref="B13:D13"/>
    <mergeCell ref="E13:F13"/>
    <mergeCell ref="G13:H13"/>
    <mergeCell ref="B14:D14"/>
    <mergeCell ref="E14:F14"/>
    <mergeCell ref="G14:H14"/>
    <mergeCell ref="B15:D15"/>
    <mergeCell ref="E15:F15"/>
    <mergeCell ref="G15:H15"/>
    <mergeCell ref="B16:D16"/>
    <mergeCell ref="E16:F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M60"/>
  <sheetViews>
    <sheetView workbookViewId="0">
      <selection activeCell="E18" sqref="E18:F18"/>
    </sheetView>
  </sheetViews>
  <sheetFormatPr baseColWidth="10" defaultRowHeight="15" x14ac:dyDescent="0.25"/>
  <cols>
    <col min="1" max="1" width="19.7109375" customWidth="1"/>
    <col min="2" max="2" width="9.42578125" customWidth="1"/>
    <col min="3" max="3" width="2.140625" customWidth="1"/>
    <col min="4" max="4" width="12" customWidth="1"/>
    <col min="7" max="7" width="7.7109375" customWidth="1"/>
    <col min="8" max="8" width="18.140625" customWidth="1"/>
    <col min="12" max="12" width="14.140625" bestFit="1" customWidth="1"/>
    <col min="13" max="13" width="15.140625" bestFit="1" customWidth="1"/>
  </cols>
  <sheetData>
    <row r="1" spans="1:11" ht="28.5" x14ac:dyDescent="0.45">
      <c r="A1" s="58" t="s">
        <v>19</v>
      </c>
      <c r="B1" s="58"/>
      <c r="C1" s="58"/>
      <c r="D1" s="58"/>
      <c r="E1" s="58"/>
      <c r="F1" s="58"/>
      <c r="G1" s="58"/>
      <c r="H1" s="58"/>
      <c r="I1" s="58"/>
    </row>
    <row r="2" spans="1:11" x14ac:dyDescent="0.25">
      <c r="A2" s="23" t="s">
        <v>60</v>
      </c>
      <c r="B2" s="59"/>
      <c r="C2" s="59"/>
      <c r="D2" s="59"/>
      <c r="F2" s="23" t="s">
        <v>61</v>
      </c>
      <c r="H2" s="29">
        <v>44565</v>
      </c>
    </row>
    <row r="3" spans="1:11" x14ac:dyDescent="0.25">
      <c r="A3" s="23" t="s">
        <v>62</v>
      </c>
      <c r="B3" s="59"/>
      <c r="C3" s="59"/>
      <c r="D3" s="59"/>
      <c r="F3" s="23" t="s">
        <v>63</v>
      </c>
    </row>
    <row r="4" spans="1:11" x14ac:dyDescent="0.25">
      <c r="A4" s="23" t="s">
        <v>64</v>
      </c>
      <c r="B4" s="30"/>
      <c r="C4" s="30"/>
      <c r="D4" s="30"/>
    </row>
    <row r="5" spans="1:11" x14ac:dyDescent="0.25">
      <c r="A5" s="23" t="s">
        <v>65</v>
      </c>
      <c r="B5" s="59"/>
      <c r="C5" s="59"/>
    </row>
    <row r="6" spans="1:11" x14ac:dyDescent="0.25">
      <c r="A6" s="23" t="s">
        <v>66</v>
      </c>
      <c r="B6" s="59"/>
      <c r="C6" s="59"/>
    </row>
    <row r="9" spans="1:11" x14ac:dyDescent="0.25">
      <c r="A9" s="23" t="s">
        <v>67</v>
      </c>
      <c r="B9" s="55"/>
      <c r="C9" s="55"/>
      <c r="D9" s="55"/>
      <c r="E9" s="23" t="s">
        <v>68</v>
      </c>
      <c r="F9" s="23"/>
      <c r="H9" s="31">
        <f>(B9-H26)*0.6</f>
        <v>0</v>
      </c>
    </row>
    <row r="11" spans="1:11" ht="15.75" thickBot="1" x14ac:dyDescent="0.3">
      <c r="A11" s="32"/>
      <c r="B11" s="33"/>
      <c r="C11" s="33"/>
      <c r="D11" s="33"/>
      <c r="E11" s="33"/>
      <c r="F11" s="33"/>
      <c r="G11" s="34"/>
      <c r="H11" s="33"/>
      <c r="I11" s="32"/>
      <c r="J11" s="32"/>
      <c r="K11" s="32"/>
    </row>
    <row r="12" spans="1:11" ht="19.5" thickBot="1" x14ac:dyDescent="0.35">
      <c r="A12" s="60" t="s">
        <v>69</v>
      </c>
      <c r="B12" s="61"/>
      <c r="C12" s="61"/>
      <c r="D12" s="61"/>
      <c r="E12" s="61"/>
      <c r="F12" s="61"/>
      <c r="G12" s="61"/>
      <c r="H12" s="62"/>
    </row>
    <row r="13" spans="1:11" x14ac:dyDescent="0.25">
      <c r="A13" s="35" t="s">
        <v>70</v>
      </c>
      <c r="B13" s="63" t="s">
        <v>71</v>
      </c>
      <c r="C13" s="63"/>
      <c r="D13" s="63"/>
      <c r="E13" s="63" t="s">
        <v>72</v>
      </c>
      <c r="F13" s="63"/>
      <c r="G13" s="63" t="s">
        <v>73</v>
      </c>
      <c r="H13" s="63"/>
    </row>
    <row r="14" spans="1:11" x14ac:dyDescent="0.25">
      <c r="A14" s="3">
        <v>44200</v>
      </c>
      <c r="B14" s="56"/>
      <c r="C14" s="56"/>
      <c r="D14" s="56"/>
      <c r="E14" s="56" t="s">
        <v>116</v>
      </c>
      <c r="F14" s="56"/>
      <c r="G14" s="57"/>
      <c r="H14" s="57"/>
    </row>
    <row r="15" spans="1:11" x14ac:dyDescent="0.25">
      <c r="A15" s="53">
        <v>44201</v>
      </c>
      <c r="B15" s="56"/>
      <c r="C15" s="56"/>
      <c r="D15" s="56"/>
      <c r="E15" s="56" t="s">
        <v>115</v>
      </c>
      <c r="F15" s="56"/>
      <c r="G15" s="57"/>
      <c r="H15" s="57"/>
    </row>
    <row r="16" spans="1:11" x14ac:dyDescent="0.25">
      <c r="A16" s="53"/>
      <c r="B16" s="56"/>
      <c r="C16" s="56"/>
      <c r="D16" s="56"/>
      <c r="E16" s="56"/>
      <c r="F16" s="56"/>
      <c r="G16" s="57"/>
      <c r="H16" s="57"/>
    </row>
    <row r="17" spans="1:13" x14ac:dyDescent="0.25">
      <c r="A17" s="53"/>
      <c r="B17" s="56"/>
      <c r="C17" s="56"/>
      <c r="D17" s="56"/>
      <c r="E17" s="56"/>
      <c r="F17" s="56"/>
      <c r="G17" s="57"/>
      <c r="H17" s="57"/>
      <c r="L17" s="4"/>
      <c r="M17" s="4"/>
    </row>
    <row r="18" spans="1:13" x14ac:dyDescent="0.25">
      <c r="A18" s="53"/>
      <c r="B18" s="56"/>
      <c r="C18" s="56"/>
      <c r="D18" s="56"/>
      <c r="E18" s="56"/>
      <c r="F18" s="56"/>
      <c r="G18" s="57"/>
      <c r="H18" s="57"/>
    </row>
    <row r="19" spans="1:13" x14ac:dyDescent="0.25">
      <c r="A19" s="53"/>
      <c r="B19" s="56"/>
      <c r="C19" s="56"/>
      <c r="D19" s="56"/>
      <c r="E19" s="56"/>
      <c r="F19" s="56"/>
      <c r="G19" s="57"/>
      <c r="H19" s="57"/>
    </row>
    <row r="20" spans="1:13" x14ac:dyDescent="0.25">
      <c r="A20" s="53"/>
      <c r="B20" s="56"/>
      <c r="C20" s="56"/>
      <c r="D20" s="56"/>
      <c r="E20" s="56"/>
      <c r="F20" s="56"/>
      <c r="G20" s="57"/>
      <c r="H20" s="57"/>
    </row>
    <row r="21" spans="1:13" x14ac:dyDescent="0.25">
      <c r="A21" s="53"/>
      <c r="B21" s="56"/>
      <c r="C21" s="56"/>
      <c r="D21" s="56"/>
      <c r="E21" s="56"/>
      <c r="F21" s="56"/>
      <c r="G21" s="57"/>
      <c r="H21" s="57"/>
    </row>
    <row r="22" spans="1:13" x14ac:dyDescent="0.25">
      <c r="A22" s="53"/>
      <c r="B22" s="56"/>
      <c r="C22" s="56"/>
      <c r="D22" s="56"/>
      <c r="E22" s="56"/>
      <c r="F22" s="56"/>
      <c r="G22" s="57"/>
      <c r="H22" s="57"/>
    </row>
    <row r="23" spans="1:13" x14ac:dyDescent="0.25">
      <c r="A23" s="53"/>
      <c r="B23" s="56"/>
      <c r="C23" s="56"/>
      <c r="D23" s="56"/>
      <c r="E23" s="56"/>
      <c r="F23" s="56"/>
      <c r="G23" s="57"/>
      <c r="H23" s="57"/>
    </row>
    <row r="24" spans="1:13" x14ac:dyDescent="0.25">
      <c r="A24" s="53"/>
      <c r="B24" s="56"/>
      <c r="C24" s="56"/>
      <c r="D24" s="56"/>
      <c r="E24" s="56"/>
      <c r="F24" s="56"/>
      <c r="G24" s="57"/>
      <c r="H24" s="57"/>
    </row>
    <row r="25" spans="1:13" x14ac:dyDescent="0.25">
      <c r="A25" s="53"/>
      <c r="B25" s="56"/>
      <c r="C25" s="56"/>
      <c r="D25" s="56"/>
      <c r="E25" s="56"/>
      <c r="F25" s="56"/>
      <c r="G25" s="57"/>
      <c r="H25" s="57"/>
    </row>
    <row r="26" spans="1:13" ht="15.75" thickBot="1" x14ac:dyDescent="0.3">
      <c r="A26" s="47"/>
      <c r="F26" s="68" t="s">
        <v>74</v>
      </c>
      <c r="G26" s="68"/>
      <c r="H26" s="36">
        <f>SUM(G14:H23)</f>
        <v>0</v>
      </c>
    </row>
    <row r="28" spans="1:13" ht="15.75" thickBot="1" x14ac:dyDescent="0.3"/>
    <row r="29" spans="1:13" ht="19.5" thickBot="1" x14ac:dyDescent="0.35">
      <c r="A29" s="60" t="s">
        <v>10</v>
      </c>
      <c r="B29" s="61"/>
      <c r="C29" s="61"/>
      <c r="D29" s="61"/>
      <c r="E29" s="61"/>
      <c r="F29" s="61"/>
      <c r="G29" s="61"/>
      <c r="H29" s="62"/>
    </row>
    <row r="30" spans="1:13" ht="15" customHeight="1" thickBot="1" x14ac:dyDescent="0.3">
      <c r="A30" s="37" t="s">
        <v>0</v>
      </c>
      <c r="B30" s="65" t="s">
        <v>75</v>
      </c>
      <c r="C30" s="65"/>
      <c r="D30" s="65"/>
      <c r="E30" s="66" t="s">
        <v>76</v>
      </c>
      <c r="F30" s="66"/>
      <c r="G30" s="66" t="s">
        <v>77</v>
      </c>
      <c r="H30" s="67"/>
    </row>
    <row r="31" spans="1:13" x14ac:dyDescent="0.25">
      <c r="A31" s="52"/>
      <c r="B31" s="69"/>
      <c r="C31" s="69"/>
      <c r="D31" s="69"/>
      <c r="E31" s="70"/>
      <c r="F31" s="70"/>
      <c r="G31" s="70"/>
      <c r="H31" s="70"/>
    </row>
    <row r="32" spans="1:13" x14ac:dyDescent="0.25">
      <c r="A32" s="53"/>
      <c r="B32" s="56"/>
      <c r="C32" s="56"/>
      <c r="D32" s="56"/>
      <c r="E32" s="57"/>
      <c r="F32" s="57"/>
      <c r="G32" s="70"/>
      <c r="H32" s="70"/>
    </row>
    <row r="33" spans="1:8" x14ac:dyDescent="0.25">
      <c r="A33" s="39"/>
      <c r="B33" s="56"/>
      <c r="C33" s="56"/>
      <c r="D33" s="56"/>
      <c r="E33" s="57"/>
      <c r="F33" s="57"/>
      <c r="G33" s="70"/>
      <c r="H33" s="70"/>
    </row>
    <row r="34" spans="1:8" ht="15.75" thickBot="1" x14ac:dyDescent="0.3">
      <c r="A34" s="39"/>
      <c r="B34" s="56"/>
      <c r="C34" s="56"/>
      <c r="D34" s="56"/>
      <c r="E34" s="71"/>
      <c r="F34" s="71"/>
      <c r="G34" s="70"/>
      <c r="H34" s="70"/>
    </row>
    <row r="35" spans="1:8" ht="15.75" thickBot="1" x14ac:dyDescent="0.3">
      <c r="A35" s="73" t="s">
        <v>78</v>
      </c>
      <c r="B35" s="73"/>
      <c r="C35" s="73"/>
      <c r="D35" s="73"/>
      <c r="E35" s="74">
        <f>SUM(E31:F34)</f>
        <v>0</v>
      </c>
      <c r="F35" s="75"/>
      <c r="G35" s="74"/>
      <c r="H35" s="76"/>
    </row>
    <row r="37" spans="1:8" ht="15.75" thickBot="1" x14ac:dyDescent="0.3"/>
    <row r="38" spans="1:8" ht="19.5" thickBot="1" x14ac:dyDescent="0.35">
      <c r="A38" s="60" t="s">
        <v>79</v>
      </c>
      <c r="B38" s="61"/>
      <c r="C38" s="61"/>
      <c r="D38" s="61"/>
      <c r="E38" s="61"/>
      <c r="F38" s="61"/>
      <c r="G38" s="61"/>
      <c r="H38" s="62"/>
    </row>
    <row r="39" spans="1:8" ht="15.75" thickBot="1" x14ac:dyDescent="0.3">
      <c r="A39" s="37" t="s">
        <v>0</v>
      </c>
      <c r="B39" s="65" t="s">
        <v>75</v>
      </c>
      <c r="C39" s="65"/>
      <c r="D39" s="65"/>
      <c r="E39" s="66" t="s">
        <v>80</v>
      </c>
      <c r="F39" s="66"/>
      <c r="G39" s="66" t="s">
        <v>77</v>
      </c>
      <c r="H39" s="67"/>
    </row>
    <row r="40" spans="1:8" x14ac:dyDescent="0.25">
      <c r="A40" s="40"/>
      <c r="B40" s="56"/>
      <c r="C40" s="56"/>
      <c r="D40" s="56"/>
      <c r="E40" s="57"/>
      <c r="F40" s="57"/>
      <c r="G40" s="72"/>
      <c r="H40" s="72"/>
    </row>
    <row r="41" spans="1:8" x14ac:dyDescent="0.25">
      <c r="A41" s="40"/>
      <c r="B41" s="56"/>
      <c r="C41" s="56"/>
      <c r="D41" s="56"/>
      <c r="E41" s="57"/>
      <c r="F41" s="57"/>
      <c r="G41" s="72"/>
      <c r="H41" s="72"/>
    </row>
    <row r="42" spans="1:8" x14ac:dyDescent="0.25">
      <c r="A42" s="39"/>
      <c r="B42" s="56"/>
      <c r="C42" s="56"/>
      <c r="D42" s="56"/>
      <c r="E42" s="57"/>
      <c r="F42" s="57"/>
      <c r="G42" s="72"/>
      <c r="H42" s="72"/>
    </row>
    <row r="43" spans="1:8" x14ac:dyDescent="0.25">
      <c r="A43" s="39"/>
      <c r="B43" s="56"/>
      <c r="C43" s="56"/>
      <c r="D43" s="56"/>
      <c r="E43" s="57"/>
      <c r="F43" s="57"/>
      <c r="G43" s="72"/>
      <c r="H43" s="72"/>
    </row>
    <row r="44" spans="1:8" x14ac:dyDescent="0.25">
      <c r="A44" s="39"/>
      <c r="B44" s="56"/>
      <c r="C44" s="56"/>
      <c r="D44" s="56"/>
      <c r="E44" s="57"/>
      <c r="F44" s="57"/>
      <c r="G44" s="72"/>
      <c r="H44" s="72"/>
    </row>
    <row r="45" spans="1:8" x14ac:dyDescent="0.25">
      <c r="A45" s="39"/>
      <c r="B45" s="56"/>
      <c r="C45" s="56"/>
      <c r="D45" s="56"/>
      <c r="E45" s="57"/>
      <c r="F45" s="57"/>
      <c r="G45" s="72"/>
      <c r="H45" s="72"/>
    </row>
    <row r="46" spans="1:8" x14ac:dyDescent="0.25">
      <c r="A46" s="39"/>
      <c r="B46" s="56"/>
      <c r="C46" s="56"/>
      <c r="D46" s="56"/>
      <c r="E46" s="57"/>
      <c r="F46" s="57"/>
      <c r="G46" s="72"/>
      <c r="H46" s="72"/>
    </row>
    <row r="47" spans="1:8" x14ac:dyDescent="0.25">
      <c r="A47" s="39"/>
      <c r="B47" s="56"/>
      <c r="C47" s="56"/>
      <c r="D47" s="56"/>
      <c r="E47" s="57"/>
      <c r="F47" s="57"/>
      <c r="G47" s="72"/>
      <c r="H47" s="72"/>
    </row>
    <row r="48" spans="1:8" x14ac:dyDescent="0.25">
      <c r="A48" s="39"/>
      <c r="B48" s="56"/>
      <c r="C48" s="56"/>
      <c r="D48" s="56"/>
      <c r="E48" s="57"/>
      <c r="F48" s="57"/>
      <c r="G48" s="72"/>
      <c r="H48" s="72"/>
    </row>
    <row r="49" spans="1:8" x14ac:dyDescent="0.25">
      <c r="A49" s="39"/>
      <c r="B49" s="56"/>
      <c r="C49" s="56"/>
      <c r="D49" s="56"/>
      <c r="E49" s="57"/>
      <c r="F49" s="57"/>
      <c r="G49" s="72"/>
      <c r="H49" s="72"/>
    </row>
    <row r="50" spans="1:8" x14ac:dyDescent="0.25">
      <c r="A50" s="39"/>
      <c r="B50" s="56"/>
      <c r="C50" s="56"/>
      <c r="D50" s="56"/>
      <c r="E50" s="57"/>
      <c r="F50" s="57"/>
      <c r="G50" s="72"/>
      <c r="H50" s="72"/>
    </row>
    <row r="51" spans="1:8" x14ac:dyDescent="0.25">
      <c r="A51" s="39"/>
      <c r="B51" s="56"/>
      <c r="C51" s="56"/>
      <c r="D51" s="56"/>
      <c r="E51" s="57"/>
      <c r="F51" s="57"/>
      <c r="G51" s="72"/>
      <c r="H51" s="72"/>
    </row>
    <row r="52" spans="1:8" x14ac:dyDescent="0.25">
      <c r="A52" s="39"/>
      <c r="B52" s="56"/>
      <c r="C52" s="56"/>
      <c r="D52" s="56"/>
      <c r="E52" s="57"/>
      <c r="F52" s="57"/>
      <c r="G52" s="72"/>
      <c r="H52" s="72"/>
    </row>
    <row r="53" spans="1:8" x14ac:dyDescent="0.25">
      <c r="A53" s="39"/>
      <c r="B53" s="56"/>
      <c r="C53" s="56"/>
      <c r="D53" s="56"/>
      <c r="E53" s="57"/>
      <c r="F53" s="57"/>
      <c r="G53" s="72"/>
      <c r="H53" s="72"/>
    </row>
    <row r="54" spans="1:8" x14ac:dyDescent="0.25">
      <c r="A54" s="39"/>
      <c r="B54" s="56"/>
      <c r="C54" s="56"/>
      <c r="D54" s="56"/>
      <c r="E54" s="57"/>
      <c r="F54" s="57"/>
      <c r="G54" s="72"/>
      <c r="H54" s="72"/>
    </row>
    <row r="55" spans="1:8" x14ac:dyDescent="0.25">
      <c r="A55" s="39"/>
      <c r="B55" s="56"/>
      <c r="C55" s="56"/>
      <c r="D55" s="56"/>
      <c r="E55" s="57"/>
      <c r="F55" s="57"/>
      <c r="G55" s="72"/>
      <c r="H55" s="72"/>
    </row>
    <row r="56" spans="1:8" x14ac:dyDescent="0.25">
      <c r="A56" s="39"/>
      <c r="B56" s="56"/>
      <c r="C56" s="56"/>
      <c r="D56" s="56"/>
      <c r="E56" s="57"/>
      <c r="F56" s="57"/>
      <c r="G56" s="72"/>
      <c r="H56" s="72"/>
    </row>
    <row r="57" spans="1:8" x14ac:dyDescent="0.25">
      <c r="A57" s="39"/>
      <c r="B57" s="56"/>
      <c r="C57" s="56"/>
      <c r="D57" s="56"/>
      <c r="E57" s="57"/>
      <c r="F57" s="57"/>
      <c r="G57" s="72"/>
      <c r="H57" s="72"/>
    </row>
    <row r="58" spans="1:8" x14ac:dyDescent="0.25">
      <c r="A58" s="39"/>
      <c r="B58" s="56"/>
      <c r="C58" s="56"/>
      <c r="D58" s="56"/>
      <c r="E58" s="57"/>
      <c r="F58" s="57"/>
      <c r="G58" s="72"/>
      <c r="H58" s="72"/>
    </row>
    <row r="59" spans="1:8" ht="15.75" thickBot="1" x14ac:dyDescent="0.3">
      <c r="A59" s="39"/>
      <c r="B59" s="56"/>
      <c r="C59" s="56"/>
      <c r="D59" s="56"/>
      <c r="E59" s="57"/>
      <c r="F59" s="57"/>
      <c r="G59" s="72">
        <f>H12-E59</f>
        <v>0</v>
      </c>
      <c r="H59" s="72"/>
    </row>
    <row r="60" spans="1:8" ht="15.75" thickBot="1" x14ac:dyDescent="0.3">
      <c r="A60" s="73" t="s">
        <v>78</v>
      </c>
      <c r="B60" s="73"/>
      <c r="C60" s="73"/>
      <c r="D60" s="73"/>
      <c r="E60" s="74">
        <f>SUM(E40:F59)</f>
        <v>0</v>
      </c>
      <c r="F60" s="75"/>
      <c r="G60" s="72">
        <f>H13-E60</f>
        <v>0</v>
      </c>
      <c r="H60" s="72"/>
    </row>
  </sheetData>
  <mergeCells count="133">
    <mergeCell ref="A60:D60"/>
    <mergeCell ref="E60:F60"/>
    <mergeCell ref="G60:H60"/>
    <mergeCell ref="B14:D14"/>
    <mergeCell ref="E14:F14"/>
    <mergeCell ref="B58:D58"/>
    <mergeCell ref="E58:F58"/>
    <mergeCell ref="G58:H58"/>
    <mergeCell ref="B59:D59"/>
    <mergeCell ref="E59:F59"/>
    <mergeCell ref="G59:H59"/>
    <mergeCell ref="B56:D56"/>
    <mergeCell ref="E56:F56"/>
    <mergeCell ref="G56:H56"/>
    <mergeCell ref="B57:D57"/>
    <mergeCell ref="E57:F57"/>
    <mergeCell ref="G57:H57"/>
    <mergeCell ref="B54:D54"/>
    <mergeCell ref="E54:F54"/>
    <mergeCell ref="G54:H54"/>
    <mergeCell ref="B55:D55"/>
    <mergeCell ref="E55:F55"/>
    <mergeCell ref="G55:H55"/>
    <mergeCell ref="B52:D52"/>
    <mergeCell ref="E52:F52"/>
    <mergeCell ref="G52:H52"/>
    <mergeCell ref="B53:D53"/>
    <mergeCell ref="E53:F53"/>
    <mergeCell ref="G53:H53"/>
    <mergeCell ref="B50:D50"/>
    <mergeCell ref="E50:F50"/>
    <mergeCell ref="G50:H50"/>
    <mergeCell ref="B51:D51"/>
    <mergeCell ref="E51:F51"/>
    <mergeCell ref="G51:H51"/>
    <mergeCell ref="B48:D48"/>
    <mergeCell ref="E48:F48"/>
    <mergeCell ref="G48:H48"/>
    <mergeCell ref="B49:D49"/>
    <mergeCell ref="E49:F49"/>
    <mergeCell ref="G49:H49"/>
    <mergeCell ref="B46:D46"/>
    <mergeCell ref="E46:F46"/>
    <mergeCell ref="G46:H46"/>
    <mergeCell ref="B47:D47"/>
    <mergeCell ref="E47:F47"/>
    <mergeCell ref="G47:H47"/>
    <mergeCell ref="B44:D44"/>
    <mergeCell ref="E44:F44"/>
    <mergeCell ref="G44:H44"/>
    <mergeCell ref="B45:D45"/>
    <mergeCell ref="E45:F45"/>
    <mergeCell ref="G45:H45"/>
    <mergeCell ref="B42:D42"/>
    <mergeCell ref="E42:F42"/>
    <mergeCell ref="G42:H42"/>
    <mergeCell ref="B43:D43"/>
    <mergeCell ref="E43:F43"/>
    <mergeCell ref="G43:H43"/>
    <mergeCell ref="B40:D40"/>
    <mergeCell ref="E40:F40"/>
    <mergeCell ref="G40:H40"/>
    <mergeCell ref="B41:D41"/>
    <mergeCell ref="E41:F41"/>
    <mergeCell ref="G41:H41"/>
    <mergeCell ref="A35:D35"/>
    <mergeCell ref="E35:F35"/>
    <mergeCell ref="G35:H35"/>
    <mergeCell ref="A38:H38"/>
    <mergeCell ref="B39:D39"/>
    <mergeCell ref="E39:F39"/>
    <mergeCell ref="G39:H39"/>
    <mergeCell ref="B33:D33"/>
    <mergeCell ref="E33:F33"/>
    <mergeCell ref="G33:H33"/>
    <mergeCell ref="B34:D34"/>
    <mergeCell ref="E34:F34"/>
    <mergeCell ref="G34:H34"/>
    <mergeCell ref="B31:D31"/>
    <mergeCell ref="E31:F31"/>
    <mergeCell ref="G31:H31"/>
    <mergeCell ref="B32:D32"/>
    <mergeCell ref="E32:F32"/>
    <mergeCell ref="G32:H32"/>
    <mergeCell ref="B25:D25"/>
    <mergeCell ref="E25:F25"/>
    <mergeCell ref="G25:H25"/>
    <mergeCell ref="F26:G26"/>
    <mergeCell ref="A29:H29"/>
    <mergeCell ref="B30:D30"/>
    <mergeCell ref="E30:F30"/>
    <mergeCell ref="G30:H30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B19:D19"/>
    <mergeCell ref="E19:F19"/>
    <mergeCell ref="G19:H19"/>
    <mergeCell ref="B20:D20"/>
    <mergeCell ref="E20:F20"/>
    <mergeCell ref="G20:H20"/>
    <mergeCell ref="B17:D17"/>
    <mergeCell ref="E17:F17"/>
    <mergeCell ref="G17:H17"/>
    <mergeCell ref="B18:D18"/>
    <mergeCell ref="E18:F18"/>
    <mergeCell ref="G18:H18"/>
    <mergeCell ref="G15:H15"/>
    <mergeCell ref="B16:D16"/>
    <mergeCell ref="E16:F16"/>
    <mergeCell ref="G16:H16"/>
    <mergeCell ref="A12:H12"/>
    <mergeCell ref="B13:D13"/>
    <mergeCell ref="E13:F13"/>
    <mergeCell ref="G13:H13"/>
    <mergeCell ref="B15:D15"/>
    <mergeCell ref="E15:F15"/>
    <mergeCell ref="G14:H14"/>
    <mergeCell ref="A1:I1"/>
    <mergeCell ref="B2:D2"/>
    <mergeCell ref="B3:D3"/>
    <mergeCell ref="B5:C5"/>
    <mergeCell ref="B6:C6"/>
    <mergeCell ref="B9:D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84"/>
  <sheetViews>
    <sheetView topLeftCell="A10" workbookViewId="0">
      <selection activeCell="B22" sqref="B22"/>
    </sheetView>
  </sheetViews>
  <sheetFormatPr baseColWidth="10" defaultRowHeight="15" x14ac:dyDescent="0.25"/>
  <cols>
    <col min="1" max="2" width="16.42578125" style="1" customWidth="1"/>
    <col min="3" max="3" width="22.5703125" style="1" customWidth="1"/>
    <col min="4" max="4" width="17.28515625" style="1" customWidth="1"/>
    <col min="5" max="5" width="27.7109375" style="1" customWidth="1"/>
    <col min="6" max="6" width="52.28515625" style="1" customWidth="1"/>
    <col min="7" max="7" width="23.28515625" style="2" customWidth="1"/>
    <col min="8" max="8" width="25.85546875" style="2" customWidth="1"/>
    <col min="9" max="9" width="39.85546875" style="1" customWidth="1"/>
    <col min="10" max="10" width="39.85546875" style="2" customWidth="1"/>
    <col min="11" max="11" width="24.5703125" style="1" customWidth="1"/>
    <col min="12" max="12" width="23.85546875" style="1" customWidth="1"/>
    <col min="13" max="13" width="16.28515625" style="1" customWidth="1"/>
    <col min="14" max="14" width="17.140625" style="2" customWidth="1"/>
    <col min="15" max="16384" width="11.42578125" style="1"/>
  </cols>
  <sheetData>
    <row r="1" spans="1:14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29</v>
      </c>
      <c r="N1" s="2" t="s">
        <v>30</v>
      </c>
    </row>
    <row r="2" spans="1:14" ht="18" customHeight="1" x14ac:dyDescent="0.25">
      <c r="A2" s="3">
        <v>44533</v>
      </c>
      <c r="D2" s="1" t="s">
        <v>50</v>
      </c>
      <c r="F2" s="6" t="s">
        <v>99</v>
      </c>
      <c r="H2" s="7">
        <f>(Tabla2[[#This Row],[TOTAL FACTURA]]-Tabla2[[#This Row],[MONTO DE COMPRA]])*0.6</f>
        <v>-63300</v>
      </c>
      <c r="I2" s="1" t="s">
        <v>20</v>
      </c>
      <c r="J2" s="2">
        <f>22000+83500</f>
        <v>105500</v>
      </c>
      <c r="K2" s="8">
        <v>1000000</v>
      </c>
      <c r="L2" s="8">
        <v>2100000</v>
      </c>
      <c r="M2" s="1" t="s">
        <v>49</v>
      </c>
      <c r="N2" s="2">
        <f>Tabla2[[#This Row],[TOTAL FACTURA]]-Tabla2[[#This Row],[PORCENTAJE A CANCELAR]]-Tabla2[[#This Row],[MONTO DE COMPRA]]</f>
        <v>-42200</v>
      </c>
    </row>
    <row r="3" spans="1:14" ht="18" customHeight="1" x14ac:dyDescent="0.25">
      <c r="A3" s="3">
        <v>44534</v>
      </c>
      <c r="D3" s="1" t="s">
        <v>50</v>
      </c>
      <c r="F3" s="6"/>
      <c r="H3" s="7">
        <f>(Tabla2[[#This Row],[TOTAL FACTURA]]-Tabla2[[#This Row],[MONTO DE COMPRA]])*0.6</f>
        <v>0</v>
      </c>
      <c r="K3" s="8">
        <v>1000000</v>
      </c>
      <c r="L3" s="8">
        <f>(Tabla2[[#This Row],[TOTAL FACTURA]]-Tabla2[[#This Row],[MONTO DE COMPRA]])*0.6</f>
        <v>0</v>
      </c>
      <c r="N3" s="7">
        <f>Tabla2[[#This Row],[TOTAL FACTURA]]-Tabla2[[#This Row],[PORCENTAJE A CANCELAR]]-Tabla2[[#This Row],[MONTO DE COMPRA]]</f>
        <v>0</v>
      </c>
    </row>
    <row r="4" spans="1:14" ht="18" customHeight="1" x14ac:dyDescent="0.25">
      <c r="A4" s="3">
        <v>44501</v>
      </c>
      <c r="D4" s="1" t="s">
        <v>32</v>
      </c>
      <c r="E4" s="1" t="s">
        <v>33</v>
      </c>
      <c r="F4" s="1" t="s">
        <v>15</v>
      </c>
      <c r="G4" s="2">
        <v>2000000</v>
      </c>
      <c r="H4" s="7">
        <f>(Tabla2[[#This Row],[TOTAL FACTURA]]-Tabla2[[#This Row],[MONTO DE COMPRA]])*0.6</f>
        <v>820200</v>
      </c>
      <c r="I4" s="1" t="s">
        <v>103</v>
      </c>
      <c r="J4" s="2">
        <f>322000+297000+9000+5000</f>
        <v>633000</v>
      </c>
      <c r="K4" s="8">
        <v>1000000</v>
      </c>
      <c r="L4" s="8">
        <v>700000</v>
      </c>
      <c r="M4" s="1" t="s">
        <v>31</v>
      </c>
      <c r="N4" s="2">
        <f>Tabla2[[#This Row],[TOTAL FACTURA]]-Tabla2[[#This Row],[PORCENTAJE A CANCELAR]]-Tabla2[[#This Row],[MONTO DE COMPRA]]</f>
        <v>546800</v>
      </c>
    </row>
    <row r="5" spans="1:14" ht="18" customHeight="1" x14ac:dyDescent="0.25">
      <c r="A5" s="3">
        <v>44514</v>
      </c>
      <c r="B5" s="3">
        <v>44515</v>
      </c>
      <c r="D5" s="1" t="s">
        <v>12</v>
      </c>
      <c r="E5" s="1" t="s">
        <v>13</v>
      </c>
      <c r="F5" s="1" t="s">
        <v>14</v>
      </c>
      <c r="G5" s="2">
        <v>360000</v>
      </c>
      <c r="H5" s="2">
        <f>(Tabla2[[#This Row],[TOTAL FACTURA]]-Tabla2[[#This Row],[MONTO DE COMPRA]])*0.6</f>
        <v>156000</v>
      </c>
      <c r="I5" s="1" t="s">
        <v>15</v>
      </c>
      <c r="J5" s="2">
        <v>100000</v>
      </c>
      <c r="K5" s="2"/>
      <c r="L5" s="8"/>
      <c r="M5" s="11" t="s">
        <v>31</v>
      </c>
      <c r="N5" s="2">
        <f>Tabla2[[#This Row],[TOTAL FACTURA]]-Tabla2[[#This Row],[PORCENTAJE A CANCELAR]]-Tabla2[[#This Row],[MONTO DE COMPRA]]</f>
        <v>104000</v>
      </c>
    </row>
    <row r="6" spans="1:14" x14ac:dyDescent="0.25">
      <c r="A6" s="3">
        <v>44519</v>
      </c>
      <c r="B6" s="3">
        <v>44519</v>
      </c>
      <c r="D6" s="1" t="s">
        <v>16</v>
      </c>
      <c r="F6" s="1" t="s">
        <v>15</v>
      </c>
      <c r="G6" s="2">
        <v>200000</v>
      </c>
      <c r="H6" s="2">
        <f>(Tabla2[[#This Row],[TOTAL FACTURA]]-Tabla2[[#This Row],[MONTO DE COMPRA]])*0.6</f>
        <v>120000</v>
      </c>
      <c r="K6" s="2"/>
      <c r="L6" s="8"/>
      <c r="M6" s="11" t="s">
        <v>31</v>
      </c>
      <c r="N6" s="2">
        <f>Tabla2[[#This Row],[TOTAL FACTURA]]-Tabla2[[#This Row],[PORCENTAJE A CANCELAR]]-Tabla2[[#This Row],[MONTO DE COMPRA]]</f>
        <v>80000</v>
      </c>
    </row>
    <row r="7" spans="1:14" x14ac:dyDescent="0.25">
      <c r="A7" s="3">
        <v>44504</v>
      </c>
      <c r="B7" s="3">
        <v>44520</v>
      </c>
      <c r="D7" s="1" t="s">
        <v>17</v>
      </c>
      <c r="E7" s="1" t="s">
        <v>18</v>
      </c>
      <c r="F7" s="1" t="s">
        <v>19</v>
      </c>
      <c r="G7" s="2">
        <v>1500000</v>
      </c>
      <c r="H7" s="2">
        <f>(Tabla2[[#This Row],[TOTAL FACTURA]]-Tabla2[[#This Row],[MONTO DE COMPRA]])*0.6</f>
        <v>605400</v>
      </c>
      <c r="I7" s="1" t="s">
        <v>20</v>
      </c>
      <c r="J7" s="2">
        <v>491000</v>
      </c>
      <c r="K7" s="2"/>
      <c r="L7" s="8"/>
      <c r="M7" s="11" t="s">
        <v>31</v>
      </c>
      <c r="N7" s="2">
        <f>Tabla2[[#This Row],[TOTAL FACTURA]]-Tabla2[[#This Row],[PORCENTAJE A CANCELAR]]-Tabla2[[#This Row],[MONTO DE COMPRA]]</f>
        <v>403600</v>
      </c>
    </row>
    <row r="8" spans="1:14" x14ac:dyDescent="0.25">
      <c r="A8" s="10">
        <v>44522</v>
      </c>
      <c r="B8" s="11"/>
      <c r="C8" s="11">
        <v>156</v>
      </c>
      <c r="D8" s="11" t="s">
        <v>21</v>
      </c>
      <c r="E8" s="11" t="s">
        <v>22</v>
      </c>
      <c r="F8" s="11" t="s">
        <v>19</v>
      </c>
      <c r="G8" s="26">
        <v>700000</v>
      </c>
      <c r="H8" s="26">
        <f>(Tabla2[[#This Row],[TOTAL FACTURA]]-Tabla2[[#This Row],[MONTO DE COMPRA]])*0.6</f>
        <v>375720</v>
      </c>
      <c r="I8" s="11"/>
      <c r="J8" s="26">
        <v>73800</v>
      </c>
      <c r="K8" s="26"/>
      <c r="L8" s="26"/>
      <c r="M8" s="11" t="s">
        <v>31</v>
      </c>
      <c r="N8" s="26">
        <f>Tabla2[[#This Row],[TOTAL FACTURA]]-Tabla2[[#This Row],[PORCENTAJE A CANCELAR]]-Tabla2[[#This Row],[MONTO DE COMPRA]]</f>
        <v>250480</v>
      </c>
    </row>
    <row r="9" spans="1:14" s="11" customFormat="1" x14ac:dyDescent="0.25">
      <c r="A9" s="10">
        <v>44526</v>
      </c>
      <c r="B9" s="10">
        <v>44525</v>
      </c>
      <c r="D9" s="11" t="s">
        <v>23</v>
      </c>
      <c r="F9" s="11" t="s">
        <v>19</v>
      </c>
      <c r="G9" s="26">
        <v>600000</v>
      </c>
      <c r="H9" s="28">
        <f>(Tabla2[[#This Row],[TOTAL FACTURA]]-Tabla2[[#This Row],[MONTO DE COMPRA]])*0.6</f>
        <v>320400</v>
      </c>
      <c r="J9" s="26">
        <v>66000</v>
      </c>
      <c r="K9" s="26">
        <v>600000</v>
      </c>
      <c r="L9" s="28"/>
      <c r="M9" s="11" t="s">
        <v>31</v>
      </c>
      <c r="N9" s="26">
        <f>Tabla2[[#This Row],[TOTAL FACTURA]]-Tabla2[[#This Row],[PORCENTAJE A CANCELAR]]-Tabla2[[#This Row],[MONTO DE COMPRA]]</f>
        <v>213600</v>
      </c>
    </row>
    <row r="10" spans="1:14" s="11" customFormat="1" x14ac:dyDescent="0.25">
      <c r="A10" s="10">
        <v>44525</v>
      </c>
      <c r="B10" s="10">
        <v>44526</v>
      </c>
      <c r="F10" s="11" t="s">
        <v>24</v>
      </c>
      <c r="G10" s="26">
        <v>150000</v>
      </c>
      <c r="H10" s="26">
        <f>(Tabla2[[#This Row],[TOTAL FACTURA]]-Tabla2[[#This Row],[MONTO DE COMPRA]])*0.6</f>
        <v>56700</v>
      </c>
      <c r="I10" s="11" t="s">
        <v>20</v>
      </c>
      <c r="J10" s="26">
        <v>55500</v>
      </c>
      <c r="K10" s="26">
        <v>150000</v>
      </c>
      <c r="L10" s="26"/>
      <c r="M10" s="11" t="s">
        <v>31</v>
      </c>
      <c r="N10" s="26">
        <f>Tabla2[[#This Row],[TOTAL FACTURA]]-Tabla2[[#This Row],[PORCENTAJE A CANCELAR]]-Tabla2[[#This Row],[MONTO DE COMPRA]]</f>
        <v>37800</v>
      </c>
    </row>
    <row r="11" spans="1:14" s="11" customFormat="1" x14ac:dyDescent="0.25">
      <c r="A11" s="10">
        <v>44526</v>
      </c>
      <c r="D11" s="11" t="s">
        <v>25</v>
      </c>
      <c r="F11" s="11" t="s">
        <v>19</v>
      </c>
      <c r="G11" s="26">
        <v>1700000</v>
      </c>
      <c r="H11" s="26">
        <f>(Tabla2[[#This Row],[TOTAL FACTURA]]-Tabla2[[#This Row],[MONTO DE COMPRA]])*0.6</f>
        <v>1020000</v>
      </c>
      <c r="J11" s="26"/>
      <c r="K11" s="26"/>
      <c r="L11" s="26"/>
      <c r="M11" s="11" t="s">
        <v>31</v>
      </c>
      <c r="N11" s="26">
        <f>Tabla2[[#This Row],[TOTAL FACTURA]]-Tabla2[[#This Row],[PORCENTAJE A CANCELAR]]-Tabla2[[#This Row],[MONTO DE COMPRA]]</f>
        <v>680000</v>
      </c>
    </row>
    <row r="12" spans="1:14" s="11" customFormat="1" x14ac:dyDescent="0.25">
      <c r="A12" s="3">
        <v>44529</v>
      </c>
      <c r="B12" s="1"/>
      <c r="C12" s="1">
        <v>196</v>
      </c>
      <c r="D12" s="1" t="s">
        <v>26</v>
      </c>
      <c r="E12" s="1" t="s">
        <v>27</v>
      </c>
      <c r="F12" s="1" t="s">
        <v>28</v>
      </c>
      <c r="G12" s="2">
        <v>350000</v>
      </c>
      <c r="H12" s="26">
        <f>(Tabla2[[#This Row],[TOTAL FACTURA]]-Tabla2[[#This Row],[MONTO DE COMPRA]])*0.6</f>
        <v>210000</v>
      </c>
      <c r="J12" s="26"/>
      <c r="K12" s="26"/>
      <c r="L12" s="26"/>
      <c r="M12" s="11" t="s">
        <v>31</v>
      </c>
      <c r="N12" s="26">
        <f>Tabla2[[#This Row],[TOTAL FACTURA]]-Tabla2[[#This Row],[PORCENTAJE A CANCELAR]]-Tabla2[[#This Row],[MONTO DE COMPRA]]</f>
        <v>140000</v>
      </c>
    </row>
    <row r="13" spans="1:14" x14ac:dyDescent="0.25">
      <c r="A13" s="3">
        <v>44529</v>
      </c>
      <c r="D13" s="1" t="s">
        <v>51</v>
      </c>
      <c r="E13" s="1" t="s">
        <v>52</v>
      </c>
      <c r="F13" s="1" t="s">
        <v>53</v>
      </c>
      <c r="G13" s="2">
        <v>30000</v>
      </c>
      <c r="H13" s="2">
        <f>(Tabla2[[#This Row],[TOTAL FACTURA]]-Tabla2[[#This Row],[MONTO DE COMPRA]])*0.6</f>
        <v>18000</v>
      </c>
      <c r="I13" s="11"/>
      <c r="J13" s="26"/>
      <c r="K13" s="26"/>
      <c r="L13" s="26"/>
      <c r="M13" s="11" t="s">
        <v>31</v>
      </c>
      <c r="N13" s="26">
        <f>Tabla2[[#This Row],[TOTAL FACTURA]]-Tabla2[[#This Row],[PORCENTAJE A CANCELAR]]-Tabla2[[#This Row],[MONTO DE COMPRA]]</f>
        <v>12000</v>
      </c>
    </row>
    <row r="14" spans="1:14" x14ac:dyDescent="0.25">
      <c r="A14" s="3">
        <v>44534</v>
      </c>
      <c r="B14" s="3">
        <v>44534</v>
      </c>
      <c r="C14" s="1" t="s">
        <v>54</v>
      </c>
      <c r="D14" s="1" t="s">
        <v>55</v>
      </c>
      <c r="E14" s="1" t="s">
        <v>56</v>
      </c>
      <c r="F14" s="1" t="s">
        <v>57</v>
      </c>
      <c r="G14" s="2">
        <v>30000</v>
      </c>
      <c r="H14" s="2">
        <f>(Tabla2[[#This Row],[TOTAL FACTURA]]-Tabla2[[#This Row],[MONTO DE COMPRA]])*0.6</f>
        <v>18000</v>
      </c>
      <c r="I14" s="11"/>
      <c r="J14" s="26"/>
      <c r="K14" s="26"/>
      <c r="L14" s="26"/>
      <c r="M14" s="11" t="s">
        <v>31</v>
      </c>
      <c r="N14" s="26">
        <f>Tabla2[[#This Row],[TOTAL FACTURA]]-Tabla2[[#This Row],[PORCENTAJE A CANCELAR]]-Tabla2[[#This Row],[MONTO DE COMPRA]]</f>
        <v>12000</v>
      </c>
    </row>
    <row r="15" spans="1:14" s="11" customFormat="1" x14ac:dyDescent="0.25">
      <c r="A15" s="10">
        <v>44534</v>
      </c>
      <c r="D15" s="11" t="s">
        <v>16</v>
      </c>
      <c r="E15" s="11" t="s">
        <v>58</v>
      </c>
      <c r="F15" s="11" t="s">
        <v>59</v>
      </c>
      <c r="G15" s="26">
        <v>180000</v>
      </c>
      <c r="H15" s="26">
        <f>(Tabla2[[#This Row],[TOTAL FACTURA]]-Tabla2[[#This Row],[MONTO DE COMPRA]])*0.6</f>
        <v>108000</v>
      </c>
      <c r="J15" s="26"/>
      <c r="K15" s="26"/>
      <c r="L15" s="26"/>
      <c r="M15" s="11" t="s">
        <v>31</v>
      </c>
      <c r="N15" s="26">
        <f>Tabla2[[#This Row],[TOTAL FACTURA]]-Tabla2[[#This Row],[PORCENTAJE A CANCELAR]]-Tabla2[[#This Row],[MONTO DE COMPRA]]</f>
        <v>72000</v>
      </c>
    </row>
    <row r="16" spans="1:14" x14ac:dyDescent="0.25">
      <c r="A16" s="3">
        <v>44545</v>
      </c>
      <c r="B16" s="3">
        <v>44545</v>
      </c>
      <c r="C16" s="1">
        <v>260</v>
      </c>
      <c r="D16" s="1" t="s">
        <v>104</v>
      </c>
      <c r="E16" s="1" t="s">
        <v>105</v>
      </c>
      <c r="F16" s="1" t="s">
        <v>106</v>
      </c>
      <c r="G16" s="2">
        <v>20000</v>
      </c>
      <c r="H16" s="51">
        <v>20000</v>
      </c>
      <c r="I16" s="8"/>
      <c r="L16" s="8"/>
      <c r="M16" s="11" t="s">
        <v>31</v>
      </c>
      <c r="N16" s="2">
        <f>Tabla2[[#This Row],[TOTAL FACTURA]]-Tabla2[[#This Row],[PORCENTAJE A CANCELAR]]-Tabla2[[#This Row],[MONTO DE COMPRA]]</f>
        <v>0</v>
      </c>
    </row>
    <row r="17" spans="1:14" x14ac:dyDescent="0.25">
      <c r="A17" s="3">
        <v>44546</v>
      </c>
      <c r="B17" s="3">
        <v>44546</v>
      </c>
      <c r="C17" s="1">
        <v>265</v>
      </c>
      <c r="D17" s="1" t="s">
        <v>107</v>
      </c>
      <c r="E17" s="1" t="s">
        <v>108</v>
      </c>
      <c r="F17" s="1" t="s">
        <v>109</v>
      </c>
      <c r="G17" s="2">
        <v>40000</v>
      </c>
      <c r="H17" s="51">
        <v>40000</v>
      </c>
      <c r="L17" s="8"/>
      <c r="M17" s="11" t="s">
        <v>31</v>
      </c>
      <c r="N17" s="2">
        <f>Tabla2[[#This Row],[TOTAL FACTURA]]-Tabla2[[#This Row],[PORCENTAJE A CANCELAR]]-Tabla2[[#This Row],[MONTO DE COMPRA]]</f>
        <v>0</v>
      </c>
    </row>
    <row r="18" spans="1:14" x14ac:dyDescent="0.25">
      <c r="A18" s="3">
        <v>44548</v>
      </c>
      <c r="D18" s="1" t="s">
        <v>111</v>
      </c>
      <c r="E18" s="1" t="s">
        <v>110</v>
      </c>
      <c r="G18" s="2">
        <v>250000</v>
      </c>
      <c r="H18" s="51">
        <f>(Tabla2[[#This Row],[TOTAL FACTURA]]-Tabla2[[#This Row],[MONTO DE COMPRA]])*0.6</f>
        <v>90000</v>
      </c>
      <c r="J18" s="2">
        <v>100000</v>
      </c>
      <c r="L18" s="8"/>
      <c r="M18" s="1" t="s">
        <v>31</v>
      </c>
      <c r="N18" s="2">
        <f>Tabla2[[#This Row],[TOTAL FACTURA]]-Tabla2[[#This Row],[PORCENTAJE A CANCELAR]]-Tabla2[[#This Row],[MONTO DE COMPRA]]</f>
        <v>60000</v>
      </c>
    </row>
    <row r="19" spans="1:14" x14ac:dyDescent="0.25">
      <c r="D19" s="1" t="s">
        <v>117</v>
      </c>
      <c r="E19" s="1" t="s">
        <v>118</v>
      </c>
      <c r="F19" s="1" t="s">
        <v>119</v>
      </c>
      <c r="G19" s="2">
        <v>1700000</v>
      </c>
      <c r="H19" s="50">
        <f>(Tabla2[[#This Row],[TOTAL FACTURA]]-Tabla2[[#This Row],[MONTO DE COMPRA]])*0.6</f>
        <v>1020000</v>
      </c>
      <c r="L19" s="8"/>
      <c r="N19" s="2">
        <f>Tabla2[[#This Row],[TOTAL FACTURA]]-Tabla2[[#This Row],[PORCENTAJE A CANCELAR]]-Tabla2[[#This Row],[MONTO DE COMPRA]]</f>
        <v>680000</v>
      </c>
    </row>
    <row r="20" spans="1:14" x14ac:dyDescent="0.25">
      <c r="G20" s="2" t="s">
        <v>120</v>
      </c>
      <c r="H20" s="50" t="e">
        <f>(Tabla2[[#This Row],[TOTAL FACTURA]]-Tabla2[[#This Row],[MONTO DE COMPRA]])*0.6</f>
        <v>#VALUE!</v>
      </c>
      <c r="L20" s="8"/>
      <c r="N20" s="2" t="e">
        <f>Tabla2[[#This Row],[TOTAL FACTURA]]-Tabla2[[#This Row],[PORCENTAJE A CANCELAR]]-Tabla2[[#This Row],[MONTO DE COMPRA]]</f>
        <v>#VALUE!</v>
      </c>
    </row>
    <row r="21" spans="1:14" x14ac:dyDescent="0.25">
      <c r="G21" s="2">
        <v>300000</v>
      </c>
      <c r="H21" s="50">
        <f>(Tabla2[[#This Row],[TOTAL FACTURA]]-Tabla2[[#This Row],[MONTO DE COMPRA]])*0.6</f>
        <v>180000</v>
      </c>
      <c r="L21" s="8"/>
      <c r="N21" s="2">
        <f>Tabla2[[#This Row],[TOTAL FACTURA]]-Tabla2[[#This Row],[PORCENTAJE A CANCELAR]]-Tabla2[[#This Row],[MONTO DE COMPRA]]</f>
        <v>120000</v>
      </c>
    </row>
    <row r="22" spans="1:14" x14ac:dyDescent="0.25">
      <c r="B22" s="1" t="s">
        <v>121</v>
      </c>
      <c r="C22" s="1">
        <v>80095909</v>
      </c>
      <c r="D22" s="1">
        <v>3103490509</v>
      </c>
      <c r="E22" s="54" t="s">
        <v>122</v>
      </c>
      <c r="H22" s="50">
        <f>(Tabla2[[#This Row],[TOTAL FACTURA]]-Tabla2[[#This Row],[MONTO DE COMPRA]])*0.6</f>
        <v>0</v>
      </c>
      <c r="L22" s="8"/>
      <c r="N22" s="2">
        <f>Tabla2[[#This Row],[TOTAL FACTURA]]-Tabla2[[#This Row],[PORCENTAJE A CANCELAR]]-Tabla2[[#This Row],[MONTO DE COMPRA]]</f>
        <v>0</v>
      </c>
    </row>
    <row r="23" spans="1:14" x14ac:dyDescent="0.25">
      <c r="H23" s="50">
        <f>(Tabla2[[#This Row],[TOTAL FACTURA]]-Tabla2[[#This Row],[MONTO DE COMPRA]])*0.6</f>
        <v>0</v>
      </c>
      <c r="L23" s="8"/>
      <c r="N23" s="2">
        <f>Tabla2[[#This Row],[TOTAL FACTURA]]-Tabla2[[#This Row],[PORCENTAJE A CANCELAR]]-Tabla2[[#This Row],[MONTO DE COMPRA]]</f>
        <v>0</v>
      </c>
    </row>
    <row r="24" spans="1:14" x14ac:dyDescent="0.25">
      <c r="H24" s="50">
        <f>(Tabla2[[#This Row],[TOTAL FACTURA]]-Tabla2[[#This Row],[MONTO DE COMPRA]])*0.6</f>
        <v>0</v>
      </c>
      <c r="L24" s="8"/>
      <c r="N24" s="2">
        <f>Tabla2[[#This Row],[TOTAL FACTURA]]-Tabla2[[#This Row],[PORCENTAJE A CANCELAR]]-Tabla2[[#This Row],[MONTO DE COMPRA]]</f>
        <v>0</v>
      </c>
    </row>
    <row r="25" spans="1:14" x14ac:dyDescent="0.25">
      <c r="H25" s="50">
        <f>(Tabla2[[#This Row],[TOTAL FACTURA]]-Tabla2[[#This Row],[MONTO DE COMPRA]])*0.6</f>
        <v>0</v>
      </c>
      <c r="L25" s="8"/>
      <c r="N25" s="2">
        <f>Tabla2[[#This Row],[TOTAL FACTURA]]-Tabla2[[#This Row],[PORCENTAJE A CANCELAR]]-Tabla2[[#This Row],[MONTO DE COMPRA]]</f>
        <v>0</v>
      </c>
    </row>
    <row r="26" spans="1:14" x14ac:dyDescent="0.25">
      <c r="H26" s="50">
        <f>(Tabla2[[#This Row],[TOTAL FACTURA]]-Tabla2[[#This Row],[MONTO DE COMPRA]])*0.6</f>
        <v>0</v>
      </c>
      <c r="L26" s="8"/>
      <c r="N26" s="2">
        <f>Tabla2[[#This Row],[TOTAL FACTURA]]-Tabla2[[#This Row],[PORCENTAJE A CANCELAR]]-Tabla2[[#This Row],[MONTO DE COMPRA]]</f>
        <v>0</v>
      </c>
    </row>
    <row r="27" spans="1:14" x14ac:dyDescent="0.25">
      <c r="H27" s="50">
        <f>(Tabla2[[#This Row],[TOTAL FACTURA]]-Tabla2[[#This Row],[MONTO DE COMPRA]])*0.6</f>
        <v>0</v>
      </c>
      <c r="L27" s="8"/>
      <c r="N27" s="2">
        <f>Tabla2[[#This Row],[TOTAL FACTURA]]-Tabla2[[#This Row],[PORCENTAJE A CANCELAR]]-Tabla2[[#This Row],[MONTO DE COMPRA]]</f>
        <v>0</v>
      </c>
    </row>
    <row r="28" spans="1:14" x14ac:dyDescent="0.25">
      <c r="H28" s="50">
        <f>(Tabla2[[#This Row],[TOTAL FACTURA]]-Tabla2[[#This Row],[MONTO DE COMPRA]])*0.6</f>
        <v>0</v>
      </c>
      <c r="L28" s="8"/>
      <c r="N28" s="2">
        <f>Tabla2[[#This Row],[TOTAL FACTURA]]-Tabla2[[#This Row],[PORCENTAJE A CANCELAR]]-Tabla2[[#This Row],[MONTO DE COMPRA]]</f>
        <v>0</v>
      </c>
    </row>
    <row r="29" spans="1:14" x14ac:dyDescent="0.25">
      <c r="H29" s="50">
        <f>(Tabla2[[#This Row],[TOTAL FACTURA]]-Tabla2[[#This Row],[MONTO DE COMPRA]])*0.6</f>
        <v>0</v>
      </c>
      <c r="L29" s="8"/>
      <c r="N29" s="2">
        <f>Tabla2[[#This Row],[TOTAL FACTURA]]-Tabla2[[#This Row],[PORCENTAJE A CANCELAR]]-Tabla2[[#This Row],[MONTO DE COMPRA]]</f>
        <v>0</v>
      </c>
    </row>
    <row r="30" spans="1:14" x14ac:dyDescent="0.25">
      <c r="H30" s="50">
        <f>(Tabla2[[#This Row],[TOTAL FACTURA]]-Tabla2[[#This Row],[MONTO DE COMPRA]])*0.6</f>
        <v>0</v>
      </c>
      <c r="L30" s="8"/>
      <c r="N30" s="2">
        <f>Tabla2[[#This Row],[TOTAL FACTURA]]-Tabla2[[#This Row],[PORCENTAJE A CANCELAR]]-Tabla2[[#This Row],[MONTO DE COMPRA]]</f>
        <v>0</v>
      </c>
    </row>
    <row r="31" spans="1:14" x14ac:dyDescent="0.25">
      <c r="H31" s="50">
        <f>(Tabla2[[#This Row],[TOTAL FACTURA]]-Tabla2[[#This Row],[MONTO DE COMPRA]])*0.6</f>
        <v>0</v>
      </c>
      <c r="L31" s="8"/>
      <c r="N31" s="2">
        <f>Tabla2[[#This Row],[TOTAL FACTURA]]-Tabla2[[#This Row],[PORCENTAJE A CANCELAR]]-Tabla2[[#This Row],[MONTO DE COMPRA]]</f>
        <v>0</v>
      </c>
    </row>
    <row r="32" spans="1:14" x14ac:dyDescent="0.25">
      <c r="H32" s="2">
        <f>(Tabla2[[#This Row],[TOTAL FACTURA]]-Tabla2[[#This Row],[MONTO DE COMPRA]])*0.6</f>
        <v>0</v>
      </c>
      <c r="L32" s="8"/>
      <c r="N32" s="2">
        <f>Tabla2[[#This Row],[TOTAL FACTURA]]-Tabla2[[#This Row],[PORCENTAJE A CANCELAR]]-Tabla2[[#This Row],[MONTO DE COMPRA]]</f>
        <v>0</v>
      </c>
    </row>
    <row r="33" spans="8:14" x14ac:dyDescent="0.25">
      <c r="H33" s="2">
        <f>(Tabla2[[#This Row],[TOTAL FACTURA]]-Tabla2[[#This Row],[MONTO DE COMPRA]])*0.6</f>
        <v>0</v>
      </c>
      <c r="L33" s="8"/>
      <c r="N33" s="2">
        <f>Tabla2[[#This Row],[TOTAL FACTURA]]-Tabla2[[#This Row],[PORCENTAJE A CANCELAR]]-Tabla2[[#This Row],[MONTO DE COMPRA]]</f>
        <v>0</v>
      </c>
    </row>
    <row r="34" spans="8:14" x14ac:dyDescent="0.25">
      <c r="H34" s="2">
        <f>(Tabla2[[#This Row],[TOTAL FACTURA]]-Tabla2[[#This Row],[MONTO DE COMPRA]])*0.6</f>
        <v>0</v>
      </c>
      <c r="L34" s="8"/>
      <c r="N34" s="2">
        <f>Tabla2[[#This Row],[TOTAL FACTURA]]-Tabla2[[#This Row],[PORCENTAJE A CANCELAR]]-Tabla2[[#This Row],[MONTO DE COMPRA]]</f>
        <v>0</v>
      </c>
    </row>
    <row r="35" spans="8:14" x14ac:dyDescent="0.25">
      <c r="H35" s="2">
        <f>(Tabla2[[#This Row],[TOTAL FACTURA]]-Tabla2[[#This Row],[MONTO DE COMPRA]])*0.6</f>
        <v>0</v>
      </c>
      <c r="L35" s="8"/>
      <c r="N35" s="2">
        <f>Tabla2[[#This Row],[TOTAL FACTURA]]-Tabla2[[#This Row],[PORCENTAJE A CANCELAR]]-Tabla2[[#This Row],[MONTO DE COMPRA]]</f>
        <v>0</v>
      </c>
    </row>
    <row r="36" spans="8:14" x14ac:dyDescent="0.25">
      <c r="H36" s="2">
        <f>(Tabla2[[#This Row],[TOTAL FACTURA]]-Tabla2[[#This Row],[MONTO DE COMPRA]])*0.6</f>
        <v>0</v>
      </c>
      <c r="L36" s="8"/>
      <c r="N36" s="2">
        <f>Tabla2[[#This Row],[TOTAL FACTURA]]-Tabla2[[#This Row],[PORCENTAJE A CANCELAR]]-Tabla2[[#This Row],[MONTO DE COMPRA]]</f>
        <v>0</v>
      </c>
    </row>
    <row r="37" spans="8:14" x14ac:dyDescent="0.25">
      <c r="H37" s="2">
        <f>(Tabla2[[#This Row],[TOTAL FACTURA]]-Tabla2[[#This Row],[MONTO DE COMPRA]])*0.6</f>
        <v>0</v>
      </c>
      <c r="L37" s="8"/>
      <c r="N37" s="2">
        <f>Tabla2[[#This Row],[TOTAL FACTURA]]-Tabla2[[#This Row],[PORCENTAJE A CANCELAR]]-Tabla2[[#This Row],[MONTO DE COMPRA]]</f>
        <v>0</v>
      </c>
    </row>
    <row r="38" spans="8:14" x14ac:dyDescent="0.25">
      <c r="H38" s="2">
        <f>(Tabla2[[#This Row],[TOTAL FACTURA]]-Tabla2[[#This Row],[MONTO DE COMPRA]])*0.6</f>
        <v>0</v>
      </c>
      <c r="L38" s="8"/>
      <c r="N38" s="2">
        <f>Tabla2[[#This Row],[TOTAL FACTURA]]-Tabla2[[#This Row],[PORCENTAJE A CANCELAR]]-Tabla2[[#This Row],[MONTO DE COMPRA]]</f>
        <v>0</v>
      </c>
    </row>
    <row r="39" spans="8:14" x14ac:dyDescent="0.25">
      <c r="H39" s="2">
        <f>(Tabla2[[#This Row],[TOTAL FACTURA]]-Tabla2[[#This Row],[MONTO DE COMPRA]])*0.6</f>
        <v>0</v>
      </c>
      <c r="L39" s="8"/>
      <c r="N39" s="2">
        <f>Tabla2[[#This Row],[TOTAL FACTURA]]-Tabla2[[#This Row],[PORCENTAJE A CANCELAR]]-Tabla2[[#This Row],[MONTO DE COMPRA]]</f>
        <v>0</v>
      </c>
    </row>
    <row r="40" spans="8:14" x14ac:dyDescent="0.25">
      <c r="H40" s="2">
        <f>(Tabla2[[#This Row],[TOTAL FACTURA]]-Tabla2[[#This Row],[MONTO DE COMPRA]])*0.6</f>
        <v>0</v>
      </c>
      <c r="L40" s="8"/>
      <c r="N40" s="2">
        <f>Tabla2[[#This Row],[TOTAL FACTURA]]-Tabla2[[#This Row],[PORCENTAJE A CANCELAR]]-Tabla2[[#This Row],[MONTO DE COMPRA]]</f>
        <v>0</v>
      </c>
    </row>
    <row r="41" spans="8:14" x14ac:dyDescent="0.25">
      <c r="H41" s="2">
        <f>(Tabla2[[#This Row],[TOTAL FACTURA]]-Tabla2[[#This Row],[MONTO DE COMPRA]])*0.6</f>
        <v>0</v>
      </c>
      <c r="L41" s="8"/>
      <c r="N41" s="2">
        <f>Tabla2[[#This Row],[TOTAL FACTURA]]-Tabla2[[#This Row],[PORCENTAJE A CANCELAR]]-Tabla2[[#This Row],[MONTO DE COMPRA]]</f>
        <v>0</v>
      </c>
    </row>
    <row r="42" spans="8:14" x14ac:dyDescent="0.25">
      <c r="H42" s="2">
        <f>(Tabla2[[#This Row],[TOTAL FACTURA]]-Tabla2[[#This Row],[MONTO DE COMPRA]])*0.6</f>
        <v>0</v>
      </c>
      <c r="L42" s="8"/>
      <c r="N42" s="2">
        <f>Tabla2[[#This Row],[TOTAL FACTURA]]-Tabla2[[#This Row],[PORCENTAJE A CANCELAR]]-Tabla2[[#This Row],[MONTO DE COMPRA]]</f>
        <v>0</v>
      </c>
    </row>
    <row r="43" spans="8:14" x14ac:dyDescent="0.25">
      <c r="H43" s="2">
        <f>(Tabla2[[#This Row],[TOTAL FACTURA]]-Tabla2[[#This Row],[MONTO DE COMPRA]])*0.6</f>
        <v>0</v>
      </c>
      <c r="L43" s="8"/>
      <c r="N43" s="2">
        <f>Tabla2[[#This Row],[TOTAL FACTURA]]-Tabla2[[#This Row],[PORCENTAJE A CANCELAR]]-Tabla2[[#This Row],[MONTO DE COMPRA]]</f>
        <v>0</v>
      </c>
    </row>
    <row r="44" spans="8:14" x14ac:dyDescent="0.25">
      <c r="H44" s="2">
        <f>(Tabla2[[#This Row],[TOTAL FACTURA]]-Tabla2[[#This Row],[MONTO DE COMPRA]])*0.6</f>
        <v>0</v>
      </c>
      <c r="L44" s="8"/>
      <c r="N44" s="2">
        <f>Tabla2[[#This Row],[TOTAL FACTURA]]-Tabla2[[#This Row],[PORCENTAJE A CANCELAR]]-Tabla2[[#This Row],[MONTO DE COMPRA]]</f>
        <v>0</v>
      </c>
    </row>
    <row r="45" spans="8:14" x14ac:dyDescent="0.25">
      <c r="H45" s="2">
        <f>(Tabla2[[#This Row],[TOTAL FACTURA]]-Tabla2[[#This Row],[MONTO DE COMPRA]])*0.6</f>
        <v>0</v>
      </c>
      <c r="L45" s="8"/>
      <c r="N45" s="2">
        <f>Tabla2[[#This Row],[TOTAL FACTURA]]-Tabla2[[#This Row],[PORCENTAJE A CANCELAR]]-Tabla2[[#This Row],[MONTO DE COMPRA]]</f>
        <v>0</v>
      </c>
    </row>
    <row r="46" spans="8:14" x14ac:dyDescent="0.25">
      <c r="H46" s="2">
        <f>(Tabla2[[#This Row],[TOTAL FACTURA]]-Tabla2[[#This Row],[MONTO DE COMPRA]])*0.6</f>
        <v>0</v>
      </c>
      <c r="L46" s="8"/>
      <c r="N46" s="2">
        <f>Tabla2[[#This Row],[TOTAL FACTURA]]-Tabla2[[#This Row],[PORCENTAJE A CANCELAR]]-Tabla2[[#This Row],[MONTO DE COMPRA]]</f>
        <v>0</v>
      </c>
    </row>
    <row r="47" spans="8:14" x14ac:dyDescent="0.25">
      <c r="H47" s="2">
        <f>(Tabla2[[#This Row],[TOTAL FACTURA]]-Tabla2[[#This Row],[MONTO DE COMPRA]])*0.6</f>
        <v>0</v>
      </c>
      <c r="L47" s="8"/>
      <c r="N47" s="2">
        <f>Tabla2[[#This Row],[TOTAL FACTURA]]-Tabla2[[#This Row],[PORCENTAJE A CANCELAR]]-Tabla2[[#This Row],[MONTO DE COMPRA]]</f>
        <v>0</v>
      </c>
    </row>
    <row r="48" spans="8:14" x14ac:dyDescent="0.25">
      <c r="H48" s="2">
        <f>(Tabla2[[#This Row],[TOTAL FACTURA]]-Tabla2[[#This Row],[MONTO DE COMPRA]])*0.6</f>
        <v>0</v>
      </c>
      <c r="L48" s="8"/>
      <c r="N48" s="2">
        <f>Tabla2[[#This Row],[TOTAL FACTURA]]-Tabla2[[#This Row],[PORCENTAJE A CANCELAR]]-Tabla2[[#This Row],[MONTO DE COMPRA]]</f>
        <v>0</v>
      </c>
    </row>
    <row r="49" spans="8:14" x14ac:dyDescent="0.25">
      <c r="H49" s="2">
        <f>(Tabla2[[#This Row],[TOTAL FACTURA]]-Tabla2[[#This Row],[MONTO DE COMPRA]])*0.6</f>
        <v>0</v>
      </c>
      <c r="L49" s="8"/>
      <c r="N49" s="2">
        <f>Tabla2[[#This Row],[TOTAL FACTURA]]-Tabla2[[#This Row],[PORCENTAJE A CANCELAR]]-Tabla2[[#This Row],[MONTO DE COMPRA]]</f>
        <v>0</v>
      </c>
    </row>
    <row r="50" spans="8:14" x14ac:dyDescent="0.25">
      <c r="H50" s="2">
        <f>(Tabla2[[#This Row],[TOTAL FACTURA]]-Tabla2[[#This Row],[MONTO DE COMPRA]])*0.6</f>
        <v>0</v>
      </c>
      <c r="L50" s="8"/>
      <c r="N50" s="2">
        <f>Tabla2[[#This Row],[TOTAL FACTURA]]-Tabla2[[#This Row],[PORCENTAJE A CANCELAR]]-Tabla2[[#This Row],[MONTO DE COMPRA]]</f>
        <v>0</v>
      </c>
    </row>
    <row r="51" spans="8:14" x14ac:dyDescent="0.25">
      <c r="H51" s="2">
        <f>(Tabla2[[#This Row],[TOTAL FACTURA]]-Tabla2[[#This Row],[MONTO DE COMPRA]])*0.6</f>
        <v>0</v>
      </c>
      <c r="L51" s="8"/>
      <c r="N51" s="2">
        <f>Tabla2[[#This Row],[TOTAL FACTURA]]-Tabla2[[#This Row],[PORCENTAJE A CANCELAR]]-Tabla2[[#This Row],[MONTO DE COMPRA]]</f>
        <v>0</v>
      </c>
    </row>
    <row r="52" spans="8:14" x14ac:dyDescent="0.25">
      <c r="H52" s="2">
        <f>(Tabla2[[#This Row],[TOTAL FACTURA]]-Tabla2[[#This Row],[MONTO DE COMPRA]])*0.6</f>
        <v>0</v>
      </c>
      <c r="L52" s="8"/>
      <c r="N52" s="2">
        <f>Tabla2[[#This Row],[TOTAL FACTURA]]-Tabla2[[#This Row],[PORCENTAJE A CANCELAR]]-Tabla2[[#This Row],[MONTO DE COMPRA]]</f>
        <v>0</v>
      </c>
    </row>
    <row r="53" spans="8:14" x14ac:dyDescent="0.25">
      <c r="H53" s="2">
        <f>(Tabla2[[#This Row],[TOTAL FACTURA]]-Tabla2[[#This Row],[MONTO DE COMPRA]])*0.6</f>
        <v>0</v>
      </c>
      <c r="L53" s="8"/>
      <c r="N53" s="2">
        <f>Tabla2[[#This Row],[TOTAL FACTURA]]-Tabla2[[#This Row],[PORCENTAJE A CANCELAR]]-Tabla2[[#This Row],[MONTO DE COMPRA]]</f>
        <v>0</v>
      </c>
    </row>
    <row r="54" spans="8:14" x14ac:dyDescent="0.25">
      <c r="H54" s="2">
        <f>(Tabla2[[#This Row],[TOTAL FACTURA]]-Tabla2[[#This Row],[MONTO DE COMPRA]])*0.6</f>
        <v>0</v>
      </c>
      <c r="L54" s="8"/>
      <c r="N54" s="2">
        <f>Tabla2[[#This Row],[TOTAL FACTURA]]-Tabla2[[#This Row],[PORCENTAJE A CANCELAR]]-Tabla2[[#This Row],[MONTO DE COMPRA]]</f>
        <v>0</v>
      </c>
    </row>
    <row r="55" spans="8:14" x14ac:dyDescent="0.25">
      <c r="H55" s="2">
        <f>(Tabla2[[#This Row],[TOTAL FACTURA]]-Tabla2[[#This Row],[MONTO DE COMPRA]])*0.6</f>
        <v>0</v>
      </c>
      <c r="L55" s="8"/>
      <c r="N55" s="2">
        <f>Tabla2[[#This Row],[TOTAL FACTURA]]-Tabla2[[#This Row],[PORCENTAJE A CANCELAR]]-Tabla2[[#This Row],[MONTO DE COMPRA]]</f>
        <v>0</v>
      </c>
    </row>
    <row r="56" spans="8:14" x14ac:dyDescent="0.25">
      <c r="H56" s="2">
        <f>(Tabla2[[#This Row],[TOTAL FACTURA]]-Tabla2[[#This Row],[MONTO DE COMPRA]])*0.6</f>
        <v>0</v>
      </c>
      <c r="L56" s="8"/>
      <c r="N56" s="2">
        <f>Tabla2[[#This Row],[TOTAL FACTURA]]-Tabla2[[#This Row],[PORCENTAJE A CANCELAR]]-Tabla2[[#This Row],[MONTO DE COMPRA]]</f>
        <v>0</v>
      </c>
    </row>
    <row r="57" spans="8:14" x14ac:dyDescent="0.25">
      <c r="H57" s="2">
        <f>(Tabla2[[#This Row],[TOTAL FACTURA]]-Tabla2[[#This Row],[MONTO DE COMPRA]])*0.6</f>
        <v>0</v>
      </c>
      <c r="L57" s="8"/>
      <c r="N57" s="2">
        <f>Tabla2[[#This Row],[TOTAL FACTURA]]-Tabla2[[#This Row],[PORCENTAJE A CANCELAR]]-Tabla2[[#This Row],[MONTO DE COMPRA]]</f>
        <v>0</v>
      </c>
    </row>
    <row r="58" spans="8:14" x14ac:dyDescent="0.25">
      <c r="H58" s="2">
        <f>(Tabla2[[#This Row],[TOTAL FACTURA]]-Tabla2[[#This Row],[MONTO DE COMPRA]])*0.6</f>
        <v>0</v>
      </c>
      <c r="L58" s="8"/>
      <c r="N58" s="2">
        <f>Tabla2[[#This Row],[TOTAL FACTURA]]-Tabla2[[#This Row],[PORCENTAJE A CANCELAR]]-Tabla2[[#This Row],[MONTO DE COMPRA]]</f>
        <v>0</v>
      </c>
    </row>
    <row r="59" spans="8:14" x14ac:dyDescent="0.25">
      <c r="H59" s="2">
        <f>(Tabla2[[#This Row],[TOTAL FACTURA]]-Tabla2[[#This Row],[MONTO DE COMPRA]])*0.6</f>
        <v>0</v>
      </c>
      <c r="L59" s="8"/>
      <c r="N59" s="2">
        <f>Tabla2[[#This Row],[TOTAL FACTURA]]-Tabla2[[#This Row],[PORCENTAJE A CANCELAR]]-Tabla2[[#This Row],[MONTO DE COMPRA]]</f>
        <v>0</v>
      </c>
    </row>
    <row r="60" spans="8:14" x14ac:dyDescent="0.25">
      <c r="H60" s="2">
        <f>(Tabla2[[#This Row],[TOTAL FACTURA]]-Tabla2[[#This Row],[MONTO DE COMPRA]])*0.6</f>
        <v>0</v>
      </c>
      <c r="L60" s="8"/>
      <c r="N60" s="2">
        <f>Tabla2[[#This Row],[TOTAL FACTURA]]-Tabla2[[#This Row],[PORCENTAJE A CANCELAR]]-Tabla2[[#This Row],[MONTO DE COMPRA]]</f>
        <v>0</v>
      </c>
    </row>
    <row r="61" spans="8:14" x14ac:dyDescent="0.25">
      <c r="H61" s="2">
        <f>(Tabla2[[#This Row],[TOTAL FACTURA]]-Tabla2[[#This Row],[MONTO DE COMPRA]])*0.6</f>
        <v>0</v>
      </c>
      <c r="L61" s="8"/>
      <c r="N61" s="2">
        <f>Tabla2[[#This Row],[TOTAL FACTURA]]-Tabla2[[#This Row],[PORCENTAJE A CANCELAR]]-Tabla2[[#This Row],[MONTO DE COMPRA]]</f>
        <v>0</v>
      </c>
    </row>
    <row r="62" spans="8:14" x14ac:dyDescent="0.25">
      <c r="H62" s="2">
        <f>(Tabla2[[#This Row],[TOTAL FACTURA]]-Tabla2[[#This Row],[MONTO DE COMPRA]])*0.6</f>
        <v>0</v>
      </c>
      <c r="L62" s="8"/>
      <c r="N62" s="2">
        <f>Tabla2[[#This Row],[TOTAL FACTURA]]-Tabla2[[#This Row],[PORCENTAJE A CANCELAR]]-Tabla2[[#This Row],[MONTO DE COMPRA]]</f>
        <v>0</v>
      </c>
    </row>
    <row r="63" spans="8:14" x14ac:dyDescent="0.25">
      <c r="H63" s="2">
        <f>(Tabla2[[#This Row],[TOTAL FACTURA]]-Tabla2[[#This Row],[MONTO DE COMPRA]])*0.6</f>
        <v>0</v>
      </c>
      <c r="L63" s="8"/>
      <c r="N63" s="2">
        <f>Tabla2[[#This Row],[TOTAL FACTURA]]-Tabla2[[#This Row],[PORCENTAJE A CANCELAR]]-Tabla2[[#This Row],[MONTO DE COMPRA]]</f>
        <v>0</v>
      </c>
    </row>
    <row r="64" spans="8:14" x14ac:dyDescent="0.25">
      <c r="H64" s="2">
        <f>(Tabla2[[#This Row],[TOTAL FACTURA]]-Tabla2[[#This Row],[MONTO DE COMPRA]])*0.6</f>
        <v>0</v>
      </c>
      <c r="L64" s="8"/>
      <c r="N64" s="2">
        <f>Tabla2[[#This Row],[TOTAL FACTURA]]-Tabla2[[#This Row],[PORCENTAJE A CANCELAR]]-Tabla2[[#This Row],[MONTO DE COMPRA]]</f>
        <v>0</v>
      </c>
    </row>
    <row r="65" spans="8:14" x14ac:dyDescent="0.25">
      <c r="H65" s="2">
        <f>(Tabla2[[#This Row],[TOTAL FACTURA]]-Tabla2[[#This Row],[MONTO DE COMPRA]])*0.6</f>
        <v>0</v>
      </c>
      <c r="L65" s="8"/>
      <c r="N65" s="2">
        <f>Tabla2[[#This Row],[TOTAL FACTURA]]-Tabla2[[#This Row],[PORCENTAJE A CANCELAR]]-Tabla2[[#This Row],[MONTO DE COMPRA]]</f>
        <v>0</v>
      </c>
    </row>
    <row r="66" spans="8:14" x14ac:dyDescent="0.25">
      <c r="H66" s="2">
        <f>(Tabla2[[#This Row],[TOTAL FACTURA]]-Tabla2[[#This Row],[MONTO DE COMPRA]])*0.6</f>
        <v>0</v>
      </c>
      <c r="L66" s="8"/>
      <c r="N66" s="2">
        <f>Tabla2[[#This Row],[TOTAL FACTURA]]-Tabla2[[#This Row],[PORCENTAJE A CANCELAR]]-Tabla2[[#This Row],[MONTO DE COMPRA]]</f>
        <v>0</v>
      </c>
    </row>
    <row r="67" spans="8:14" x14ac:dyDescent="0.25">
      <c r="H67" s="2">
        <f>(Tabla2[[#This Row],[TOTAL FACTURA]]-Tabla2[[#This Row],[MONTO DE COMPRA]])*0.6</f>
        <v>0</v>
      </c>
      <c r="L67" s="8"/>
      <c r="N67" s="2">
        <f>Tabla2[[#This Row],[TOTAL FACTURA]]-Tabla2[[#This Row],[PORCENTAJE A CANCELAR]]-Tabla2[[#This Row],[MONTO DE COMPRA]]</f>
        <v>0</v>
      </c>
    </row>
    <row r="68" spans="8:14" x14ac:dyDescent="0.25">
      <c r="H68" s="2">
        <f>(Tabla2[[#This Row],[TOTAL FACTURA]]-Tabla2[[#This Row],[MONTO DE COMPRA]])*0.6</f>
        <v>0</v>
      </c>
      <c r="L68" s="8"/>
      <c r="N68" s="2">
        <f>Tabla2[[#This Row],[TOTAL FACTURA]]-Tabla2[[#This Row],[PORCENTAJE A CANCELAR]]-Tabla2[[#This Row],[MONTO DE COMPRA]]</f>
        <v>0</v>
      </c>
    </row>
    <row r="69" spans="8:14" x14ac:dyDescent="0.25">
      <c r="H69" s="2">
        <f>(Tabla2[[#This Row],[TOTAL FACTURA]]-Tabla2[[#This Row],[MONTO DE COMPRA]])*0.6</f>
        <v>0</v>
      </c>
      <c r="L69" s="8"/>
      <c r="N69" s="2">
        <f>Tabla2[[#This Row],[TOTAL FACTURA]]-Tabla2[[#This Row],[PORCENTAJE A CANCELAR]]-Tabla2[[#This Row],[MONTO DE COMPRA]]</f>
        <v>0</v>
      </c>
    </row>
    <row r="70" spans="8:14" x14ac:dyDescent="0.25">
      <c r="H70" s="2">
        <f>(Tabla2[[#This Row],[TOTAL FACTURA]]-Tabla2[[#This Row],[MONTO DE COMPRA]])*0.6</f>
        <v>0</v>
      </c>
      <c r="L70" s="8"/>
      <c r="N70" s="2">
        <f>Tabla2[[#This Row],[TOTAL FACTURA]]-Tabla2[[#This Row],[PORCENTAJE A CANCELAR]]-Tabla2[[#This Row],[MONTO DE COMPRA]]</f>
        <v>0</v>
      </c>
    </row>
    <row r="71" spans="8:14" x14ac:dyDescent="0.25">
      <c r="H71" s="2">
        <f>(Tabla2[[#This Row],[TOTAL FACTURA]]-Tabla2[[#This Row],[MONTO DE COMPRA]])*0.6</f>
        <v>0</v>
      </c>
      <c r="L71" s="8"/>
      <c r="N71" s="2">
        <f>Tabla2[[#This Row],[TOTAL FACTURA]]-Tabla2[[#This Row],[PORCENTAJE A CANCELAR]]-Tabla2[[#This Row],[MONTO DE COMPRA]]</f>
        <v>0</v>
      </c>
    </row>
    <row r="72" spans="8:14" x14ac:dyDescent="0.25">
      <c r="H72" s="2">
        <f>(Tabla2[[#This Row],[TOTAL FACTURA]]-Tabla2[[#This Row],[MONTO DE COMPRA]])*0.6</f>
        <v>0</v>
      </c>
      <c r="L72" s="8"/>
      <c r="N72" s="2">
        <f>Tabla2[[#This Row],[TOTAL FACTURA]]-Tabla2[[#This Row],[PORCENTAJE A CANCELAR]]-Tabla2[[#This Row],[MONTO DE COMPRA]]</f>
        <v>0</v>
      </c>
    </row>
    <row r="73" spans="8:14" x14ac:dyDescent="0.25">
      <c r="H73" s="2">
        <f>(Tabla2[[#This Row],[TOTAL FACTURA]]-Tabla2[[#This Row],[MONTO DE COMPRA]])*0.6</f>
        <v>0</v>
      </c>
      <c r="L73" s="8"/>
      <c r="N73" s="2">
        <f>Tabla2[[#This Row],[TOTAL FACTURA]]-Tabla2[[#This Row],[PORCENTAJE A CANCELAR]]-Tabla2[[#This Row],[MONTO DE COMPRA]]</f>
        <v>0</v>
      </c>
    </row>
    <row r="74" spans="8:14" x14ac:dyDescent="0.25">
      <c r="H74" s="2">
        <f>(Tabla2[[#This Row],[TOTAL FACTURA]]-Tabla2[[#This Row],[MONTO DE COMPRA]])*0.6</f>
        <v>0</v>
      </c>
      <c r="L74" s="8"/>
      <c r="N74" s="2">
        <f>Tabla2[[#This Row],[TOTAL FACTURA]]-Tabla2[[#This Row],[PORCENTAJE A CANCELAR]]-Tabla2[[#This Row],[MONTO DE COMPRA]]</f>
        <v>0</v>
      </c>
    </row>
    <row r="75" spans="8:14" x14ac:dyDescent="0.25">
      <c r="H75" s="2">
        <f>(Tabla2[[#This Row],[TOTAL FACTURA]]-Tabla2[[#This Row],[MONTO DE COMPRA]])*0.6</f>
        <v>0</v>
      </c>
      <c r="L75" s="8"/>
      <c r="N75" s="2">
        <f>Tabla2[[#This Row],[TOTAL FACTURA]]-Tabla2[[#This Row],[PORCENTAJE A CANCELAR]]-Tabla2[[#This Row],[MONTO DE COMPRA]]</f>
        <v>0</v>
      </c>
    </row>
    <row r="76" spans="8:14" x14ac:dyDescent="0.25">
      <c r="H76" s="2">
        <f>(Tabla2[[#This Row],[TOTAL FACTURA]]-Tabla2[[#This Row],[MONTO DE COMPRA]])*0.6</f>
        <v>0</v>
      </c>
      <c r="L76" s="8"/>
      <c r="N76" s="2">
        <f>Tabla2[[#This Row],[TOTAL FACTURA]]-Tabla2[[#This Row],[PORCENTAJE A CANCELAR]]-Tabla2[[#This Row],[MONTO DE COMPRA]]</f>
        <v>0</v>
      </c>
    </row>
    <row r="77" spans="8:14" x14ac:dyDescent="0.25">
      <c r="H77" s="2">
        <f>(Tabla2[[#This Row],[TOTAL FACTURA]]-Tabla2[[#This Row],[MONTO DE COMPRA]])*0.6</f>
        <v>0</v>
      </c>
      <c r="L77" s="8"/>
      <c r="N77" s="2">
        <f>Tabla2[[#This Row],[TOTAL FACTURA]]-Tabla2[[#This Row],[PORCENTAJE A CANCELAR]]-Tabla2[[#This Row],[MONTO DE COMPRA]]</f>
        <v>0</v>
      </c>
    </row>
    <row r="78" spans="8:14" x14ac:dyDescent="0.25">
      <c r="H78" s="2">
        <f>(Tabla2[[#This Row],[TOTAL FACTURA]]-Tabla2[[#This Row],[MONTO DE COMPRA]])*0.6</f>
        <v>0</v>
      </c>
      <c r="L78" s="8"/>
      <c r="N78" s="2">
        <f>Tabla2[[#This Row],[TOTAL FACTURA]]-Tabla2[[#This Row],[PORCENTAJE A CANCELAR]]-Tabla2[[#This Row],[MONTO DE COMPRA]]</f>
        <v>0</v>
      </c>
    </row>
    <row r="79" spans="8:14" x14ac:dyDescent="0.25">
      <c r="H79" s="2">
        <f>(Tabla2[[#This Row],[TOTAL FACTURA]]-Tabla2[[#This Row],[MONTO DE COMPRA]])*0.6</f>
        <v>0</v>
      </c>
      <c r="L79" s="8"/>
      <c r="N79" s="2">
        <f>Tabla2[[#This Row],[TOTAL FACTURA]]-Tabla2[[#This Row],[PORCENTAJE A CANCELAR]]-Tabla2[[#This Row],[MONTO DE COMPRA]]</f>
        <v>0</v>
      </c>
    </row>
    <row r="80" spans="8:14" x14ac:dyDescent="0.25">
      <c r="H80" s="2">
        <f>(Tabla2[[#This Row],[TOTAL FACTURA]]-Tabla2[[#This Row],[MONTO DE COMPRA]])*0.6</f>
        <v>0</v>
      </c>
      <c r="L80" s="8"/>
      <c r="N80" s="2">
        <f>Tabla2[[#This Row],[TOTAL FACTURA]]-Tabla2[[#This Row],[PORCENTAJE A CANCELAR]]-Tabla2[[#This Row],[MONTO DE COMPRA]]</f>
        <v>0</v>
      </c>
    </row>
    <row r="81" spans="8:14" x14ac:dyDescent="0.25">
      <c r="H81" s="2">
        <f>(Tabla2[[#This Row],[TOTAL FACTURA]]-Tabla2[[#This Row],[MONTO DE COMPRA]])*0.6</f>
        <v>0</v>
      </c>
      <c r="L81" s="8"/>
      <c r="N81" s="2">
        <f>Tabla2[[#This Row],[TOTAL FACTURA]]-Tabla2[[#This Row],[PORCENTAJE A CANCELAR]]-Tabla2[[#This Row],[MONTO DE COMPRA]]</f>
        <v>0</v>
      </c>
    </row>
    <row r="82" spans="8:14" x14ac:dyDescent="0.25">
      <c r="H82" s="2">
        <f>(Tabla2[[#This Row],[TOTAL FACTURA]]-Tabla2[[#This Row],[MONTO DE COMPRA]])*0.6</f>
        <v>0</v>
      </c>
      <c r="L82" s="8"/>
      <c r="N82" s="2">
        <f>Tabla2[[#This Row],[TOTAL FACTURA]]-Tabla2[[#This Row],[PORCENTAJE A CANCELAR]]-Tabla2[[#This Row],[MONTO DE COMPRA]]</f>
        <v>0</v>
      </c>
    </row>
    <row r="83" spans="8:14" x14ac:dyDescent="0.25">
      <c r="H83" s="2">
        <f>(Tabla2[[#This Row],[TOTAL FACTURA]]-Tabla2[[#This Row],[MONTO DE COMPRA]])*0.6</f>
        <v>0</v>
      </c>
      <c r="L83" s="8"/>
      <c r="N83" s="2">
        <f>Tabla2[[#This Row],[TOTAL FACTURA]]-Tabla2[[#This Row],[PORCENTAJE A CANCELAR]]-Tabla2[[#This Row],[MONTO DE COMPRA]]</f>
        <v>0</v>
      </c>
    </row>
    <row r="84" spans="8:14" x14ac:dyDescent="0.25">
      <c r="H84" s="2">
        <f>(Tabla2[[#This Row],[TOTAL FACTURA]]-Tabla2[[#This Row],[MONTO DE COMPRA]])*0.6</f>
        <v>0</v>
      </c>
      <c r="L84" s="8"/>
      <c r="N84" s="2">
        <f>Tabla2[[#This Row],[TOTAL FACTURA]]-Tabla2[[#This Row],[PORCENTAJE A CANCELAR]]-Tabla2[[#This Row],[MONTO DE COMPRA]]</f>
        <v>0</v>
      </c>
    </row>
  </sheetData>
  <hyperlinks>
    <hyperlink ref="E22" r:id="rId1"/>
  </hyperlinks>
  <pageMargins left="0.7" right="0.7" top="0.75" bottom="0.75" header="0.3" footer="0.3"/>
  <pageSetup paperSize="9"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DETALLES!$A$1:$A$2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9"/>
  <sheetViews>
    <sheetView topLeftCell="A7" workbookViewId="0">
      <selection activeCell="F18" sqref="F18:G18"/>
    </sheetView>
  </sheetViews>
  <sheetFormatPr baseColWidth="10" defaultRowHeight="15" x14ac:dyDescent="0.25"/>
  <cols>
    <col min="1" max="1" width="18.5703125" customWidth="1"/>
    <col min="2" max="2" width="0.42578125" customWidth="1"/>
    <col min="4" max="4" width="3.5703125" customWidth="1"/>
    <col min="5" max="5" width="6" customWidth="1"/>
    <col min="6" max="6" width="15.140625" customWidth="1"/>
    <col min="7" max="7" width="3.140625" customWidth="1"/>
    <col min="8" max="8" width="17.7109375" customWidth="1"/>
    <col min="9" max="9" width="4.140625" customWidth="1"/>
    <col min="14" max="14" width="12.5703125" bestFit="1" customWidth="1"/>
  </cols>
  <sheetData>
    <row r="1" spans="1:10" ht="15" customHeight="1" x14ac:dyDescent="0.25">
      <c r="C1" s="83" t="s">
        <v>34</v>
      </c>
      <c r="D1" s="83"/>
      <c r="E1" s="83"/>
      <c r="F1" s="83"/>
      <c r="G1" s="83"/>
      <c r="H1" s="83"/>
      <c r="I1" s="83"/>
    </row>
    <row r="2" spans="1:10" x14ac:dyDescent="0.25">
      <c r="C2" s="83"/>
      <c r="D2" s="83"/>
      <c r="E2" s="83"/>
      <c r="F2" s="83"/>
      <c r="G2" s="83"/>
      <c r="H2" s="83"/>
      <c r="I2" s="83"/>
    </row>
    <row r="3" spans="1:10" ht="24" customHeight="1" x14ac:dyDescent="0.25">
      <c r="C3" s="83"/>
      <c r="D3" s="83"/>
      <c r="E3" s="83"/>
      <c r="F3" s="83"/>
      <c r="G3" s="83"/>
      <c r="H3" s="83"/>
      <c r="I3" s="83"/>
    </row>
    <row r="4" spans="1:10" ht="34.5" customHeight="1" x14ac:dyDescent="0.25">
      <c r="C4" s="84" t="s">
        <v>35</v>
      </c>
      <c r="D4" s="84"/>
      <c r="E4" s="84"/>
    </row>
    <row r="5" spans="1:10" x14ac:dyDescent="0.25">
      <c r="A5" s="85" t="s">
        <v>36</v>
      </c>
      <c r="B5" s="85"/>
    </row>
    <row r="6" spans="1:10" x14ac:dyDescent="0.25">
      <c r="A6" s="85"/>
      <c r="B6" s="85"/>
    </row>
    <row r="7" spans="1:10" ht="9.75" customHeight="1" x14ac:dyDescent="0.25">
      <c r="A7" s="85"/>
      <c r="B7" s="85"/>
    </row>
    <row r="8" spans="1:10" hidden="1" x14ac:dyDescent="0.25">
      <c r="A8" s="85"/>
      <c r="B8" s="85"/>
    </row>
    <row r="9" spans="1:10" x14ac:dyDescent="0.25">
      <c r="A9" s="12"/>
      <c r="B9" s="12"/>
    </row>
    <row r="10" spans="1:10" x14ac:dyDescent="0.25">
      <c r="A10" s="13" t="s">
        <v>37</v>
      </c>
      <c r="B10" s="77" t="s">
        <v>38</v>
      </c>
      <c r="C10" s="77"/>
      <c r="D10" s="77"/>
      <c r="E10" s="77"/>
    </row>
    <row r="11" spans="1:10" x14ac:dyDescent="0.25">
      <c r="A11" s="13" t="s">
        <v>39</v>
      </c>
      <c r="B11" s="77">
        <v>18929731</v>
      </c>
      <c r="C11" s="77"/>
      <c r="D11" s="77"/>
      <c r="E11" s="77"/>
    </row>
    <row r="12" spans="1:10" ht="15" customHeight="1" x14ac:dyDescent="0.25">
      <c r="A12" s="13" t="s">
        <v>40</v>
      </c>
      <c r="B12" s="77" t="s">
        <v>19</v>
      </c>
      <c r="C12" s="77"/>
      <c r="D12" s="77"/>
      <c r="E12" s="77"/>
      <c r="F12" s="77"/>
      <c r="G12" s="77"/>
      <c r="H12" s="77"/>
      <c r="I12" s="77"/>
      <c r="J12" s="77"/>
    </row>
    <row r="13" spans="1:10" ht="15" customHeight="1" x14ac:dyDescent="0.25">
      <c r="A13" s="14"/>
      <c r="B13" s="15"/>
      <c r="C13" s="15"/>
      <c r="D13" s="15"/>
      <c r="E13" s="15"/>
    </row>
    <row r="14" spans="1:10" ht="16.5" customHeight="1" x14ac:dyDescent="0.3">
      <c r="A14" s="78" t="s">
        <v>41</v>
      </c>
      <c r="B14" s="78"/>
      <c r="C14" s="78"/>
      <c r="D14" s="78"/>
      <c r="E14" s="78"/>
      <c r="F14" s="78"/>
      <c r="G14" s="78"/>
      <c r="H14" s="78"/>
      <c r="I14" s="78"/>
    </row>
    <row r="15" spans="1:10" ht="18.75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10" ht="15.75" x14ac:dyDescent="0.25">
      <c r="A16" s="17" t="s">
        <v>42</v>
      </c>
      <c r="B16" s="17"/>
      <c r="C16" s="17"/>
      <c r="D16" s="79">
        <f>H25</f>
        <v>800000</v>
      </c>
      <c r="E16" s="80"/>
      <c r="F16" s="80"/>
      <c r="G16" s="17"/>
      <c r="H16" s="17"/>
      <c r="I16" s="17"/>
    </row>
    <row r="17" spans="1:14" ht="15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</row>
    <row r="18" spans="1:14" x14ac:dyDescent="0.25">
      <c r="A18" s="18" t="s">
        <v>44</v>
      </c>
      <c r="B18" s="82">
        <v>44511</v>
      </c>
      <c r="C18" s="82"/>
      <c r="D18" s="19"/>
      <c r="E18" s="18" t="s">
        <v>45</v>
      </c>
      <c r="F18" s="82">
        <v>44547</v>
      </c>
      <c r="G18" s="82"/>
      <c r="H18" s="19"/>
      <c r="I18" s="19"/>
    </row>
    <row r="19" spans="1:14" x14ac:dyDescent="0.25">
      <c r="A19" s="18"/>
      <c r="B19" s="20"/>
      <c r="C19" s="20"/>
      <c r="D19" s="19"/>
      <c r="E19" s="18"/>
      <c r="F19" s="20"/>
      <c r="G19" s="20"/>
      <c r="H19" s="19"/>
      <c r="I19" s="19"/>
    </row>
    <row r="20" spans="1:14" x14ac:dyDescent="0.25">
      <c r="A20" s="18" t="s">
        <v>46</v>
      </c>
      <c r="B20" s="20"/>
      <c r="C20" s="20"/>
      <c r="D20" s="19"/>
      <c r="E20" s="18"/>
      <c r="F20" s="20"/>
      <c r="G20" s="20"/>
      <c r="H20" s="19"/>
      <c r="I20" s="19"/>
    </row>
    <row r="21" spans="1:14" x14ac:dyDescent="0.25">
      <c r="A21" s="18"/>
      <c r="B21" s="20"/>
      <c r="C21" s="86" t="s">
        <v>111</v>
      </c>
      <c r="D21" s="86"/>
      <c r="E21" s="86"/>
      <c r="F21" s="86"/>
      <c r="G21" s="86"/>
      <c r="H21" s="21">
        <v>90000</v>
      </c>
      <c r="I21" s="19"/>
    </row>
    <row r="22" spans="1:14" x14ac:dyDescent="0.25">
      <c r="A22" s="18"/>
      <c r="B22" s="20"/>
      <c r="C22" s="86" t="s">
        <v>106</v>
      </c>
      <c r="D22" s="86"/>
      <c r="E22" s="86"/>
      <c r="F22" s="86"/>
      <c r="G22" s="86"/>
      <c r="H22" s="21">
        <v>20000</v>
      </c>
      <c r="I22" s="19"/>
    </row>
    <row r="23" spans="1:14" x14ac:dyDescent="0.25">
      <c r="A23" s="18"/>
      <c r="B23" s="27"/>
      <c r="C23" s="89" t="s">
        <v>109</v>
      </c>
      <c r="D23" s="89"/>
      <c r="E23" s="89"/>
      <c r="F23" s="89"/>
      <c r="G23" s="89"/>
      <c r="H23" s="21">
        <v>40000</v>
      </c>
      <c r="I23" s="19"/>
    </row>
    <row r="24" spans="1:14" x14ac:dyDescent="0.25">
      <c r="A24" s="18"/>
      <c r="B24" s="20"/>
      <c r="C24" s="86" t="s">
        <v>114</v>
      </c>
      <c r="D24" s="86"/>
      <c r="E24" s="86"/>
      <c r="F24" s="86"/>
      <c r="G24" s="86"/>
      <c r="H24" s="21">
        <v>650000</v>
      </c>
      <c r="I24" s="19"/>
    </row>
    <row r="25" spans="1:14" ht="15.75" thickBot="1" x14ac:dyDescent="0.3">
      <c r="C25" s="5"/>
      <c r="D25" s="5"/>
      <c r="E25" s="5"/>
      <c r="F25" s="5"/>
      <c r="G25" s="5"/>
      <c r="H25" s="22">
        <f>SUM(H21:H24)</f>
        <v>800000</v>
      </c>
    </row>
    <row r="26" spans="1:14" x14ac:dyDescent="0.25">
      <c r="A26" s="23" t="s">
        <v>47</v>
      </c>
    </row>
    <row r="27" spans="1:14" x14ac:dyDescent="0.25">
      <c r="C27" s="87"/>
      <c r="D27" s="87"/>
      <c r="E27" s="87"/>
      <c r="F27" s="87"/>
    </row>
    <row r="28" spans="1:14" x14ac:dyDescent="0.25">
      <c r="C28" s="88" t="s">
        <v>48</v>
      </c>
      <c r="D28" s="88"/>
      <c r="E28" s="88"/>
      <c r="F28" s="88"/>
    </row>
    <row r="29" spans="1:14" x14ac:dyDescent="0.25">
      <c r="C29" s="24"/>
      <c r="D29" s="24"/>
      <c r="E29" s="24"/>
      <c r="F29" s="24"/>
      <c r="N29" s="4"/>
    </row>
  </sheetData>
  <mergeCells count="17">
    <mergeCell ref="C22:G22"/>
    <mergeCell ref="C24:G24"/>
    <mergeCell ref="C27:F27"/>
    <mergeCell ref="C28:F28"/>
    <mergeCell ref="C21:G21"/>
    <mergeCell ref="C23:G23"/>
    <mergeCell ref="C1:I3"/>
    <mergeCell ref="C4:E4"/>
    <mergeCell ref="A5:B8"/>
    <mergeCell ref="B10:E10"/>
    <mergeCell ref="B11:E11"/>
    <mergeCell ref="B12:J12"/>
    <mergeCell ref="A14:I14"/>
    <mergeCell ref="D16:F16"/>
    <mergeCell ref="A17:I17"/>
    <mergeCell ref="B18:C18"/>
    <mergeCell ref="F18:G18"/>
  </mergeCells>
  <dataValidations count="1">
    <dataValidation allowBlank="1" showInputMessage="1" showErrorMessage="1" prompt="Agregue el logotipo de la empresa en esta celda." sqref="C4 A5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2"/>
  <sheetViews>
    <sheetView workbookViewId="0">
      <selection activeCell="G14" sqref="G14"/>
    </sheetView>
  </sheetViews>
  <sheetFormatPr baseColWidth="10" defaultRowHeight="15" x14ac:dyDescent="0.25"/>
  <cols>
    <col min="1" max="1" width="17.7109375" customWidth="1"/>
  </cols>
  <sheetData>
    <row r="1" spans="1:1" x14ac:dyDescent="0.25">
      <c r="A1" s="9" t="s">
        <v>31</v>
      </c>
    </row>
    <row r="2" spans="1:1" x14ac:dyDescent="0.25">
      <c r="A2" s="25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29"/>
  <sheetViews>
    <sheetView topLeftCell="A4" workbookViewId="0">
      <selection activeCell="A14" sqref="A14:I14"/>
    </sheetView>
  </sheetViews>
  <sheetFormatPr baseColWidth="10" defaultRowHeight="15" x14ac:dyDescent="0.25"/>
  <cols>
    <col min="1" max="1" width="18.5703125" customWidth="1"/>
    <col min="2" max="2" width="0.42578125" customWidth="1"/>
    <col min="4" max="4" width="3.5703125" customWidth="1"/>
    <col min="5" max="5" width="6" customWidth="1"/>
    <col min="6" max="6" width="15.140625" customWidth="1"/>
    <col min="7" max="7" width="3.140625" customWidth="1"/>
    <col min="8" max="8" width="17.7109375" customWidth="1"/>
    <col min="9" max="9" width="4.140625" customWidth="1"/>
    <col min="14" max="14" width="12.5703125" bestFit="1" customWidth="1"/>
  </cols>
  <sheetData>
    <row r="1" spans="1:10" ht="15" customHeight="1" x14ac:dyDescent="0.25">
      <c r="C1" s="83" t="s">
        <v>34</v>
      </c>
      <c r="D1" s="83"/>
      <c r="E1" s="83"/>
      <c r="F1" s="83"/>
      <c r="G1" s="83"/>
      <c r="H1" s="83"/>
      <c r="I1" s="83"/>
    </row>
    <row r="2" spans="1:10" x14ac:dyDescent="0.25">
      <c r="C2" s="83"/>
      <c r="D2" s="83"/>
      <c r="E2" s="83"/>
      <c r="F2" s="83"/>
      <c r="G2" s="83"/>
      <c r="H2" s="83"/>
      <c r="I2" s="83"/>
    </row>
    <row r="3" spans="1:10" ht="24" customHeight="1" x14ac:dyDescent="0.25">
      <c r="C3" s="83"/>
      <c r="D3" s="83"/>
      <c r="E3" s="83"/>
      <c r="F3" s="83"/>
      <c r="G3" s="83"/>
      <c r="H3" s="83"/>
      <c r="I3" s="83"/>
    </row>
    <row r="4" spans="1:10" ht="34.5" customHeight="1" x14ac:dyDescent="0.25">
      <c r="C4" s="84" t="s">
        <v>35</v>
      </c>
      <c r="D4" s="84"/>
      <c r="E4" s="84"/>
    </row>
    <row r="5" spans="1:10" x14ac:dyDescent="0.25">
      <c r="A5" s="85" t="s">
        <v>36</v>
      </c>
      <c r="B5" s="85"/>
    </row>
    <row r="6" spans="1:10" x14ac:dyDescent="0.25">
      <c r="A6" s="85"/>
      <c r="B6" s="85"/>
    </row>
    <row r="7" spans="1:10" ht="9.75" customHeight="1" x14ac:dyDescent="0.25">
      <c r="A7" s="85"/>
      <c r="B7" s="85"/>
    </row>
    <row r="8" spans="1:10" hidden="1" x14ac:dyDescent="0.25">
      <c r="A8" s="85"/>
      <c r="B8" s="85"/>
    </row>
    <row r="9" spans="1:10" x14ac:dyDescent="0.25">
      <c r="A9" s="42"/>
      <c r="B9" s="42"/>
    </row>
    <row r="10" spans="1:10" x14ac:dyDescent="0.25">
      <c r="A10" s="13" t="s">
        <v>37</v>
      </c>
      <c r="B10" s="77" t="s">
        <v>38</v>
      </c>
      <c r="C10" s="77"/>
      <c r="D10" s="77"/>
      <c r="E10" s="77"/>
    </row>
    <row r="11" spans="1:10" x14ac:dyDescent="0.25">
      <c r="A11" s="13" t="s">
        <v>39</v>
      </c>
      <c r="B11" s="77">
        <v>18929731</v>
      </c>
      <c r="C11" s="77"/>
      <c r="D11" s="77"/>
      <c r="E11" s="77"/>
    </row>
    <row r="12" spans="1:10" ht="15" customHeight="1" x14ac:dyDescent="0.25">
      <c r="A12" s="13" t="s">
        <v>40</v>
      </c>
      <c r="B12" s="77" t="s">
        <v>19</v>
      </c>
      <c r="C12" s="77"/>
      <c r="D12" s="77"/>
      <c r="E12" s="77"/>
      <c r="F12" s="77"/>
      <c r="G12" s="77"/>
      <c r="H12" s="77"/>
      <c r="I12" s="77"/>
      <c r="J12" s="77"/>
    </row>
    <row r="13" spans="1:10" ht="15" customHeight="1" x14ac:dyDescent="0.25">
      <c r="A13" s="43"/>
      <c r="B13" s="15"/>
      <c r="C13" s="15"/>
      <c r="D13" s="15"/>
      <c r="E13" s="15"/>
    </row>
    <row r="14" spans="1:10" ht="16.5" customHeight="1" x14ac:dyDescent="0.3">
      <c r="A14" s="78" t="s">
        <v>41</v>
      </c>
      <c r="B14" s="78"/>
      <c r="C14" s="78"/>
      <c r="D14" s="78"/>
      <c r="E14" s="78"/>
      <c r="F14" s="78"/>
      <c r="G14" s="78"/>
      <c r="H14" s="78"/>
      <c r="I14" s="78"/>
    </row>
    <row r="15" spans="1:10" ht="18.75" x14ac:dyDescent="0.3">
      <c r="A15" s="44"/>
      <c r="B15" s="44"/>
      <c r="C15" s="44"/>
      <c r="D15" s="44"/>
      <c r="E15" s="44"/>
      <c r="F15" s="44"/>
      <c r="G15" s="44"/>
      <c r="H15" s="44"/>
      <c r="I15" s="44"/>
    </row>
    <row r="16" spans="1:10" ht="15.75" x14ac:dyDescent="0.25">
      <c r="A16" s="17" t="s">
        <v>42</v>
      </c>
      <c r="B16" s="17"/>
      <c r="C16" s="17"/>
      <c r="D16" s="79">
        <f>H25</f>
        <v>800000</v>
      </c>
      <c r="E16" s="80"/>
      <c r="F16" s="80"/>
      <c r="G16" s="17"/>
      <c r="H16" s="17"/>
      <c r="I16" s="17"/>
    </row>
    <row r="17" spans="1:14" ht="15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</row>
    <row r="18" spans="1:14" x14ac:dyDescent="0.25">
      <c r="A18" s="18" t="s">
        <v>44</v>
      </c>
      <c r="B18" s="82">
        <v>44534</v>
      </c>
      <c r="C18" s="82"/>
      <c r="D18" s="19"/>
      <c r="E18" s="18" t="s">
        <v>45</v>
      </c>
      <c r="F18" s="82">
        <v>44540</v>
      </c>
      <c r="G18" s="82"/>
      <c r="H18" s="19"/>
      <c r="I18" s="19"/>
    </row>
    <row r="19" spans="1:14" x14ac:dyDescent="0.25">
      <c r="A19" s="18"/>
      <c r="B19" s="45"/>
      <c r="C19" s="45"/>
      <c r="D19" s="19"/>
      <c r="E19" s="18"/>
      <c r="F19" s="45"/>
      <c r="G19" s="45"/>
      <c r="H19" s="19"/>
      <c r="I19" s="19"/>
    </row>
    <row r="20" spans="1:14" x14ac:dyDescent="0.25">
      <c r="A20" s="18" t="s">
        <v>46</v>
      </c>
      <c r="B20" s="45"/>
      <c r="C20" s="45"/>
      <c r="D20" s="19"/>
      <c r="E20" s="18"/>
      <c r="F20" s="45"/>
      <c r="G20" s="45"/>
      <c r="H20" s="19"/>
      <c r="I20" s="19"/>
    </row>
    <row r="21" spans="1:14" x14ac:dyDescent="0.25">
      <c r="A21" s="18"/>
      <c r="B21" s="45"/>
      <c r="C21" s="86" t="s">
        <v>111</v>
      </c>
      <c r="D21" s="86"/>
      <c r="E21" s="86"/>
      <c r="F21" s="86"/>
      <c r="G21" s="86"/>
      <c r="H21" s="49">
        <v>108000</v>
      </c>
      <c r="I21" s="19"/>
    </row>
    <row r="22" spans="1:14" x14ac:dyDescent="0.25">
      <c r="A22" s="18"/>
      <c r="B22" s="45"/>
      <c r="C22" s="86" t="s">
        <v>98</v>
      </c>
      <c r="D22" s="86"/>
      <c r="E22" s="86"/>
      <c r="F22" s="86"/>
      <c r="G22" s="86"/>
      <c r="H22" s="49">
        <v>128600</v>
      </c>
      <c r="I22" s="19"/>
    </row>
    <row r="23" spans="1:14" x14ac:dyDescent="0.25">
      <c r="A23" s="18"/>
      <c r="B23" s="45"/>
      <c r="C23" s="86" t="s">
        <v>100</v>
      </c>
      <c r="D23" s="86"/>
      <c r="E23" s="86"/>
      <c r="F23" s="86"/>
      <c r="G23" s="86"/>
      <c r="H23" s="49">
        <v>18000</v>
      </c>
      <c r="I23" s="19"/>
    </row>
    <row r="24" spans="1:14" x14ac:dyDescent="0.25">
      <c r="A24" s="18"/>
      <c r="B24" s="45"/>
      <c r="C24" s="90" t="s">
        <v>101</v>
      </c>
      <c r="D24" s="91"/>
      <c r="E24" s="91"/>
      <c r="F24" s="91"/>
      <c r="G24" s="92"/>
      <c r="H24" s="49">
        <v>545400</v>
      </c>
      <c r="I24" s="19"/>
    </row>
    <row r="25" spans="1:14" ht="15.75" thickBot="1" x14ac:dyDescent="0.3">
      <c r="C25" s="5"/>
      <c r="D25" s="5"/>
      <c r="E25" s="5"/>
      <c r="F25" s="5"/>
      <c r="G25" s="5"/>
      <c r="H25" s="22">
        <f>SUM(H21:H24)</f>
        <v>800000</v>
      </c>
    </row>
    <row r="26" spans="1:14" x14ac:dyDescent="0.25">
      <c r="A26" s="23" t="s">
        <v>47</v>
      </c>
    </row>
    <row r="27" spans="1:14" x14ac:dyDescent="0.25">
      <c r="C27" s="87"/>
      <c r="D27" s="87"/>
      <c r="E27" s="87"/>
      <c r="F27" s="87"/>
    </row>
    <row r="28" spans="1:14" x14ac:dyDescent="0.25">
      <c r="C28" s="88" t="s">
        <v>48</v>
      </c>
      <c r="D28" s="88"/>
      <c r="E28" s="88"/>
      <c r="F28" s="88"/>
    </row>
    <row r="29" spans="1:14" x14ac:dyDescent="0.25">
      <c r="C29" s="41"/>
      <c r="D29" s="41"/>
      <c r="E29" s="41"/>
      <c r="F29" s="41"/>
      <c r="N29" s="4"/>
    </row>
  </sheetData>
  <mergeCells count="17">
    <mergeCell ref="C22:G22"/>
    <mergeCell ref="C23:G23"/>
    <mergeCell ref="C24:G24"/>
    <mergeCell ref="C27:F27"/>
    <mergeCell ref="C28:F28"/>
    <mergeCell ref="C21:G21"/>
    <mergeCell ref="C1:I3"/>
    <mergeCell ref="C4:E4"/>
    <mergeCell ref="A5:B8"/>
    <mergeCell ref="B10:E10"/>
    <mergeCell ref="B11:E11"/>
    <mergeCell ref="B12:J12"/>
    <mergeCell ref="A14:I14"/>
    <mergeCell ref="D16:F16"/>
    <mergeCell ref="A17:I17"/>
    <mergeCell ref="B18:C18"/>
    <mergeCell ref="F18:G18"/>
  </mergeCells>
  <dataValidations count="1">
    <dataValidation allowBlank="1" showInputMessage="1" showErrorMessage="1" prompt="Agregue el logotipo de la empresa en esta celda." sqref="C4 A5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16"/>
  <sheetViews>
    <sheetView tabSelected="1" workbookViewId="0">
      <selection activeCell="L8" sqref="L8"/>
    </sheetView>
  </sheetViews>
  <sheetFormatPr baseColWidth="10" defaultRowHeight="15" x14ac:dyDescent="0.25"/>
  <cols>
    <col min="1" max="1" width="30.28515625" customWidth="1"/>
    <col min="2" max="2" width="15.5703125" customWidth="1"/>
    <col min="3" max="3" width="19" customWidth="1"/>
  </cols>
  <sheetData>
    <row r="1" spans="1:3" x14ac:dyDescent="0.25">
      <c r="A1" t="s">
        <v>102</v>
      </c>
    </row>
    <row r="3" spans="1:3" x14ac:dyDescent="0.25">
      <c r="A3" s="93">
        <v>44540</v>
      </c>
      <c r="B3" s="48">
        <v>545400</v>
      </c>
    </row>
    <row r="4" spans="1:3" x14ac:dyDescent="0.25">
      <c r="B4" s="48">
        <v>605000</v>
      </c>
    </row>
    <row r="5" spans="1:3" x14ac:dyDescent="0.25">
      <c r="B5" s="48">
        <v>700000</v>
      </c>
    </row>
    <row r="8" spans="1:3" x14ac:dyDescent="0.25">
      <c r="A8" t="s">
        <v>123</v>
      </c>
      <c r="B8" s="31">
        <v>200000</v>
      </c>
    </row>
    <row r="9" spans="1:3" x14ac:dyDescent="0.25">
      <c r="C9" s="31"/>
    </row>
    <row r="10" spans="1:3" x14ac:dyDescent="0.25">
      <c r="C10" s="23"/>
    </row>
    <row r="11" spans="1:3" x14ac:dyDescent="0.25">
      <c r="C11" s="23"/>
    </row>
    <row r="12" spans="1:3" x14ac:dyDescent="0.25">
      <c r="C12" s="23"/>
    </row>
    <row r="13" spans="1:3" x14ac:dyDescent="0.25">
      <c r="A13" s="93">
        <v>44547</v>
      </c>
      <c r="B13" s="31">
        <v>650000</v>
      </c>
      <c r="C13" s="23"/>
    </row>
    <row r="14" spans="1:3" x14ac:dyDescent="0.25">
      <c r="A14" s="93">
        <v>44553</v>
      </c>
      <c r="B14" s="31">
        <v>600000</v>
      </c>
    </row>
    <row r="15" spans="1:3" x14ac:dyDescent="0.25">
      <c r="A15" s="93">
        <v>44560</v>
      </c>
      <c r="B15" s="31">
        <v>590000</v>
      </c>
    </row>
    <row r="16" spans="1:3" x14ac:dyDescent="0.25">
      <c r="B16" s="4">
        <f>SUM(B8:B15)</f>
        <v>2040000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CARRO VERDE</vt:lpstr>
      <vt:lpstr>CAMION ROJO</vt:lpstr>
      <vt:lpstr>NOVIEMBRE</vt:lpstr>
      <vt:lpstr>RECIBO DE PAGO </vt:lpstr>
      <vt:lpstr>DETALLES</vt:lpstr>
      <vt:lpstr>RECIBO DE PAGO 04 AL 10-12</vt:lpstr>
      <vt:lpstr>ADELANTOS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2021-12-18T20:44:40Z</cp:lastPrinted>
  <dcterms:created xsi:type="dcterms:W3CDTF">2021-12-01T14:32:39Z</dcterms:created>
  <dcterms:modified xsi:type="dcterms:W3CDTF">2022-01-08T14:49:14Z</dcterms:modified>
</cp:coreProperties>
</file>