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tables/table2.xml" ContentType="application/vnd.openxmlformats-officedocument.spreadsheetml.table+xml"/>
  <Override PartName="/xl/drawings/drawing9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multi\Documents\"/>
    </mc:Choice>
  </mc:AlternateContent>
  <xr:revisionPtr revIDLastSave="0" documentId="13_ncr:1_{1D88A873-BD4E-4C3D-96F4-7888387C8AF9}" xr6:coauthVersionLast="47" xr6:coauthVersionMax="47" xr10:uidLastSave="{00000000-0000-0000-0000-000000000000}"/>
  <bookViews>
    <workbookView xWindow="-120" yWindow="-120" windowWidth="29040" windowHeight="15720" tabRatio="598" activeTab="2" xr2:uid="{00000000-000D-0000-FFFF-FFFF00000000}"/>
  </bookViews>
  <sheets>
    <sheet name="MARIA" sheetId="21" r:id="rId1"/>
    <sheet name="YERIBETH" sheetId="20" r:id="rId2"/>
    <sheet name="NOVIEMBRE" sheetId="1" r:id="rId3"/>
    <sheet name="RESUMEN" sheetId="8" r:id="rId4"/>
    <sheet name="24 al 30-12" sheetId="19" r:id="rId5"/>
    <sheet name="Hoja1" sheetId="17" r:id="rId6"/>
    <sheet name="LUIS" sheetId="9" r:id="rId7"/>
    <sheet name="SAMIR" sheetId="3" r:id="rId8"/>
    <sheet name="JAVIER PRIÑE" sheetId="15" r:id="rId9"/>
    <sheet name="ANGHELO" sheetId="10" r:id="rId10"/>
    <sheet name="DIEGO TORREZ" sheetId="16" r:id="rId11"/>
    <sheet name="LATONERIA" sheetId="18" r:id="rId12"/>
    <sheet name="AREA" sheetId="6" r:id="rId13"/>
    <sheet name="ILVAR" sheetId="13" r:id="rId14"/>
    <sheet name="DETALLES" sheetId="7" state="hidden" r:id="rId15"/>
  </sheets>
  <externalReferences>
    <externalReference r:id="rId16"/>
    <externalReference r:id="rId17"/>
  </externalReferences>
  <definedNames>
    <definedName name="Nombre_empresa">[1]Factura!$B$1</definedName>
    <definedName name="NumeroColumna">7</definedName>
    <definedName name="NumeroFila">3</definedName>
    <definedName name="TítuloColumna1" localSheetId="10">[2]!Factura[[#Headers],[CANT]]</definedName>
    <definedName name="TítuloColumna1" localSheetId="13">[2]!Factura[[#Headers],[CANT]]</definedName>
    <definedName name="TítuloColumna1" localSheetId="8">[2]!Factura[[#Headers],[CANT]]</definedName>
    <definedName name="TítuloColumna1">[2]!Factura[[#Headers],[CANT]]</definedName>
  </definedNames>
  <calcPr calcId="181029"/>
  <pivotCaches>
    <pivotCache cacheId="5" r:id="rId18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C20" i="16" l="1"/>
  <c r="B7" i="19"/>
  <c r="B13" i="19" s="1"/>
  <c r="L231" i="1" l="1"/>
  <c r="L247" i="1"/>
  <c r="H217" i="1"/>
  <c r="L217" i="1" s="1"/>
  <c r="H218" i="1"/>
  <c r="L218" i="1" s="1"/>
  <c r="H219" i="1"/>
  <c r="L219" i="1" s="1"/>
  <c r="H220" i="1"/>
  <c r="L220" i="1" s="1"/>
  <c r="H221" i="1"/>
  <c r="L221" i="1" s="1"/>
  <c r="H222" i="1"/>
  <c r="L222" i="1" s="1"/>
  <c r="H229" i="1" l="1"/>
  <c r="L229" i="1" s="1"/>
  <c r="D16" i="9"/>
  <c r="C22" i="9" s="1"/>
  <c r="D16" i="3"/>
  <c r="H245" i="1" l="1"/>
  <c r="H244" i="1"/>
  <c r="L244" i="1" s="1"/>
  <c r="H180" i="1"/>
  <c r="H181" i="1"/>
  <c r="H270" i="1" l="1"/>
  <c r="H269" i="1"/>
  <c r="H268" i="1"/>
  <c r="H267" i="1"/>
  <c r="H266" i="1"/>
  <c r="H265" i="1"/>
  <c r="H264" i="1"/>
  <c r="H263" i="1"/>
  <c r="H262" i="1"/>
  <c r="H261" i="1"/>
  <c r="H260" i="1"/>
  <c r="H259" i="1"/>
  <c r="H258" i="1"/>
  <c r="H257" i="1"/>
  <c r="H256" i="1"/>
  <c r="H255" i="1"/>
  <c r="H254" i="1"/>
  <c r="H253" i="1"/>
  <c r="L253" i="1" s="1"/>
  <c r="H252" i="1"/>
  <c r="L252" i="1" s="1"/>
  <c r="H251" i="1"/>
  <c r="L251" i="1" s="1"/>
  <c r="H250" i="1"/>
  <c r="L250" i="1" s="1"/>
  <c r="H249" i="1"/>
  <c r="L249" i="1" s="1"/>
  <c r="H248" i="1"/>
  <c r="L248" i="1" s="1"/>
  <c r="H246" i="1"/>
  <c r="L246" i="1" s="1"/>
  <c r="H243" i="1"/>
  <c r="L243" i="1" s="1"/>
  <c r="H242" i="1"/>
  <c r="L242" i="1" s="1"/>
  <c r="H241" i="1"/>
  <c r="L241" i="1" s="1"/>
  <c r="H240" i="1"/>
  <c r="L240" i="1" s="1"/>
  <c r="H239" i="1"/>
  <c r="L239" i="1" s="1"/>
  <c r="H238" i="1"/>
  <c r="L238" i="1" s="1"/>
  <c r="H237" i="1"/>
  <c r="L237" i="1" s="1"/>
  <c r="H236" i="1"/>
  <c r="L236" i="1" s="1"/>
  <c r="H235" i="1"/>
  <c r="L235" i="1" s="1"/>
  <c r="H234" i="1"/>
  <c r="L234" i="1" s="1"/>
  <c r="H233" i="1"/>
  <c r="L233" i="1" s="1"/>
  <c r="H232" i="1"/>
  <c r="L232" i="1" s="1"/>
  <c r="H230" i="1"/>
  <c r="L230" i="1" s="1"/>
  <c r="H227" i="1" l="1"/>
  <c r="L227" i="1" s="1"/>
  <c r="H228" i="1"/>
  <c r="L228" i="1" s="1"/>
  <c r="H225" i="1" l="1"/>
  <c r="L225" i="1" s="1"/>
  <c r="H226" i="1"/>
  <c r="L226" i="1" s="1"/>
  <c r="H204" i="1" l="1"/>
  <c r="H200" i="1" l="1"/>
  <c r="C28" i="17" l="1"/>
  <c r="C34" i="17" s="1"/>
  <c r="L215" i="1"/>
  <c r="H209" i="1" l="1"/>
  <c r="H210" i="1"/>
  <c r="H211" i="1"/>
  <c r="H190" i="1" l="1"/>
  <c r="H191" i="1"/>
  <c r="H192" i="1"/>
  <c r="H193" i="1"/>
  <c r="H194" i="1"/>
  <c r="H195" i="1"/>
  <c r="H196" i="1"/>
  <c r="H197" i="1"/>
  <c r="H198" i="1"/>
  <c r="H199" i="1"/>
  <c r="H201" i="1"/>
  <c r="H202" i="1"/>
  <c r="H205" i="1"/>
  <c r="H206" i="1"/>
  <c r="H207" i="1"/>
  <c r="H208" i="1"/>
  <c r="H186" i="1"/>
  <c r="H188" i="1"/>
  <c r="H189" i="1"/>
  <c r="H176" i="1" l="1"/>
  <c r="L176" i="1" s="1"/>
  <c r="C9" i="17" l="1"/>
  <c r="C17" i="17" s="1"/>
  <c r="H121" i="1" l="1"/>
  <c r="L103" i="1" l="1"/>
  <c r="H95" i="1" l="1"/>
  <c r="L95" i="1" s="1"/>
  <c r="H94" i="1"/>
  <c r="L94" i="1" s="1"/>
  <c r="H87" i="1" l="1"/>
  <c r="L80" i="1" l="1"/>
  <c r="H64" i="1" l="1"/>
  <c r="L64" i="1" s="1"/>
  <c r="H63" i="1"/>
  <c r="L63" i="1" s="1"/>
  <c r="H62" i="1" l="1"/>
  <c r="L62" i="1" s="1"/>
  <c r="H223" i="1" l="1"/>
  <c r="L223" i="1" s="1"/>
  <c r="H224" i="1"/>
  <c r="L224" i="1" s="1"/>
  <c r="H8" i="1"/>
  <c r="L8" i="1" s="1"/>
  <c r="H12" i="1"/>
  <c r="L12" i="1" s="1"/>
  <c r="H22" i="1"/>
  <c r="L22" i="1" s="1"/>
  <c r="H23" i="1"/>
  <c r="L23" i="1" s="1"/>
  <c r="H28" i="1"/>
  <c r="L28" i="1" s="1"/>
  <c r="H42" i="1"/>
  <c r="L42" i="1" s="1"/>
  <c r="H52" i="1"/>
  <c r="L52" i="1" s="1"/>
  <c r="H56" i="1"/>
  <c r="L56" i="1" s="1"/>
  <c r="H57" i="1"/>
  <c r="L57" i="1" s="1"/>
  <c r="H65" i="1"/>
  <c r="L65" i="1" s="1"/>
  <c r="H3" i="1"/>
  <c r="L3" i="1" s="1"/>
  <c r="H4" i="1"/>
  <c r="L4" i="1" s="1"/>
  <c r="H6" i="1"/>
  <c r="L6" i="1" s="1"/>
  <c r="H9" i="1"/>
  <c r="L9" i="1" s="1"/>
  <c r="H10" i="1"/>
  <c r="L10" i="1" s="1"/>
  <c r="H11" i="1"/>
  <c r="L11" i="1" s="1"/>
  <c r="H13" i="1"/>
  <c r="L13" i="1" s="1"/>
  <c r="H14" i="1"/>
  <c r="L14" i="1" s="1"/>
  <c r="H15" i="1"/>
  <c r="L15" i="1" s="1"/>
  <c r="H16" i="1"/>
  <c r="L16" i="1" s="1"/>
  <c r="H17" i="1"/>
  <c r="L17" i="1" s="1"/>
  <c r="H18" i="1"/>
  <c r="L18" i="1" s="1"/>
  <c r="H19" i="1"/>
  <c r="L19" i="1" s="1"/>
  <c r="H20" i="1"/>
  <c r="L20" i="1" s="1"/>
  <c r="H21" i="1"/>
  <c r="L21" i="1" s="1"/>
  <c r="H24" i="1"/>
  <c r="L24" i="1" s="1"/>
  <c r="H25" i="1"/>
  <c r="L25" i="1" s="1"/>
  <c r="H26" i="1"/>
  <c r="L26" i="1" s="1"/>
  <c r="H27" i="1"/>
  <c r="L27" i="1" s="1"/>
  <c r="H29" i="1"/>
  <c r="L29" i="1" s="1"/>
  <c r="H30" i="1"/>
  <c r="L30" i="1" s="1"/>
  <c r="H31" i="1"/>
  <c r="L31" i="1" s="1"/>
  <c r="H32" i="1"/>
  <c r="L32" i="1" s="1"/>
  <c r="H33" i="1"/>
  <c r="L33" i="1" s="1"/>
  <c r="H35" i="1"/>
  <c r="L35" i="1" s="1"/>
  <c r="H36" i="1"/>
  <c r="L36" i="1" s="1"/>
  <c r="H37" i="1"/>
  <c r="L37" i="1" s="1"/>
  <c r="H38" i="1"/>
  <c r="L38" i="1" s="1"/>
  <c r="H43" i="1"/>
  <c r="L43" i="1" s="1"/>
  <c r="H44" i="1"/>
  <c r="L44" i="1" s="1"/>
  <c r="H45" i="1"/>
  <c r="L45" i="1" s="1"/>
  <c r="H46" i="1"/>
  <c r="L46" i="1" s="1"/>
  <c r="H47" i="1"/>
  <c r="L47" i="1" s="1"/>
  <c r="H53" i="1"/>
  <c r="L53" i="1" s="1"/>
  <c r="H48" i="1"/>
  <c r="L48" i="1" s="1"/>
  <c r="H54" i="1"/>
  <c r="L54" i="1" s="1"/>
  <c r="H58" i="1"/>
  <c r="L58" i="1" s="1"/>
  <c r="H59" i="1"/>
  <c r="L59" i="1" s="1"/>
  <c r="H60" i="1"/>
  <c r="L60" i="1" s="1"/>
  <c r="H61" i="1"/>
  <c r="L61" i="1" s="1"/>
  <c r="H34" i="1"/>
  <c r="L34" i="1" s="1"/>
  <c r="H39" i="1"/>
  <c r="L39" i="1" s="1"/>
  <c r="H40" i="1"/>
  <c r="L40" i="1" s="1"/>
  <c r="H41" i="1"/>
  <c r="L41" i="1" s="1"/>
  <c r="H49" i="1"/>
  <c r="L49" i="1" s="1"/>
  <c r="H50" i="1"/>
  <c r="L50" i="1" s="1"/>
  <c r="H51" i="1"/>
  <c r="L51" i="1" s="1"/>
  <c r="H55" i="1"/>
  <c r="L55" i="1" s="1"/>
  <c r="H66" i="1"/>
  <c r="L66" i="1" s="1"/>
  <c r="H67" i="1"/>
  <c r="L67" i="1" s="1"/>
  <c r="H68" i="1"/>
  <c r="L68" i="1" s="1"/>
  <c r="H69" i="1"/>
  <c r="L69" i="1" s="1"/>
  <c r="H70" i="1"/>
  <c r="L70" i="1" s="1"/>
  <c r="H71" i="1"/>
  <c r="L71" i="1" s="1"/>
  <c r="H72" i="1"/>
  <c r="L72" i="1" s="1"/>
  <c r="H73" i="1"/>
  <c r="L73" i="1" s="1"/>
  <c r="H74" i="1"/>
  <c r="L74" i="1" s="1"/>
  <c r="H75" i="1"/>
  <c r="L75" i="1" s="1"/>
  <c r="H76" i="1"/>
  <c r="L76" i="1" s="1"/>
  <c r="H77" i="1"/>
  <c r="L77" i="1" s="1"/>
  <c r="H78" i="1"/>
  <c r="L78" i="1" s="1"/>
  <c r="L81" i="1"/>
  <c r="H82" i="1"/>
  <c r="L82" i="1" s="1"/>
  <c r="L83" i="1"/>
  <c r="L84" i="1"/>
  <c r="H85" i="1"/>
  <c r="L85" i="1" s="1"/>
  <c r="H86" i="1"/>
  <c r="L86" i="1" s="1"/>
  <c r="L87" i="1"/>
  <c r="L88" i="1"/>
  <c r="H89" i="1"/>
  <c r="L89" i="1" s="1"/>
  <c r="H90" i="1"/>
  <c r="L90" i="1" s="1"/>
  <c r="H91" i="1"/>
  <c r="L91" i="1" s="1"/>
  <c r="H92" i="1"/>
  <c r="L92" i="1" s="1"/>
  <c r="H93" i="1"/>
  <c r="L93" i="1" s="1"/>
  <c r="H96" i="1"/>
  <c r="L96" i="1" s="1"/>
  <c r="H97" i="1"/>
  <c r="L97" i="1" s="1"/>
  <c r="H98" i="1"/>
  <c r="L98" i="1" s="1"/>
  <c r="H99" i="1"/>
  <c r="L99" i="1" s="1"/>
  <c r="H100" i="1"/>
  <c r="L100" i="1" s="1"/>
  <c r="H101" i="1"/>
  <c r="L101" i="1" s="1"/>
  <c r="H102" i="1"/>
  <c r="L102" i="1" s="1"/>
  <c r="H104" i="1"/>
  <c r="L104" i="1" s="1"/>
  <c r="H105" i="1"/>
  <c r="L105" i="1" s="1"/>
  <c r="H106" i="1"/>
  <c r="L106" i="1" s="1"/>
  <c r="H107" i="1"/>
  <c r="L107" i="1" s="1"/>
  <c r="H108" i="1"/>
  <c r="L108" i="1" s="1"/>
  <c r="H109" i="1"/>
  <c r="L109" i="1" s="1"/>
  <c r="H110" i="1"/>
  <c r="L110" i="1" s="1"/>
  <c r="H111" i="1"/>
  <c r="L111" i="1" s="1"/>
  <c r="H112" i="1"/>
  <c r="L112" i="1" s="1"/>
  <c r="H113" i="1"/>
  <c r="L113" i="1" s="1"/>
  <c r="H114" i="1"/>
  <c r="L114" i="1" s="1"/>
  <c r="H115" i="1"/>
  <c r="L115" i="1" s="1"/>
  <c r="H116" i="1"/>
  <c r="L116" i="1" s="1"/>
  <c r="H117" i="1"/>
  <c r="L117" i="1" s="1"/>
  <c r="H118" i="1"/>
  <c r="L118" i="1" s="1"/>
  <c r="H119" i="1"/>
  <c r="L119" i="1" s="1"/>
  <c r="H120" i="1"/>
  <c r="L120" i="1" s="1"/>
  <c r="H122" i="1"/>
  <c r="L122" i="1" s="1"/>
  <c r="H123" i="1"/>
  <c r="L123" i="1" s="1"/>
  <c r="H124" i="1"/>
  <c r="L124" i="1" s="1"/>
  <c r="H125" i="1"/>
  <c r="L125" i="1" s="1"/>
  <c r="H126" i="1"/>
  <c r="L126" i="1" s="1"/>
  <c r="H127" i="1"/>
  <c r="L127" i="1" s="1"/>
  <c r="H128" i="1"/>
  <c r="L128" i="1" s="1"/>
  <c r="H129" i="1"/>
  <c r="L129" i="1" s="1"/>
  <c r="H130" i="1"/>
  <c r="L130" i="1" s="1"/>
  <c r="H131" i="1"/>
  <c r="L131" i="1" s="1"/>
  <c r="H132" i="1"/>
  <c r="L132" i="1" s="1"/>
  <c r="H133" i="1"/>
  <c r="L133" i="1" s="1"/>
  <c r="H134" i="1"/>
  <c r="L134" i="1" s="1"/>
  <c r="H135" i="1"/>
  <c r="L135" i="1" s="1"/>
  <c r="H136" i="1"/>
  <c r="L136" i="1" s="1"/>
  <c r="H137" i="1"/>
  <c r="L137" i="1" s="1"/>
  <c r="H138" i="1"/>
  <c r="L138" i="1" s="1"/>
  <c r="H139" i="1"/>
  <c r="L139" i="1" s="1"/>
  <c r="H140" i="1"/>
  <c r="L140" i="1" s="1"/>
  <c r="H141" i="1"/>
  <c r="L141" i="1" s="1"/>
  <c r="L142" i="1"/>
  <c r="L143" i="1"/>
  <c r="H144" i="1"/>
  <c r="L144" i="1" s="1"/>
  <c r="H145" i="1"/>
  <c r="L145" i="1" s="1"/>
  <c r="H147" i="1"/>
  <c r="L147" i="1" s="1"/>
  <c r="H148" i="1"/>
  <c r="L148" i="1" s="1"/>
  <c r="H149" i="1"/>
  <c r="L149" i="1" s="1"/>
  <c r="H150" i="1"/>
  <c r="L150" i="1" s="1"/>
  <c r="H151" i="1"/>
  <c r="L151" i="1" s="1"/>
  <c r="L152" i="1"/>
  <c r="L153" i="1"/>
  <c r="H154" i="1"/>
  <c r="L154" i="1" s="1"/>
  <c r="H155" i="1"/>
  <c r="L155" i="1" s="1"/>
  <c r="H156" i="1"/>
  <c r="L156" i="1" s="1"/>
  <c r="H157" i="1"/>
  <c r="L157" i="1" s="1"/>
  <c r="H158" i="1"/>
  <c r="L158" i="1" s="1"/>
  <c r="H159" i="1"/>
  <c r="L159" i="1" s="1"/>
  <c r="H160" i="1"/>
  <c r="L160" i="1" s="1"/>
  <c r="H161" i="1"/>
  <c r="L161" i="1" s="1"/>
  <c r="H162" i="1"/>
  <c r="L162" i="1" s="1"/>
  <c r="H163" i="1"/>
  <c r="L163" i="1" s="1"/>
  <c r="L164" i="1"/>
  <c r="L165" i="1"/>
  <c r="H166" i="1"/>
  <c r="L166" i="1" s="1"/>
  <c r="H167" i="1"/>
  <c r="L167" i="1" s="1"/>
  <c r="H168" i="1"/>
  <c r="L168" i="1" s="1"/>
  <c r="H169" i="1"/>
  <c r="L169" i="1" s="1"/>
  <c r="H170" i="1"/>
  <c r="L170" i="1" s="1"/>
  <c r="H171" i="1"/>
  <c r="L171" i="1" s="1"/>
  <c r="H172" i="1"/>
  <c r="L172" i="1" s="1"/>
  <c r="H173" i="1"/>
  <c r="L173" i="1" s="1"/>
  <c r="H174" i="1"/>
  <c r="L174" i="1" s="1"/>
  <c r="H175" i="1"/>
  <c r="L175" i="1" s="1"/>
  <c r="H177" i="1"/>
  <c r="L177" i="1" s="1"/>
  <c r="H178" i="1"/>
  <c r="L178" i="1" s="1"/>
  <c r="H179" i="1"/>
  <c r="L179" i="1" s="1"/>
  <c r="L181" i="1"/>
  <c r="H182" i="1"/>
  <c r="L182" i="1" s="1"/>
  <c r="H183" i="1"/>
  <c r="L183" i="1" s="1"/>
  <c r="H184" i="1"/>
  <c r="L184" i="1" s="1"/>
  <c r="H185" i="1"/>
  <c r="L185" i="1" s="1"/>
  <c r="L189" i="1"/>
  <c r="L187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5" i="1"/>
  <c r="L206" i="1"/>
  <c r="L207" i="1"/>
  <c r="L208" i="1"/>
  <c r="L210" i="1"/>
  <c r="L211" i="1"/>
  <c r="H212" i="1"/>
  <c r="L212" i="1" s="1"/>
  <c r="H213" i="1"/>
  <c r="L213" i="1" s="1"/>
  <c r="H214" i="1"/>
  <c r="L214" i="1" s="1"/>
  <c r="H216" i="1"/>
  <c r="L216" i="1" s="1"/>
  <c r="H5" i="1"/>
  <c r="L5" i="1" s="1"/>
  <c r="H7" i="1"/>
  <c r="L7" i="1" s="1"/>
  <c r="H2" i="1"/>
  <c r="L2" i="1" l="1"/>
  <c r="H25" i="18" l="1"/>
  <c r="D16" i="18" s="1"/>
</calcChain>
</file>

<file path=xl/sharedStrings.xml><?xml version="1.0" encoding="utf-8"?>
<sst xmlns="http://schemas.openxmlformats.org/spreadsheetml/2006/main" count="1315" uniqueCount="530">
  <si>
    <t>FECHA</t>
  </si>
  <si>
    <t>NUMERO DE FACTURA</t>
  </si>
  <si>
    <t>MODELO</t>
  </si>
  <si>
    <t>PLACA</t>
  </si>
  <si>
    <t>DETALLES</t>
  </si>
  <si>
    <t>TOTAL FACTURA</t>
  </si>
  <si>
    <t>PORCENTAJE A CANCELAR</t>
  </si>
  <si>
    <t>REPUESTOS USADOS</t>
  </si>
  <si>
    <t>MONTO DE COMPRA</t>
  </si>
  <si>
    <t>VOLSKWAGEN</t>
  </si>
  <si>
    <t>CAMBIO DE BUJES DE TIJERA</t>
  </si>
  <si>
    <t>AVEO</t>
  </si>
  <si>
    <t>CAMBIO DE CORREA DE REPARTICION</t>
  </si>
  <si>
    <t>TOYOTA PRADO</t>
  </si>
  <si>
    <t>CAMBIO DE TERMINALES Y ESPARRAGOS</t>
  </si>
  <si>
    <t>NHR</t>
  </si>
  <si>
    <t>CAMBIO DE GUAYAS</t>
  </si>
  <si>
    <t>MAZDA 3</t>
  </si>
  <si>
    <t>CAMBIO DE CORREAS DE ACCESORIOS Y TENSOR</t>
  </si>
  <si>
    <t>ALEJANDRO DIAZ                                                                                                NIT: 700170441-2                                                                                               NO RESPONSABLE DE IVA</t>
  </si>
  <si>
    <t xml:space="preserve">Actividad Economica        CIIU 4530 - 4520  </t>
  </si>
  <si>
    <t>RECIBO DE PAGO</t>
  </si>
  <si>
    <t>He recibo la cantidad de:</t>
  </si>
  <si>
    <t xml:space="preserve">por concepto de pagos por servicios correspondiente a la semana </t>
  </si>
  <si>
    <t xml:space="preserve">del: </t>
  </si>
  <si>
    <t>al:</t>
  </si>
  <si>
    <t>Nombre:</t>
  </si>
  <si>
    <t>CC:</t>
  </si>
  <si>
    <t>Recibe Conforme:</t>
  </si>
  <si>
    <t xml:space="preserve">Nombre y Apellido </t>
  </si>
  <si>
    <t>SAMIR VASQUEZ</t>
  </si>
  <si>
    <t xml:space="preserve">Departamento: </t>
  </si>
  <si>
    <t>Servicios Especializados en Frenos Hidráulico de Aire ABS Electrónico- Frenos de Ahogo - Mecánica en General  Full Inyección-Electricidad -  Latonería y Pintura - Autolavado - Cambio de Aceite - Servicio de Escáner</t>
  </si>
  <si>
    <t>MECANICA</t>
  </si>
  <si>
    <t>PEGOUT</t>
  </si>
  <si>
    <t>DESARME Y MANTENIMIENO DE CAJA/TRANSMISION/SINCRONIZADA</t>
  </si>
  <si>
    <t>Etiquetas de fila</t>
  </si>
  <si>
    <t>Total general</t>
  </si>
  <si>
    <t>NAD-855</t>
  </si>
  <si>
    <t>SINCRONIZADA</t>
  </si>
  <si>
    <t>FORD</t>
  </si>
  <si>
    <t>CAMBIO DE RADIADOR</t>
  </si>
  <si>
    <t>CAMION</t>
  </si>
  <si>
    <t>CAMBIO DE TUBO DE INYECTOR</t>
  </si>
  <si>
    <t>SUI</t>
  </si>
  <si>
    <t>(Varios elementos)</t>
  </si>
  <si>
    <t>CAMBIO DE TERMINAL</t>
  </si>
  <si>
    <t>GANANCIA</t>
  </si>
  <si>
    <t>KIA 2013</t>
  </si>
  <si>
    <t>WCM-063</t>
  </si>
  <si>
    <t>CAMBIO DE RODAMIENTOS DELANTEROS</t>
  </si>
  <si>
    <t>AREA</t>
  </si>
  <si>
    <t>ELECTRICIDAD</t>
  </si>
  <si>
    <t>FRENOS Y SUSPENSION</t>
  </si>
  <si>
    <t>ILVAR MORENO</t>
  </si>
  <si>
    <t>LATONERIA Y PINTURA</t>
  </si>
  <si>
    <t>LAVADERO</t>
  </si>
  <si>
    <t>LUIS BRITO</t>
  </si>
  <si>
    <t>CAMBIO DE BUJES DE MUELLE</t>
  </si>
  <si>
    <t>SANDERO</t>
  </si>
  <si>
    <t>MANTENIMIENTO DE FRENOS</t>
  </si>
  <si>
    <t>VOLKSWAGEN</t>
  </si>
  <si>
    <t>CAMBIO DE CHUPAS RUEDAS TRASERA DERECHA</t>
  </si>
  <si>
    <t>CHEVROLET</t>
  </si>
  <si>
    <t>CAMBIO DE PASTILLAS DELANTERAS</t>
  </si>
  <si>
    <t>CHEVROLET AVEO</t>
  </si>
  <si>
    <t>CAMBIO DE BUJES DE TIJERAS / GRADUACION CAJA DE DIRECCION</t>
  </si>
  <si>
    <t>SENTRA</t>
  </si>
  <si>
    <t>GRADUAR FRENOS</t>
  </si>
  <si>
    <t>FORD ECOESPORT</t>
  </si>
  <si>
    <t>AVEO ROJO</t>
  </si>
  <si>
    <t>MANTENIMIENTO TRASERO</t>
  </si>
  <si>
    <t>CAMBIO DE BANDAS- PASTILLAS-MANTENIMIENTO COMPLETO</t>
  </si>
  <si>
    <t>HINO</t>
  </si>
  <si>
    <t>FOTON</t>
  </si>
  <si>
    <t>LUV 2300</t>
  </si>
  <si>
    <t>CAMBIO DE BOMBA DE CLOSH Y EMPAQUETADURA</t>
  </si>
  <si>
    <t>FSR</t>
  </si>
  <si>
    <t>CAMBIO EMPAQUETADURA DE CLOSH</t>
  </si>
  <si>
    <t>NPR</t>
  </si>
  <si>
    <t xml:space="preserve">GRADUAR FRENOS Y PULGAR </t>
  </si>
  <si>
    <t>JAC</t>
  </si>
  <si>
    <t>NKR</t>
  </si>
  <si>
    <t>SOLDADURA-GRADUAR TRASERAS-BAJAR CARDAN</t>
  </si>
  <si>
    <t>CAMBIO DE BANDAS- ENGRASE RODAMIENTOS DELANTEROS</t>
  </si>
  <si>
    <t>FRR</t>
  </si>
  <si>
    <t>WOS-477</t>
  </si>
  <si>
    <t>KIA</t>
  </si>
  <si>
    <t>DOI-163</t>
  </si>
  <si>
    <t>CAMBIO DE ESPARRAGOS</t>
  </si>
  <si>
    <t>MERCEDEZ</t>
  </si>
  <si>
    <t>BOL-902</t>
  </si>
  <si>
    <t>CAMBIO DE PASTILLAS Y CAMBIO DE BRAZOS AXIALES</t>
  </si>
  <si>
    <t>VOLQUETA</t>
  </si>
  <si>
    <t>CRY-191</t>
  </si>
  <si>
    <t>ABRIR ROSCA DE TRANSMISION Y CARDAN</t>
  </si>
  <si>
    <t>NQR</t>
  </si>
  <si>
    <t>WOS-474</t>
  </si>
  <si>
    <t xml:space="preserve">GRADUAR FRENOS </t>
  </si>
  <si>
    <t>HKK-891</t>
  </si>
  <si>
    <t>CAMBIO DE TIJERA DELANTERA</t>
  </si>
  <si>
    <t>CHEVROLET NHR</t>
  </si>
  <si>
    <t>USD-121</t>
  </si>
  <si>
    <t>SUSPENDER LIMITADOR FRENO TRASERO</t>
  </si>
  <si>
    <t>DUSTER</t>
  </si>
  <si>
    <t>IPT-869</t>
  </si>
  <si>
    <t>CAMBIO DE PASTILLAS, BANDAS, DISCOS- CAMBIO DE LIQUIDO- REVISION TRASERAS</t>
  </si>
  <si>
    <t>AUTORALLY</t>
  </si>
  <si>
    <t>IKX-980</t>
  </si>
  <si>
    <t>REVISION DE FRENOS</t>
  </si>
  <si>
    <t>HVO-722</t>
  </si>
  <si>
    <t>REVISION DE FRENOS / CORREGIR FUGA DE LIQUIDO</t>
  </si>
  <si>
    <t>RENAULT</t>
  </si>
  <si>
    <t>SUAVIZAR MORDAZA</t>
  </si>
  <si>
    <t>DOCHE</t>
  </si>
  <si>
    <t>AJUSTAR MORDAZA DELANTERA DERECHA</t>
  </si>
  <si>
    <t>CAMBIO DE AMORTIGUADOR DELANTERO IZQUIDO</t>
  </si>
  <si>
    <t>NISSAN SEMTRA</t>
  </si>
  <si>
    <t>NCN-630</t>
  </si>
  <si>
    <t>REVISION TRASERAS</t>
  </si>
  <si>
    <t xml:space="preserve">KIA </t>
  </si>
  <si>
    <t>DBI-490</t>
  </si>
  <si>
    <t>REVISION DE FRENOS-CAMBIO DE LIQUIDO</t>
  </si>
  <si>
    <t>PEUGEOT</t>
  </si>
  <si>
    <t>FDD-722</t>
  </si>
  <si>
    <t>CAMBIO DE ESPARRAGOS / ENGRASE RODAMIENTOS</t>
  </si>
  <si>
    <t>SUBARO</t>
  </si>
  <si>
    <t>BCH-113</t>
  </si>
  <si>
    <t>REVISION FRENOS</t>
  </si>
  <si>
    <t>BM</t>
  </si>
  <si>
    <t>AJUSTE DE TUERCAS</t>
  </si>
  <si>
    <t>S/P</t>
  </si>
  <si>
    <t>CAMBIO ANTIRUIDO</t>
  </si>
  <si>
    <t>JACK</t>
  </si>
  <si>
    <t>ERL-333</t>
  </si>
  <si>
    <t>SERVICIO ELECTRICO</t>
  </si>
  <si>
    <t>CAMBIO DE BOMBILLO UN CONTACTO</t>
  </si>
  <si>
    <t>SPARK</t>
  </si>
  <si>
    <t>ICX-540</t>
  </si>
  <si>
    <t>CAMBIO DE BOMBILLO Y SOCATE</t>
  </si>
  <si>
    <t>FAW</t>
  </si>
  <si>
    <t>REVISION DE LUCES</t>
  </si>
  <si>
    <t>SLH-381</t>
  </si>
  <si>
    <t>BAJAR Y MONTAR ALTERNADOR Y BUJES</t>
  </si>
  <si>
    <t>TAIBO</t>
  </si>
  <si>
    <t>REVISION LUCES</t>
  </si>
  <si>
    <t>LMH-560</t>
  </si>
  <si>
    <t>SSANGYO</t>
  </si>
  <si>
    <t>RJX-954</t>
  </si>
  <si>
    <t>CAMBIO DE BOMBILLO</t>
  </si>
  <si>
    <t>Frenos y Suspensión</t>
  </si>
  <si>
    <t>ANGHELO CUICAS</t>
  </si>
  <si>
    <t>NISSAN</t>
  </si>
  <si>
    <t>WCZ-060</t>
  </si>
  <si>
    <t>RENAULT CLIO</t>
  </si>
  <si>
    <t>MILITAR</t>
  </si>
  <si>
    <t>CAMBIO EMPAQUE BOMBA DE FRENO Y MANGUERA</t>
  </si>
  <si>
    <t>MANTENIMIENTO DELANTERO</t>
  </si>
  <si>
    <t>DWN-887</t>
  </si>
  <si>
    <t>TRAILBLAZER</t>
  </si>
  <si>
    <t>REVISION DE FRENOS Y CAMBIO DE LIQUIDO</t>
  </si>
  <si>
    <t>FIZ-953</t>
  </si>
  <si>
    <t>RENAULT TWINGO</t>
  </si>
  <si>
    <t>RDL-324</t>
  </si>
  <si>
    <t>CAMBIO EMPAQUE TAPA VALVULA</t>
  </si>
  <si>
    <t>GUR-847</t>
  </si>
  <si>
    <t>CAMBIO DE BANDAS Y RODAMIENTOS</t>
  </si>
  <si>
    <t>TURBO2008</t>
  </si>
  <si>
    <t>SOO-113</t>
  </si>
  <si>
    <t>CAMBIO KIT DE CLOSH</t>
  </si>
  <si>
    <t>VEI-798</t>
  </si>
  <si>
    <t>ESTATUS</t>
  </si>
  <si>
    <t>CANCELADO</t>
  </si>
  <si>
    <t>POR CANCELAR</t>
  </si>
  <si>
    <t>NISSAN 80</t>
  </si>
  <si>
    <t>FSH-849</t>
  </si>
  <si>
    <t>UN BOMBILLO</t>
  </si>
  <si>
    <t>CHEVROLET CHEVY</t>
  </si>
  <si>
    <t>BSB-542</t>
  </si>
  <si>
    <t>CAMBIAR CAMPANAS Y LIQUIDO</t>
  </si>
  <si>
    <t>DAHATSU</t>
  </si>
  <si>
    <t>BCY-067</t>
  </si>
  <si>
    <t>CAMBIO DE CHUPAS TRASERAS DERECHA</t>
  </si>
  <si>
    <t>BLO-452</t>
  </si>
  <si>
    <t>CAMBIO DE EMPAQUETADURA AUXILIAR</t>
  </si>
  <si>
    <t>CJJ-348</t>
  </si>
  <si>
    <t>ENGRASE RODAMIENTO DELANTERO</t>
  </si>
  <si>
    <t>HTX-135</t>
  </si>
  <si>
    <t>ARREGLO DE TRANSMISION DELANTERA</t>
  </si>
  <si>
    <t>CVM-214</t>
  </si>
  <si>
    <t>SINCRONIZADA GENERAL</t>
  </si>
  <si>
    <t>FDJ-497</t>
  </si>
  <si>
    <t>Suma de PORCENTAJE A CANCELAR</t>
  </si>
  <si>
    <t>Suma de GANANCIA</t>
  </si>
  <si>
    <t>DODGE</t>
  </si>
  <si>
    <t>MCR-374</t>
  </si>
  <si>
    <t>SERVICIO DE SINCRONIZACION, LAVADO DE INYECTORES, ULTRASONIDO</t>
  </si>
  <si>
    <t>MCR-375</t>
  </si>
  <si>
    <t>REVISION ELECTRICA</t>
  </si>
  <si>
    <t>WPS-178</t>
  </si>
  <si>
    <t>EDZ-310</t>
  </si>
  <si>
    <t>REPARACION DE LLAVE</t>
  </si>
  <si>
    <t>BIL-530</t>
  </si>
  <si>
    <t>REPARACION DE ALTERNADOR</t>
  </si>
  <si>
    <t>RENAULT MEGAN</t>
  </si>
  <si>
    <t>SINCRONIZACION</t>
  </si>
  <si>
    <t>CORSA</t>
  </si>
  <si>
    <t>CAMBIO DE TIJERAS</t>
  </si>
  <si>
    <t>NISSAN MARCHT</t>
  </si>
  <si>
    <t>HST-590</t>
  </si>
  <si>
    <t>CHEVROLET LUX</t>
  </si>
  <si>
    <t>CAMBIO DE BOMBA DE COMBUSTIBLE</t>
  </si>
  <si>
    <t>RENAULT TRAFIC</t>
  </si>
  <si>
    <t>REVISAR TRASERAS</t>
  </si>
  <si>
    <t>TGN-516</t>
  </si>
  <si>
    <t>JEEP</t>
  </si>
  <si>
    <t>BIO-488</t>
  </si>
  <si>
    <t>AJUSTE DE MUÑECO</t>
  </si>
  <si>
    <t>LOGAN</t>
  </si>
  <si>
    <t>BTQ-080</t>
  </si>
  <si>
    <t>CAMBIO DE AUTOMATICO DE GRADUACION</t>
  </si>
  <si>
    <t>MOTO</t>
  </si>
  <si>
    <t>MANTENIMIENTO ELECTRICO</t>
  </si>
  <si>
    <t>CHEVROLET SAIL</t>
  </si>
  <si>
    <t>JEEP WILLI</t>
  </si>
  <si>
    <t>ARREGLO TAPA BOMBA LIQUIDO DE FRENOS</t>
  </si>
  <si>
    <t>DDB-274</t>
  </si>
  <si>
    <t>FIAT</t>
  </si>
  <si>
    <t>BPC-040</t>
  </si>
  <si>
    <t>CAMBIO DE CEPILLO DE ALTERNADOR Y MANTENIMIENTO</t>
  </si>
  <si>
    <t>SKODA</t>
  </si>
  <si>
    <t xml:space="preserve">REVISION </t>
  </si>
  <si>
    <t>CHEVROLET SONIC</t>
  </si>
  <si>
    <t>HPS-879</t>
  </si>
  <si>
    <t>CAMBIO DE LIQUIDO</t>
  </si>
  <si>
    <t>FUSON</t>
  </si>
  <si>
    <t>WOY-313</t>
  </si>
  <si>
    <t>FORD 2002</t>
  </si>
  <si>
    <t>QGW-538</t>
  </si>
  <si>
    <t>MANTENIMIENTO MOTOR DE LA DOBLE</t>
  </si>
  <si>
    <t>WLS-061</t>
  </si>
  <si>
    <t>CAMBIO DE BANDAS Y CHUPA</t>
  </si>
  <si>
    <t>WOS-908</t>
  </si>
  <si>
    <t>MANTENIMIENTO VALVULA GRR</t>
  </si>
  <si>
    <t>CHH-890</t>
  </si>
  <si>
    <t>REVISION DE TRASERAS</t>
  </si>
  <si>
    <t>DIEGO TORRES</t>
  </si>
  <si>
    <t>CAMBIO DE MUÑECOS Y BUJES</t>
  </si>
  <si>
    <t>DBX-028</t>
  </si>
  <si>
    <t>REPARAR KIT DE REPARTICION</t>
  </si>
  <si>
    <t>COLOCAR TORNILLOS A BABEROS/ AJUSTAR  CUNA</t>
  </si>
  <si>
    <t>CHEVROLET 99</t>
  </si>
  <si>
    <t>CIY-646</t>
  </si>
  <si>
    <t>CAMBIO DE AMORTIGUADOR DELANTERO TRASEROS Y GUARDAPOLVOS</t>
  </si>
  <si>
    <t>CHERY</t>
  </si>
  <si>
    <t>WHQ-511</t>
  </si>
  <si>
    <t>REVISION FRENOS, MANTENIMIENTO</t>
  </si>
  <si>
    <t>FCK-730</t>
  </si>
  <si>
    <t>CAMBIO KIT EMBRAGUE</t>
  </si>
  <si>
    <t>JDZ-953</t>
  </si>
  <si>
    <t xml:space="preserve">REPARACION DE MAQUINA </t>
  </si>
  <si>
    <t>CAMBIO DE SWITCH</t>
  </si>
  <si>
    <t>FORD-350</t>
  </si>
  <si>
    <t>MAO-470</t>
  </si>
  <si>
    <t>SIENA</t>
  </si>
  <si>
    <t>BJP-734</t>
  </si>
  <si>
    <t>CAMBIAR BANDAS RUEDA TRASERA IZQ/CAMBIO DE CACHO</t>
  </si>
  <si>
    <t>BLQ-578</t>
  </si>
  <si>
    <t xml:space="preserve">CHEVROLET AVEO </t>
  </si>
  <si>
    <t>RZH-349</t>
  </si>
  <si>
    <t>DAEWOO</t>
  </si>
  <si>
    <t>EVZ-473</t>
  </si>
  <si>
    <t>REVISION DE LUCES, CAMBIO DE SWICTHERA</t>
  </si>
  <si>
    <t>TFQ-819</t>
  </si>
  <si>
    <t>RANAULT</t>
  </si>
  <si>
    <t>GRADUAR TRASERAS Y CAMBIO DE BUJIAS</t>
  </si>
  <si>
    <t>IGN-495</t>
  </si>
  <si>
    <t>CAMBIO DE LIQUIDO / GRADUAR FRENOS</t>
  </si>
  <si>
    <t>ELE-893</t>
  </si>
  <si>
    <t>REPARAR ARRANQUE</t>
  </si>
  <si>
    <t>RENAULT4</t>
  </si>
  <si>
    <t>FUA-953</t>
  </si>
  <si>
    <t>CAMBIO DE PASTILLAS DELANTERAS/ REVISION DE FRENOS/ CAMBIO DE MANGUERAS</t>
  </si>
  <si>
    <t>UTP-975</t>
  </si>
  <si>
    <t>CAMBIO DE PASTILLAS TRASERAS</t>
  </si>
  <si>
    <t>MERCEDEZ 2013</t>
  </si>
  <si>
    <t>XXA-896</t>
  </si>
  <si>
    <t>XGD-673</t>
  </si>
  <si>
    <t>CAMBIO DE PASTILLAS, CAMBIO DE AMORTIGUADORES, GRADUAR FRENOS</t>
  </si>
  <si>
    <t>MANTENIMIENTO DE MORDAZAS Y PASTILLAS DELANTERAS</t>
  </si>
  <si>
    <t>JAVIER PRIÑE</t>
  </si>
  <si>
    <t>AYUDANTE</t>
  </si>
  <si>
    <t>DIEGO TORREZ</t>
  </si>
  <si>
    <t>CHEVROLET ESTEMM</t>
  </si>
  <si>
    <t>CAMBIO DE BUJES DE TIJERAS LADO DERECHO</t>
  </si>
  <si>
    <t>HZQ-782</t>
  </si>
  <si>
    <t>HERRERO</t>
  </si>
  <si>
    <t>ARREGLO EXOSTO</t>
  </si>
  <si>
    <t>ZYV-761</t>
  </si>
  <si>
    <t>CAMBIO DE PASTILLAS Y ARREGLO LIMITADOR</t>
  </si>
  <si>
    <t xml:space="preserve">MAZDA </t>
  </si>
  <si>
    <t>HYUNDAI 2009</t>
  </si>
  <si>
    <t>SMP-411</t>
  </si>
  <si>
    <t>CAMBIO DE PASTILLAS, ANTIRUIDOS Y EMBUJES DE PASADORES</t>
  </si>
  <si>
    <t>RENAULT SIMBOL</t>
  </si>
  <si>
    <t>MNT-961</t>
  </si>
  <si>
    <t>CAMBIO TARRO DE AGUA</t>
  </si>
  <si>
    <t xml:space="preserve">CAMBIO RODAMIENTOS DELANTEROS </t>
  </si>
  <si>
    <t>MANTENIMIENTO PUNTA DE EJES DELANTERAS</t>
  </si>
  <si>
    <t>MONTERO</t>
  </si>
  <si>
    <t>BNS-479</t>
  </si>
  <si>
    <t>TSC-151</t>
  </si>
  <si>
    <t>INICIAR</t>
  </si>
  <si>
    <t xml:space="preserve">PAGO DIFERENCIA </t>
  </si>
  <si>
    <t>KIA PICANTO</t>
  </si>
  <si>
    <t>HHR-345</t>
  </si>
  <si>
    <t>REVISION DE DE FRENOS / CAMBIO PASTILLAS DELANTERAS</t>
  </si>
  <si>
    <t>SUAVIZAR GRADUACIONES</t>
  </si>
  <si>
    <t>TSX-986</t>
  </si>
  <si>
    <t>TTO-397</t>
  </si>
  <si>
    <t>INSTALACION DE RADIO</t>
  </si>
  <si>
    <t>JKV-447</t>
  </si>
  <si>
    <t>VOLSKWAGEN FURGON</t>
  </si>
  <si>
    <t>REVISION RUEDA DELANTERA</t>
  </si>
  <si>
    <t>CAMBIO DE AMORTIGUADORES</t>
  </si>
  <si>
    <t>BVD-386</t>
  </si>
  <si>
    <t>CAMBIO DE ROTULA</t>
  </si>
  <si>
    <t>CAMBIO DE CILINDRO TRASERO</t>
  </si>
  <si>
    <t>SOR-782</t>
  </si>
  <si>
    <t>GRADUAR FRENO DE MANO</t>
  </si>
  <si>
    <t>LUV-2300</t>
  </si>
  <si>
    <t>BJC-781</t>
  </si>
  <si>
    <t>CAMBIO DE BUJIAS</t>
  </si>
  <si>
    <t>CAMBIO DE BOMBA/ GRADUACION TRASERA IZQ</t>
  </si>
  <si>
    <t>NISSAN VERSA</t>
  </si>
  <si>
    <t>HVO-927</t>
  </si>
  <si>
    <t>NISSAN 2014</t>
  </si>
  <si>
    <t>ZZW-628</t>
  </si>
  <si>
    <t>CHEQUEO RUIDO MUELLES</t>
  </si>
  <si>
    <t>HIUNDAY</t>
  </si>
  <si>
    <t>SOS-739</t>
  </si>
  <si>
    <t>CHEVY</t>
  </si>
  <si>
    <t>MANTENIMIENTO DELANTERO / GRADUAR TRASERAS</t>
  </si>
  <si>
    <t>MANTENIMIENTO DELANTERO Y CAMBIO DE BANDAS</t>
  </si>
  <si>
    <t>MAZDA 323</t>
  </si>
  <si>
    <t>BNP-042</t>
  </si>
  <si>
    <t>CAMBIO DE CAJA DE DIRECCION, BUJES Y GUARDAPOLVOS</t>
  </si>
  <si>
    <t>INL-675</t>
  </si>
  <si>
    <t>CAMBIO DE RADIADOR DE CALEFACCION</t>
  </si>
  <si>
    <t>CAMBIO CAJA DE DIRECCION</t>
  </si>
  <si>
    <t>EUZ-473</t>
  </si>
  <si>
    <t>REPARAR SUSPENSION DELANTERA</t>
  </si>
  <si>
    <t>CAMBIO SOPORTE DE AMORTIGUADORES</t>
  </si>
  <si>
    <t>KAT-796</t>
  </si>
  <si>
    <t>MAZDA2</t>
  </si>
  <si>
    <t>PRADO</t>
  </si>
  <si>
    <t>ANGHELO CUICA</t>
  </si>
  <si>
    <t xml:space="preserve">JAVIER PRIÑE </t>
  </si>
  <si>
    <t>Suma de TOTAL FACTURA</t>
  </si>
  <si>
    <t xml:space="preserve">HERRERO </t>
  </si>
  <si>
    <t>CAMBIO DE BUJES</t>
  </si>
  <si>
    <t>SPARK GT</t>
  </si>
  <si>
    <t>RFY-120</t>
  </si>
  <si>
    <t>CAMBIO DE PASTILLAS Y DISCO</t>
  </si>
  <si>
    <t xml:space="preserve">LATONERIA </t>
  </si>
  <si>
    <t>TOTA A PAGAR:</t>
  </si>
  <si>
    <t>BFZ-374</t>
  </si>
  <si>
    <t>MITSUBISHI</t>
  </si>
  <si>
    <t>CWE-785</t>
  </si>
  <si>
    <t>CAMBIO DE EMPAQUE TAPAVALVULA</t>
  </si>
  <si>
    <t>AMAROK</t>
  </si>
  <si>
    <t>UBW-843</t>
  </si>
  <si>
    <t>CAMBIAR RODAMIENTO TRASERO</t>
  </si>
  <si>
    <t>IYN-045</t>
  </si>
  <si>
    <t>CAMBIAR AMORTIGUADORES DELANTERO Y RODAMIENTOS</t>
  </si>
  <si>
    <t>DDM-418</t>
  </si>
  <si>
    <t xml:space="preserve">RENAULT </t>
  </si>
  <si>
    <t>BOY-122</t>
  </si>
  <si>
    <t>CAMBIO DE BANDAS Y CHUPAS</t>
  </si>
  <si>
    <t>VOLSWAGEN</t>
  </si>
  <si>
    <t>TTX-503</t>
  </si>
  <si>
    <t>CAMBIAR PASTILLAS TRASERAS</t>
  </si>
  <si>
    <t>BTR-104</t>
  </si>
  <si>
    <t>MONTAR RELAI Y PERA DE TEMPERATURA</t>
  </si>
  <si>
    <t>RFM-509</t>
  </si>
  <si>
    <t>CAMBIO DE BUJIAS, CABLE DE ALTA Y GUAYA DE CLOSH</t>
  </si>
  <si>
    <t>BBT-252</t>
  </si>
  <si>
    <t>REVISION DE RUEDAS</t>
  </si>
  <si>
    <t>FVR</t>
  </si>
  <si>
    <t>GZZ-341</t>
  </si>
  <si>
    <t>MANTENIMIENTO EGR</t>
  </si>
  <si>
    <t>MANTENIMIENTO DE LUCES</t>
  </si>
  <si>
    <t>CAMBIO DE TERMOSTATO</t>
  </si>
  <si>
    <t>RENAUL LOGAN</t>
  </si>
  <si>
    <t>BYV-949</t>
  </si>
  <si>
    <t>CAMBIO PUNTA DE EJE Y CORREA DE ACCESORIO</t>
  </si>
  <si>
    <t>SOR-877</t>
  </si>
  <si>
    <t>CAMBIO DE GUAYA</t>
  </si>
  <si>
    <t>TGK-040</t>
  </si>
  <si>
    <t>TTW-994</t>
  </si>
  <si>
    <t>CCY-317</t>
  </si>
  <si>
    <t>MONTAR Y BAJAR TORRES</t>
  </si>
  <si>
    <t>SMO-324</t>
  </si>
  <si>
    <t>VALVULA DE NEUMATICO</t>
  </si>
  <si>
    <t>USD-187</t>
  </si>
  <si>
    <t>ALTO</t>
  </si>
  <si>
    <t xml:space="preserve">MANTENIMIENTO DE LA MARIPOSA </t>
  </si>
  <si>
    <t>CBW-264</t>
  </si>
  <si>
    <t>REANULT9</t>
  </si>
  <si>
    <t>JJC-984</t>
  </si>
  <si>
    <t>REPARACION DE MOTOR</t>
  </si>
  <si>
    <t>REPARACION DE CREMAYERA Y VIDRIO</t>
  </si>
  <si>
    <t>DDB-260</t>
  </si>
  <si>
    <t>CAMBIO DE BOMBILLOS LED</t>
  </si>
  <si>
    <t>AVEO 2008</t>
  </si>
  <si>
    <t>CVA-396</t>
  </si>
  <si>
    <t>CAMBIO DE BANDAS, CAMPANAS Y CILINDROS</t>
  </si>
  <si>
    <t>CHANCHE</t>
  </si>
  <si>
    <t>WOS-509</t>
  </si>
  <si>
    <t>CAMBIO DE BANDAS Y PASTILLAS</t>
  </si>
  <si>
    <t>CHINO</t>
  </si>
  <si>
    <t>DBL-933</t>
  </si>
  <si>
    <t>SUBARU</t>
  </si>
  <si>
    <t>CXK-558</t>
  </si>
  <si>
    <t>CAMBIO DE PASTILLAS</t>
  </si>
  <si>
    <t>SKL-762</t>
  </si>
  <si>
    <t>CAMBIO DE TIJERAS SUPERIORES Y MANTENIMEINTO DE FRENOS COMPLETO</t>
  </si>
  <si>
    <t>CHANA</t>
  </si>
  <si>
    <t>USB-874</t>
  </si>
  <si>
    <t>PULGAR Y GRADUAR TRASERAS</t>
  </si>
  <si>
    <t>TFT-701</t>
  </si>
  <si>
    <t xml:space="preserve">REPARACION DE TRANSMISION Y CAMBIO DE GUAYAS CONTROL CAMBIO </t>
  </si>
  <si>
    <t>XIJ-489</t>
  </si>
  <si>
    <t>CAMBIO DE INYECTOR</t>
  </si>
  <si>
    <t>IXQ-481</t>
  </si>
  <si>
    <t>CHEQUEO DE FRENOS</t>
  </si>
  <si>
    <t>PULIR FAROS</t>
  </si>
  <si>
    <t>ELE-823</t>
  </si>
  <si>
    <t>REPARAR ALTERNADOR</t>
  </si>
  <si>
    <t>LAND CRUCER</t>
  </si>
  <si>
    <t>CNE-496</t>
  </si>
  <si>
    <t>CHEQUEO DE LUCES</t>
  </si>
  <si>
    <t>REPARACION</t>
  </si>
  <si>
    <t>MARIA</t>
  </si>
  <si>
    <t>YERIBETH</t>
  </si>
  <si>
    <t>FRANCISCO PEREZ</t>
  </si>
  <si>
    <t>Descripción trabajo realizado:</t>
  </si>
  <si>
    <t>SEMANA DEL 17 AL 23/12/2021</t>
  </si>
  <si>
    <t xml:space="preserve">MANTENIMIENTO </t>
  </si>
  <si>
    <t>CAMBIO DE DISCO</t>
  </si>
  <si>
    <t>TRABAJOS</t>
  </si>
  <si>
    <t>MFY-293</t>
  </si>
  <si>
    <t>REVISION DE RUEDAS DELANTERAS</t>
  </si>
  <si>
    <t>BRM-577</t>
  </si>
  <si>
    <t>ALEJANDRO DIAZ</t>
  </si>
  <si>
    <t>CAMBIAR RESORTES</t>
  </si>
  <si>
    <t>CYD-107</t>
  </si>
  <si>
    <t>CAMBIO DE LIQUIDO Y CHUPAS</t>
  </si>
  <si>
    <t>UPO-775</t>
  </si>
  <si>
    <t>CHEVROLET NPR</t>
  </si>
  <si>
    <t>TFR-572</t>
  </si>
  <si>
    <t>BAJAR TRASERA Y GRADUACION</t>
  </si>
  <si>
    <t>CIY-720</t>
  </si>
  <si>
    <t xml:space="preserve">CAMBIO DE PASTILAS DELANTERAS </t>
  </si>
  <si>
    <t>KIA RIO</t>
  </si>
  <si>
    <t>DCN-248</t>
  </si>
  <si>
    <t>CAMBIO DE BASE TERMOSTATO</t>
  </si>
  <si>
    <t>MAZDA AZUL</t>
  </si>
  <si>
    <t>MANTENIMIENTO EN GENERAL</t>
  </si>
  <si>
    <t>TRABAJO A PEGOUT</t>
  </si>
  <si>
    <t>DNP-494</t>
  </si>
  <si>
    <t>CAMBIAR CORREA DE REPARTICION Y DE ACCESORIO</t>
  </si>
  <si>
    <t>HWM-204</t>
  </si>
  <si>
    <t>CAMBIO DE PASTILLAS DELANTERAS Y TRASERAS</t>
  </si>
  <si>
    <t>INSTALACION DE PINES</t>
  </si>
  <si>
    <t>BND-519</t>
  </si>
  <si>
    <t>BWP-890</t>
  </si>
  <si>
    <t>REPARACION DE ARRANQUE</t>
  </si>
  <si>
    <t>CAMBIO DE PASTILLAS, DISCOS</t>
  </si>
  <si>
    <t>BTE-422</t>
  </si>
  <si>
    <t>SERVICIO DE ESCANER</t>
  </si>
  <si>
    <t>KIAT</t>
  </si>
  <si>
    <t>SUL-314</t>
  </si>
  <si>
    <t>MANTENIMIENTO RUEDA TRASERAS</t>
  </si>
  <si>
    <t>R2M-001</t>
  </si>
  <si>
    <t xml:space="preserve">INSTALACION DE SOCATE </t>
  </si>
  <si>
    <t>BGF-702</t>
  </si>
  <si>
    <t>AJUSTAR AMORTIGUADORES</t>
  </si>
  <si>
    <t>CHEVROLET LUV</t>
  </si>
  <si>
    <t>BGW-388</t>
  </si>
  <si>
    <t>CAMBIO DE MUELLES TRASEROS</t>
  </si>
  <si>
    <t>BRP-560</t>
  </si>
  <si>
    <t>FORD ECO SPORT</t>
  </si>
  <si>
    <t>HTS-863</t>
  </si>
  <si>
    <t>CAMBIO DE PASTILLAS / CHEQUEO DE FRENOS</t>
  </si>
  <si>
    <t>FORD CARGO</t>
  </si>
  <si>
    <t>TJA-770</t>
  </si>
  <si>
    <t>CORRECCION DE FUGA DE AIRE</t>
  </si>
  <si>
    <t>POLICHADA</t>
  </si>
  <si>
    <t>ARREGLO  PÉRA FRENO DE AHOGO</t>
  </si>
  <si>
    <t xml:space="preserve">ADELANTO </t>
  </si>
  <si>
    <t>CAMBIO DE ESPIRALES Y SOLDAURA</t>
  </si>
  <si>
    <t>REPARACION DE LATONERIA</t>
  </si>
  <si>
    <t>BYC-737</t>
  </si>
  <si>
    <t>CAMBIO SOPORTE DE AMORTIGUADORE, ROTULAS, BRAZOS</t>
  </si>
  <si>
    <t>ECOESPORT</t>
  </si>
  <si>
    <t>BKE-999</t>
  </si>
  <si>
    <t>REVISION DE RUEDAS DELANTERAS Y CAMBOP DE LIQ</t>
  </si>
  <si>
    <t>MAZDA</t>
  </si>
  <si>
    <t>KEX-766</t>
  </si>
  <si>
    <t>CTC-364</t>
  </si>
  <si>
    <t>JOURNEY</t>
  </si>
  <si>
    <t>RGK-632</t>
  </si>
  <si>
    <t>CAMBIO DE PASTILLAS DELANTEAS Y TRASERAS, CAMBIO DE LIQUIDO</t>
  </si>
  <si>
    <t>CAMBIO DE BUJES DE TIJERAS DELANTERAS, CAMBIO DE PASTILLAS DELANTERAS</t>
  </si>
  <si>
    <t>SEMANA DEL 24 AL 30-12-2021</t>
  </si>
  <si>
    <t>del: 24/12/2021 al 30/12/2021</t>
  </si>
  <si>
    <t>NOTA: Se descuenta un vale de $20.000</t>
  </si>
  <si>
    <t>Total a Pagar:</t>
  </si>
  <si>
    <t>MITSUBISHI MONTERO</t>
  </si>
  <si>
    <t>CAMBIO DE SENSOR DE POSICION</t>
  </si>
  <si>
    <t>RENAULTH LOGAN</t>
  </si>
  <si>
    <t>KAK-106</t>
  </si>
  <si>
    <t>CAMBIAR BASE ASPIRAL DE AMORTIGUADOR</t>
  </si>
  <si>
    <t>YERIBETH ANDUEZA</t>
  </si>
  <si>
    <t>ADMINISTRACION</t>
  </si>
  <si>
    <t>MARIA ALCANTARA</t>
  </si>
  <si>
    <t>del: 15/12/2021 al 31/12/2021</t>
  </si>
  <si>
    <t>CAMBIO DE PERA DEL VENTILADOR</t>
  </si>
  <si>
    <t>NOTA: Se descuenta un vale de $30000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</si>
</sst>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-&quot;$&quot;* #,##0.00_-;\-&quot;$&quot;* #,##0.00_-;_-&quot;$&quot;* &quot;-&quot;??_-;_-@_-"/>
    <numFmt numFmtId="165" formatCode="&quot;$&quot;#,##0.00"/>
  </numFmts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3"/>
      <name val="Tahoma"/>
      <family val="2"/>
    </font>
    <font>
      <b/>
      <sz val="10"/>
      <color theme="3"/>
      <name val="Tahoma"/>
      <family val="2"/>
    </font>
    <font>
      <b/>
      <sz val="12"/>
      <color theme="1"/>
      <name val="Tahoma"/>
      <family val="2"/>
    </font>
    <font>
      <b/>
      <sz val="8"/>
      <color theme="3"/>
      <name val="Tahoma"/>
      <family val="2"/>
    </font>
    <font>
      <b/>
      <sz val="14"/>
      <color theme="1"/>
      <name val="Calibri"/>
      <family val="2"/>
      <scheme val="minor"/>
    </font>
    <font>
      <sz val="12"/>
      <color theme="1"/>
      <name val="Tahoma"/>
      <family val="2"/>
    </font>
    <font>
      <sz val="11"/>
      <color theme="1"/>
      <name val="Tahoma"/>
      <family val="2"/>
    </font>
    <font>
      <sz val="11"/>
      <color theme="3"/>
      <name val="Tahoma"/>
      <family val="2"/>
    </font>
    <font>
      <sz val="11"/>
      <color theme="3"/>
      <name val="Calibri"/>
      <family val="2"/>
      <scheme val="minor"/>
    </font>
    <font>
      <sz val="11"/>
      <name val="Tahoma"/>
      <family val="2"/>
    </font>
    <font>
      <b/>
      <sz val="12"/>
      <color theme="1"/>
      <name val="Calibri"/>
      <family val="2"/>
      <scheme val="minor"/>
    </font>
    <font>
      <b/>
      <sz val="26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20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9" tint="0.39997558519241921"/>
        <bgColor indexed="64"/>
      </patternFill>
    </fill>
  </fills>
  <borders count="8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164" fontId="1" fillId="0" borderId="0" applyFont="0" applyFill="0" applyBorder="0" applyAlignment="0" applyProtection="0"/>
    <xf numFmtId="0" fontId="11" fillId="0" borderId="0">
      <alignment vertical="center" wrapText="1"/>
    </xf>
  </cellStyleXfs>
  <cellXfs count="112">
    <xf numFmtId="0" fontId="0" fillId="0" borderId="0" xfId="0"/>
    <xf numFmtId="0" fontId="0" fillId="0" borderId="0" xfId="0" applyAlignment="1">
      <alignment horizontal="center"/>
    </xf>
    <xf numFmtId="164" fontId="0" fillId="0" borderId="0" xfId="1" applyFont="1" applyAlignment="1">
      <alignment horizontal="center"/>
    </xf>
    <xf numFmtId="0" fontId="8" fillId="0" borderId="0" xfId="0" applyFont="1"/>
    <xf numFmtId="0" fontId="0" fillId="0" borderId="0" xfId="0" applyFont="1"/>
    <xf numFmtId="0" fontId="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9" fillId="0" borderId="0" xfId="0" applyFont="1"/>
    <xf numFmtId="0" fontId="6" fillId="0" borderId="0" xfId="0" applyFont="1" applyAlignment="1">
      <alignment horizontal="center" vertical="top" wrapText="1"/>
    </xf>
    <xf numFmtId="0" fontId="3" fillId="0" borderId="0" xfId="0" applyFont="1" applyAlignment="1">
      <alignment horizontal="left" vertical="top" wrapText="1"/>
    </xf>
    <xf numFmtId="0" fontId="4" fillId="0" borderId="0" xfId="0" applyFont="1" applyAlignment="1">
      <alignment horizontal="center" vertical="top" wrapText="1"/>
    </xf>
    <xf numFmtId="0" fontId="2" fillId="0" borderId="0" xfId="0" applyFont="1"/>
    <xf numFmtId="0" fontId="10" fillId="0" borderId="0" xfId="0" applyFont="1" applyAlignment="1">
      <alignment horizontal="left" vertical="top" wrapText="1"/>
    </xf>
    <xf numFmtId="0" fontId="2" fillId="0" borderId="0" xfId="0" applyFont="1" applyAlignment="1">
      <alignment horizontal="center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11" fillId="0" borderId="0" xfId="2" applyAlignment="1">
      <alignment horizontal="center" vertical="center" wrapText="1"/>
    </xf>
    <xf numFmtId="0" fontId="11" fillId="0" borderId="0" xfId="2">
      <alignment vertical="center" wrapText="1"/>
    </xf>
    <xf numFmtId="14" fontId="0" fillId="0" borderId="0" xfId="0" applyNumberFormat="1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 applyAlignment="1">
      <alignment horizontal="center"/>
    </xf>
    <xf numFmtId="164" fontId="0" fillId="0" borderId="0" xfId="1" applyNumberFormat="1" applyFont="1" applyAlignment="1">
      <alignment horizontal="center"/>
    </xf>
    <xf numFmtId="164" fontId="0" fillId="2" borderId="0" xfId="1" applyFont="1" applyFill="1" applyAlignment="1">
      <alignment horizontal="center"/>
    </xf>
    <xf numFmtId="0" fontId="0" fillId="3" borderId="0" xfId="0" applyFill="1"/>
    <xf numFmtId="0" fontId="0" fillId="4" borderId="0" xfId="0" applyFill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NumberFormat="1"/>
    <xf numFmtId="0" fontId="0" fillId="0" borderId="0" xfId="0" applyFill="1" applyAlignment="1">
      <alignment horizontal="center"/>
    </xf>
    <xf numFmtId="0" fontId="2" fillId="0" borderId="0" xfId="0" applyFont="1" applyAlignment="1">
      <alignment horizontal="center"/>
    </xf>
    <xf numFmtId="0" fontId="12" fillId="0" borderId="0" xfId="2" applyFont="1" applyBorder="1" applyAlignment="1">
      <alignment horizontal="center" wrapText="1"/>
    </xf>
    <xf numFmtId="0" fontId="2" fillId="0" borderId="0" xfId="0" applyFont="1" applyAlignment="1">
      <alignment horizontal="center"/>
    </xf>
    <xf numFmtId="14" fontId="0" fillId="0" borderId="0" xfId="0" applyNumberFormat="1" applyFill="1" applyAlignment="1">
      <alignment horizontal="center"/>
    </xf>
    <xf numFmtId="0" fontId="2" fillId="0" borderId="0" xfId="0" applyFont="1" applyFill="1" applyAlignment="1">
      <alignment horizontal="center"/>
    </xf>
    <xf numFmtId="0" fontId="0" fillId="0" borderId="0" xfId="0" applyNumberFormat="1" applyFill="1" applyAlignment="1">
      <alignment horizontal="center"/>
    </xf>
    <xf numFmtId="164" fontId="0" fillId="0" borderId="0" xfId="1" applyFont="1" applyFill="1" applyAlignment="1">
      <alignment horizontal="center"/>
    </xf>
    <xf numFmtId="164" fontId="0" fillId="0" borderId="0" xfId="1" applyNumberFormat="1" applyFont="1" applyFill="1" applyAlignment="1">
      <alignment horizontal="center"/>
    </xf>
    <xf numFmtId="164" fontId="0" fillId="0" borderId="0" xfId="0" applyNumberFormat="1" applyFill="1" applyAlignment="1">
      <alignment horizontal="center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164" fontId="0" fillId="0" borderId="0" xfId="1" applyFont="1"/>
    <xf numFmtId="0" fontId="2" fillId="0" borderId="0" xfId="0" applyFont="1" applyAlignment="1">
      <alignment horizontal="center"/>
    </xf>
    <xf numFmtId="164" fontId="14" fillId="0" borderId="2" xfId="1" applyFont="1" applyBorder="1"/>
    <xf numFmtId="164" fontId="13" fillId="0" borderId="0" xfId="1" applyFont="1"/>
    <xf numFmtId="0" fontId="13" fillId="0" borderId="0" xfId="0" applyFont="1"/>
    <xf numFmtId="164" fontId="15" fillId="0" borderId="0" xfId="1" applyFont="1"/>
    <xf numFmtId="0" fontId="15" fillId="0" borderId="0" xfId="0" applyFont="1"/>
    <xf numFmtId="0" fontId="2" fillId="0" borderId="0" xfId="0" applyFont="1" applyAlignment="1">
      <alignment horizontal="center"/>
    </xf>
    <xf numFmtId="14" fontId="16" fillId="0" borderId="0" xfId="0" applyNumberFormat="1" applyFont="1" applyAlignment="1">
      <alignment horizontal="center"/>
    </xf>
    <xf numFmtId="0" fontId="17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16" fillId="0" borderId="0" xfId="0" applyNumberFormat="1" applyFont="1" applyAlignment="1">
      <alignment horizontal="center"/>
    </xf>
    <xf numFmtId="164" fontId="16" fillId="0" borderId="0" xfId="1" applyFont="1" applyAlignment="1">
      <alignment horizontal="center"/>
    </xf>
    <xf numFmtId="164" fontId="16" fillId="0" borderId="0" xfId="0" applyNumberFormat="1" applyFont="1" applyAlignment="1">
      <alignment horizontal="center"/>
    </xf>
    <xf numFmtId="164" fontId="16" fillId="2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164" fontId="2" fillId="0" borderId="3" xfId="1" applyNumberFormat="1" applyFont="1" applyFill="1" applyBorder="1"/>
    <xf numFmtId="0" fontId="0" fillId="0" borderId="0" xfId="0" applyFill="1"/>
    <xf numFmtId="164" fontId="2" fillId="0" borderId="7" xfId="0" applyNumberFormat="1" applyFont="1" applyFill="1" applyBorder="1"/>
    <xf numFmtId="164" fontId="0" fillId="0" borderId="0" xfId="0" applyNumberFormat="1"/>
    <xf numFmtId="0" fontId="16" fillId="0" borderId="0" xfId="0" applyNumberFormat="1" applyFont="1" applyFill="1" applyAlignment="1">
      <alignment horizontal="center"/>
    </xf>
    <xf numFmtId="164" fontId="16" fillId="0" borderId="0" xfId="1" applyFont="1" applyFill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3" fillId="0" borderId="0" xfId="0" applyFont="1" applyAlignment="1">
      <alignment horizontal="left" vertical="top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7" fillId="0" borderId="0" xfId="0" applyFont="1" applyAlignment="1">
      <alignment horizontal="center"/>
    </xf>
    <xf numFmtId="14" fontId="2" fillId="0" borderId="0" xfId="0" applyNumberFormat="1" applyFont="1" applyAlignment="1">
      <alignment horizontal="center"/>
    </xf>
    <xf numFmtId="0" fontId="18" fillId="0" borderId="0" xfId="0" applyFont="1"/>
    <xf numFmtId="14" fontId="2" fillId="0" borderId="0" xfId="0" applyNumberFormat="1" applyFont="1" applyAlignment="1"/>
    <xf numFmtId="0" fontId="9" fillId="0" borderId="0" xfId="0" applyFont="1" applyAlignment="1"/>
    <xf numFmtId="165" fontId="2" fillId="0" borderId="0" xfId="0" applyNumberFormat="1" applyFont="1"/>
    <xf numFmtId="165" fontId="7" fillId="0" borderId="0" xfId="0" applyNumberFormat="1" applyFont="1"/>
    <xf numFmtId="0" fontId="2" fillId="0" borderId="0" xfId="0" applyFont="1" applyAlignment="1">
      <alignment horizontal="center"/>
    </xf>
    <xf numFmtId="164" fontId="2" fillId="0" borderId="0" xfId="0" applyNumberFormat="1" applyFont="1"/>
    <xf numFmtId="0" fontId="3" fillId="0" borderId="0" xfId="0" applyFont="1" applyAlignment="1">
      <alignment horizontal="left" vertical="top" wrapText="1"/>
    </xf>
    <xf numFmtId="0" fontId="4" fillId="0" borderId="0" xfId="0" applyFont="1" applyBorder="1" applyAlignment="1">
      <alignment horizontal="center" vertical="top" wrapText="1"/>
    </xf>
    <xf numFmtId="0" fontId="6" fillId="0" borderId="0" xfId="0" applyFont="1" applyBorder="1" applyAlignment="1">
      <alignment horizontal="left" vertical="center" wrapText="1"/>
    </xf>
    <xf numFmtId="0" fontId="6" fillId="0" borderId="0" xfId="0" applyFont="1" applyAlignment="1">
      <alignment horizontal="center" vertical="top" wrapText="1"/>
    </xf>
    <xf numFmtId="0" fontId="2" fillId="0" borderId="0" xfId="0" applyFont="1" applyAlignment="1">
      <alignment horizontal="center"/>
    </xf>
    <xf numFmtId="0" fontId="9" fillId="0" borderId="0" xfId="0" applyFont="1" applyAlignment="1">
      <alignment horizontal="left"/>
    </xf>
    <xf numFmtId="0" fontId="7" fillId="0" borderId="0" xfId="0" applyFont="1" applyAlignment="1">
      <alignment horizontal="center"/>
    </xf>
    <xf numFmtId="164" fontId="5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0" fontId="8" fillId="0" borderId="0" xfId="0" applyFont="1" applyAlignment="1">
      <alignment horizontal="left"/>
    </xf>
    <xf numFmtId="0" fontId="0" fillId="0" borderId="1" xfId="0" applyBorder="1" applyAlignment="1">
      <alignment horizontal="center"/>
    </xf>
    <xf numFmtId="0" fontId="13" fillId="0" borderId="0" xfId="0" applyFont="1" applyAlignment="1">
      <alignment horizontal="left"/>
    </xf>
    <xf numFmtId="0" fontId="2" fillId="0" borderId="3" xfId="0" applyFont="1" applyFill="1" applyBorder="1" applyAlignment="1">
      <alignment horizontal="center"/>
    </xf>
    <xf numFmtId="0" fontId="6" fillId="0" borderId="0" xfId="0" applyFont="1" applyBorder="1" applyAlignment="1">
      <alignment horizontal="center" vertical="center" wrapText="1"/>
    </xf>
    <xf numFmtId="0" fontId="2" fillId="0" borderId="4" xfId="0" applyFont="1" applyFill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2" fillId="0" borderId="6" xfId="0" applyFont="1" applyFill="1" applyBorder="1" applyAlignment="1">
      <alignment horizontal="center"/>
    </xf>
    <xf numFmtId="14" fontId="2" fillId="0" borderId="0" xfId="0" applyNumberFormat="1" applyFont="1" applyAlignment="1">
      <alignment horizontal="center"/>
    </xf>
  </cellXfs>
  <cellStyles count="3">
    <cellStyle name="Moneda" xfId="1" builtinId="4"/>
    <cellStyle name="Normal" xfId="0" builtinId="0"/>
    <cellStyle name="Normal 2" xfId="2" xr:uid="{00000000-0005-0000-0000-000002000000}"/>
  </cellStyles>
  <dxfs count="15">
    <dxf>
      <alignment horizontal="center" vertical="center" textRotation="0" wrapText="1" indent="0" justifyLastLine="0" shrinkToFit="0" readingOrder="0"/>
    </dxf>
    <dxf>
      <fill>
        <patternFill patternType="solid">
          <fgColor indexed="64"/>
          <bgColor rgb="FFFFFF00"/>
        </patternFill>
      </fill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164" formatCode="_-&quot;$&quot;* #,##0.00_-;\-&quot;$&quot;* #,##0.00_-;_-&quot;$&quot;* &quot;-&quot;??_-;_-@_-"/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numFmt numFmtId="0" formatCode="General"/>
      <alignment horizontal="center" vertical="bottom" textRotation="0" wrapText="0" indent="0" justifyLastLine="0" shrinkToFit="0" readingOrder="0"/>
    </dxf>
    <dxf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font>
        <b/>
      </font>
      <alignment horizontal="center" vertical="bottom" textRotation="0" wrapText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indent="0" justifyLastLine="0" shrinkToFit="0" readingOrder="0"/>
    </dxf>
    <dxf>
      <alignment horizontal="center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pivotCacheDefinition" Target="pivotCache/pivotCacheDefinition1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2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jpeg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142999" cy="1142999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142999" cy="1142999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142999" cy="1142999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142999" cy="11429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066799" cy="1066799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066799" cy="1066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114302</xdr:colOff>
      <xdr:row>0</xdr:row>
      <xdr:rowOff>47625</xdr:rowOff>
    </xdr:from>
    <xdr:ext cx="895348" cy="895348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2" y="47625"/>
          <a:ext cx="895348" cy="89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114302</xdr:colOff>
      <xdr:row>0</xdr:row>
      <xdr:rowOff>47625</xdr:rowOff>
    </xdr:from>
    <xdr:ext cx="895348" cy="895348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2" y="47625"/>
          <a:ext cx="895348" cy="89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7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85727</xdr:colOff>
      <xdr:row>0</xdr:row>
      <xdr:rowOff>0</xdr:rowOff>
    </xdr:from>
    <xdr:ext cx="895348" cy="895348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85727" y="0"/>
          <a:ext cx="895348" cy="89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8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9526</xdr:colOff>
      <xdr:row>0</xdr:row>
      <xdr:rowOff>19051</xdr:rowOff>
    </xdr:from>
    <xdr:ext cx="1066799" cy="1066799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6" y="19051"/>
          <a:ext cx="1066799" cy="1066799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9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114302</xdr:colOff>
      <xdr:row>0</xdr:row>
      <xdr:rowOff>47625</xdr:rowOff>
    </xdr:from>
    <xdr:ext cx="895348" cy="895348"/>
    <xdr:pic>
      <xdr:nvPicPr>
        <xdr:cNvPr id="2" name="Imagen 1" descr="Vista previa de imagen">
          <a:extLst>
            <a:ext uri="{FF2B5EF4-FFF2-40B4-BE49-F238E27FC236}">
              <a16:creationId xmlns:a16="http://schemas.microsoft.com/office/drawing/2014/main" id="{00000000-0008-0000-0D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14302" y="47625"/>
          <a:ext cx="895348" cy="895348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%20en%20Excel%20Parte%202%20&#8211;%20Guardar%20detalle%20de%20facturas%20-%20EXCELeINFO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User/Desktop/FACTURACION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XCELeINFO1"/>
      <sheetName val="Factura"/>
      <sheetName val="Detalle de facturas"/>
      <sheetName val="Clientes"/>
      <sheetName val="Producto"/>
      <sheetName val="Factura en Excel Parte 2 – Guar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Factura"/>
      <sheetName val="Detalle de facturas"/>
      <sheetName val="Clientes"/>
      <sheetName val="AREA"/>
      <sheetName val="Factura (2)"/>
      <sheetName val="FACTURACION"/>
    </sheetNames>
    <sheetDataSet>
      <sheetData sheetId="0"/>
      <sheetData sheetId="1"/>
      <sheetData sheetId="2"/>
      <sheetData sheetId="3"/>
      <sheetData sheetId="4"/>
      <sheetData sheetId="5" refreshError="1"/>
    </sheetDataSet>
  </externalBook>
</externalLink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User" refreshedDate="44561.367217245373" createdVersion="6" refreshedVersion="6" minRefreshableVersion="3" recordCount="283" xr:uid="{00000000-000A-0000-FFFF-FFFF02000000}">
  <cacheSource type="worksheet">
    <worksheetSource ref="A1:L1048576" sheet="NOVIEMBRE"/>
  </cacheSource>
  <cacheFields count="12">
    <cacheField name="FECHA" numFmtId="0">
      <sharedItems containsNonDate="0" containsDate="1" containsString="0" containsBlank="1" minDate="2021-11-13T00:00:00" maxDate="2021-12-31T00:00:00" count="43">
        <d v="2021-11-13T00:00:00"/>
        <d v="2021-11-14T00:00:00"/>
        <d v="2021-11-15T00:00:00"/>
        <d v="2021-11-16T00:00:00"/>
        <d v="2021-11-17T00:00:00"/>
        <d v="2021-11-18T00:00:00"/>
        <d v="2021-11-19T00:00:00"/>
        <d v="2021-11-20T00:00:00"/>
        <d v="2021-11-22T00:00:00"/>
        <d v="2021-11-23T00:00:00"/>
        <d v="2021-11-24T00:00:00"/>
        <d v="2021-11-25T00:00:00"/>
        <d v="2021-11-26T00:00:00"/>
        <d v="2021-11-27T00:00:00"/>
        <d v="2021-11-28T00:00:00"/>
        <d v="2021-11-29T00:00:00"/>
        <d v="2021-11-30T00:00:00"/>
        <d v="2021-12-01T00:00:00"/>
        <d v="2021-12-02T00:00:00"/>
        <d v="2021-12-03T00:00:00"/>
        <d v="2021-12-04T00:00:00"/>
        <d v="2021-12-06T00:00:00"/>
        <d v="2021-12-07T00:00:00"/>
        <d v="2021-12-09T00:00:00"/>
        <d v="2021-12-10T00:00:00"/>
        <d v="2021-12-11T00:00:00"/>
        <d v="2021-12-13T00:00:00"/>
        <d v="2021-12-14T00:00:00"/>
        <d v="2021-12-15T00:00:00"/>
        <d v="2021-12-16T00:00:00"/>
        <d v="2021-12-17T00:00:00"/>
        <d v="2021-12-18T00:00:00"/>
        <d v="2021-12-19T00:00:00"/>
        <d v="2021-12-20T00:00:00"/>
        <d v="2021-12-21T00:00:00"/>
        <d v="2021-12-22T00:00:00"/>
        <d v="2021-12-23T00:00:00"/>
        <d v="2021-12-24T00:00:00"/>
        <d v="2021-12-27T00:00:00"/>
        <d v="2021-12-28T00:00:00"/>
        <d v="2021-12-29T00:00:00"/>
        <d v="2021-12-30T00:00:00"/>
        <m/>
      </sharedItems>
    </cacheField>
    <cacheField name="NUMERO DE FACTURA" numFmtId="0">
      <sharedItems containsString="0" containsBlank="1" containsNumber="1" containsInteger="1" minValue="153" maxValue="362" count="126">
        <m/>
        <n v="153"/>
        <n v="155"/>
        <n v="154"/>
        <n v="160"/>
        <n v="161"/>
        <n v="163"/>
        <n v="164"/>
        <n v="165"/>
        <n v="169"/>
        <n v="166"/>
        <n v="167"/>
        <n v="170"/>
        <n v="175"/>
        <n v="187"/>
        <n v="184"/>
        <n v="190"/>
        <n v="191"/>
        <n v="193"/>
        <n v="189"/>
        <n v="183"/>
        <n v="195"/>
        <n v="192"/>
        <n v="200"/>
        <n v="198"/>
        <n v="203"/>
        <n v="202"/>
        <n v="207"/>
        <n v="206"/>
        <n v="205"/>
        <n v="210"/>
        <n v="209"/>
        <n v="217"/>
        <n v="224"/>
        <n v="229"/>
        <n v="231"/>
        <n v="232"/>
        <n v="233"/>
        <n v="234"/>
        <n v="236"/>
        <n v="238"/>
        <n v="244"/>
        <n v="245"/>
        <n v="243"/>
        <n v="248"/>
        <n v="250"/>
        <n v="251"/>
        <n v="247"/>
        <n v="246"/>
        <n v="257"/>
        <n v="254"/>
        <n v="255"/>
        <n v="256"/>
        <n v="253"/>
        <n v="259"/>
        <n v="261"/>
        <n v="262"/>
        <n v="260"/>
        <n v="266"/>
        <n v="270"/>
        <n v="273"/>
        <n v="263"/>
        <n v="268"/>
        <n v="267"/>
        <n v="269"/>
        <n v="265"/>
        <n v="274"/>
        <n v="280"/>
        <n v="276"/>
        <n v="282"/>
        <n v="281"/>
        <n v="275"/>
        <n v="284"/>
        <n v="289"/>
        <n v="288"/>
        <n v="286"/>
        <n v="291"/>
        <n v="290"/>
        <n v="303"/>
        <n v="292"/>
        <n v="301"/>
        <n v="302"/>
        <n v="295"/>
        <n v="312"/>
        <n v="309"/>
        <n v="293"/>
        <n v="308"/>
        <n v="307"/>
        <n v="310"/>
        <n v="313"/>
        <n v="311"/>
        <n v="315"/>
        <n v="317"/>
        <n v="319"/>
        <n v="320"/>
        <n v="324"/>
        <n v="325"/>
        <n v="327"/>
        <n v="328"/>
        <n v="329"/>
        <n v="331"/>
        <n v="333"/>
        <n v="335"/>
        <n v="336"/>
        <n v="337"/>
        <n v="338"/>
        <n v="339"/>
        <n v="340"/>
        <n v="342"/>
        <n v="341"/>
        <n v="345"/>
        <n v="344"/>
        <n v="343"/>
        <n v="349"/>
        <n v="347"/>
        <n v="351"/>
        <n v="350"/>
        <n v="352"/>
        <n v="357"/>
        <n v="360"/>
        <n v="358"/>
        <n v="356"/>
        <n v="355"/>
        <n v="359"/>
        <n v="354"/>
        <n v="362" u="1"/>
      </sharedItems>
    </cacheField>
    <cacheField name="MODELO" numFmtId="0">
      <sharedItems containsBlank="1"/>
    </cacheField>
    <cacheField name="PLACA" numFmtId="0">
      <sharedItems containsBlank="1"/>
    </cacheField>
    <cacheField name="AREA" numFmtId="0">
      <sharedItems containsBlank="1" count="9">
        <s v="SAMIR VASQUEZ"/>
        <s v="LUIS BRITO"/>
        <s v="ELECTRICIDAD"/>
        <s v="ILVAR MORENO"/>
        <s v="DIEGO TORRES"/>
        <s v="HERRERO"/>
        <s v="LATONERIA Y PINTURA"/>
        <s v="ALEJANDRO DIAZ"/>
        <m/>
      </sharedItems>
    </cacheField>
    <cacheField name="DETALLES" numFmtId="0">
      <sharedItems containsBlank="1" count="197">
        <s v="CAMBIO DE BUJES DE TIJERA"/>
        <s v="CAMBIO DE BUJES DE MUELLE"/>
        <s v="MANTENIMIENTO DE FRENOS"/>
        <s v="CAMBIO DE CORREA DE REPARTICION"/>
        <s v="CAMBIO DE CHUPAS RUEDAS TRASERA DERECHA"/>
        <s v="CAMBIO DE TERMINALES Y ESPARRAGOS"/>
        <s v="CAMBIO DE GUAYAS"/>
        <s v="CAMBIO DE PASTILLAS DELANTERAS"/>
        <s v="CAMBIO DE BUJES DE TIJERAS / GRADUACION CAJA DE DIRECCION"/>
        <s v="GRADUAR FRENOS"/>
        <s v="CAMBIO DE CORREAS DE ACCESORIOS Y TENSOR"/>
        <s v="MANTENIMIENTO TRASERO"/>
        <s v="CAMBIO DE BANDAS- PASTILLAS-MANTENIMIENTO COMPLETO"/>
        <s v="CAMBIO DE BOMBA DE CLOSH Y EMPAQUETADURA"/>
        <s v="CAMBIO EMPAQUETADURA DE CLOSH"/>
        <s v="GRADUAR FRENOS Y PULGAR "/>
        <s v="SINCRONIZADA"/>
        <s v="SOLDADURA-GRADUAR TRASERAS-BAJAR CARDAN"/>
        <s v="CAMBIO DE BANDAS- ENGRASE RODAMIENTOS DELANTEROS"/>
        <s v="CAMBIO DE RADIADOR"/>
        <s v="CAMBIO DE ESPARRAGOS"/>
        <s v="CAMBIO DE PASTILLAS Y CAMBIO DE BRAZOS AXIALES"/>
        <s v="ABRIR ROSCA DE TRANSMISION Y CARDAN"/>
        <s v="GRADUAR FRENOS "/>
        <s v="SERVICIO ELECTRICO"/>
        <s v="CAMBIO DE TIJERA DELANTERA"/>
        <s v="SUSPENDER LIMITADOR FRENO TRASERO"/>
        <s v="CAMBIO DE PASTILLAS, BANDAS, DISCOS- CAMBIO DE LIQUIDO- REVISION TRASERAS"/>
        <s v="REVISION DE FRENOS"/>
        <s v="CAMBIO DE BOMBILLO UN CONTACTO"/>
        <s v="CAMBIO DE BOMBILLO Y SOCATE"/>
        <s v="REVISION DE LUCES"/>
        <s v="CAMBIO DE TUBO DE INYECTOR"/>
        <s v="REVISION DE FRENOS / CORREGIR FUGA DE LIQUIDO"/>
        <s v="SUAVIZAR MORDAZA"/>
        <s v="AJUSTAR MORDAZA DELANTERA DERECHA"/>
        <s v="CAMBIO DE AMORTIGUADOR DELANTERO IZQUIDO"/>
        <s v="REVISION DE FRENOS-CAMBIO DE LIQUIDO"/>
        <s v="BAJAR Y MONTAR ALTERNADOR Y BUJES"/>
        <s v="REVISION LUCES"/>
        <s v="DESARME Y MANTENIMIENO DE CAJA/TRANSMISION/SINCRONIZADA"/>
        <s v="REVISION TRASERAS"/>
        <s v="CAMBIO DE ESPARRAGOS / ENGRASE RODAMIENTOS"/>
        <s v="CAMBIO DE TERMINAL"/>
        <s v="REVISION FRENOS"/>
        <s v="AJUSTE DE TUERCAS"/>
        <s v="CAMBIO ANTIRUIDO"/>
        <s v="CAMBIO EMPAQUE BOMBA DE FRENO Y MANGUERA"/>
        <s v="MANTENIMIENTO DELANTERO"/>
        <s v="CAMBIO DE RODAMIENTOS DELANTEROS"/>
        <s v="CAMBIO DE BOMBILLO"/>
        <s v="REVISION DE FRENOS Y CAMBIO DE LIQUIDO"/>
        <s v="CAMBIO EMPAQUE TAPA VALVULA"/>
        <s v="CAMBIO DE BANDAS Y RODAMIENTOS"/>
        <s v="CAMBIO KIT DE CLOSH"/>
        <s v="CAMBIAR CAMPANAS Y LIQUIDO"/>
        <s v="CAMBIO DE CHUPAS TRASERAS DERECHA"/>
        <s v="CAMBIO DE EMPAQUETADURA AUXILIAR"/>
        <s v="ENGRASE RODAMIENTO DELANTERO"/>
        <s v="ARREGLO DE TRANSMISION DELANTERA"/>
        <s v="SINCRONIZADA GENERAL"/>
        <s v="SERVICIO DE SINCRONIZACION, LAVADO DE INYECTORES, ULTRASONIDO"/>
        <s v="REVISION ELECTRICA"/>
        <s v="REPARACION DE LLAVE"/>
        <s v="REPARACION DE ALTERNADOR"/>
        <s v="SINCRONIZACION"/>
        <s v="CAMBIO DE TIJERAS"/>
        <s v="CAMBIO DE BOMBA DE COMBUSTIBLE"/>
        <s v="REVISAR TRASERAS"/>
        <s v="AJUSTE DE MUÑECO"/>
        <s v="ARREGLO TAPA BOMBA LIQUIDO DE FRENOS"/>
        <s v="CAMBIO DE AUTOMATICO DE GRADUACION"/>
        <s v="CAMBIO DE CEPILLO DE ALTERNADOR Y MANTENIMIENTO"/>
        <s v="CAMBIO KIT EMBRAGUE"/>
        <s v="REVISION "/>
        <s v="CAMBIO DE LIQUIDO"/>
        <s v="ELECTRICIDAD"/>
        <s v="MANTENIMIENTO MOTOR DE LA DOBLE"/>
        <s v="CAMBIO DE BANDAS Y CHUPA"/>
        <s v="MANTENIMIENTO VALVULA GRR"/>
        <s v="REVISION DE TRASERAS"/>
        <s v="CAMBIO DE MUÑECOS Y BUJES"/>
        <s v="REPARAR KIT DE REPARTICION"/>
        <s v="COLOCAR TORNILLOS A BABEROS/ AJUSTAR  CUNA"/>
        <s v="CAMBIO DE AMORTIGUADOR DELANTERO TRASEROS Y GUARDAPOLVOS"/>
        <s v="REVISION FRENOS, MANTENIMIENTO"/>
        <s v="CAMBIO DE SWITCH"/>
        <s v="REPARACION DE MAQUINA "/>
        <s v="INICIAR"/>
        <s v="MANTENIMIENTO ELECTRICO"/>
        <s v="CAMBIAR BANDAS RUEDA TRASERA IZQ/CAMBIO DE CACHO"/>
        <s v="REVISION DE LUCES, CAMBIO DE SWICTHERA"/>
        <s v="GRADUAR TRASERAS Y CAMBIO DE BUJIAS"/>
        <s v="CAMBIO DE LIQUIDO / GRADUAR FRENOS"/>
        <s v="REPARAR ARRANQUE"/>
        <s v="CAMBIO DE PASTILLAS DELANTERAS/ REVISION DE FRENOS/ CAMBIO DE MANGUERAS"/>
        <s v="CAMBIO DE PASTILLAS TRASERAS"/>
        <s v="CAMBIO DE PASTILLAS, CAMBIO DE AMORTIGUADORES, GRADUAR FRENOS"/>
        <s v="MANTENIMIENTO DE MORDAZAS Y PASTILLAS DELANTERAS"/>
        <s v="CAMBIO DE BUJES DE TIJERAS LADO DERECHO"/>
        <s v="ARREGLO EXOSTO"/>
        <s v="CAMBIO DE PASTILLAS Y ARREGLO LIMITADOR"/>
        <s v="CAMBIO DE PASTILLAS, ANTIRUIDOS Y EMBUJES DE PASADORES"/>
        <s v="CAMBIO TARRO DE AGUA"/>
        <s v="CAMBIO RODAMIENTOS DELANTEROS "/>
        <s v="MANTENIMIENTO PUNTA DE EJES DELANTERAS"/>
        <s v="PAGO DIFERENCIA "/>
        <s v="REVISION DE DE FRENOS / CAMBIO PASTILLAS DELANTERAS"/>
        <s v="SUAVIZAR GRADUACIONES"/>
        <s v="INSTALACION DE RADIO"/>
        <s v="REVISION RUEDA DELANTERA"/>
        <s v="CAMBIO DE AMORTIGUADORES"/>
        <s v="CAMBIO DE ROTULA"/>
        <s v="CAMBIO DE CILINDRO TRASERO"/>
        <s v="GRADUAR FRENO DE MANO"/>
        <s v="CAMBIO DE BUJIAS"/>
        <s v="CAMBIO DE BOMBA/ GRADUACION TRASERA IZQ"/>
        <s v="CHEQUEO RUIDO MUELLES"/>
        <s v="MANTENIMIENTO DELANTERO / GRADUAR TRASERAS"/>
        <s v="MANTENIMIENTO DELANTERO Y CAMBIO DE BANDAS"/>
        <s v="CAMBIO DE BUJES"/>
        <s v="CAMBIO DE CAJA DE DIRECCION, BUJES Y GUARDAPOLVOS"/>
        <s v="CAMBIO DE RADIADOR DE CALEFACCION"/>
        <s v="MECANICA"/>
        <s v="CAMBIO CAJA DE DIRECCION"/>
        <s v="REPARAR SUSPENSION DELANTERA"/>
        <s v="CAMBIO SOPORTE DE AMORTIGUADORES"/>
        <s v="CAMBIO DE PASTILLAS Y DISCO"/>
        <s v="CAMBIO DE EMPAQUE TAPAVALVULA"/>
        <s v="CAMBIAR RODAMIENTO TRASERO"/>
        <s v="CAMBIAR AMORTIGUADORES DELANTERO Y RODAMIENTOS"/>
        <s v="POLICHADA"/>
        <s v="CAMBIO DE BANDAS Y CHUPAS"/>
        <s v="CAMBIAR PASTILLAS TRASERAS"/>
        <s v="MONTAR RELAI Y PERA DE TEMPERATURA"/>
        <s v="CAMBIO DE BUJIAS, CABLE DE ALTA Y GUAYA DE CLOSH"/>
        <s v="MANTENIMIENTO EGR"/>
        <s v="MANTENIMIENTO DE LUCES"/>
        <s v="REVISION DE RUEDAS"/>
        <s v="CAMBIO DE TERMOSTATO"/>
        <s v="CAMBIO PUNTA DE EJE Y CORREA DE ACCESORIO"/>
        <s v="CAMBIO DE GUAYA"/>
        <s v="MONTAR Y BAJAR TORRES"/>
        <s v="VALVULA DE NEUMATICO"/>
        <s v="MANTENIMIENTO DE LA MARIPOSA "/>
        <s v="REPARACION DE MOTOR"/>
        <s v="REPARACION DE CREMAYERA Y VIDRIO"/>
        <s v="CAMBIO DE BOMBILLOS LED"/>
        <s v="CAMBIO DE BANDAS, CAMPANAS Y CILINDROS"/>
        <s v="CAMBIO DE DISCO"/>
        <s v="CAMBIO DE BANDAS Y PASTILLAS"/>
        <s v="CAMBIO DE PASTILLAS"/>
        <s v="CAMBIO DE TIJERAS SUPERIORES Y MANTENIMEINTO DE FRENOS COMPLETO"/>
        <s v="PULGAR Y GRADUAR TRASERAS"/>
        <s v="PULIR FAROS"/>
        <s v="REPARACION DE TRANSMISION Y CAMBIO DE GUAYAS CONTROL CAMBIO "/>
        <s v="CAMBIO DE INYECTOR"/>
        <s v="CHEQUEO DE FRENOS"/>
        <s v="REPARAR ALTERNADOR"/>
        <s v="CHEQUEO DE LUCES"/>
        <s v="REPARACION"/>
        <s v="MANTENIMIENTO "/>
        <s v="REVISION DE RUEDAS DELANTERAS"/>
        <s v="CAMBIAR RESORTES"/>
        <s v="CAMBIO DE LIQUIDO Y CHUPAS"/>
        <s v="CAMBIO DE SENSOR DE POSICION"/>
        <s v="BAJAR TRASERA Y GRADUACION"/>
        <s v="CAMBIO DE PASTILAS DELANTERAS "/>
        <s v="CAMBIO DE BASE TERMOSTATO"/>
        <s v="MANTENIMIENTO EN GENERAL"/>
        <s v="TRABAJO A PEGOUT"/>
        <s v="CAMBIAR CORREA DE REPARTICION Y DE ACCESORIO"/>
        <s v="CAMBIAR BASE ASPIRAL DE AMORTIGUADOR"/>
        <s v="CAMBIO DE PASTILLAS DELANTERAS Y TRASERAS"/>
        <s v="INSTALACION DE PINES"/>
        <s v="REPARACION DE ARRANQUE"/>
        <s v="CAMBIO DE PASTILLAS, DISCOS"/>
        <s v="SERVICIO DE ESCANER"/>
        <s v="MANTENIMIENTO RUEDA TRASERAS"/>
        <s v="INSTALACION DE SOCATE "/>
        <s v="AJUSTAR AMORTIGUADORES"/>
        <s v="CAMBIO DE MUELLES TRASEROS"/>
        <s v="CAMBIO DE PASTILLAS / CHEQUEO DE FRENOS"/>
        <s v="ARREGLO  PÉRA FRENO DE AHOGO"/>
        <s v="CORRECCION DE FUGA DE AIRE"/>
        <s v="CAMBIO DE ESPIRALES Y SOLDAURA"/>
        <s v="REPARACION DE LATONERIA"/>
        <s v="CAMBIO SOPORTE DE AMORTIGUADORE, ROTULAS, BRAZOS"/>
        <s v="REVISION DE RUEDAS DELANTERAS Y CAMBOP DE LIQ"/>
        <s v="CAMBIO DE PASTILLAS DELANTEAS Y TRASERAS, CAMBIO DE LIQUIDO"/>
        <s v="CAMBIO DE BUJES DE TIJERAS DELANTERAS, CAMBIO DE PASTILLAS DELANTERAS"/>
        <m/>
        <s v="INSTALACION DE INYECTOR" u="1"/>
        <s v="CAMBIO DE SUICK" u="1"/>
        <s v="CAMBIO DE BANDAS (PENDIENTE POR CANCELAR)" u="1"/>
        <s v="CAMBIO DE SOPORTE EXOSTO" u="1"/>
        <s v="CAMBIO DE CENSOR DE POSICION" u="1"/>
      </sharedItems>
    </cacheField>
    <cacheField name="TOTAL FACTURA" numFmtId="164">
      <sharedItems containsString="0" containsBlank="1" containsNumber="1" containsInteger="1" minValue="10000" maxValue="800000" count="44">
        <n v="140000"/>
        <n v="100000"/>
        <n v="40000"/>
        <n v="180000"/>
        <n v="30000"/>
        <n v="110000"/>
        <n v="80000"/>
        <n v="10000"/>
        <n v="60000"/>
        <n v="25000"/>
        <n v="50000"/>
        <n v="20000"/>
        <n v="120000"/>
        <n v="45000"/>
        <n v="70000"/>
        <n v="15000"/>
        <n v="90000"/>
        <n v="700000"/>
        <n v="150000"/>
        <n v="75000"/>
        <n v="450000"/>
        <n v="350000"/>
        <n v="33334"/>
        <n v="250000"/>
        <n v="200000"/>
        <n v="475000"/>
        <m/>
        <n v="400000"/>
        <n v="320000"/>
        <n v="290000"/>
        <n v="300000"/>
        <n v="160000"/>
        <n v="35000"/>
        <n v="210000"/>
        <n v="380000"/>
        <n v="220000"/>
        <n v="130000"/>
        <n v="29000"/>
        <n v="800000"/>
        <n v="580000"/>
        <n v="13000"/>
        <n v="195000"/>
        <n v="390000"/>
        <n v="260000"/>
      </sharedItems>
    </cacheField>
    <cacheField name="PORCENTAJE A CANCELAR" numFmtId="164">
      <sharedItems containsString="0" containsBlank="1" containsNumber="1" containsInteger="1" minValue="0" maxValue="480000"/>
    </cacheField>
    <cacheField name="REPUESTOS USADOS" numFmtId="0">
      <sharedItems containsBlank="1" containsMixedTypes="1" containsNumber="1" containsInteger="1" minValue="10000" maxValue="10000"/>
    </cacheField>
    <cacheField name="MONTO DE COMPRA" numFmtId="0">
      <sharedItems containsNonDate="0" containsString="0" containsBlank="1"/>
    </cacheField>
    <cacheField name="ESTATUS" numFmtId="0">
      <sharedItems containsBlank="1"/>
    </cacheField>
    <cacheField name="GANANCIA" numFmtId="164">
      <sharedItems containsString="0" containsBlank="1" containsNumber="1" containsInteger="1" minValue="0" maxValue="320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83">
  <r>
    <x v="0"/>
    <x v="0"/>
    <s v="VOLSKWAGEN"/>
    <m/>
    <x v="0"/>
    <x v="0"/>
    <x v="0"/>
    <n v="84000"/>
    <m/>
    <m/>
    <s v="CANCELADO"/>
    <n v="56000"/>
  </r>
  <r>
    <x v="0"/>
    <x v="0"/>
    <s v="FORD"/>
    <m/>
    <x v="1"/>
    <x v="1"/>
    <x v="1"/>
    <n v="60000"/>
    <m/>
    <m/>
    <s v="CANCELADO"/>
    <n v="40000"/>
  </r>
  <r>
    <x v="0"/>
    <x v="0"/>
    <s v="SANDERO"/>
    <m/>
    <x v="1"/>
    <x v="2"/>
    <x v="2"/>
    <n v="24000"/>
    <m/>
    <m/>
    <s v="CANCELADO"/>
    <n v="16000"/>
  </r>
  <r>
    <x v="1"/>
    <x v="0"/>
    <s v="AVEO"/>
    <m/>
    <x v="0"/>
    <x v="3"/>
    <x v="3"/>
    <n v="108000"/>
    <m/>
    <m/>
    <s v="CANCELADO"/>
    <n v="72000"/>
  </r>
  <r>
    <x v="1"/>
    <x v="0"/>
    <s v="VOLKSWAGEN"/>
    <m/>
    <x v="1"/>
    <x v="4"/>
    <x v="4"/>
    <n v="18000"/>
    <n v="10000"/>
    <m/>
    <s v="CANCELADO"/>
    <n v="12000"/>
  </r>
  <r>
    <x v="2"/>
    <x v="0"/>
    <s v="TOYOTA PRADO"/>
    <m/>
    <x v="0"/>
    <x v="5"/>
    <x v="5"/>
    <n v="66000"/>
    <m/>
    <m/>
    <s v="CANCELADO"/>
    <n v="44000"/>
  </r>
  <r>
    <x v="3"/>
    <x v="0"/>
    <s v="NHR"/>
    <m/>
    <x v="0"/>
    <x v="6"/>
    <x v="6"/>
    <n v="48000"/>
    <m/>
    <m/>
    <s v="CANCELADO"/>
    <n v="32000"/>
  </r>
  <r>
    <x v="3"/>
    <x v="0"/>
    <s v="CHEVROLET"/>
    <m/>
    <x v="1"/>
    <x v="7"/>
    <x v="4"/>
    <n v="18000"/>
    <m/>
    <m/>
    <s v="CANCELADO"/>
    <n v="12000"/>
  </r>
  <r>
    <x v="3"/>
    <x v="0"/>
    <s v="CHEVROLET AVEO"/>
    <m/>
    <x v="1"/>
    <x v="8"/>
    <x v="2"/>
    <n v="24000"/>
    <m/>
    <m/>
    <s v="CANCELADO"/>
    <n v="16000"/>
  </r>
  <r>
    <x v="3"/>
    <x v="0"/>
    <s v="SENTRA"/>
    <m/>
    <x v="1"/>
    <x v="9"/>
    <x v="7"/>
    <n v="6000"/>
    <m/>
    <m/>
    <s v="CANCELADO"/>
    <n v="4000"/>
  </r>
  <r>
    <x v="4"/>
    <x v="0"/>
    <s v="MAZDA 3"/>
    <m/>
    <x v="0"/>
    <x v="10"/>
    <x v="8"/>
    <n v="36000"/>
    <m/>
    <m/>
    <s v="CANCELADO"/>
    <n v="24000"/>
  </r>
  <r>
    <x v="4"/>
    <x v="0"/>
    <s v="FORD ECOESPORT"/>
    <m/>
    <x v="1"/>
    <x v="7"/>
    <x v="4"/>
    <n v="18000"/>
    <m/>
    <m/>
    <s v="CANCELADO"/>
    <n v="12000"/>
  </r>
  <r>
    <x v="4"/>
    <x v="0"/>
    <s v="AVEO ROJO"/>
    <m/>
    <x v="1"/>
    <x v="11"/>
    <x v="9"/>
    <n v="15000"/>
    <m/>
    <m/>
    <s v="CANCELADO"/>
    <n v="10000"/>
  </r>
  <r>
    <x v="4"/>
    <x v="0"/>
    <s v="FORD"/>
    <m/>
    <x v="1"/>
    <x v="12"/>
    <x v="1"/>
    <n v="60000"/>
    <m/>
    <m/>
    <s v="CANCELADO"/>
    <n v="40000"/>
  </r>
  <r>
    <x v="5"/>
    <x v="0"/>
    <s v="HINO"/>
    <m/>
    <x v="1"/>
    <x v="9"/>
    <x v="7"/>
    <n v="6000"/>
    <m/>
    <m/>
    <s v="CANCELADO"/>
    <n v="4000"/>
  </r>
  <r>
    <x v="5"/>
    <x v="0"/>
    <s v="FOTON"/>
    <m/>
    <x v="1"/>
    <x v="9"/>
    <x v="7"/>
    <n v="6000"/>
    <m/>
    <m/>
    <s v="CANCELADO"/>
    <n v="4000"/>
  </r>
  <r>
    <x v="5"/>
    <x v="0"/>
    <s v="LUV 2300"/>
    <m/>
    <x v="1"/>
    <x v="13"/>
    <x v="10"/>
    <n v="30000"/>
    <m/>
    <m/>
    <s v="CANCELADO"/>
    <n v="20000"/>
  </r>
  <r>
    <x v="5"/>
    <x v="0"/>
    <s v="FSR"/>
    <m/>
    <x v="1"/>
    <x v="14"/>
    <x v="2"/>
    <n v="24000"/>
    <m/>
    <m/>
    <s v="CANCELADO"/>
    <n v="16000"/>
  </r>
  <r>
    <x v="6"/>
    <x v="0"/>
    <s v="NPR"/>
    <m/>
    <x v="1"/>
    <x v="15"/>
    <x v="11"/>
    <n v="12000"/>
    <m/>
    <m/>
    <s v="CANCELADO"/>
    <n v="8000"/>
  </r>
  <r>
    <x v="6"/>
    <x v="0"/>
    <s v="JAC"/>
    <m/>
    <x v="1"/>
    <x v="9"/>
    <x v="7"/>
    <n v="6000"/>
    <m/>
    <m/>
    <s v="CANCELADO"/>
    <n v="4000"/>
  </r>
  <r>
    <x v="7"/>
    <x v="0"/>
    <s v="FORD"/>
    <m/>
    <x v="0"/>
    <x v="16"/>
    <x v="3"/>
    <n v="108000"/>
    <m/>
    <m/>
    <s v="CANCELADO"/>
    <n v="72000"/>
  </r>
  <r>
    <x v="7"/>
    <x v="0"/>
    <s v="PEGOUT"/>
    <m/>
    <x v="0"/>
    <x v="16"/>
    <x v="12"/>
    <n v="72000"/>
    <m/>
    <m/>
    <s v="CANCELADO"/>
    <n v="48000"/>
  </r>
  <r>
    <x v="7"/>
    <x v="0"/>
    <s v="NKR"/>
    <m/>
    <x v="1"/>
    <x v="17"/>
    <x v="13"/>
    <n v="27000"/>
    <m/>
    <m/>
    <s v="CANCELADO"/>
    <n v="18000"/>
  </r>
  <r>
    <x v="7"/>
    <x v="0"/>
    <m/>
    <m/>
    <x v="1"/>
    <x v="18"/>
    <x v="14"/>
    <n v="42000"/>
    <m/>
    <m/>
    <s v="CANCELADO"/>
    <n v="28000"/>
  </r>
  <r>
    <x v="7"/>
    <x v="0"/>
    <s v="NHR"/>
    <m/>
    <x v="1"/>
    <x v="9"/>
    <x v="7"/>
    <n v="6000"/>
    <m/>
    <m/>
    <s v="CANCELADO"/>
    <n v="4000"/>
  </r>
  <r>
    <x v="7"/>
    <x v="0"/>
    <s v="JAC"/>
    <m/>
    <x v="1"/>
    <x v="9"/>
    <x v="7"/>
    <n v="6000"/>
    <m/>
    <m/>
    <s v="CANCELADO"/>
    <n v="4000"/>
  </r>
  <r>
    <x v="8"/>
    <x v="0"/>
    <s v="VOLSKWAGEN"/>
    <m/>
    <x v="0"/>
    <x v="19"/>
    <x v="6"/>
    <n v="48000"/>
    <m/>
    <m/>
    <s v="CANCELADO"/>
    <n v="32000"/>
  </r>
  <r>
    <x v="8"/>
    <x v="0"/>
    <s v="FRR"/>
    <s v="WOS-477"/>
    <x v="1"/>
    <x v="9"/>
    <x v="7"/>
    <n v="6000"/>
    <m/>
    <m/>
    <s v="CANCELADO"/>
    <n v="4000"/>
  </r>
  <r>
    <x v="8"/>
    <x v="0"/>
    <s v="KIA"/>
    <s v="DOI-163"/>
    <x v="1"/>
    <x v="20"/>
    <x v="4"/>
    <n v="18000"/>
    <m/>
    <m/>
    <s v="CANCELADO"/>
    <n v="12000"/>
  </r>
  <r>
    <x v="8"/>
    <x v="1"/>
    <s v="MERCEDEZ"/>
    <s v="BOL-902"/>
    <x v="1"/>
    <x v="21"/>
    <x v="6"/>
    <n v="48000"/>
    <m/>
    <m/>
    <s v="CANCELADO"/>
    <n v="32000"/>
  </r>
  <r>
    <x v="8"/>
    <x v="2"/>
    <s v="VOLQUETA"/>
    <s v="CRY-191"/>
    <x v="1"/>
    <x v="22"/>
    <x v="1"/>
    <n v="60000"/>
    <m/>
    <m/>
    <s v="CANCELADO"/>
    <n v="40000"/>
  </r>
  <r>
    <x v="8"/>
    <x v="3"/>
    <s v="NQR"/>
    <s v="WOS-474"/>
    <x v="1"/>
    <x v="23"/>
    <x v="7"/>
    <n v="6000"/>
    <m/>
    <m/>
    <s v="CANCELADO"/>
    <n v="4000"/>
  </r>
  <r>
    <x v="8"/>
    <x v="2"/>
    <s v="VOLQUETA"/>
    <s v="CRY-191"/>
    <x v="2"/>
    <x v="24"/>
    <x v="1"/>
    <n v="60000"/>
    <m/>
    <m/>
    <s v="CANCELADO"/>
    <n v="40000"/>
  </r>
  <r>
    <x v="9"/>
    <x v="4"/>
    <s v="CHEVROLET"/>
    <s v="HKK-891"/>
    <x v="1"/>
    <x v="25"/>
    <x v="10"/>
    <n v="30000"/>
    <m/>
    <m/>
    <s v="CANCELADO"/>
    <n v="20000"/>
  </r>
  <r>
    <x v="9"/>
    <x v="5"/>
    <s v="CHEVROLET NHR"/>
    <s v="USD-121"/>
    <x v="1"/>
    <x v="26"/>
    <x v="14"/>
    <n v="42000"/>
    <m/>
    <m/>
    <s v="CANCELADO"/>
    <n v="28000"/>
  </r>
  <r>
    <x v="9"/>
    <x v="6"/>
    <s v="DUSTER"/>
    <s v="IPT-869"/>
    <x v="1"/>
    <x v="27"/>
    <x v="1"/>
    <n v="60000"/>
    <m/>
    <m/>
    <s v="CANCELADO"/>
    <n v="40000"/>
  </r>
  <r>
    <x v="9"/>
    <x v="7"/>
    <s v="AUTORALLY"/>
    <s v="IKX-980"/>
    <x v="1"/>
    <x v="28"/>
    <x v="1"/>
    <n v="60000"/>
    <m/>
    <m/>
    <s v="CANCELADO"/>
    <n v="40000"/>
  </r>
  <r>
    <x v="9"/>
    <x v="0"/>
    <s v="CHEVROLET"/>
    <s v="HKK-891"/>
    <x v="2"/>
    <x v="29"/>
    <x v="15"/>
    <n v="9000"/>
    <m/>
    <m/>
    <s v="CANCELADO"/>
    <n v="6000"/>
  </r>
  <r>
    <x v="9"/>
    <x v="0"/>
    <s v="SPARK"/>
    <s v="ICX-540"/>
    <x v="2"/>
    <x v="30"/>
    <x v="15"/>
    <n v="9000"/>
    <m/>
    <m/>
    <s v="CANCELADO"/>
    <n v="6000"/>
  </r>
  <r>
    <x v="9"/>
    <x v="7"/>
    <s v="FAW"/>
    <s v="IKX-980"/>
    <x v="2"/>
    <x v="31"/>
    <x v="6"/>
    <n v="48000"/>
    <m/>
    <m/>
    <s v="CANCELADO"/>
    <n v="32000"/>
  </r>
  <r>
    <x v="10"/>
    <x v="0"/>
    <s v="CAMION"/>
    <m/>
    <x v="0"/>
    <x v="32"/>
    <x v="4"/>
    <n v="18000"/>
    <m/>
    <m/>
    <s v="CANCELADO"/>
    <n v="12000"/>
  </r>
  <r>
    <x v="10"/>
    <x v="8"/>
    <s v="KIA"/>
    <s v="HVO-722"/>
    <x v="1"/>
    <x v="33"/>
    <x v="16"/>
    <n v="54000"/>
    <m/>
    <m/>
    <s v="CANCELADO"/>
    <n v="36000"/>
  </r>
  <r>
    <x v="10"/>
    <x v="0"/>
    <s v="RENAULT"/>
    <m/>
    <x v="1"/>
    <x v="34"/>
    <x v="11"/>
    <n v="12000"/>
    <m/>
    <m/>
    <s v="CANCELADO"/>
    <n v="8000"/>
  </r>
  <r>
    <x v="10"/>
    <x v="0"/>
    <s v="DOCHE"/>
    <m/>
    <x v="1"/>
    <x v="35"/>
    <x v="4"/>
    <n v="18000"/>
    <m/>
    <m/>
    <s v="CANCELADO"/>
    <n v="12000"/>
  </r>
  <r>
    <x v="10"/>
    <x v="0"/>
    <s v="JAC"/>
    <m/>
    <x v="1"/>
    <x v="36"/>
    <x v="4"/>
    <n v="18000"/>
    <m/>
    <m/>
    <s v="CANCELADO"/>
    <n v="12000"/>
  </r>
  <r>
    <x v="10"/>
    <x v="0"/>
    <s v="FOTON"/>
    <m/>
    <x v="1"/>
    <x v="9"/>
    <x v="7"/>
    <n v="6000"/>
    <m/>
    <m/>
    <s v="CANCELADO"/>
    <n v="4000"/>
  </r>
  <r>
    <x v="10"/>
    <x v="9"/>
    <s v="KIA "/>
    <s v="DBI-490"/>
    <x v="1"/>
    <x v="37"/>
    <x v="1"/>
    <n v="60000"/>
    <m/>
    <m/>
    <s v="CANCELADO"/>
    <n v="40000"/>
  </r>
  <r>
    <x v="10"/>
    <x v="0"/>
    <s v="HINO"/>
    <s v="SLH-381"/>
    <x v="2"/>
    <x v="38"/>
    <x v="6"/>
    <n v="48000"/>
    <m/>
    <m/>
    <s v="CANCELADO"/>
    <n v="32000"/>
  </r>
  <r>
    <x v="10"/>
    <x v="0"/>
    <s v="TAIBO"/>
    <m/>
    <x v="2"/>
    <x v="39"/>
    <x v="11"/>
    <n v="12000"/>
    <m/>
    <m/>
    <s v="CANCELADO"/>
    <n v="8000"/>
  </r>
  <r>
    <x v="10"/>
    <x v="0"/>
    <s v="RENAULT"/>
    <s v="LMH-560"/>
    <x v="2"/>
    <x v="31"/>
    <x v="10"/>
    <n v="30000"/>
    <m/>
    <m/>
    <s v="CANCELADO"/>
    <n v="20000"/>
  </r>
  <r>
    <x v="11"/>
    <x v="10"/>
    <s v="PEGOUT"/>
    <m/>
    <x v="0"/>
    <x v="40"/>
    <x v="17"/>
    <n v="420000"/>
    <m/>
    <m/>
    <s v="CANCELADO"/>
    <n v="280000"/>
  </r>
  <r>
    <x v="11"/>
    <x v="11"/>
    <s v="NISSAN SEMTRA"/>
    <s v="NCN-630"/>
    <x v="1"/>
    <x v="41"/>
    <x v="4"/>
    <n v="18000"/>
    <m/>
    <m/>
    <s v="CANCELADO"/>
    <n v="12000"/>
  </r>
  <r>
    <x v="11"/>
    <x v="10"/>
    <s v="PEUGEOT"/>
    <s v="FDD-722"/>
    <x v="1"/>
    <x v="42"/>
    <x v="18"/>
    <n v="90000"/>
    <m/>
    <m/>
    <s v="CANCELADO"/>
    <n v="60000"/>
  </r>
  <r>
    <x v="11"/>
    <x v="0"/>
    <s v="FOTON"/>
    <m/>
    <x v="2"/>
    <x v="31"/>
    <x v="11"/>
    <n v="12000"/>
    <m/>
    <m/>
    <s v="CANCELADO"/>
    <n v="8000"/>
  </r>
  <r>
    <x v="12"/>
    <x v="0"/>
    <s v="NAD-855"/>
    <m/>
    <x v="0"/>
    <x v="16"/>
    <x v="12"/>
    <n v="72000"/>
    <m/>
    <m/>
    <s v="CANCELADO"/>
    <n v="48000"/>
  </r>
  <r>
    <x v="12"/>
    <x v="0"/>
    <s v="SUI"/>
    <m/>
    <x v="0"/>
    <x v="43"/>
    <x v="11"/>
    <n v="12000"/>
    <m/>
    <m/>
    <s v="CANCELADO"/>
    <n v="8000"/>
  </r>
  <r>
    <x v="12"/>
    <x v="12"/>
    <s v="SUBARO"/>
    <s v="BCH-113"/>
    <x v="1"/>
    <x v="44"/>
    <x v="19"/>
    <n v="45000"/>
    <m/>
    <m/>
    <s v="CANCELADO"/>
    <n v="30000"/>
  </r>
  <r>
    <x v="12"/>
    <x v="0"/>
    <s v="BM"/>
    <m/>
    <x v="1"/>
    <x v="45"/>
    <x v="4"/>
    <n v="18000"/>
    <m/>
    <m/>
    <s v="CANCELADO"/>
    <n v="12000"/>
  </r>
  <r>
    <x v="13"/>
    <x v="13"/>
    <s v="S/P"/>
    <m/>
    <x v="1"/>
    <x v="46"/>
    <x v="11"/>
    <n v="12000"/>
    <m/>
    <m/>
    <s v="CANCELADO"/>
    <n v="8000"/>
  </r>
  <r>
    <x v="13"/>
    <x v="0"/>
    <s v="JACK"/>
    <s v="ERL-333"/>
    <x v="1"/>
    <x v="9"/>
    <x v="7"/>
    <n v="6000"/>
    <m/>
    <m/>
    <s v="CANCELADO"/>
    <n v="4000"/>
  </r>
  <r>
    <x v="13"/>
    <x v="0"/>
    <s v="RENAULT CLIO"/>
    <m/>
    <x v="1"/>
    <x v="9"/>
    <x v="7"/>
    <n v="6000"/>
    <m/>
    <m/>
    <s v="CANCELADO"/>
    <n v="4000"/>
  </r>
  <r>
    <x v="13"/>
    <x v="0"/>
    <s v="MILITAR"/>
    <m/>
    <x v="1"/>
    <x v="47"/>
    <x v="1"/>
    <n v="60000"/>
    <m/>
    <m/>
    <s v="CANCELADO"/>
    <n v="40000"/>
  </r>
  <r>
    <x v="14"/>
    <x v="0"/>
    <s v="RENAULT"/>
    <m/>
    <x v="1"/>
    <x v="48"/>
    <x v="4"/>
    <n v="18000"/>
    <m/>
    <m/>
    <s v="CANCELADO"/>
    <n v="12000"/>
  </r>
  <r>
    <x v="15"/>
    <x v="14"/>
    <s v="KIA 2013"/>
    <s v="WCM-063"/>
    <x v="0"/>
    <x v="49"/>
    <x v="1"/>
    <n v="60000"/>
    <m/>
    <m/>
    <s v="CANCELADO"/>
    <n v="40000"/>
  </r>
  <r>
    <x v="15"/>
    <x v="15"/>
    <s v="SSANGYO"/>
    <s v="RJX-954"/>
    <x v="2"/>
    <x v="50"/>
    <x v="7"/>
    <n v="6000"/>
    <m/>
    <m/>
    <s v="CANCELADO"/>
    <n v="4000"/>
  </r>
  <r>
    <x v="15"/>
    <x v="16"/>
    <s v="NISSAN"/>
    <s v="WCZ-060"/>
    <x v="2"/>
    <x v="31"/>
    <x v="12"/>
    <n v="72000"/>
    <m/>
    <m/>
    <s v="CANCELADO"/>
    <n v="48000"/>
  </r>
  <r>
    <x v="15"/>
    <x v="17"/>
    <s v="TRAILBLAZER"/>
    <s v="DWN-887"/>
    <x v="1"/>
    <x v="51"/>
    <x v="12"/>
    <n v="72000"/>
    <m/>
    <m/>
    <s v="CANCELADO"/>
    <n v="48000"/>
  </r>
  <r>
    <x v="15"/>
    <x v="18"/>
    <s v="FORD ECOESPORT"/>
    <s v="FIZ-953"/>
    <x v="1"/>
    <x v="51"/>
    <x v="5"/>
    <n v="66000"/>
    <m/>
    <m/>
    <s v="CANCELADO"/>
    <n v="44000"/>
  </r>
  <r>
    <x v="15"/>
    <x v="19"/>
    <s v="RENAULT TWINGO"/>
    <s v="RDL-324"/>
    <x v="0"/>
    <x v="52"/>
    <x v="6"/>
    <n v="48000"/>
    <m/>
    <m/>
    <s v="CANCELADO"/>
    <n v="32000"/>
  </r>
  <r>
    <x v="15"/>
    <x v="20"/>
    <s v="RENAULT"/>
    <s v="GUR-847"/>
    <x v="1"/>
    <x v="53"/>
    <x v="8"/>
    <n v="36000"/>
    <m/>
    <m/>
    <s v="CANCELADO"/>
    <n v="24000"/>
  </r>
  <r>
    <x v="15"/>
    <x v="21"/>
    <s v="TURBO2008"/>
    <s v="SOO-113"/>
    <x v="3"/>
    <x v="54"/>
    <x v="3"/>
    <n v="108000"/>
    <m/>
    <m/>
    <s v="CANCELADO"/>
    <n v="72000"/>
  </r>
  <r>
    <x v="15"/>
    <x v="22"/>
    <s v="NISSAN"/>
    <s v="VEI-798"/>
    <x v="2"/>
    <x v="31"/>
    <x v="10"/>
    <n v="30000"/>
    <m/>
    <m/>
    <s v="CANCELADO"/>
    <n v="20000"/>
  </r>
  <r>
    <x v="16"/>
    <x v="0"/>
    <s v="NISSAN 80"/>
    <s v="FSH-849"/>
    <x v="2"/>
    <x v="50"/>
    <x v="11"/>
    <n v="12000"/>
    <s v="UN BOMBILLO"/>
    <m/>
    <s v="CANCELADO"/>
    <n v="8000"/>
  </r>
  <r>
    <x v="16"/>
    <x v="23"/>
    <s v="CHEVROLET CHEVY"/>
    <s v="BSB-542"/>
    <x v="1"/>
    <x v="55"/>
    <x v="1"/>
    <n v="60000"/>
    <m/>
    <m/>
    <s v="CANCELADO"/>
    <n v="40000"/>
  </r>
  <r>
    <x v="16"/>
    <x v="24"/>
    <s v="DAHATSU"/>
    <s v="BCY-067"/>
    <x v="1"/>
    <x v="56"/>
    <x v="11"/>
    <n v="12000"/>
    <m/>
    <m/>
    <s v="CANCELADO"/>
    <n v="8000"/>
  </r>
  <r>
    <x v="17"/>
    <x v="25"/>
    <s v="NHR"/>
    <s v="BLO-452"/>
    <x v="1"/>
    <x v="57"/>
    <x v="11"/>
    <n v="12000"/>
    <m/>
    <m/>
    <s v="CANCELADO"/>
    <n v="8000"/>
  </r>
  <r>
    <x v="17"/>
    <x v="26"/>
    <s v="NISSAN"/>
    <s v="CJJ-348"/>
    <x v="1"/>
    <x v="58"/>
    <x v="6"/>
    <n v="48000"/>
    <m/>
    <m/>
    <s v="CANCELADO"/>
    <n v="32000"/>
  </r>
  <r>
    <x v="17"/>
    <x v="27"/>
    <s v="TOYOTA PRADO"/>
    <s v="HTX-135"/>
    <x v="1"/>
    <x v="59"/>
    <x v="20"/>
    <n v="175000"/>
    <m/>
    <m/>
    <s v="CANCELADO"/>
    <n v="120000"/>
  </r>
  <r>
    <x v="17"/>
    <x v="27"/>
    <s v="TOYOTA PRADO"/>
    <s v="HTX-135"/>
    <x v="0"/>
    <x v="59"/>
    <x v="20"/>
    <n v="175000"/>
    <m/>
    <m/>
    <s v="CANCELADO"/>
    <n v="275000"/>
  </r>
  <r>
    <x v="17"/>
    <x v="28"/>
    <s v="AVEO"/>
    <s v="CVM-214"/>
    <x v="0"/>
    <x v="60"/>
    <x v="12"/>
    <n v="100000"/>
    <m/>
    <m/>
    <s v="CANCELADO"/>
    <n v="20000"/>
  </r>
  <r>
    <x v="17"/>
    <x v="29"/>
    <s v="CHEVROLET"/>
    <s v="FDJ-497"/>
    <x v="2"/>
    <x v="24"/>
    <x v="6"/>
    <n v="48000"/>
    <m/>
    <m/>
    <s v="CANCELADO"/>
    <n v="32000"/>
  </r>
  <r>
    <x v="18"/>
    <x v="30"/>
    <s v="DODGE"/>
    <s v="MCR-374"/>
    <x v="0"/>
    <x v="61"/>
    <x v="21"/>
    <n v="350000"/>
    <m/>
    <m/>
    <s v="CANCELADO"/>
    <n v="0"/>
  </r>
  <r>
    <x v="19"/>
    <x v="30"/>
    <s v="DODGE"/>
    <s v="MCR-375"/>
    <x v="2"/>
    <x v="62"/>
    <x v="22"/>
    <n v="20000"/>
    <m/>
    <m/>
    <s v="CANCELADO"/>
    <n v="13334"/>
  </r>
  <r>
    <x v="18"/>
    <x v="31"/>
    <s v="HINO"/>
    <s v="WPS-178"/>
    <x v="1"/>
    <x v="9"/>
    <x v="7"/>
    <n v="6000"/>
    <m/>
    <m/>
    <s v="CANCELADO"/>
    <n v="4000"/>
  </r>
  <r>
    <x v="19"/>
    <x v="0"/>
    <s v="SANDERO"/>
    <s v="EDZ-310"/>
    <x v="2"/>
    <x v="63"/>
    <x v="7"/>
    <n v="6000"/>
    <m/>
    <m/>
    <s v="CANCELADO"/>
    <n v="4000"/>
  </r>
  <r>
    <x v="19"/>
    <x v="0"/>
    <s v="RENAULT"/>
    <s v="BIL-530"/>
    <x v="2"/>
    <x v="64"/>
    <x v="14"/>
    <n v="42000"/>
    <m/>
    <m/>
    <s v="CANCELADO"/>
    <n v="28000"/>
  </r>
  <r>
    <x v="19"/>
    <x v="0"/>
    <s v="RENAULT MEGAN"/>
    <m/>
    <x v="0"/>
    <x v="65"/>
    <x v="12"/>
    <n v="120000"/>
    <m/>
    <m/>
    <s v="CANCELADO"/>
    <n v="0"/>
  </r>
  <r>
    <x v="19"/>
    <x v="0"/>
    <s v="CORSA"/>
    <m/>
    <x v="0"/>
    <x v="66"/>
    <x v="16"/>
    <n v="54000"/>
    <m/>
    <m/>
    <s v="CANCELADO"/>
    <n v="36000"/>
  </r>
  <r>
    <x v="19"/>
    <x v="0"/>
    <s v="NISSAN MARCHT"/>
    <s v="HST-590"/>
    <x v="1"/>
    <x v="48"/>
    <x v="4"/>
    <n v="18000"/>
    <m/>
    <m/>
    <s v="CANCELADO"/>
    <n v="12000"/>
  </r>
  <r>
    <x v="19"/>
    <x v="0"/>
    <s v="CHEVROLET LUX"/>
    <m/>
    <x v="0"/>
    <x v="67"/>
    <x v="6"/>
    <n v="48000"/>
    <m/>
    <m/>
    <s v="CANCELADO"/>
    <n v="32000"/>
  </r>
  <r>
    <x v="20"/>
    <x v="0"/>
    <s v="RENAULT TRAFIC"/>
    <s v="TGN-516"/>
    <x v="1"/>
    <x v="68"/>
    <x v="11"/>
    <n v="12000"/>
    <m/>
    <m/>
    <s v="CANCELADO"/>
    <n v="8000"/>
  </r>
  <r>
    <x v="20"/>
    <x v="0"/>
    <s v="JEEP"/>
    <s v="BIO-488"/>
    <x v="1"/>
    <x v="69"/>
    <x v="8"/>
    <n v="36000"/>
    <m/>
    <m/>
    <s v="CANCELADO"/>
    <n v="24000"/>
  </r>
  <r>
    <x v="20"/>
    <x v="0"/>
    <s v="JEEP WILLI"/>
    <m/>
    <x v="1"/>
    <x v="70"/>
    <x v="11"/>
    <n v="12000"/>
    <m/>
    <m/>
    <s v="CANCELADO"/>
    <n v="8000"/>
  </r>
  <r>
    <x v="20"/>
    <x v="0"/>
    <s v="LOGAN"/>
    <m/>
    <x v="1"/>
    <x v="9"/>
    <x v="7"/>
    <n v="6000"/>
    <m/>
    <m/>
    <s v="CANCELADO"/>
    <n v="4000"/>
  </r>
  <r>
    <x v="20"/>
    <x v="0"/>
    <s v="LOGAN"/>
    <s v="BTQ-080"/>
    <x v="1"/>
    <x v="71"/>
    <x v="4"/>
    <n v="18000"/>
    <m/>
    <m/>
    <s v="CANCELADO"/>
    <n v="12000"/>
  </r>
  <r>
    <x v="20"/>
    <x v="0"/>
    <s v="RENAULT"/>
    <s v="BIL-530"/>
    <x v="2"/>
    <x v="62"/>
    <x v="2"/>
    <n v="24000"/>
    <m/>
    <m/>
    <s v="CANCELADO"/>
    <n v="16000"/>
  </r>
  <r>
    <x v="20"/>
    <x v="0"/>
    <s v="MOTO"/>
    <m/>
    <x v="2"/>
    <x v="62"/>
    <x v="4"/>
    <n v="18000"/>
    <m/>
    <m/>
    <s v="CANCELADO"/>
    <n v="12000"/>
  </r>
  <r>
    <x v="20"/>
    <x v="0"/>
    <s v="CHEVROLET SAIL"/>
    <m/>
    <x v="2"/>
    <x v="62"/>
    <x v="11"/>
    <n v="12000"/>
    <m/>
    <m/>
    <s v="CANCELADO"/>
    <n v="8000"/>
  </r>
  <r>
    <x v="21"/>
    <x v="0"/>
    <s v="JACK"/>
    <m/>
    <x v="1"/>
    <x v="9"/>
    <x v="7"/>
    <n v="6000"/>
    <m/>
    <m/>
    <s v="CANCELADO"/>
    <n v="4000"/>
  </r>
  <r>
    <x v="21"/>
    <x v="0"/>
    <s v="AVEO"/>
    <s v="DDB-274"/>
    <x v="1"/>
    <x v="66"/>
    <x v="6"/>
    <n v="48000"/>
    <m/>
    <m/>
    <s v="CANCELADO"/>
    <n v="32000"/>
  </r>
  <r>
    <x v="21"/>
    <x v="0"/>
    <s v="FIAT"/>
    <s v="BPC-040"/>
    <x v="2"/>
    <x v="72"/>
    <x v="5"/>
    <n v="66000"/>
    <m/>
    <m/>
    <s v="CANCELADO"/>
    <n v="44000"/>
  </r>
  <r>
    <x v="21"/>
    <x v="32"/>
    <s v="RENAULT"/>
    <s v="FCK-730"/>
    <x v="3"/>
    <x v="73"/>
    <x v="23"/>
    <n v="200000"/>
    <m/>
    <m/>
    <s v="CANCELADO"/>
    <n v="50000"/>
  </r>
  <r>
    <x v="22"/>
    <x v="0"/>
    <s v="SKODA"/>
    <m/>
    <x v="1"/>
    <x v="74"/>
    <x v="8"/>
    <n v="36000"/>
    <m/>
    <m/>
    <s v="CANCELADO"/>
    <n v="24000"/>
  </r>
  <r>
    <x v="22"/>
    <x v="33"/>
    <s v="CHEVROLET SONIC"/>
    <s v="HPS-879"/>
    <x v="1"/>
    <x v="75"/>
    <x v="10"/>
    <n v="30000"/>
    <m/>
    <m/>
    <s v="CANCELADO"/>
    <n v="20000"/>
  </r>
  <r>
    <x v="22"/>
    <x v="33"/>
    <s v="CHEVROLET SONIC"/>
    <s v="HPS-879"/>
    <x v="2"/>
    <x v="76"/>
    <x v="10"/>
    <n v="30000"/>
    <m/>
    <m/>
    <s v="CANCELADO"/>
    <n v="20000"/>
  </r>
  <r>
    <x v="23"/>
    <x v="0"/>
    <s v="FUSON"/>
    <m/>
    <x v="1"/>
    <x v="9"/>
    <x v="7"/>
    <n v="6000"/>
    <m/>
    <m/>
    <s v="CANCELADO"/>
    <n v="4000"/>
  </r>
  <r>
    <x v="23"/>
    <x v="34"/>
    <s v="FORD 2002"/>
    <s v="QGW-538"/>
    <x v="2"/>
    <x v="77"/>
    <x v="10"/>
    <n v="30000"/>
    <m/>
    <m/>
    <s v="CANCELADO"/>
    <n v="20000"/>
  </r>
  <r>
    <x v="23"/>
    <x v="35"/>
    <s v="NKR"/>
    <s v="WLS-061"/>
    <x v="1"/>
    <x v="78"/>
    <x v="14"/>
    <n v="42000"/>
    <m/>
    <m/>
    <s v="CANCELADO"/>
    <n v="28000"/>
  </r>
  <r>
    <x v="23"/>
    <x v="0"/>
    <s v="NHR"/>
    <s v="WOS-908"/>
    <x v="0"/>
    <x v="79"/>
    <x v="24"/>
    <n v="120000"/>
    <m/>
    <m/>
    <s v="CANCELADO"/>
    <n v="80000"/>
  </r>
  <r>
    <x v="23"/>
    <x v="36"/>
    <s v="CHEVROLET"/>
    <s v="CHH-890"/>
    <x v="1"/>
    <x v="80"/>
    <x v="4"/>
    <n v="18000"/>
    <m/>
    <m/>
    <s v="CANCELADO"/>
    <n v="12000"/>
  </r>
  <r>
    <x v="23"/>
    <x v="37"/>
    <s v="AVEO"/>
    <s v="DDB-274"/>
    <x v="4"/>
    <x v="81"/>
    <x v="3"/>
    <n v="108000"/>
    <m/>
    <m/>
    <s v="CANCELADO"/>
    <n v="72000"/>
  </r>
  <r>
    <x v="23"/>
    <x v="38"/>
    <s v="SPARK"/>
    <s v="DBX-028"/>
    <x v="0"/>
    <x v="82"/>
    <x v="18"/>
    <n v="90000"/>
    <m/>
    <m/>
    <s v="CANCELADO"/>
    <n v="60000"/>
  </r>
  <r>
    <x v="23"/>
    <x v="38"/>
    <s v="SPARK"/>
    <s v="DBX-028"/>
    <x v="1"/>
    <x v="28"/>
    <x v="10"/>
    <n v="30000"/>
    <m/>
    <m/>
    <s v="CANCELADO"/>
    <n v="20000"/>
  </r>
  <r>
    <x v="23"/>
    <x v="0"/>
    <s v="RENAULT"/>
    <s v="BTQ-080"/>
    <x v="0"/>
    <x v="83"/>
    <x v="2"/>
    <n v="24000"/>
    <m/>
    <m/>
    <s v="CANCELADO"/>
    <n v="16000"/>
  </r>
  <r>
    <x v="23"/>
    <x v="0"/>
    <s v="CHEVROLET 99"/>
    <s v="CIY-646"/>
    <x v="4"/>
    <x v="84"/>
    <x v="8"/>
    <n v="36000"/>
    <m/>
    <m/>
    <s v="CANCELADO"/>
    <n v="24000"/>
  </r>
  <r>
    <x v="24"/>
    <x v="0"/>
    <s v="CHERY"/>
    <s v="WHQ-511"/>
    <x v="1"/>
    <x v="85"/>
    <x v="10"/>
    <n v="30000"/>
    <m/>
    <m/>
    <s v="CANCELADO"/>
    <n v="20000"/>
  </r>
  <r>
    <x v="24"/>
    <x v="39"/>
    <s v="FOTON"/>
    <s v="JDZ-953"/>
    <x v="2"/>
    <x v="86"/>
    <x v="7"/>
    <n v="6000"/>
    <m/>
    <m/>
    <s v="CANCELADO"/>
    <n v="4000"/>
  </r>
  <r>
    <x v="24"/>
    <x v="0"/>
    <s v="DODGE"/>
    <s v="MCR-374"/>
    <x v="1"/>
    <x v="28"/>
    <x v="8"/>
    <n v="36000"/>
    <m/>
    <m/>
    <s v="CANCELADO"/>
    <n v="24000"/>
  </r>
  <r>
    <x v="20"/>
    <x v="0"/>
    <m/>
    <m/>
    <x v="0"/>
    <x v="87"/>
    <x v="25"/>
    <n v="285000"/>
    <m/>
    <m/>
    <s v="CANCELADO"/>
    <n v="190000"/>
  </r>
  <r>
    <x v="25"/>
    <x v="40"/>
    <s v="CAMION"/>
    <s v="TSC-151"/>
    <x v="2"/>
    <x v="88"/>
    <x v="11"/>
    <n v="12000"/>
    <m/>
    <m/>
    <s v="CANCELADO"/>
    <m/>
  </r>
  <r>
    <x v="25"/>
    <x v="41"/>
    <s v="FORD-350"/>
    <s v="MAO-470"/>
    <x v="2"/>
    <x v="89"/>
    <x v="2"/>
    <n v="24000"/>
    <m/>
    <m/>
    <s v="CANCELADO"/>
    <n v="16000"/>
  </r>
  <r>
    <x v="25"/>
    <x v="42"/>
    <s v="SIENA"/>
    <s v="BJP-734"/>
    <x v="1"/>
    <x v="90"/>
    <x v="4"/>
    <n v="18000"/>
    <m/>
    <m/>
    <s v="CANCELADO"/>
    <n v="12000"/>
  </r>
  <r>
    <x v="25"/>
    <x v="0"/>
    <s v="CHEVROLET"/>
    <s v="BLQ-578"/>
    <x v="1"/>
    <x v="80"/>
    <x v="4"/>
    <n v="18000"/>
    <m/>
    <m/>
    <s v="CANCELADO"/>
    <n v="12000"/>
  </r>
  <r>
    <x v="25"/>
    <x v="0"/>
    <s v="CHEVROLET"/>
    <s v="BLQ-578"/>
    <x v="0"/>
    <x v="66"/>
    <x v="2"/>
    <n v="24000"/>
    <m/>
    <m/>
    <s v="CANCELADO"/>
    <n v="16000"/>
  </r>
  <r>
    <x v="25"/>
    <x v="0"/>
    <s v="CHEVROLET AVEO "/>
    <s v="RZH-349"/>
    <x v="1"/>
    <x v="2"/>
    <x v="2"/>
    <n v="24000"/>
    <m/>
    <m/>
    <s v="CANCELADO"/>
    <n v="16000"/>
  </r>
  <r>
    <x v="25"/>
    <x v="43"/>
    <s v="DAEWOO"/>
    <s v="EVZ-473"/>
    <x v="2"/>
    <x v="91"/>
    <x v="12"/>
    <n v="72000"/>
    <m/>
    <m/>
    <s v="CANCELADO"/>
    <n v="48000"/>
  </r>
  <r>
    <x v="26"/>
    <x v="0"/>
    <s v="RANAULT"/>
    <s v="TFQ-819"/>
    <x v="1"/>
    <x v="92"/>
    <x v="9"/>
    <n v="15000"/>
    <m/>
    <m/>
    <s v="CANCELADO"/>
    <n v="10000"/>
  </r>
  <r>
    <x v="26"/>
    <x v="44"/>
    <s v="KIA"/>
    <s v="IGN-495"/>
    <x v="1"/>
    <x v="93"/>
    <x v="10"/>
    <n v="30000"/>
    <m/>
    <m/>
    <s v="CANCELADO"/>
    <n v="20000"/>
  </r>
  <r>
    <x v="26"/>
    <x v="45"/>
    <s v="DODGE"/>
    <s v="ELE-893"/>
    <x v="2"/>
    <x v="94"/>
    <x v="14"/>
    <n v="42000"/>
    <m/>
    <m/>
    <s v="CANCELADO"/>
    <n v="28000"/>
  </r>
  <r>
    <x v="26"/>
    <x v="46"/>
    <s v="RENAULT4"/>
    <s v="FUA-953"/>
    <x v="1"/>
    <x v="95"/>
    <x v="6"/>
    <n v="48000"/>
    <m/>
    <m/>
    <s v="CANCELADO"/>
    <n v="32000"/>
  </r>
  <r>
    <x v="26"/>
    <x v="47"/>
    <s v="PRADO"/>
    <s v="UTP-975"/>
    <x v="1"/>
    <x v="96"/>
    <x v="4"/>
    <n v="18000"/>
    <m/>
    <m/>
    <s v="CANCELADO"/>
    <n v="12000"/>
  </r>
  <r>
    <x v="26"/>
    <x v="0"/>
    <s v="MERCEDEZ 2013"/>
    <s v="XXA-896"/>
    <x v="2"/>
    <x v="7"/>
    <x v="11"/>
    <n v="12000"/>
    <m/>
    <m/>
    <s v="CANCELADO"/>
    <n v="8000"/>
  </r>
  <r>
    <x v="26"/>
    <x v="48"/>
    <s v="VOLSKWAGEN"/>
    <s v="XGD-673"/>
    <x v="1"/>
    <x v="97"/>
    <x v="1"/>
    <n v="60000"/>
    <m/>
    <m/>
    <s v="CANCELADO"/>
    <n v="40000"/>
  </r>
  <r>
    <x v="26"/>
    <x v="0"/>
    <s v="CHEVROLET"/>
    <s v="BLQ-578"/>
    <x v="1"/>
    <x v="98"/>
    <x v="4"/>
    <n v="18000"/>
    <m/>
    <m/>
    <s v="CANCELADO"/>
    <n v="12000"/>
  </r>
  <r>
    <x v="27"/>
    <x v="49"/>
    <s v="CHEVROLET ESTEMM"/>
    <s v="BLQ-578"/>
    <x v="1"/>
    <x v="99"/>
    <x v="10"/>
    <n v="30000"/>
    <m/>
    <m/>
    <s v="CANCELADO"/>
    <n v="20000"/>
  </r>
  <r>
    <x v="27"/>
    <x v="0"/>
    <s v="SANDERO"/>
    <s v="HZQ-782"/>
    <x v="5"/>
    <x v="100"/>
    <x v="9"/>
    <n v="15000"/>
    <m/>
    <m/>
    <s v="CANCELADO"/>
    <n v="10000"/>
  </r>
  <r>
    <x v="27"/>
    <x v="50"/>
    <s v="KIA"/>
    <s v="ZYV-761"/>
    <x v="1"/>
    <x v="101"/>
    <x v="16"/>
    <n v="54000"/>
    <m/>
    <m/>
    <s v="CANCELADO"/>
    <n v="36000"/>
  </r>
  <r>
    <x v="27"/>
    <x v="0"/>
    <s v="MAZDA "/>
    <m/>
    <x v="2"/>
    <x v="50"/>
    <x v="7"/>
    <n v="6000"/>
    <m/>
    <m/>
    <s v="CANCELADO"/>
    <n v="4000"/>
  </r>
  <r>
    <x v="27"/>
    <x v="51"/>
    <s v="HYUNDAI 2009"/>
    <s v="SMP-411"/>
    <x v="4"/>
    <x v="102"/>
    <x v="1"/>
    <n v="60000"/>
    <m/>
    <m/>
    <s v="CANCELADO"/>
    <n v="40000"/>
  </r>
  <r>
    <x v="27"/>
    <x v="52"/>
    <s v="RENAULT SIMBOL"/>
    <s v="MNT-961"/>
    <x v="0"/>
    <x v="103"/>
    <x v="4"/>
    <n v="18000"/>
    <m/>
    <m/>
    <s v="CANCELADO"/>
    <n v="12000"/>
  </r>
  <r>
    <x v="27"/>
    <x v="53"/>
    <s v="TOYOTA PRADO"/>
    <s v="HTX-135"/>
    <x v="1"/>
    <x v="104"/>
    <x v="16"/>
    <n v="90000"/>
    <m/>
    <m/>
    <s v="CANCELADO"/>
    <n v="0"/>
  </r>
  <r>
    <x v="27"/>
    <x v="53"/>
    <s v="TOYOTA PRADO"/>
    <s v="HTX-135"/>
    <x v="0"/>
    <x v="105"/>
    <x v="16"/>
    <n v="90000"/>
    <m/>
    <m/>
    <s v="CANCELADO"/>
    <n v="0"/>
  </r>
  <r>
    <x v="27"/>
    <x v="0"/>
    <s v="DODGE"/>
    <s v="MCR-374"/>
    <x v="2"/>
    <x v="50"/>
    <x v="7"/>
    <n v="6000"/>
    <m/>
    <m/>
    <s v="CANCELADO"/>
    <n v="4000"/>
  </r>
  <r>
    <x v="28"/>
    <x v="54"/>
    <s v="MONTERO"/>
    <s v="BNS-479"/>
    <x v="2"/>
    <x v="50"/>
    <x v="7"/>
    <n v="6000"/>
    <m/>
    <m/>
    <s v="CANCELADO"/>
    <n v="4000"/>
  </r>
  <r>
    <x v="28"/>
    <x v="0"/>
    <m/>
    <m/>
    <x v="2"/>
    <x v="106"/>
    <x v="26"/>
    <n v="30000"/>
    <m/>
    <m/>
    <s v="CANCELADO"/>
    <m/>
  </r>
  <r>
    <x v="28"/>
    <x v="55"/>
    <s v="KIA PICANTO"/>
    <s v="HHR-345"/>
    <x v="1"/>
    <x v="107"/>
    <x v="10"/>
    <n v="30000"/>
    <m/>
    <m/>
    <s v="CANCELADO"/>
    <n v="20000"/>
  </r>
  <r>
    <x v="28"/>
    <x v="56"/>
    <s v="NHR"/>
    <s v="USD-121"/>
    <x v="1"/>
    <x v="108"/>
    <x v="8"/>
    <n v="36000"/>
    <m/>
    <m/>
    <s v="CANCELADO"/>
    <n v="24000"/>
  </r>
  <r>
    <x v="28"/>
    <x v="0"/>
    <s v="VOLSKWAGEN"/>
    <s v="TSX-986"/>
    <x v="4"/>
    <x v="9"/>
    <x v="7"/>
    <n v="6000"/>
    <m/>
    <m/>
    <s v="CANCELADO"/>
    <n v="4000"/>
  </r>
  <r>
    <x v="28"/>
    <x v="57"/>
    <s v="RENAULT"/>
    <s v="TTO-397"/>
    <x v="2"/>
    <x v="109"/>
    <x v="4"/>
    <n v="18000"/>
    <m/>
    <m/>
    <s v="CANCELADO"/>
    <n v="12000"/>
  </r>
  <r>
    <x v="28"/>
    <x v="0"/>
    <s v="CHEVROLET"/>
    <s v="FDJ-497"/>
    <x v="0"/>
    <x v="9"/>
    <x v="7"/>
    <n v="6000"/>
    <m/>
    <m/>
    <s v="CANCELADO"/>
    <n v="4000"/>
  </r>
  <r>
    <x v="29"/>
    <x v="58"/>
    <s v="VOLSKWAGEN FURGON"/>
    <s v="JKV-447"/>
    <x v="1"/>
    <x v="110"/>
    <x v="23"/>
    <n v="95000"/>
    <m/>
    <m/>
    <s v="CANCELADO"/>
    <n v="155000"/>
  </r>
  <r>
    <x v="29"/>
    <x v="58"/>
    <s v="VOLSKWAGEN FURGON"/>
    <s v="JKV-447"/>
    <x v="4"/>
    <x v="111"/>
    <x v="23"/>
    <n v="95000"/>
    <m/>
    <m/>
    <s v="CANCELADO"/>
    <n v="155000"/>
  </r>
  <r>
    <x v="29"/>
    <x v="59"/>
    <s v="RENAULT"/>
    <s v="BVD-386"/>
    <x v="4"/>
    <x v="112"/>
    <x v="4"/>
    <n v="18000"/>
    <m/>
    <m/>
    <s v="CANCELADO"/>
    <n v="12000"/>
  </r>
  <r>
    <x v="29"/>
    <x v="60"/>
    <s v="NHR"/>
    <s v="USD-121"/>
    <x v="1"/>
    <x v="113"/>
    <x v="4"/>
    <n v="18000"/>
    <m/>
    <m/>
    <s v="CANCELADO"/>
    <n v="12000"/>
  </r>
  <r>
    <x v="29"/>
    <x v="61"/>
    <s v="MERCEDEZ"/>
    <s v="SOR-782"/>
    <x v="1"/>
    <x v="114"/>
    <x v="4"/>
    <n v="18000"/>
    <m/>
    <m/>
    <s v="CANCELADO"/>
    <n v="12000"/>
  </r>
  <r>
    <x v="29"/>
    <x v="62"/>
    <s v="LUV-2300"/>
    <s v="BJC-781"/>
    <x v="0"/>
    <x v="115"/>
    <x v="11"/>
    <n v="12000"/>
    <m/>
    <m/>
    <s v="CANCELADO"/>
    <n v="8000"/>
  </r>
  <r>
    <x v="29"/>
    <x v="62"/>
    <s v="LUV-2300"/>
    <s v="BJC-781"/>
    <x v="1"/>
    <x v="116"/>
    <x v="8"/>
    <n v="36000"/>
    <m/>
    <m/>
    <s v="CANCELADO"/>
    <n v="24000"/>
  </r>
  <r>
    <x v="29"/>
    <x v="63"/>
    <s v="NISSAN VERSA"/>
    <s v="HVO-927"/>
    <x v="0"/>
    <x v="19"/>
    <x v="27"/>
    <n v="240000"/>
    <m/>
    <m/>
    <s v="CANCELADO"/>
    <n v="160000"/>
  </r>
  <r>
    <x v="29"/>
    <x v="64"/>
    <s v="NISSAN 2014"/>
    <s v="ZZW-628"/>
    <x v="4"/>
    <x v="117"/>
    <x v="8"/>
    <n v="36000"/>
    <m/>
    <m/>
    <s v="CANCELADO"/>
    <n v="24000"/>
  </r>
  <r>
    <x v="29"/>
    <x v="65"/>
    <s v="HIUNDAY"/>
    <s v="SOS-739"/>
    <x v="2"/>
    <x v="31"/>
    <x v="4"/>
    <n v="18000"/>
    <m/>
    <m/>
    <s v="CANCELADO"/>
    <n v="12000"/>
  </r>
  <r>
    <x v="29"/>
    <x v="56"/>
    <s v="CHEVY"/>
    <s v="BSB-542"/>
    <x v="4"/>
    <x v="118"/>
    <x v="8"/>
    <n v="36000"/>
    <m/>
    <m/>
    <s v="CANCELADO"/>
    <n v="24000"/>
  </r>
  <r>
    <x v="29"/>
    <x v="56"/>
    <s v="CHEVY"/>
    <s v="BSB-542"/>
    <x v="1"/>
    <x v="118"/>
    <x v="11"/>
    <n v="12000"/>
    <m/>
    <m/>
    <s v="CANCELADO"/>
    <n v="8000"/>
  </r>
  <r>
    <x v="30"/>
    <x v="66"/>
    <s v="FOTON"/>
    <s v="WOY-313"/>
    <x v="1"/>
    <x v="119"/>
    <x v="28"/>
    <n v="60000"/>
    <m/>
    <m/>
    <s v="CANCELADO"/>
    <n v="260000"/>
  </r>
  <r>
    <x v="30"/>
    <x v="66"/>
    <s v="FOTON"/>
    <s v="WOY-313"/>
    <x v="4"/>
    <x v="120"/>
    <x v="28"/>
    <n v="150000"/>
    <m/>
    <m/>
    <s v="CANCELADO"/>
    <n v="170000"/>
  </r>
  <r>
    <x v="30"/>
    <x v="67"/>
    <s v="MAZDA 323"/>
    <s v="BNP-042"/>
    <x v="4"/>
    <x v="121"/>
    <x v="29"/>
    <n v="174000"/>
    <m/>
    <m/>
    <s v="CANCELADO"/>
    <n v="116000"/>
  </r>
  <r>
    <x v="30"/>
    <x v="68"/>
    <s v="RENAULT"/>
    <s v="INL-675"/>
    <x v="0"/>
    <x v="122"/>
    <x v="30"/>
    <n v="180000"/>
    <m/>
    <m/>
    <s v="CANCELADO"/>
    <n v="120000"/>
  </r>
  <r>
    <x v="30"/>
    <x v="69"/>
    <s v="DODGE"/>
    <m/>
    <x v="4"/>
    <x v="123"/>
    <x v="12"/>
    <n v="72000"/>
    <m/>
    <m/>
    <s v="CANCELADO"/>
    <n v="48000"/>
  </r>
  <r>
    <x v="30"/>
    <x v="69"/>
    <s v="DODGE"/>
    <m/>
    <x v="1"/>
    <x v="28"/>
    <x v="12"/>
    <n v="72000"/>
    <m/>
    <m/>
    <s v="CANCELADO"/>
    <n v="48000"/>
  </r>
  <r>
    <x v="30"/>
    <x v="0"/>
    <s v="DAEWOO"/>
    <s v="EUZ-473"/>
    <x v="0"/>
    <x v="124"/>
    <x v="23"/>
    <n v="150000"/>
    <m/>
    <m/>
    <s v="CANCELADO"/>
    <n v="100000"/>
  </r>
  <r>
    <x v="30"/>
    <x v="70"/>
    <s v="DODGE"/>
    <s v="ELE-893"/>
    <x v="1"/>
    <x v="125"/>
    <x v="31"/>
    <n v="96000"/>
    <m/>
    <m/>
    <s v="CANCELADO"/>
    <n v="64000"/>
  </r>
  <r>
    <x v="30"/>
    <x v="71"/>
    <s v="MAZDA2"/>
    <s v="KAT-796"/>
    <x v="4"/>
    <x v="126"/>
    <x v="1"/>
    <n v="60000"/>
    <m/>
    <m/>
    <s v="CANCELADO"/>
    <n v="40000"/>
  </r>
  <r>
    <x v="31"/>
    <x v="72"/>
    <s v="SPARK GT"/>
    <s v="RFY-120"/>
    <x v="1"/>
    <x v="127"/>
    <x v="8"/>
    <n v="36000"/>
    <m/>
    <m/>
    <m/>
    <n v="24000"/>
  </r>
  <r>
    <x v="31"/>
    <x v="73"/>
    <s v="MITSUBISHI"/>
    <s v="BFZ-374"/>
    <x v="1"/>
    <x v="43"/>
    <x v="32"/>
    <n v="21000"/>
    <m/>
    <m/>
    <m/>
    <n v="14000"/>
  </r>
  <r>
    <x v="31"/>
    <x v="74"/>
    <s v="AVEO"/>
    <s v="CWE-785"/>
    <x v="1"/>
    <x v="28"/>
    <x v="8"/>
    <n v="36000"/>
    <m/>
    <m/>
    <m/>
    <n v="24000"/>
  </r>
  <r>
    <x v="31"/>
    <x v="74"/>
    <s v="AVEO"/>
    <s v="CWE-785"/>
    <x v="0"/>
    <x v="128"/>
    <x v="33"/>
    <n v="126000"/>
    <m/>
    <m/>
    <m/>
    <n v="84000"/>
  </r>
  <r>
    <x v="31"/>
    <x v="75"/>
    <s v="AMAROK"/>
    <s v="UBW-843"/>
    <x v="4"/>
    <x v="129"/>
    <x v="1"/>
    <n v="60000"/>
    <m/>
    <m/>
    <m/>
    <n v="40000"/>
  </r>
  <r>
    <x v="31"/>
    <x v="76"/>
    <s v="MAZDA 3"/>
    <s v="IYN-045"/>
    <x v="4"/>
    <x v="130"/>
    <x v="24"/>
    <n v="120000"/>
    <m/>
    <m/>
    <m/>
    <n v="80000"/>
  </r>
  <r>
    <x v="31"/>
    <x v="77"/>
    <s v="MAZDA 3"/>
    <s v="DDM-418"/>
    <x v="1"/>
    <x v="7"/>
    <x v="4"/>
    <n v="18000"/>
    <m/>
    <m/>
    <m/>
    <n v="12000"/>
  </r>
  <r>
    <x v="32"/>
    <x v="0"/>
    <m/>
    <m/>
    <x v="6"/>
    <x v="131"/>
    <x v="24"/>
    <n v="120000"/>
    <m/>
    <m/>
    <m/>
    <m/>
  </r>
  <r>
    <x v="33"/>
    <x v="78"/>
    <s v="RENAULT "/>
    <s v="BOY-122"/>
    <x v="3"/>
    <x v="16"/>
    <x v="12"/>
    <n v="72000"/>
    <m/>
    <m/>
    <m/>
    <n v="48000"/>
  </r>
  <r>
    <x v="33"/>
    <x v="78"/>
    <s v="RENAULT "/>
    <s v="BOY-122"/>
    <x v="1"/>
    <x v="132"/>
    <x v="4"/>
    <n v="18000"/>
    <m/>
    <m/>
    <m/>
    <n v="12000"/>
  </r>
  <r>
    <x v="33"/>
    <x v="79"/>
    <s v="VOLSWAGEN"/>
    <s v="TTX-503"/>
    <x v="1"/>
    <x v="133"/>
    <x v="2"/>
    <n v="24000"/>
    <m/>
    <m/>
    <m/>
    <n v="16000"/>
  </r>
  <r>
    <x v="33"/>
    <x v="80"/>
    <s v="RENAULT"/>
    <s v="BTR-104"/>
    <x v="2"/>
    <x v="134"/>
    <x v="7"/>
    <n v="6000"/>
    <m/>
    <m/>
    <m/>
    <n v="4000"/>
  </r>
  <r>
    <x v="33"/>
    <x v="81"/>
    <s v="SPARK"/>
    <s v="RFM-509"/>
    <x v="0"/>
    <x v="135"/>
    <x v="8"/>
    <n v="36000"/>
    <m/>
    <m/>
    <m/>
    <n v="24000"/>
  </r>
  <r>
    <x v="33"/>
    <x v="82"/>
    <s v="FVR"/>
    <s v="GZZ-341"/>
    <x v="0"/>
    <x v="136"/>
    <x v="34"/>
    <n v="228000"/>
    <m/>
    <m/>
    <m/>
    <m/>
  </r>
  <r>
    <x v="33"/>
    <x v="82"/>
    <s v="FVR"/>
    <s v="GZZ-341"/>
    <x v="1"/>
    <x v="2"/>
    <x v="23"/>
    <n v="100000"/>
    <m/>
    <m/>
    <m/>
    <n v="150000"/>
  </r>
  <r>
    <x v="33"/>
    <x v="82"/>
    <s v="FVR"/>
    <s v="GZZ-341"/>
    <x v="2"/>
    <x v="137"/>
    <x v="35"/>
    <n v="132000"/>
    <m/>
    <m/>
    <m/>
    <m/>
  </r>
  <r>
    <x v="34"/>
    <x v="0"/>
    <s v="MERCEDEZ"/>
    <s v="BBT-252"/>
    <x v="1"/>
    <x v="138"/>
    <x v="4"/>
    <n v="18000"/>
    <m/>
    <m/>
    <m/>
    <n v="12000"/>
  </r>
  <r>
    <x v="34"/>
    <x v="0"/>
    <s v="NISSAN"/>
    <m/>
    <x v="0"/>
    <x v="139"/>
    <x v="4"/>
    <n v="18000"/>
    <m/>
    <m/>
    <m/>
    <n v="12000"/>
  </r>
  <r>
    <x v="34"/>
    <x v="83"/>
    <s v="RENAUL LOGAN"/>
    <s v="BYV-949"/>
    <x v="4"/>
    <x v="140"/>
    <x v="10"/>
    <n v="30000"/>
    <m/>
    <m/>
    <m/>
    <n v="20000"/>
  </r>
  <r>
    <x v="34"/>
    <x v="84"/>
    <m/>
    <s v="SOR-877"/>
    <x v="0"/>
    <x v="141"/>
    <x v="2"/>
    <n v="24000"/>
    <m/>
    <m/>
    <m/>
    <n v="16000"/>
  </r>
  <r>
    <x v="34"/>
    <x v="85"/>
    <s v="NQR"/>
    <s v="TGK-040"/>
    <x v="2"/>
    <x v="64"/>
    <x v="14"/>
    <n v="42000"/>
    <m/>
    <m/>
    <m/>
    <n v="28000"/>
  </r>
  <r>
    <x v="34"/>
    <x v="86"/>
    <s v="MERCEDEZ"/>
    <s v="TTW-994"/>
    <x v="2"/>
    <x v="64"/>
    <x v="36"/>
    <n v="78000"/>
    <m/>
    <m/>
    <m/>
    <n v="52000"/>
  </r>
  <r>
    <x v="34"/>
    <x v="87"/>
    <s v="NISSAN"/>
    <s v="CCY-317"/>
    <x v="1"/>
    <x v="142"/>
    <x v="10"/>
    <n v="30000"/>
    <m/>
    <m/>
    <m/>
    <n v="20000"/>
  </r>
  <r>
    <x v="34"/>
    <x v="88"/>
    <s v="MERCEDEZ"/>
    <s v="SMO-324"/>
    <x v="6"/>
    <x v="143"/>
    <x v="1"/>
    <n v="60000"/>
    <m/>
    <m/>
    <m/>
    <n v="40000"/>
  </r>
  <r>
    <x v="34"/>
    <x v="89"/>
    <s v="ALTO"/>
    <s v="USD-187"/>
    <x v="1"/>
    <x v="49"/>
    <x v="10"/>
    <n v="30000"/>
    <m/>
    <m/>
    <m/>
    <n v="20000"/>
  </r>
  <r>
    <x v="35"/>
    <x v="0"/>
    <s v="CHEVROLET"/>
    <s v="CBW-264"/>
    <x v="0"/>
    <x v="144"/>
    <x v="37"/>
    <n v="17400"/>
    <m/>
    <m/>
    <m/>
    <n v="11600"/>
  </r>
  <r>
    <x v="35"/>
    <x v="90"/>
    <s v="REANULT9"/>
    <s v="JJC-984"/>
    <x v="0"/>
    <x v="145"/>
    <x v="38"/>
    <n v="480000"/>
    <m/>
    <m/>
    <m/>
    <n v="320000"/>
  </r>
  <r>
    <x v="35"/>
    <x v="90"/>
    <s v="REANULT9"/>
    <s v="JJC-984"/>
    <x v="6"/>
    <x v="146"/>
    <x v="6"/>
    <n v="48000"/>
    <m/>
    <m/>
    <m/>
    <n v="32000"/>
  </r>
  <r>
    <x v="35"/>
    <x v="91"/>
    <s v="AVEO"/>
    <s v="DDB-260"/>
    <x v="2"/>
    <x v="147"/>
    <x v="11"/>
    <n v="12000"/>
    <m/>
    <m/>
    <m/>
    <n v="8000"/>
  </r>
  <r>
    <x v="35"/>
    <x v="92"/>
    <s v="AVEO 2008"/>
    <s v="CVA-396"/>
    <x v="1"/>
    <x v="148"/>
    <x v="10"/>
    <n v="30000"/>
    <m/>
    <m/>
    <m/>
    <n v="20000"/>
  </r>
  <r>
    <x v="35"/>
    <x v="92"/>
    <s v="AVEO 2008"/>
    <s v="CVA-396"/>
    <x v="1"/>
    <x v="149"/>
    <x v="4"/>
    <n v="30000"/>
    <m/>
    <m/>
    <m/>
    <m/>
  </r>
  <r>
    <x v="35"/>
    <x v="93"/>
    <s v="CHANCHE"/>
    <s v="WOS-509"/>
    <x v="1"/>
    <x v="150"/>
    <x v="6"/>
    <n v="48000"/>
    <m/>
    <m/>
    <m/>
    <m/>
  </r>
  <r>
    <x v="35"/>
    <x v="94"/>
    <s v="CHINO"/>
    <s v="DBL-933"/>
    <x v="4"/>
    <x v="7"/>
    <x v="2"/>
    <n v="24000"/>
    <m/>
    <m/>
    <m/>
    <n v="16000"/>
  </r>
  <r>
    <x v="35"/>
    <x v="95"/>
    <s v="SUBARU"/>
    <s v="CXK-558"/>
    <x v="4"/>
    <x v="151"/>
    <x v="6"/>
    <n v="48000"/>
    <m/>
    <m/>
    <m/>
    <n v="32000"/>
  </r>
  <r>
    <x v="35"/>
    <x v="96"/>
    <s v="KIA"/>
    <s v="SKL-762"/>
    <x v="1"/>
    <x v="152"/>
    <x v="18"/>
    <n v="90000"/>
    <m/>
    <m/>
    <m/>
    <n v="60000"/>
  </r>
  <r>
    <x v="35"/>
    <x v="0"/>
    <s v="CHANA"/>
    <s v="USB-874"/>
    <x v="1"/>
    <x v="153"/>
    <x v="4"/>
    <n v="18000"/>
    <m/>
    <m/>
    <m/>
    <n v="12000"/>
  </r>
  <r>
    <x v="35"/>
    <x v="0"/>
    <s v="KIA"/>
    <s v="CWE-785"/>
    <x v="6"/>
    <x v="154"/>
    <x v="6"/>
    <n v="48000"/>
    <m/>
    <m/>
    <m/>
    <m/>
  </r>
  <r>
    <x v="35"/>
    <x v="0"/>
    <s v="NKR"/>
    <s v="TFT-701"/>
    <x v="4"/>
    <x v="155"/>
    <x v="39"/>
    <n v="348000"/>
    <m/>
    <m/>
    <m/>
    <n v="232000"/>
  </r>
  <r>
    <x v="36"/>
    <x v="97"/>
    <s v="VOLQUETA"/>
    <s v="XIJ-489"/>
    <x v="0"/>
    <x v="156"/>
    <x v="4"/>
    <n v="18000"/>
    <m/>
    <m/>
    <m/>
    <n v="12000"/>
  </r>
  <r>
    <x v="36"/>
    <x v="0"/>
    <s v="SPARK GT"/>
    <s v="IXQ-481"/>
    <x v="1"/>
    <x v="157"/>
    <x v="4"/>
    <n v="18000"/>
    <m/>
    <m/>
    <m/>
    <n v="12000"/>
  </r>
  <r>
    <x v="36"/>
    <x v="98"/>
    <s v="DODGE"/>
    <s v="ELE-823"/>
    <x v="2"/>
    <x v="158"/>
    <x v="14"/>
    <n v="42000"/>
    <m/>
    <m/>
    <m/>
    <n v="28000"/>
  </r>
  <r>
    <x v="36"/>
    <x v="99"/>
    <s v="LAND CRUCER"/>
    <s v="CNE-496"/>
    <x v="2"/>
    <x v="159"/>
    <x v="32"/>
    <n v="21000"/>
    <m/>
    <m/>
    <m/>
    <n v="14000"/>
  </r>
  <r>
    <x v="36"/>
    <x v="99"/>
    <s v="LAND CRUCER"/>
    <s v="CNE-496"/>
    <x v="6"/>
    <x v="160"/>
    <x v="2"/>
    <n v="40000"/>
    <m/>
    <m/>
    <m/>
    <n v="0"/>
  </r>
  <r>
    <x v="37"/>
    <x v="0"/>
    <s v="CHEVROLET"/>
    <s v="CBW-264"/>
    <x v="2"/>
    <x v="161"/>
    <x v="11"/>
    <n v="12000"/>
    <m/>
    <m/>
    <m/>
    <n v="8000"/>
  </r>
  <r>
    <x v="37"/>
    <x v="100"/>
    <s v="NISSAN"/>
    <s v="CTC-364"/>
    <x v="2"/>
    <x v="158"/>
    <x v="6"/>
    <n v="48000"/>
    <m/>
    <m/>
    <m/>
    <n v="32000"/>
  </r>
  <r>
    <x v="38"/>
    <x v="101"/>
    <s v="SENTRA"/>
    <s v="MFY-293"/>
    <x v="1"/>
    <x v="162"/>
    <x v="8"/>
    <n v="36000"/>
    <m/>
    <m/>
    <m/>
    <n v="24000"/>
  </r>
  <r>
    <x v="38"/>
    <x v="102"/>
    <s v="CHEVROLET"/>
    <s v="BRM-577"/>
    <x v="1"/>
    <x v="163"/>
    <x v="4"/>
    <n v="18000"/>
    <m/>
    <m/>
    <m/>
    <n v="12000"/>
  </r>
  <r>
    <x v="38"/>
    <x v="103"/>
    <s v="RENAULT"/>
    <s v="CYD-107"/>
    <x v="1"/>
    <x v="164"/>
    <x v="14"/>
    <n v="42000"/>
    <m/>
    <m/>
    <m/>
    <n v="28000"/>
  </r>
  <r>
    <x v="38"/>
    <x v="104"/>
    <s v="CHANA"/>
    <s v="UPO-775"/>
    <x v="2"/>
    <x v="165"/>
    <x v="10"/>
    <n v="30000"/>
    <m/>
    <m/>
    <m/>
    <n v="20000"/>
  </r>
  <r>
    <x v="38"/>
    <x v="105"/>
    <s v="CHEVROLET NPR"/>
    <s v="TFR-572"/>
    <x v="7"/>
    <x v="166"/>
    <x v="2"/>
    <n v="24000"/>
    <m/>
    <m/>
    <m/>
    <n v="16000"/>
  </r>
  <r>
    <x v="38"/>
    <x v="106"/>
    <s v="MITSUBISHI MONTERO"/>
    <s v="CIY-720"/>
    <x v="1"/>
    <x v="167"/>
    <x v="4"/>
    <n v="18000"/>
    <m/>
    <m/>
    <m/>
    <n v="12000"/>
  </r>
  <r>
    <x v="38"/>
    <x v="107"/>
    <s v="KIA RIO"/>
    <s v="DCN-248"/>
    <x v="0"/>
    <x v="168"/>
    <x v="8"/>
    <n v="36000"/>
    <m/>
    <m/>
    <m/>
    <n v="24000"/>
  </r>
  <r>
    <x v="38"/>
    <x v="0"/>
    <m/>
    <m/>
    <x v="2"/>
    <x v="50"/>
    <x v="40"/>
    <n v="7800"/>
    <m/>
    <m/>
    <m/>
    <n v="5200"/>
  </r>
  <r>
    <x v="39"/>
    <x v="0"/>
    <s v="MAZDA AZUL"/>
    <m/>
    <x v="2"/>
    <x v="169"/>
    <x v="41"/>
    <n v="117000"/>
    <m/>
    <m/>
    <m/>
    <n v="78000"/>
  </r>
  <r>
    <x v="39"/>
    <x v="0"/>
    <m/>
    <m/>
    <x v="0"/>
    <x v="170"/>
    <x v="11"/>
    <n v="12000"/>
    <m/>
    <m/>
    <m/>
    <n v="8000"/>
  </r>
  <r>
    <x v="39"/>
    <x v="108"/>
    <s v="CHEVROLET"/>
    <s v="DNP-494"/>
    <x v="4"/>
    <x v="171"/>
    <x v="3"/>
    <n v="108000"/>
    <m/>
    <m/>
    <m/>
    <n v="72000"/>
  </r>
  <r>
    <x v="39"/>
    <x v="0"/>
    <s v="RENAULTH LOGAN"/>
    <s v="KAK-106"/>
    <x v="4"/>
    <x v="172"/>
    <x v="6"/>
    <n v="48000"/>
    <m/>
    <m/>
    <m/>
    <n v="32000"/>
  </r>
  <r>
    <x v="39"/>
    <x v="109"/>
    <s v="MITSUBISHI"/>
    <s v="HWM-204"/>
    <x v="1"/>
    <x v="173"/>
    <x v="6"/>
    <n v="48000"/>
    <m/>
    <m/>
    <m/>
    <n v="32000"/>
  </r>
  <r>
    <x v="39"/>
    <x v="109"/>
    <s v="MITSUBISHI"/>
    <s v="HWM-204"/>
    <x v="6"/>
    <x v="174"/>
    <x v="11"/>
    <n v="20000"/>
    <m/>
    <m/>
    <m/>
    <n v="0"/>
  </r>
  <r>
    <x v="39"/>
    <x v="0"/>
    <s v="MAZDA 323"/>
    <s v="BND-519"/>
    <x v="0"/>
    <x v="16"/>
    <x v="12"/>
    <n v="72000"/>
    <m/>
    <m/>
    <m/>
    <n v="48000"/>
  </r>
  <r>
    <x v="39"/>
    <x v="110"/>
    <s v="SUBARU"/>
    <s v="BWP-890"/>
    <x v="0"/>
    <x v="16"/>
    <x v="12"/>
    <n v="120000"/>
    <m/>
    <m/>
    <m/>
    <n v="0"/>
  </r>
  <r>
    <x v="39"/>
    <x v="110"/>
    <s v="SUBARU"/>
    <s v="BWP-890"/>
    <x v="2"/>
    <x v="175"/>
    <x v="14"/>
    <n v="70000"/>
    <m/>
    <m/>
    <m/>
    <n v="0"/>
  </r>
  <r>
    <x v="39"/>
    <x v="110"/>
    <s v="SUBARU"/>
    <s v="BWP-890"/>
    <x v="1"/>
    <x v="176"/>
    <x v="1"/>
    <n v="60000"/>
    <m/>
    <m/>
    <m/>
    <n v="40000"/>
  </r>
  <r>
    <x v="39"/>
    <x v="0"/>
    <s v="PEUGEOT"/>
    <s v="BTE-422"/>
    <x v="7"/>
    <x v="177"/>
    <x v="10"/>
    <n v="30000"/>
    <m/>
    <m/>
    <m/>
    <n v="20000"/>
  </r>
  <r>
    <x v="39"/>
    <x v="111"/>
    <s v="KIAT"/>
    <s v="SUL-314"/>
    <x v="1"/>
    <x v="178"/>
    <x v="14"/>
    <n v="42000"/>
    <m/>
    <m/>
    <m/>
    <n v="28000"/>
  </r>
  <r>
    <x v="39"/>
    <x v="112"/>
    <s v="SPARK"/>
    <s v="BRM-577"/>
    <x v="0"/>
    <x v="65"/>
    <x v="12"/>
    <n v="72000"/>
    <m/>
    <m/>
    <m/>
    <n v="48000"/>
  </r>
  <r>
    <x v="40"/>
    <x v="113"/>
    <s v="CHEVROLET"/>
    <s v="R2M-001"/>
    <x v="2"/>
    <x v="179"/>
    <x v="4"/>
    <n v="18000"/>
    <m/>
    <m/>
    <m/>
    <n v="12000"/>
  </r>
  <r>
    <x v="40"/>
    <x v="0"/>
    <s v="NISSAN"/>
    <s v="BGF-702"/>
    <x v="1"/>
    <x v="180"/>
    <x v="11"/>
    <n v="12000"/>
    <m/>
    <m/>
    <m/>
    <n v="8000"/>
  </r>
  <r>
    <x v="40"/>
    <x v="114"/>
    <s v="CHEVROLET LUV"/>
    <s v="BGW-388"/>
    <x v="4"/>
    <x v="181"/>
    <x v="0"/>
    <n v="84000"/>
    <m/>
    <m/>
    <m/>
    <n v="56000"/>
  </r>
  <r>
    <x v="40"/>
    <x v="115"/>
    <s v="NPR"/>
    <s v="BRP-560"/>
    <x v="1"/>
    <x v="9"/>
    <x v="7"/>
    <n v="6000"/>
    <m/>
    <m/>
    <m/>
    <n v="4000"/>
  </r>
  <r>
    <x v="40"/>
    <x v="116"/>
    <s v="FORD ECO SPORT"/>
    <s v="HTS-863"/>
    <x v="1"/>
    <x v="182"/>
    <x v="8"/>
    <n v="36000"/>
    <m/>
    <m/>
    <m/>
    <n v="24000"/>
  </r>
  <r>
    <x v="40"/>
    <x v="117"/>
    <s v="FORD CARGO"/>
    <s v="TJA-770"/>
    <x v="2"/>
    <x v="183"/>
    <x v="11"/>
    <n v="20000"/>
    <m/>
    <m/>
    <m/>
    <n v="0"/>
  </r>
  <r>
    <x v="40"/>
    <x v="117"/>
    <s v="FORD CARGO"/>
    <s v="TJA-770"/>
    <x v="1"/>
    <x v="184"/>
    <x v="11"/>
    <n v="20000"/>
    <m/>
    <m/>
    <m/>
    <n v="35000"/>
  </r>
  <r>
    <x v="41"/>
    <x v="118"/>
    <s v="JEEP"/>
    <s v="BIO-488"/>
    <x v="0"/>
    <x v="185"/>
    <x v="42"/>
    <n v="234000"/>
    <m/>
    <m/>
    <m/>
    <n v="156000"/>
  </r>
  <r>
    <x v="41"/>
    <x v="118"/>
    <s v="JEEP"/>
    <s v="BIO-488"/>
    <x v="6"/>
    <x v="186"/>
    <x v="6"/>
    <n v="70000"/>
    <m/>
    <m/>
    <m/>
    <n v="10000"/>
  </r>
  <r>
    <x v="41"/>
    <x v="119"/>
    <s v="CORSA"/>
    <s v="BYC-737"/>
    <x v="4"/>
    <x v="187"/>
    <x v="43"/>
    <n v="156000"/>
    <m/>
    <m/>
    <m/>
    <n v="104000"/>
  </r>
  <r>
    <x v="41"/>
    <x v="120"/>
    <s v="ECOESPORT"/>
    <s v="BKE-999"/>
    <x v="1"/>
    <x v="188"/>
    <x v="8"/>
    <n v="36000"/>
    <m/>
    <m/>
    <m/>
    <n v="24000"/>
  </r>
  <r>
    <x v="41"/>
    <x v="121"/>
    <s v="MAZDA"/>
    <s v="KEX-766"/>
    <x v="1"/>
    <x v="7"/>
    <x v="4"/>
    <n v="18000"/>
    <m/>
    <m/>
    <m/>
    <n v="12000"/>
  </r>
  <r>
    <x v="41"/>
    <x v="122"/>
    <s v="NISSAN"/>
    <s v="CTC-364"/>
    <x v="2"/>
    <x v="175"/>
    <x v="1"/>
    <n v="60000"/>
    <m/>
    <m/>
    <m/>
    <n v="40000"/>
  </r>
  <r>
    <x v="41"/>
    <x v="123"/>
    <s v="JOURNEY"/>
    <s v="RGK-632"/>
    <x v="4"/>
    <x v="189"/>
    <x v="12"/>
    <n v="72000"/>
    <m/>
    <m/>
    <m/>
    <n v="48000"/>
  </r>
  <r>
    <x v="41"/>
    <x v="124"/>
    <s v="NISSAN MARCHT"/>
    <s v="HST-590"/>
    <x v="1"/>
    <x v="190"/>
    <x v="6"/>
    <n v="48000"/>
    <m/>
    <m/>
    <m/>
    <n v="32000"/>
  </r>
  <r>
    <x v="41"/>
    <x v="0"/>
    <m/>
    <m/>
    <x v="4"/>
    <x v="160"/>
    <x v="10"/>
    <n v="3000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n v="0"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  <r>
    <x v="42"/>
    <x v="0"/>
    <m/>
    <m/>
    <x v="8"/>
    <x v="191"/>
    <x v="26"/>
    <m/>
    <m/>
    <m/>
    <m/>
    <m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300-000000000000}" name="TablaDinámica1" cacheId="5" applyNumberFormats="0" applyBorderFormats="0" applyFontFormats="0" applyPatternFormats="0" applyAlignmentFormats="0" applyWidthHeightFormats="1" dataCaption="Valores" updatedVersion="6" minRefreshableVersion="3" useAutoFormatting="1" itemPrintTitles="1" createdVersion="6" indent="0" outline="1" outlineData="1" multipleFieldFilters="0">
  <location ref="A4:D10" firstHeaderRow="0" firstDataRow="1" firstDataCol="1" rowPageCount="2" colPageCount="1"/>
  <pivotFields count="12">
    <pivotField axis="axisPage" multipleItemSelectionAllowed="1" showAll="0">
      <items count="44">
        <item h="1" x="0"/>
        <item h="1" x="1"/>
        <item h="1" x="2"/>
        <item h="1" x="3"/>
        <item h="1" x="4"/>
        <item h="1" x="5"/>
        <item h="1" x="6"/>
        <item h="1" x="7"/>
        <item h="1" x="8"/>
        <item h="1" x="9"/>
        <item h="1" x="10"/>
        <item h="1" x="11"/>
        <item h="1" x="12"/>
        <item h="1" x="13"/>
        <item h="1" x="15"/>
        <item h="1" x="42"/>
        <item h="1" x="14"/>
        <item h="1" x="16"/>
        <item h="1" x="17"/>
        <item h="1" x="18"/>
        <item h="1" x="19"/>
        <item h="1" x="20"/>
        <item h="1" x="21"/>
        <item h="1" x="22"/>
        <item h="1" x="23"/>
        <item h="1" x="24"/>
        <item h="1" x="25"/>
        <item h="1" x="26"/>
        <item h="1" x="27"/>
        <item h="1" x="28"/>
        <item h="1" x="29"/>
        <item h="1" x="30"/>
        <item h="1" x="31"/>
        <item h="1" x="33"/>
        <item h="1" x="34"/>
        <item h="1" x="35"/>
        <item h="1" x="36"/>
        <item x="37"/>
        <item x="32"/>
        <item x="38"/>
        <item x="39"/>
        <item x="40"/>
        <item x="41"/>
        <item t="default"/>
      </items>
    </pivotField>
    <pivotField showAll="0">
      <items count="127">
        <item x="1"/>
        <item x="3"/>
        <item x="2"/>
        <item x="4"/>
        <item x="5"/>
        <item x="6"/>
        <item x="7"/>
        <item x="8"/>
        <item x="10"/>
        <item x="11"/>
        <item x="9"/>
        <item x="12"/>
        <item x="13"/>
        <item x="20"/>
        <item x="15"/>
        <item x="14"/>
        <item x="19"/>
        <item x="16"/>
        <item x="17"/>
        <item x="22"/>
        <item x="18"/>
        <item x="21"/>
        <item x="24"/>
        <item x="23"/>
        <item x="26"/>
        <item x="25"/>
        <item x="29"/>
        <item x="28"/>
        <item x="27"/>
        <item x="31"/>
        <item x="30"/>
        <item x="0"/>
        <item x="33"/>
        <item x="34"/>
        <item x="35"/>
        <item x="36"/>
        <item x="37"/>
        <item x="38"/>
        <item x="32"/>
        <item x="39"/>
        <item x="41"/>
        <item x="42"/>
        <item x="43"/>
        <item x="44"/>
        <item x="45"/>
        <item x="46"/>
        <item x="47"/>
        <item x="48"/>
        <item x="40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00"/>
        <item m="1" x="125"/>
        <item t="default"/>
      </items>
    </pivotField>
    <pivotField showAll="0"/>
    <pivotField showAll="0"/>
    <pivotField axis="axisPage" multipleItemSelectionAllowed="1" showAll="0">
      <items count="10">
        <item h="1" x="2"/>
        <item h="1" x="1"/>
        <item x="0"/>
        <item h="1" x="8"/>
        <item h="1" x="3"/>
        <item h="1" x="4"/>
        <item h="1" x="5"/>
        <item h="1" x="6"/>
        <item h="1" x="7"/>
        <item t="default"/>
      </items>
    </pivotField>
    <pivotField axis="axisRow" showAll="0">
      <items count="198">
        <item x="22"/>
        <item x="35"/>
        <item x="45"/>
        <item x="38"/>
        <item x="46"/>
        <item x="36"/>
        <item x="18"/>
        <item x="12"/>
        <item x="13"/>
        <item x="50"/>
        <item x="29"/>
        <item x="30"/>
        <item x="1"/>
        <item x="0"/>
        <item x="8"/>
        <item x="4"/>
        <item x="3"/>
        <item x="10"/>
        <item x="20"/>
        <item x="42"/>
        <item x="6"/>
        <item x="7"/>
        <item x="21"/>
        <item x="27"/>
        <item x="19"/>
        <item x="49"/>
        <item x="43"/>
        <item x="5"/>
        <item x="25"/>
        <item x="32"/>
        <item x="14"/>
        <item x="40"/>
        <item x="9"/>
        <item x="23"/>
        <item x="15"/>
        <item x="2"/>
        <item x="11"/>
        <item x="28"/>
        <item x="33"/>
        <item x="37"/>
        <item x="31"/>
        <item x="44"/>
        <item x="39"/>
        <item x="41"/>
        <item x="24"/>
        <item x="16"/>
        <item x="17"/>
        <item x="34"/>
        <item x="26"/>
        <item x="191"/>
        <item x="47"/>
        <item x="48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89"/>
        <item x="74"/>
        <item x="75"/>
        <item x="76"/>
        <item m="1" x="194"/>
        <item x="77"/>
        <item x="78"/>
        <item x="79"/>
        <item x="80"/>
        <item x="81"/>
        <item x="82"/>
        <item x="83"/>
        <item x="84"/>
        <item x="85"/>
        <item m="1" x="195"/>
        <item x="73"/>
        <item m="1" x="193"/>
        <item x="87"/>
        <item x="86"/>
        <item x="90"/>
        <item x="91"/>
        <item x="92"/>
        <item x="93"/>
        <item x="94"/>
        <item x="95"/>
        <item x="96"/>
        <item x="97"/>
        <item x="98"/>
        <item x="8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1"/>
        <item x="122"/>
        <item x="123"/>
        <item x="124"/>
        <item x="125"/>
        <item x="126"/>
        <item x="120"/>
        <item x="127"/>
        <item x="128"/>
        <item x="129"/>
        <item x="130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50"/>
        <item x="151"/>
        <item x="152"/>
        <item x="153"/>
        <item x="155"/>
        <item x="156"/>
        <item x="157"/>
        <item x="154"/>
        <item x="158"/>
        <item x="159"/>
        <item x="160"/>
        <item x="149"/>
        <item x="161"/>
        <item x="131"/>
        <item x="162"/>
        <item x="163"/>
        <item x="164"/>
        <item m="1" x="196"/>
        <item x="166"/>
        <item x="167"/>
        <item x="168"/>
        <item x="169"/>
        <item x="170"/>
        <item x="171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65"/>
        <item x="172"/>
        <item m="1" x="192"/>
        <item t="default"/>
      </items>
    </pivotField>
    <pivotField dataField="1" showAll="0">
      <items count="45">
        <item x="7"/>
        <item x="40"/>
        <item x="15"/>
        <item x="11"/>
        <item x="9"/>
        <item x="37"/>
        <item x="4"/>
        <item x="22"/>
        <item x="32"/>
        <item x="2"/>
        <item x="13"/>
        <item x="10"/>
        <item x="8"/>
        <item x="14"/>
        <item x="19"/>
        <item x="6"/>
        <item x="16"/>
        <item x="1"/>
        <item x="5"/>
        <item x="12"/>
        <item x="36"/>
        <item x="0"/>
        <item x="18"/>
        <item x="31"/>
        <item x="3"/>
        <item x="41"/>
        <item x="24"/>
        <item x="33"/>
        <item x="35"/>
        <item x="23"/>
        <item x="43"/>
        <item x="29"/>
        <item x="30"/>
        <item x="28"/>
        <item x="21"/>
        <item x="34"/>
        <item x="42"/>
        <item x="27"/>
        <item x="20"/>
        <item x="25"/>
        <item x="39"/>
        <item x="17"/>
        <item x="38"/>
        <item x="26"/>
        <item t="default"/>
      </items>
    </pivotField>
    <pivotField dataField="1" showAll="0"/>
    <pivotField showAll="0"/>
    <pivotField showAll="0"/>
    <pivotField showAll="0" defaultSubtotal="0"/>
    <pivotField dataField="1" showAll="0"/>
  </pivotFields>
  <rowFields count="1">
    <field x="5"/>
  </rowFields>
  <rowItems count="6">
    <i>
      <x v="45"/>
    </i>
    <i>
      <x v="66"/>
    </i>
    <i>
      <x v="172"/>
    </i>
    <i>
      <x v="174"/>
    </i>
    <i>
      <x v="188"/>
    </i>
    <i t="grand">
      <x/>
    </i>
  </rowItems>
  <colFields count="1">
    <field x="-2"/>
  </colFields>
  <colItems count="3">
    <i>
      <x/>
    </i>
    <i i="1">
      <x v="1"/>
    </i>
    <i i="2">
      <x v="2"/>
    </i>
  </colItems>
  <pageFields count="2">
    <pageField fld="4" hier="-1"/>
    <pageField fld="0" hier="-1"/>
  </pageFields>
  <dataFields count="3">
    <dataField name="Suma de PORCENTAJE A CANCELAR" fld="7" baseField="1" baseItem="12"/>
    <dataField name="Suma de GANANCIA" fld="11" baseField="5" baseItem="81"/>
    <dataField name="Suma de TOTAL FACTURA" fld="6" baseField="5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2" displayName="Tabla2" ref="A1:L270" totalsRowShown="0" headerRowDxfId="14" dataDxfId="13">
  <autoFilter ref="A1:L270" xr:uid="{00000000-0009-0000-0100-000001000000}"/>
  <sortState xmlns:xlrd2="http://schemas.microsoft.com/office/spreadsheetml/2017/richdata2" ref="A3:L219">
    <sortCondition ref="A2:A218"/>
  </sortState>
  <tableColumns count="12">
    <tableColumn id="1" xr3:uid="{00000000-0010-0000-0000-000001000000}" name="FECHA" dataDxfId="12"/>
    <tableColumn id="2" xr3:uid="{00000000-0010-0000-0000-000002000000}" name="NUMERO DE FACTURA" dataDxfId="11"/>
    <tableColumn id="3" xr3:uid="{00000000-0010-0000-0000-000003000000}" name="MODELO" dataDxfId="10"/>
    <tableColumn id="4" xr3:uid="{00000000-0010-0000-0000-000004000000}" name="PLACA" dataDxfId="9"/>
    <tableColumn id="12" xr3:uid="{00000000-0010-0000-0000-00000C000000}" name="AREA" dataDxfId="8"/>
    <tableColumn id="5" xr3:uid="{00000000-0010-0000-0000-000005000000}" name="DETALLES" dataDxfId="7"/>
    <tableColumn id="6" xr3:uid="{00000000-0010-0000-0000-000006000000}" name="TOTAL FACTURA" dataDxfId="6" dataCellStyle="Moneda"/>
    <tableColumn id="7" xr3:uid="{00000000-0010-0000-0000-000007000000}" name="PORCENTAJE A CANCELAR" dataDxfId="5" dataCellStyle="Moneda"/>
    <tableColumn id="8" xr3:uid="{00000000-0010-0000-0000-000008000000}" name="REPUESTOS USADOS" dataDxfId="4"/>
    <tableColumn id="9" xr3:uid="{00000000-0010-0000-0000-000009000000}" name="MONTO DE COMPRA" dataDxfId="3"/>
    <tableColumn id="11" xr3:uid="{00000000-0010-0000-0000-00000B000000}" name="ESTATUS" dataDxfId="2"/>
    <tableColumn id="10" xr3:uid="{00000000-0010-0000-0000-00000A000000}" name="GANANCIA" dataDxfId="1" dataCellStyle="Moneda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Tabla7" displayName="Tabla7" ref="A1:A23" totalsRowShown="0" headerRowDxfId="0">
  <autoFilter ref="A1:A23" xr:uid="{00000000-0009-0000-0100-000002000000}"/>
  <sortState xmlns:xlrd2="http://schemas.microsoft.com/office/spreadsheetml/2017/richdata2" ref="A2:A17">
    <sortCondition ref="A2"/>
  </sortState>
  <tableColumns count="1">
    <tableColumn id="1" xr3:uid="{00000000-0010-0000-0100-000001000000}" name="ARE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8.xml"/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9.xml"/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6"/>
  <sheetViews>
    <sheetView workbookViewId="0">
      <selection activeCell="K12" sqref="K12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8" max="8" width="7.140625" customWidth="1"/>
    <col min="9" max="9" width="4.14062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39" customHeight="1" x14ac:dyDescent="0.25">
      <c r="C4" s="96" t="s">
        <v>19</v>
      </c>
      <c r="D4" s="96"/>
      <c r="E4" s="96"/>
    </row>
    <row r="5" spans="1:9" x14ac:dyDescent="0.25">
      <c r="A5" s="97" t="s">
        <v>20</v>
      </c>
      <c r="B5" s="97"/>
    </row>
    <row r="6" spans="1:9" x14ac:dyDescent="0.25">
      <c r="A6" s="97"/>
      <c r="B6" s="97"/>
    </row>
    <row r="7" spans="1:9" ht="9.75" customHeight="1" x14ac:dyDescent="0.25">
      <c r="A7" s="97"/>
      <c r="B7" s="97"/>
    </row>
    <row r="8" spans="1:9" hidden="1" x14ac:dyDescent="0.25">
      <c r="A8" s="97"/>
      <c r="B8" s="97"/>
    </row>
    <row r="9" spans="1:9" x14ac:dyDescent="0.25">
      <c r="A9" s="83"/>
      <c r="B9" s="83"/>
    </row>
    <row r="10" spans="1:9" ht="15" customHeight="1" x14ac:dyDescent="0.25">
      <c r="A10" s="13" t="s">
        <v>26</v>
      </c>
      <c r="B10" s="94" t="s">
        <v>526</v>
      </c>
      <c r="C10" s="94"/>
      <c r="D10" s="94"/>
      <c r="E10" s="94"/>
    </row>
    <row r="11" spans="1:9" x14ac:dyDescent="0.25">
      <c r="A11" s="13" t="s">
        <v>27</v>
      </c>
      <c r="B11" s="94">
        <v>30816852</v>
      </c>
      <c r="C11" s="94"/>
      <c r="D11" s="94"/>
      <c r="E11" s="94"/>
    </row>
    <row r="12" spans="1:9" ht="15" customHeight="1" x14ac:dyDescent="0.25">
      <c r="A12" s="13" t="s">
        <v>31</v>
      </c>
      <c r="B12" s="94" t="s">
        <v>525</v>
      </c>
      <c r="C12" s="94"/>
      <c r="D12" s="94"/>
      <c r="E12" s="94"/>
    </row>
    <row r="13" spans="1:9" ht="15" customHeight="1" x14ac:dyDescent="0.25">
      <c r="A13" s="82"/>
      <c r="B13" s="11"/>
      <c r="C13" s="11"/>
      <c r="D13" s="11"/>
      <c r="E13" s="11"/>
    </row>
    <row r="14" spans="1:9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9" ht="18.75" x14ac:dyDescent="0.3">
      <c r="A15" s="85"/>
      <c r="B15" s="85"/>
      <c r="C15" s="85"/>
      <c r="D15" s="85"/>
      <c r="E15" s="85"/>
      <c r="F15" s="85"/>
      <c r="G15" s="85"/>
      <c r="H15" s="85"/>
      <c r="I15" s="85"/>
    </row>
    <row r="16" spans="1:9" ht="15.75" x14ac:dyDescent="0.25">
      <c r="A16" s="3" t="s">
        <v>22</v>
      </c>
      <c r="B16" s="3"/>
      <c r="C16" s="3"/>
      <c r="D16" s="101">
        <v>125000</v>
      </c>
      <c r="E16" s="102"/>
      <c r="F16" s="102"/>
      <c r="G16" s="3"/>
      <c r="H16" s="3"/>
      <c r="I16" s="3"/>
    </row>
    <row r="17" spans="1:9" ht="15.75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99" t="s">
        <v>527</v>
      </c>
      <c r="B18" s="99"/>
      <c r="C18" s="99"/>
      <c r="D18" s="99"/>
      <c r="E18" s="99"/>
      <c r="F18" s="99"/>
      <c r="G18" s="99"/>
      <c r="H18" s="99"/>
      <c r="I18" s="99"/>
    </row>
    <row r="19" spans="1:9" x14ac:dyDescent="0.25">
      <c r="A19" s="8"/>
      <c r="B19" s="86"/>
      <c r="C19" s="86"/>
      <c r="D19" s="4"/>
      <c r="E19" s="8"/>
      <c r="F19" s="86"/>
      <c r="G19" s="86"/>
      <c r="H19" s="4"/>
      <c r="I19" s="4"/>
    </row>
    <row r="20" spans="1:9" x14ac:dyDescent="0.25">
      <c r="A20" s="8"/>
      <c r="B20" s="86"/>
      <c r="C20" s="86"/>
      <c r="D20" s="4"/>
      <c r="E20" s="8"/>
      <c r="F20" s="86"/>
      <c r="G20" s="86"/>
      <c r="H20" s="4"/>
      <c r="I20" s="4"/>
    </row>
    <row r="23" spans="1:9" x14ac:dyDescent="0.25">
      <c r="A23" s="12" t="s">
        <v>28</v>
      </c>
    </row>
    <row r="24" spans="1:9" x14ac:dyDescent="0.25">
      <c r="C24" s="104"/>
      <c r="D24" s="104"/>
      <c r="E24" s="104"/>
      <c r="F24" s="104"/>
    </row>
    <row r="25" spans="1:9" x14ac:dyDescent="0.25">
      <c r="C25" s="98" t="s">
        <v>29</v>
      </c>
      <c r="D25" s="98"/>
      <c r="E25" s="98"/>
      <c r="F25" s="98"/>
    </row>
    <row r="26" spans="1:9" x14ac:dyDescent="0.25">
      <c r="C26" s="84"/>
      <c r="D26" s="84"/>
      <c r="E26" s="84"/>
      <c r="F26" s="84"/>
    </row>
  </sheetData>
  <mergeCells count="12">
    <mergeCell ref="C25:F25"/>
    <mergeCell ref="A18:I18"/>
    <mergeCell ref="A14:I14"/>
    <mergeCell ref="D16:F16"/>
    <mergeCell ref="A17:I17"/>
    <mergeCell ref="C24:F24"/>
    <mergeCell ref="B12:E12"/>
    <mergeCell ref="C1:I3"/>
    <mergeCell ref="C4:E4"/>
    <mergeCell ref="A5:B8"/>
    <mergeCell ref="B10:E10"/>
    <mergeCell ref="B11:E11"/>
  </mergeCells>
  <dataValidations count="1">
    <dataValidation allowBlank="1" showInputMessage="1" showErrorMessage="1" prompt="Agregue el logotipo de la empresa en esta celda." sqref="C4 A5" xr:uid="{00000000-0002-0000-00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Hoja4"/>
  <dimension ref="A1:I26"/>
  <sheetViews>
    <sheetView workbookViewId="0">
      <selection activeCell="N14" sqref="N14"/>
    </sheetView>
  </sheetViews>
  <sheetFormatPr baseColWidth="10" defaultRowHeight="15" x14ac:dyDescent="0.25"/>
  <cols>
    <col min="1" max="1" width="12.42578125" customWidth="1"/>
    <col min="2" max="2" width="3.42578125" customWidth="1"/>
    <col min="4" max="4" width="3.5703125" customWidth="1"/>
    <col min="7" max="7" width="22.28515625" customWidth="1"/>
    <col min="8" max="8" width="7.140625" customWidth="1"/>
    <col min="9" max="9" width="4.14062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33.75" customHeight="1" x14ac:dyDescent="0.25">
      <c r="C4" s="96" t="s">
        <v>19</v>
      </c>
      <c r="D4" s="96"/>
      <c r="E4" s="96"/>
    </row>
    <row r="5" spans="1:9" x14ac:dyDescent="0.25">
      <c r="A5" s="97" t="s">
        <v>20</v>
      </c>
      <c r="B5" s="97"/>
    </row>
    <row r="6" spans="1:9" x14ac:dyDescent="0.25">
      <c r="A6" s="97"/>
      <c r="B6" s="97"/>
    </row>
    <row r="7" spans="1:9" ht="8.25" customHeight="1" x14ac:dyDescent="0.25">
      <c r="A7" s="97"/>
      <c r="B7" s="97"/>
    </row>
    <row r="8" spans="1:9" ht="5.25" hidden="1" customHeight="1" x14ac:dyDescent="0.25">
      <c r="A8" s="97"/>
      <c r="B8" s="97"/>
    </row>
    <row r="9" spans="1:9" x14ac:dyDescent="0.25">
      <c r="A9" s="22"/>
      <c r="B9" s="22"/>
    </row>
    <row r="10" spans="1:9" ht="15" customHeight="1" x14ac:dyDescent="0.25">
      <c r="A10" s="13" t="s">
        <v>26</v>
      </c>
      <c r="B10" s="94" t="s">
        <v>151</v>
      </c>
      <c r="C10" s="94"/>
      <c r="D10" s="94"/>
      <c r="E10" s="94"/>
    </row>
    <row r="11" spans="1:9" x14ac:dyDescent="0.25">
      <c r="A11" s="13" t="s">
        <v>27</v>
      </c>
      <c r="B11" s="94">
        <v>26035834</v>
      </c>
      <c r="C11" s="94"/>
      <c r="D11" s="94"/>
      <c r="E11" s="94"/>
    </row>
    <row r="12" spans="1:9" ht="15" customHeight="1" x14ac:dyDescent="0.25">
      <c r="A12" s="13" t="s">
        <v>31</v>
      </c>
      <c r="B12" s="94" t="s">
        <v>52</v>
      </c>
      <c r="C12" s="94"/>
      <c r="D12" s="94"/>
      <c r="E12" s="94"/>
    </row>
    <row r="13" spans="1:9" ht="15" customHeight="1" x14ac:dyDescent="0.25">
      <c r="A13" s="21"/>
      <c r="B13" s="11"/>
      <c r="C13" s="11"/>
      <c r="D13" s="11"/>
      <c r="E13" s="11"/>
    </row>
    <row r="14" spans="1:9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9" ht="18.75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9" ht="15.75" customHeight="1" x14ac:dyDescent="0.25">
      <c r="A16" s="3" t="s">
        <v>22</v>
      </c>
      <c r="B16" s="3"/>
      <c r="C16" s="3"/>
      <c r="D16" s="101">
        <v>382000</v>
      </c>
      <c r="E16" s="102"/>
      <c r="F16" s="102"/>
      <c r="G16" s="3"/>
      <c r="H16" s="3"/>
      <c r="I16" s="3"/>
    </row>
    <row r="17" spans="1:9" ht="15.75" customHeight="1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8" t="s">
        <v>516</v>
      </c>
      <c r="B18" s="88"/>
      <c r="C18" s="88"/>
      <c r="D18" s="4"/>
      <c r="E18" s="8"/>
      <c r="F18" s="88"/>
      <c r="G18" s="88"/>
      <c r="H18" s="4"/>
      <c r="I18" s="4"/>
    </row>
    <row r="19" spans="1:9" x14ac:dyDescent="0.25">
      <c r="A19" s="8"/>
      <c r="B19" s="47"/>
      <c r="C19" s="47"/>
      <c r="D19" s="4"/>
      <c r="E19" s="8"/>
      <c r="F19" s="47"/>
      <c r="G19" s="47"/>
      <c r="H19" s="4"/>
      <c r="I19" s="4"/>
    </row>
    <row r="20" spans="1:9" x14ac:dyDescent="0.25">
      <c r="A20" s="12"/>
      <c r="F20" s="20"/>
      <c r="G20" s="20"/>
      <c r="H20" s="4"/>
      <c r="I20" s="4"/>
    </row>
    <row r="21" spans="1:9" ht="15.75" x14ac:dyDescent="0.25">
      <c r="A21" s="12"/>
      <c r="C21" s="101"/>
      <c r="D21" s="102"/>
      <c r="E21" s="102"/>
    </row>
    <row r="23" spans="1:9" x14ac:dyDescent="0.25">
      <c r="A23" s="12" t="s">
        <v>28</v>
      </c>
    </row>
    <row r="24" spans="1:9" x14ac:dyDescent="0.25">
      <c r="C24" s="104"/>
      <c r="D24" s="104"/>
      <c r="E24" s="104"/>
      <c r="F24" s="104"/>
    </row>
    <row r="25" spans="1:9" x14ac:dyDescent="0.25">
      <c r="C25" s="98" t="s">
        <v>29</v>
      </c>
      <c r="D25" s="98"/>
      <c r="E25" s="98"/>
      <c r="F25" s="98"/>
    </row>
    <row r="26" spans="1:9" x14ac:dyDescent="0.25">
      <c r="C26" s="18"/>
      <c r="D26" s="18"/>
      <c r="E26" s="18"/>
      <c r="F26" s="18"/>
    </row>
  </sheetData>
  <mergeCells count="12">
    <mergeCell ref="B12:E12"/>
    <mergeCell ref="C1:I3"/>
    <mergeCell ref="C4:E4"/>
    <mergeCell ref="A5:B8"/>
    <mergeCell ref="B10:E10"/>
    <mergeCell ref="B11:E11"/>
    <mergeCell ref="C25:F25"/>
    <mergeCell ref="A14:I14"/>
    <mergeCell ref="D16:F16"/>
    <mergeCell ref="A17:I17"/>
    <mergeCell ref="C24:F24"/>
    <mergeCell ref="C21:E21"/>
  </mergeCells>
  <dataValidations count="1">
    <dataValidation allowBlank="1" showInputMessage="1" showErrorMessage="1" prompt="Agregue el logotipo de la empresa en esta celda." sqref="C4 A5" xr:uid="{00000000-0002-0000-09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Hoja9"/>
  <dimension ref="A1:J24"/>
  <sheetViews>
    <sheetView topLeftCell="A7" workbookViewId="0">
      <selection activeCell="K10" sqref="K10"/>
    </sheetView>
  </sheetViews>
  <sheetFormatPr baseColWidth="10" defaultRowHeight="15" x14ac:dyDescent="0.25"/>
  <cols>
    <col min="1" max="1" width="16.7109375" customWidth="1"/>
    <col min="2" max="2" width="2" customWidth="1"/>
    <col min="4" max="4" width="3.5703125" customWidth="1"/>
    <col min="7" max="7" width="15.140625" customWidth="1"/>
    <col min="8" max="8" width="1.42578125" hidden="1" customWidth="1"/>
    <col min="9" max="9" width="5" customWidth="1"/>
  </cols>
  <sheetData>
    <row r="1" spans="1:10" ht="15" customHeight="1" x14ac:dyDescent="0.25">
      <c r="C1" s="95" t="s">
        <v>32</v>
      </c>
      <c r="D1" s="95"/>
      <c r="E1" s="95"/>
      <c r="F1" s="95"/>
      <c r="G1" s="95"/>
      <c r="H1" s="95"/>
      <c r="I1" s="95"/>
      <c r="J1" s="95"/>
    </row>
    <row r="2" spans="1:10" x14ac:dyDescent="0.25">
      <c r="C2" s="95"/>
      <c r="D2" s="95"/>
      <c r="E2" s="95"/>
      <c r="F2" s="95"/>
      <c r="G2" s="95"/>
      <c r="H2" s="95"/>
      <c r="I2" s="95"/>
      <c r="J2" s="95"/>
    </row>
    <row r="3" spans="1:10" ht="10.5" customHeight="1" x14ac:dyDescent="0.25">
      <c r="C3" s="95"/>
      <c r="D3" s="95"/>
      <c r="E3" s="95"/>
      <c r="F3" s="95"/>
      <c r="G3" s="95"/>
      <c r="H3" s="95"/>
      <c r="I3" s="95"/>
      <c r="J3" s="95"/>
    </row>
    <row r="4" spans="1:10" ht="33.75" customHeight="1" x14ac:dyDescent="0.25">
      <c r="C4" s="96" t="s">
        <v>19</v>
      </c>
      <c r="D4" s="96"/>
      <c r="E4" s="96"/>
    </row>
    <row r="5" spans="1:10" x14ac:dyDescent="0.25">
      <c r="A5" s="97" t="s">
        <v>20</v>
      </c>
      <c r="B5" s="97"/>
    </row>
    <row r="6" spans="1:10" x14ac:dyDescent="0.25">
      <c r="A6" s="97"/>
      <c r="B6" s="97"/>
    </row>
    <row r="7" spans="1:10" x14ac:dyDescent="0.25">
      <c r="A7" s="49"/>
      <c r="B7" s="49"/>
    </row>
    <row r="8" spans="1:10" ht="15" customHeight="1" x14ac:dyDescent="0.25">
      <c r="A8" s="13" t="s">
        <v>26</v>
      </c>
      <c r="B8" s="94" t="s">
        <v>292</v>
      </c>
      <c r="C8" s="94"/>
      <c r="D8" s="94"/>
      <c r="E8" s="94"/>
    </row>
    <row r="9" spans="1:10" x14ac:dyDescent="0.25">
      <c r="A9" s="13" t="s">
        <v>27</v>
      </c>
      <c r="B9" s="94">
        <v>1077085321</v>
      </c>
      <c r="C9" s="94"/>
      <c r="D9" s="94"/>
      <c r="E9" s="94"/>
    </row>
    <row r="10" spans="1:10" ht="15" customHeight="1" x14ac:dyDescent="0.25">
      <c r="A10" s="13" t="s">
        <v>31</v>
      </c>
      <c r="B10" s="94" t="s">
        <v>33</v>
      </c>
      <c r="C10" s="94"/>
      <c r="D10" s="94"/>
      <c r="E10" s="94"/>
    </row>
    <row r="11" spans="1:10" ht="15" customHeight="1" x14ac:dyDescent="0.25">
      <c r="A11" s="48"/>
      <c r="B11" s="11"/>
      <c r="C11" s="11"/>
      <c r="D11" s="11"/>
      <c r="E11" s="11"/>
    </row>
    <row r="12" spans="1:10" ht="16.5" customHeight="1" x14ac:dyDescent="0.3">
      <c r="A12" s="100" t="s">
        <v>21</v>
      </c>
      <c r="B12" s="100"/>
      <c r="C12" s="100"/>
      <c r="D12" s="100"/>
      <c r="E12" s="100"/>
      <c r="F12" s="100"/>
      <c r="G12" s="100"/>
      <c r="H12" s="100"/>
      <c r="I12" s="100"/>
    </row>
    <row r="13" spans="1:10" ht="18.75" x14ac:dyDescent="0.3">
      <c r="A13" s="46"/>
      <c r="B13" s="46"/>
      <c r="C13" s="46"/>
      <c r="D13" s="46"/>
      <c r="E13" s="46"/>
      <c r="F13" s="46"/>
      <c r="G13" s="46"/>
      <c r="H13" s="46"/>
      <c r="I13" s="46"/>
    </row>
    <row r="14" spans="1:10" ht="15.75" customHeight="1" x14ac:dyDescent="0.25">
      <c r="A14" s="3" t="s">
        <v>22</v>
      </c>
      <c r="B14" s="3"/>
      <c r="C14" s="3"/>
      <c r="D14" s="101">
        <v>498000</v>
      </c>
      <c r="E14" s="102"/>
      <c r="F14" s="102"/>
      <c r="G14" s="3"/>
      <c r="H14" s="3"/>
      <c r="I14" s="3"/>
    </row>
    <row r="15" spans="1:10" ht="15.75" customHeight="1" x14ac:dyDescent="0.25">
      <c r="A15" s="103" t="s">
        <v>23</v>
      </c>
      <c r="B15" s="103"/>
      <c r="C15" s="103"/>
      <c r="D15" s="103"/>
      <c r="E15" s="103"/>
      <c r="F15" s="103"/>
      <c r="G15" s="103"/>
      <c r="H15" s="103"/>
      <c r="I15" s="103"/>
    </row>
    <row r="16" spans="1:10" x14ac:dyDescent="0.25">
      <c r="A16" s="99" t="s">
        <v>516</v>
      </c>
      <c r="B16" s="99"/>
      <c r="C16" s="99"/>
      <c r="D16" s="99"/>
      <c r="E16" s="99"/>
      <c r="F16" s="99"/>
      <c r="G16" s="99"/>
      <c r="H16" s="4"/>
      <c r="I16" s="4"/>
    </row>
    <row r="17" spans="1:9" x14ac:dyDescent="0.25">
      <c r="A17" s="8"/>
      <c r="B17" s="47"/>
      <c r="C17" s="47"/>
      <c r="D17" s="4"/>
      <c r="E17" s="8"/>
      <c r="F17" s="47"/>
      <c r="G17" s="47"/>
      <c r="H17" s="4"/>
      <c r="I17" s="4"/>
    </row>
    <row r="18" spans="1:9" x14ac:dyDescent="0.25">
      <c r="A18" s="8"/>
      <c r="B18" s="47"/>
      <c r="C18" s="47"/>
      <c r="D18" s="4"/>
      <c r="E18" s="8"/>
      <c r="F18" s="47"/>
      <c r="G18" s="47"/>
      <c r="H18" s="4"/>
      <c r="I18" s="4"/>
    </row>
    <row r="19" spans="1:9" ht="15.75" x14ac:dyDescent="0.25">
      <c r="A19" s="105" t="s">
        <v>529</v>
      </c>
      <c r="B19" s="105"/>
      <c r="C19" s="105"/>
      <c r="D19" s="105"/>
      <c r="E19" s="105"/>
      <c r="F19" s="105"/>
      <c r="G19" s="105"/>
      <c r="H19" s="105"/>
    </row>
    <row r="20" spans="1:9" ht="15.75" x14ac:dyDescent="0.25">
      <c r="A20" s="12" t="s">
        <v>365</v>
      </c>
      <c r="C20" s="101">
        <f>D14-30000</f>
        <v>468000</v>
      </c>
      <c r="D20" s="102"/>
      <c r="E20" s="102"/>
    </row>
    <row r="21" spans="1:9" x14ac:dyDescent="0.25">
      <c r="A21" s="12" t="s">
        <v>28</v>
      </c>
    </row>
    <row r="22" spans="1:9" x14ac:dyDescent="0.25">
      <c r="C22" s="104"/>
      <c r="D22" s="104"/>
      <c r="E22" s="104"/>
      <c r="F22" s="104"/>
    </row>
    <row r="23" spans="1:9" x14ac:dyDescent="0.25">
      <c r="C23" s="98" t="s">
        <v>29</v>
      </c>
      <c r="D23" s="98"/>
      <c r="E23" s="98"/>
      <c r="F23" s="98"/>
    </row>
    <row r="24" spans="1:9" x14ac:dyDescent="0.25">
      <c r="C24" s="45"/>
      <c r="D24" s="45"/>
      <c r="E24" s="45"/>
      <c r="F24" s="45"/>
    </row>
  </sheetData>
  <mergeCells count="14">
    <mergeCell ref="C23:F23"/>
    <mergeCell ref="C1:J3"/>
    <mergeCell ref="A12:I12"/>
    <mergeCell ref="D14:F14"/>
    <mergeCell ref="A15:I15"/>
    <mergeCell ref="C22:F22"/>
    <mergeCell ref="C4:E4"/>
    <mergeCell ref="A5:B6"/>
    <mergeCell ref="B8:E8"/>
    <mergeCell ref="B9:E9"/>
    <mergeCell ref="B10:E10"/>
    <mergeCell ref="A19:H19"/>
    <mergeCell ref="C20:E20"/>
    <mergeCell ref="A16:G16"/>
  </mergeCells>
  <dataValidations xWindow="238" yWindow="360" count="1">
    <dataValidation allowBlank="1" showInputMessage="1" showErrorMessage="1" prompt="Agregue el logotipo de la empresa en esta celda." sqref="C4 A5" xr:uid="{00000000-0002-0000-0A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N29"/>
  <sheetViews>
    <sheetView topLeftCell="A10" workbookViewId="0">
      <selection activeCell="M24" sqref="M24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5" max="5" width="6" customWidth="1"/>
    <col min="6" max="6" width="15.140625" customWidth="1"/>
    <col min="7" max="7" width="3.140625" customWidth="1"/>
    <col min="8" max="8" width="17.7109375" customWidth="1"/>
    <col min="9" max="9" width="4.140625" customWidth="1"/>
    <col min="14" max="14" width="12.5703125" bestFit="1" customWidth="1"/>
  </cols>
  <sheetData>
    <row r="1" spans="1:10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10" x14ac:dyDescent="0.25">
      <c r="C2" s="95"/>
      <c r="D2" s="95"/>
      <c r="E2" s="95"/>
      <c r="F2" s="95"/>
      <c r="G2" s="95"/>
      <c r="H2" s="95"/>
      <c r="I2" s="95"/>
    </row>
    <row r="3" spans="1:10" ht="24" customHeight="1" x14ac:dyDescent="0.25">
      <c r="C3" s="95"/>
      <c r="D3" s="95"/>
      <c r="E3" s="95"/>
      <c r="F3" s="95"/>
      <c r="G3" s="95"/>
      <c r="H3" s="95"/>
      <c r="I3" s="95"/>
    </row>
    <row r="4" spans="1:10" ht="34.5" customHeight="1" x14ac:dyDescent="0.25">
      <c r="C4" s="107" t="s">
        <v>19</v>
      </c>
      <c r="D4" s="107"/>
      <c r="E4" s="107"/>
    </row>
    <row r="5" spans="1:10" x14ac:dyDescent="0.25">
      <c r="A5" s="97" t="s">
        <v>20</v>
      </c>
      <c r="B5" s="97"/>
    </row>
    <row r="6" spans="1:10" x14ac:dyDescent="0.25">
      <c r="A6" s="97"/>
      <c r="B6" s="97"/>
    </row>
    <row r="7" spans="1:10" ht="9.75" customHeight="1" x14ac:dyDescent="0.25">
      <c r="A7" s="97"/>
      <c r="B7" s="97"/>
    </row>
    <row r="8" spans="1:10" hidden="1" x14ac:dyDescent="0.25">
      <c r="A8" s="97"/>
      <c r="B8" s="97"/>
    </row>
    <row r="9" spans="1:10" x14ac:dyDescent="0.25">
      <c r="A9" s="69"/>
      <c r="B9" s="69"/>
    </row>
    <row r="10" spans="1:10" x14ac:dyDescent="0.25">
      <c r="A10" s="13" t="s">
        <v>26</v>
      </c>
      <c r="B10" s="94" t="s">
        <v>445</v>
      </c>
      <c r="C10" s="94"/>
      <c r="D10" s="94"/>
      <c r="E10" s="94"/>
    </row>
    <row r="11" spans="1:10" x14ac:dyDescent="0.25">
      <c r="A11" s="13" t="s">
        <v>27</v>
      </c>
      <c r="B11" s="94">
        <v>18929731</v>
      </c>
      <c r="C11" s="94"/>
      <c r="D11" s="94"/>
      <c r="E11" s="94"/>
    </row>
    <row r="12" spans="1:10" ht="15" customHeight="1" x14ac:dyDescent="0.25">
      <c r="A12" s="13" t="s">
        <v>31</v>
      </c>
      <c r="B12" s="94" t="s">
        <v>55</v>
      </c>
      <c r="C12" s="94"/>
      <c r="D12" s="94"/>
      <c r="E12" s="94"/>
      <c r="F12" s="94"/>
      <c r="G12" s="94"/>
      <c r="H12" s="94"/>
      <c r="I12" s="94"/>
      <c r="J12" s="94"/>
    </row>
    <row r="13" spans="1:10" ht="15" customHeight="1" x14ac:dyDescent="0.25">
      <c r="A13" s="68"/>
      <c r="B13" s="11"/>
      <c r="C13" s="11"/>
      <c r="D13" s="11"/>
      <c r="E13" s="11"/>
    </row>
    <row r="14" spans="1:10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10" ht="18.75" x14ac:dyDescent="0.3">
      <c r="A15" s="71"/>
      <c r="B15" s="71"/>
      <c r="C15" s="71"/>
      <c r="D15" s="71"/>
      <c r="E15" s="71"/>
      <c r="F15" s="71"/>
      <c r="G15" s="71"/>
      <c r="H15" s="71"/>
      <c r="I15" s="71"/>
    </row>
    <row r="16" spans="1:10" ht="15.75" x14ac:dyDescent="0.25">
      <c r="A16" s="3" t="s">
        <v>22</v>
      </c>
      <c r="B16" s="3"/>
      <c r="C16" s="3"/>
      <c r="D16" s="101">
        <f>H25</f>
        <v>800000</v>
      </c>
      <c r="E16" s="102"/>
      <c r="F16" s="102"/>
      <c r="G16" s="3"/>
      <c r="H16" s="3"/>
      <c r="I16" s="3"/>
    </row>
    <row r="17" spans="1:14" ht="15.75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14" x14ac:dyDescent="0.25">
      <c r="A18" s="89" t="s">
        <v>516</v>
      </c>
      <c r="B18" s="89"/>
      <c r="C18" s="89"/>
      <c r="D18" s="89"/>
      <c r="E18" s="89"/>
      <c r="F18" s="89"/>
      <c r="G18" s="89"/>
      <c r="H18" s="89"/>
      <c r="I18" s="89"/>
    </row>
    <row r="19" spans="1:14" x14ac:dyDescent="0.25">
      <c r="A19" s="8"/>
      <c r="B19" s="72"/>
      <c r="C19" s="72"/>
      <c r="D19" s="4"/>
      <c r="E19" s="8"/>
      <c r="F19" s="72"/>
      <c r="G19" s="72"/>
      <c r="H19" s="4"/>
      <c r="I19" s="4"/>
    </row>
    <row r="20" spans="1:14" x14ac:dyDescent="0.25">
      <c r="A20" s="8" t="s">
        <v>446</v>
      </c>
      <c r="B20" s="72"/>
      <c r="C20" s="72"/>
      <c r="D20" s="4"/>
      <c r="E20" s="8"/>
      <c r="F20" s="72"/>
      <c r="G20" s="72"/>
      <c r="H20" s="4"/>
      <c r="I20" s="4"/>
    </row>
    <row r="21" spans="1:14" x14ac:dyDescent="0.25">
      <c r="A21" s="8"/>
      <c r="B21" s="72"/>
      <c r="C21" s="106" t="s">
        <v>500</v>
      </c>
      <c r="D21" s="106"/>
      <c r="E21" s="106"/>
      <c r="F21" s="106"/>
      <c r="G21" s="106"/>
      <c r="H21" s="73">
        <v>590000</v>
      </c>
      <c r="I21" s="4"/>
    </row>
    <row r="22" spans="1:14" x14ac:dyDescent="0.25">
      <c r="A22" s="8"/>
      <c r="B22" s="72"/>
      <c r="C22" s="106" t="s">
        <v>450</v>
      </c>
      <c r="D22" s="106"/>
      <c r="E22" s="106"/>
      <c r="F22" s="106"/>
      <c r="G22" s="106"/>
      <c r="H22" s="73">
        <v>210000</v>
      </c>
      <c r="I22" s="4"/>
    </row>
    <row r="23" spans="1:14" x14ac:dyDescent="0.25">
      <c r="A23" s="8"/>
      <c r="B23" s="72"/>
      <c r="C23" s="106"/>
      <c r="D23" s="106"/>
      <c r="E23" s="106"/>
      <c r="F23" s="106"/>
      <c r="G23" s="106"/>
      <c r="H23" s="73"/>
      <c r="I23" s="4"/>
    </row>
    <row r="24" spans="1:14" x14ac:dyDescent="0.25">
      <c r="A24" s="8"/>
      <c r="B24" s="72"/>
      <c r="C24" s="108"/>
      <c r="D24" s="109"/>
      <c r="E24" s="109"/>
      <c r="F24" s="109"/>
      <c r="G24" s="110"/>
      <c r="H24" s="73"/>
      <c r="I24" s="4"/>
    </row>
    <row r="25" spans="1:14" ht="15.75" thickBot="1" x14ac:dyDescent="0.3">
      <c r="C25" s="74"/>
      <c r="D25" s="74"/>
      <c r="E25" s="74"/>
      <c r="F25" s="74"/>
      <c r="G25" s="74"/>
      <c r="H25" s="75">
        <f>SUM(H21:H24)</f>
        <v>800000</v>
      </c>
    </row>
    <row r="26" spans="1:14" x14ac:dyDescent="0.25">
      <c r="A26" s="12" t="s">
        <v>28</v>
      </c>
    </row>
    <row r="27" spans="1:14" x14ac:dyDescent="0.25">
      <c r="C27" s="104"/>
      <c r="D27" s="104"/>
      <c r="E27" s="104"/>
      <c r="F27" s="104"/>
    </row>
    <row r="28" spans="1:14" x14ac:dyDescent="0.25">
      <c r="C28" s="98" t="s">
        <v>29</v>
      </c>
      <c r="D28" s="98"/>
      <c r="E28" s="98"/>
      <c r="F28" s="98"/>
    </row>
    <row r="29" spans="1:14" x14ac:dyDescent="0.25">
      <c r="C29" s="70"/>
      <c r="D29" s="70"/>
      <c r="E29" s="70"/>
      <c r="F29" s="70"/>
      <c r="N29" s="76"/>
    </row>
  </sheetData>
  <mergeCells count="15">
    <mergeCell ref="C22:G22"/>
    <mergeCell ref="C23:G23"/>
    <mergeCell ref="C24:G24"/>
    <mergeCell ref="C27:F27"/>
    <mergeCell ref="C28:F28"/>
    <mergeCell ref="C21:G21"/>
    <mergeCell ref="C1:I3"/>
    <mergeCell ref="C4:E4"/>
    <mergeCell ref="A5:B8"/>
    <mergeCell ref="B10:E10"/>
    <mergeCell ref="B11:E11"/>
    <mergeCell ref="B12:J12"/>
    <mergeCell ref="A14:I14"/>
    <mergeCell ref="D16:F16"/>
    <mergeCell ref="A17:I17"/>
  </mergeCells>
  <dataValidations disablePrompts="1" count="1">
    <dataValidation allowBlank="1" showInputMessage="1" showErrorMessage="1" prompt="Agregue el logotipo de la empresa en esta celda." sqref="C4 A5" xr:uid="{00000000-0002-0000-0B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Hoja31"/>
  <dimension ref="A1:A17"/>
  <sheetViews>
    <sheetView workbookViewId="0">
      <selection activeCell="D11" sqref="D11"/>
    </sheetView>
  </sheetViews>
  <sheetFormatPr baseColWidth="10" defaultRowHeight="15" x14ac:dyDescent="0.25"/>
  <cols>
    <col min="1" max="1" width="38.42578125" style="24" customWidth="1"/>
    <col min="2" max="16384" width="11.42578125" style="24"/>
  </cols>
  <sheetData>
    <row r="1" spans="1:1" x14ac:dyDescent="0.25">
      <c r="A1" s="23" t="s">
        <v>51</v>
      </c>
    </row>
    <row r="2" spans="1:1" x14ac:dyDescent="0.25">
      <c r="A2" s="23" t="s">
        <v>52</v>
      </c>
    </row>
    <row r="3" spans="1:1" x14ac:dyDescent="0.25">
      <c r="A3" s="23" t="s">
        <v>53</v>
      </c>
    </row>
    <row r="4" spans="1:1" x14ac:dyDescent="0.25">
      <c r="A4" s="23" t="s">
        <v>54</v>
      </c>
    </row>
    <row r="5" spans="1:1" x14ac:dyDescent="0.25">
      <c r="A5" s="23" t="s">
        <v>55</v>
      </c>
    </row>
    <row r="6" spans="1:1" x14ac:dyDescent="0.25">
      <c r="A6" s="23" t="s">
        <v>56</v>
      </c>
    </row>
    <row r="7" spans="1:1" x14ac:dyDescent="0.25">
      <c r="A7" s="23" t="s">
        <v>57</v>
      </c>
    </row>
    <row r="8" spans="1:1" x14ac:dyDescent="0.25">
      <c r="A8" s="23" t="s">
        <v>30</v>
      </c>
    </row>
    <row r="9" spans="1:1" x14ac:dyDescent="0.25">
      <c r="A9" s="23" t="s">
        <v>246</v>
      </c>
    </row>
    <row r="10" spans="1:1" x14ac:dyDescent="0.25">
      <c r="A10" s="23" t="s">
        <v>296</v>
      </c>
    </row>
    <row r="11" spans="1:1" x14ac:dyDescent="0.25">
      <c r="A11" s="23" t="s">
        <v>454</v>
      </c>
    </row>
    <row r="12" spans="1:1" x14ac:dyDescent="0.25">
      <c r="A12" s="23"/>
    </row>
    <row r="13" spans="1:1" x14ac:dyDescent="0.25">
      <c r="A13" s="23"/>
    </row>
    <row r="14" spans="1:1" x14ac:dyDescent="0.25">
      <c r="A14" s="23"/>
    </row>
    <row r="15" spans="1:1" x14ac:dyDescent="0.25">
      <c r="A15" s="23"/>
    </row>
    <row r="16" spans="1:1" x14ac:dyDescent="0.25">
      <c r="A16" s="23"/>
    </row>
    <row r="17" spans="1:1" x14ac:dyDescent="0.25">
      <c r="A17" s="23"/>
    </row>
  </sheetData>
  <pageMargins left="0.7" right="0.7" top="0.75" bottom="0.75" header="0.3" footer="0.3"/>
  <tableParts count="1">
    <tablePart r:id="rId1"/>
  </tablePart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Hoja8"/>
  <dimension ref="A1:I26"/>
  <sheetViews>
    <sheetView workbookViewId="0">
      <selection activeCell="K13" sqref="K13"/>
    </sheetView>
  </sheetViews>
  <sheetFormatPr baseColWidth="10" defaultRowHeight="15" x14ac:dyDescent="0.25"/>
  <cols>
    <col min="1" max="1" width="16.7109375" customWidth="1"/>
    <col min="2" max="2" width="0.5703125" customWidth="1"/>
    <col min="4" max="4" width="3.5703125" customWidth="1"/>
    <col min="7" max="7" width="22.28515625" customWidth="1"/>
    <col min="8" max="8" width="3.5703125" customWidth="1"/>
    <col min="9" max="9" width="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33.75" customHeight="1" x14ac:dyDescent="0.25">
      <c r="C4" s="96" t="s">
        <v>19</v>
      </c>
      <c r="D4" s="96"/>
      <c r="E4" s="96"/>
    </row>
    <row r="5" spans="1:9" x14ac:dyDescent="0.25">
      <c r="A5" s="97" t="s">
        <v>20</v>
      </c>
      <c r="B5" s="97"/>
    </row>
    <row r="6" spans="1:9" x14ac:dyDescent="0.25">
      <c r="A6" s="97"/>
      <c r="B6" s="97"/>
    </row>
    <row r="7" spans="1:9" ht="9.75" customHeight="1" x14ac:dyDescent="0.25">
      <c r="A7" s="97"/>
      <c r="B7" s="97"/>
    </row>
    <row r="8" spans="1:9" ht="5.25" customHeight="1" x14ac:dyDescent="0.25">
      <c r="A8" s="97"/>
      <c r="B8" s="97"/>
    </row>
    <row r="9" spans="1:9" x14ac:dyDescent="0.25">
      <c r="A9" s="49"/>
      <c r="B9" s="49"/>
    </row>
    <row r="10" spans="1:9" ht="15" customHeight="1" x14ac:dyDescent="0.25">
      <c r="A10" s="13" t="s">
        <v>26</v>
      </c>
      <c r="B10" s="94" t="s">
        <v>54</v>
      </c>
      <c r="C10" s="94"/>
      <c r="D10" s="94"/>
      <c r="E10" s="94"/>
    </row>
    <row r="11" spans="1:9" x14ac:dyDescent="0.25">
      <c r="A11" s="13" t="s">
        <v>27</v>
      </c>
      <c r="B11" s="94">
        <v>1015424418</v>
      </c>
      <c r="C11" s="94"/>
      <c r="D11" s="94"/>
      <c r="E11" s="94"/>
    </row>
    <row r="12" spans="1:9" ht="15" customHeight="1" x14ac:dyDescent="0.25">
      <c r="A12" s="13" t="s">
        <v>31</v>
      </c>
      <c r="B12" s="94" t="s">
        <v>33</v>
      </c>
      <c r="C12" s="94"/>
      <c r="D12" s="94"/>
      <c r="E12" s="94"/>
    </row>
    <row r="13" spans="1:9" ht="15" customHeight="1" x14ac:dyDescent="0.25">
      <c r="A13" s="48"/>
      <c r="B13" s="11"/>
      <c r="C13" s="11"/>
      <c r="D13" s="11"/>
      <c r="E13" s="11"/>
    </row>
    <row r="14" spans="1:9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9" ht="18.75" x14ac:dyDescent="0.3">
      <c r="A15" s="46"/>
      <c r="B15" s="46"/>
      <c r="C15" s="46"/>
      <c r="D15" s="46"/>
      <c r="E15" s="46"/>
      <c r="F15" s="46"/>
      <c r="G15" s="46"/>
      <c r="H15" s="46"/>
      <c r="I15" s="46"/>
    </row>
    <row r="16" spans="1:9" ht="15.75" customHeight="1" x14ac:dyDescent="0.25">
      <c r="A16" s="3" t="s">
        <v>22</v>
      </c>
      <c r="B16" s="3"/>
      <c r="C16" s="3"/>
      <c r="D16" s="101">
        <v>200000</v>
      </c>
      <c r="E16" s="102"/>
      <c r="F16" s="102"/>
      <c r="G16" s="3"/>
      <c r="H16" s="3"/>
      <c r="I16" s="3"/>
    </row>
    <row r="17" spans="1:9" ht="15.75" customHeight="1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8" t="s">
        <v>24</v>
      </c>
      <c r="B18" s="111">
        <v>44534</v>
      </c>
      <c r="C18" s="111"/>
      <c r="D18" s="4"/>
      <c r="E18" s="8" t="s">
        <v>25</v>
      </c>
      <c r="F18" s="111">
        <v>44540</v>
      </c>
      <c r="G18" s="111"/>
      <c r="H18" s="4"/>
      <c r="I18" s="4"/>
    </row>
    <row r="19" spans="1:9" x14ac:dyDescent="0.25">
      <c r="A19" s="8"/>
      <c r="B19" s="47"/>
      <c r="C19" s="47"/>
      <c r="D19" s="4"/>
      <c r="E19" s="8"/>
      <c r="F19" s="47"/>
      <c r="G19" s="47"/>
      <c r="H19" s="4"/>
      <c r="I19" s="4"/>
    </row>
    <row r="20" spans="1:9" x14ac:dyDescent="0.25">
      <c r="A20" s="8"/>
      <c r="B20" s="47"/>
      <c r="C20" s="47"/>
      <c r="D20" s="4"/>
      <c r="E20" s="8"/>
      <c r="F20" s="47"/>
      <c r="G20" s="47"/>
      <c r="H20" s="4"/>
      <c r="I20" s="4"/>
    </row>
    <row r="23" spans="1:9" x14ac:dyDescent="0.25">
      <c r="A23" s="12" t="s">
        <v>28</v>
      </c>
    </row>
    <row r="24" spans="1:9" x14ac:dyDescent="0.25">
      <c r="C24" s="104"/>
      <c r="D24" s="104"/>
      <c r="E24" s="104"/>
      <c r="F24" s="104"/>
    </row>
    <row r="25" spans="1:9" x14ac:dyDescent="0.25">
      <c r="C25" s="98" t="s">
        <v>29</v>
      </c>
      <c r="D25" s="98"/>
      <c r="E25" s="98"/>
      <c r="F25" s="98"/>
    </row>
    <row r="26" spans="1:9" x14ac:dyDescent="0.25">
      <c r="C26" s="45"/>
      <c r="D26" s="45"/>
      <c r="E26" s="45"/>
      <c r="F26" s="45"/>
    </row>
  </sheetData>
  <mergeCells count="13">
    <mergeCell ref="B12:E12"/>
    <mergeCell ref="C1:I3"/>
    <mergeCell ref="C4:E4"/>
    <mergeCell ref="A5:B8"/>
    <mergeCell ref="B10:E10"/>
    <mergeCell ref="B11:E11"/>
    <mergeCell ref="C25:F25"/>
    <mergeCell ref="A14:I14"/>
    <mergeCell ref="D16:F16"/>
    <mergeCell ref="A17:I17"/>
    <mergeCell ref="B18:C18"/>
    <mergeCell ref="F18:G18"/>
    <mergeCell ref="C24:F24"/>
  </mergeCells>
  <dataValidations count="1">
    <dataValidation allowBlank="1" showInputMessage="1" showErrorMessage="1" prompt="Agregue el logotipo de la empresa en esta celda." sqref="C4 A5" xr:uid="{00000000-0002-0000-0D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Hoja6"/>
  <dimension ref="A1:A2"/>
  <sheetViews>
    <sheetView workbookViewId="0">
      <selection activeCell="B7" sqref="B7"/>
    </sheetView>
  </sheetViews>
  <sheetFormatPr baseColWidth="10" defaultRowHeight="15" x14ac:dyDescent="0.25"/>
  <cols>
    <col min="1" max="1" width="17.7109375" customWidth="1"/>
  </cols>
  <sheetData>
    <row r="1" spans="1:1" x14ac:dyDescent="0.25">
      <c r="A1" s="30" t="s">
        <v>172</v>
      </c>
    </row>
    <row r="2" spans="1:1" x14ac:dyDescent="0.25">
      <c r="A2" s="31" t="s">
        <v>173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26"/>
  <sheetViews>
    <sheetView topLeftCell="A4" workbookViewId="0">
      <selection activeCell="A18" sqref="A18:I18"/>
    </sheetView>
  </sheetViews>
  <sheetFormatPr baseColWidth="10" defaultRowHeight="15" x14ac:dyDescent="0.25"/>
  <cols>
    <col min="1" max="1" width="18.5703125" customWidth="1"/>
    <col min="2" max="2" width="0.42578125" customWidth="1"/>
    <col min="4" max="4" width="3.5703125" customWidth="1"/>
    <col min="8" max="8" width="7.140625" customWidth="1"/>
    <col min="9" max="9" width="4.14062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38.25" customHeight="1" x14ac:dyDescent="0.25">
      <c r="C4" s="96" t="s">
        <v>19</v>
      </c>
      <c r="D4" s="96"/>
      <c r="E4" s="96"/>
    </row>
    <row r="5" spans="1:9" ht="21" customHeight="1" x14ac:dyDescent="0.25">
      <c r="A5" s="97" t="s">
        <v>20</v>
      </c>
      <c r="B5" s="97"/>
    </row>
    <row r="6" spans="1:9" ht="9" customHeight="1" x14ac:dyDescent="0.25">
      <c r="A6" s="97"/>
      <c r="B6" s="97"/>
    </row>
    <row r="7" spans="1:9" ht="9.75" customHeight="1" x14ac:dyDescent="0.25">
      <c r="A7" s="97"/>
      <c r="B7" s="97"/>
    </row>
    <row r="8" spans="1:9" hidden="1" x14ac:dyDescent="0.25">
      <c r="A8" s="97"/>
      <c r="B8" s="97"/>
    </row>
    <row r="9" spans="1:9" x14ac:dyDescent="0.25">
      <c r="A9" s="83"/>
      <c r="B9" s="83"/>
    </row>
    <row r="10" spans="1:9" ht="15" customHeight="1" x14ac:dyDescent="0.25">
      <c r="A10" s="13" t="s">
        <v>26</v>
      </c>
      <c r="B10" s="94" t="s">
        <v>524</v>
      </c>
      <c r="C10" s="94"/>
      <c r="D10" s="94"/>
      <c r="E10" s="94"/>
    </row>
    <row r="11" spans="1:9" x14ac:dyDescent="0.25">
      <c r="A11" s="13" t="s">
        <v>27</v>
      </c>
      <c r="B11" s="94">
        <v>16293069</v>
      </c>
      <c r="C11" s="94"/>
      <c r="D11" s="94"/>
      <c r="E11" s="94"/>
    </row>
    <row r="12" spans="1:9" ht="15" customHeight="1" x14ac:dyDescent="0.25">
      <c r="A12" s="13" t="s">
        <v>31</v>
      </c>
      <c r="B12" s="94" t="s">
        <v>525</v>
      </c>
      <c r="C12" s="94"/>
      <c r="D12" s="94"/>
      <c r="E12" s="94"/>
    </row>
    <row r="13" spans="1:9" ht="15" customHeight="1" x14ac:dyDescent="0.25">
      <c r="A13" s="82"/>
      <c r="B13" s="11"/>
      <c r="C13" s="11"/>
      <c r="D13" s="11"/>
      <c r="E13" s="11"/>
    </row>
    <row r="14" spans="1:9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9" ht="18.75" x14ac:dyDescent="0.3">
      <c r="A15" s="85"/>
      <c r="B15" s="85"/>
      <c r="C15" s="85"/>
      <c r="D15" s="85"/>
      <c r="E15" s="85"/>
      <c r="F15" s="85"/>
      <c r="G15" s="85"/>
      <c r="H15" s="85"/>
      <c r="I15" s="85"/>
    </row>
    <row r="16" spans="1:9" ht="15.75" x14ac:dyDescent="0.25">
      <c r="A16" s="3" t="s">
        <v>22</v>
      </c>
      <c r="B16" s="3"/>
      <c r="C16" s="3"/>
      <c r="D16" s="101">
        <v>200000</v>
      </c>
      <c r="E16" s="102"/>
      <c r="F16" s="102"/>
      <c r="G16" s="3"/>
      <c r="H16" s="3"/>
      <c r="I16" s="3"/>
    </row>
    <row r="17" spans="1:9" ht="15.75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99" t="s">
        <v>527</v>
      </c>
      <c r="B18" s="99"/>
      <c r="C18" s="99"/>
      <c r="D18" s="99"/>
      <c r="E18" s="99"/>
      <c r="F18" s="99"/>
      <c r="G18" s="99"/>
      <c r="H18" s="99"/>
      <c r="I18" s="99"/>
    </row>
    <row r="19" spans="1:9" x14ac:dyDescent="0.25">
      <c r="A19" s="8"/>
      <c r="B19" s="86"/>
      <c r="C19" s="86"/>
      <c r="D19" s="4"/>
      <c r="E19" s="8"/>
      <c r="F19" s="86"/>
      <c r="G19" s="86"/>
      <c r="H19" s="4"/>
      <c r="I19" s="4"/>
    </row>
    <row r="20" spans="1:9" x14ac:dyDescent="0.25">
      <c r="A20" s="8"/>
      <c r="B20" s="86"/>
      <c r="C20" s="86"/>
      <c r="D20" s="4"/>
      <c r="E20" s="8"/>
      <c r="F20" s="86"/>
      <c r="G20" s="86"/>
      <c r="H20" s="4"/>
      <c r="I20" s="4"/>
    </row>
    <row r="23" spans="1:9" x14ac:dyDescent="0.25">
      <c r="A23" s="12" t="s">
        <v>28</v>
      </c>
    </row>
    <row r="24" spans="1:9" x14ac:dyDescent="0.25">
      <c r="C24" s="104"/>
      <c r="D24" s="104"/>
      <c r="E24" s="104"/>
      <c r="F24" s="104"/>
    </row>
    <row r="25" spans="1:9" x14ac:dyDescent="0.25">
      <c r="C25" s="98" t="s">
        <v>29</v>
      </c>
      <c r="D25" s="98"/>
      <c r="E25" s="98"/>
      <c r="F25" s="98"/>
    </row>
    <row r="26" spans="1:9" x14ac:dyDescent="0.25">
      <c r="C26" s="84"/>
      <c r="D26" s="84"/>
      <c r="E26" s="84"/>
      <c r="F26" s="84"/>
    </row>
  </sheetData>
  <mergeCells count="12">
    <mergeCell ref="C25:F25"/>
    <mergeCell ref="A18:I18"/>
    <mergeCell ref="A14:I14"/>
    <mergeCell ref="D16:F16"/>
    <mergeCell ref="A17:I17"/>
    <mergeCell ref="C24:F24"/>
    <mergeCell ref="B12:E12"/>
    <mergeCell ref="C1:I3"/>
    <mergeCell ref="C4:E4"/>
    <mergeCell ref="A5:B8"/>
    <mergeCell ref="B10:E10"/>
    <mergeCell ref="B11:E11"/>
  </mergeCells>
  <dataValidations disablePrompts="1" count="1">
    <dataValidation allowBlank="1" showInputMessage="1" showErrorMessage="1" prompt="Agregue el logotipo de la empresa en esta celda." sqref="C4 A5" xr:uid="{00000000-0002-0000-01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Hoja1"/>
  <dimension ref="A1:L282"/>
  <sheetViews>
    <sheetView tabSelected="1" topLeftCell="A226" workbookViewId="0">
      <selection activeCell="F253" sqref="F253"/>
    </sheetView>
  </sheetViews>
  <sheetFormatPr baseColWidth="10" defaultRowHeight="15" x14ac:dyDescent="0.25"/>
  <cols>
    <col min="1" max="1" width="16.28515625" style="1" customWidth="1"/>
    <col min="2" max="2" width="22.5703125" style="14" customWidth="1"/>
    <col min="3" max="3" width="27.7109375" style="1" customWidth="1"/>
    <col min="4" max="4" width="20" style="1" customWidth="1"/>
    <col min="5" max="5" width="24" style="1" customWidth="1"/>
    <col min="6" max="6" width="82.28515625" style="1" customWidth="1"/>
    <col min="7" max="7" width="23.28515625" style="2" customWidth="1"/>
    <col min="8" max="8" width="25.85546875" style="2" customWidth="1"/>
    <col min="9" max="11" width="39.85546875" style="1" customWidth="1"/>
    <col min="12" max="12" width="26.5703125" style="2" customWidth="1"/>
    <col min="13" max="16384" width="11.42578125" style="1"/>
  </cols>
  <sheetData>
    <row r="1" spans="1:12" x14ac:dyDescent="0.25">
      <c r="A1" s="1" t="s">
        <v>0</v>
      </c>
      <c r="B1" s="14" t="s">
        <v>1</v>
      </c>
      <c r="C1" s="1" t="s">
        <v>2</v>
      </c>
      <c r="D1" s="1" t="s">
        <v>3</v>
      </c>
      <c r="E1" s="1" t="s">
        <v>51</v>
      </c>
      <c r="F1" s="1" t="s">
        <v>4</v>
      </c>
      <c r="G1" s="2" t="s">
        <v>5</v>
      </c>
      <c r="H1" s="2" t="s">
        <v>6</v>
      </c>
      <c r="I1" s="1" t="s">
        <v>7</v>
      </c>
      <c r="J1" s="1" t="s">
        <v>8</v>
      </c>
      <c r="K1" s="1" t="s">
        <v>171</v>
      </c>
      <c r="L1" s="2" t="s">
        <v>47</v>
      </c>
    </row>
    <row r="2" spans="1:12" x14ac:dyDescent="0.25">
      <c r="A2" s="25">
        <v>44513</v>
      </c>
      <c r="C2" s="1" t="s">
        <v>9</v>
      </c>
      <c r="E2" s="1" t="s">
        <v>30</v>
      </c>
      <c r="F2" s="1" t="s">
        <v>10</v>
      </c>
      <c r="G2" s="2">
        <v>140000</v>
      </c>
      <c r="H2" s="2">
        <f>Tabla2[[#This Row],[TOTAL FACTURA]]*0.6</f>
        <v>84000</v>
      </c>
      <c r="K2" s="1" t="s">
        <v>172</v>
      </c>
      <c r="L2" s="29">
        <f>Tabla2[[#This Row],[TOTAL FACTURA]]-Tabla2[[#This Row],[PORCENTAJE A CANCELAR]]</f>
        <v>56000</v>
      </c>
    </row>
    <row r="3" spans="1:12" x14ac:dyDescent="0.25">
      <c r="A3" s="25">
        <v>44513</v>
      </c>
      <c r="B3" s="1"/>
      <c r="C3" s="1" t="s">
        <v>40</v>
      </c>
      <c r="E3" s="1" t="s">
        <v>57</v>
      </c>
      <c r="F3" s="17" t="s">
        <v>58</v>
      </c>
      <c r="G3" s="2">
        <v>100000</v>
      </c>
      <c r="H3" s="2">
        <f>Tabla2[[#This Row],[TOTAL FACTURA]]*0.6</f>
        <v>60000</v>
      </c>
      <c r="I3" s="2"/>
      <c r="K3" s="1" t="s">
        <v>172</v>
      </c>
      <c r="L3" s="29">
        <f>Tabla2[[#This Row],[TOTAL FACTURA]]-Tabla2[[#This Row],[PORCENTAJE A CANCELAR]]</f>
        <v>40000</v>
      </c>
    </row>
    <row r="4" spans="1:12" x14ac:dyDescent="0.25">
      <c r="A4" s="25">
        <v>44513</v>
      </c>
      <c r="B4" s="1"/>
      <c r="C4" s="1" t="s">
        <v>59</v>
      </c>
      <c r="E4" s="1" t="s">
        <v>57</v>
      </c>
      <c r="F4" s="17" t="s">
        <v>60</v>
      </c>
      <c r="G4" s="2">
        <v>40000</v>
      </c>
      <c r="H4" s="2">
        <f>Tabla2[[#This Row],[TOTAL FACTURA]]*0.6</f>
        <v>24000</v>
      </c>
      <c r="I4" s="2"/>
      <c r="K4" s="1" t="s">
        <v>172</v>
      </c>
      <c r="L4" s="29">
        <f>Tabla2[[#This Row],[TOTAL FACTURA]]-Tabla2[[#This Row],[PORCENTAJE A CANCELAR]]</f>
        <v>16000</v>
      </c>
    </row>
    <row r="5" spans="1:12" x14ac:dyDescent="0.25">
      <c r="A5" s="25">
        <v>44514</v>
      </c>
      <c r="C5" s="1" t="s">
        <v>11</v>
      </c>
      <c r="E5" s="1" t="s">
        <v>30</v>
      </c>
      <c r="F5" s="1" t="s">
        <v>12</v>
      </c>
      <c r="G5" s="2">
        <v>180000</v>
      </c>
      <c r="H5" s="2">
        <f>Tabla2[[#This Row],[TOTAL FACTURA]]*0.6</f>
        <v>108000</v>
      </c>
      <c r="K5" s="1" t="s">
        <v>172</v>
      </c>
      <c r="L5" s="29">
        <f>Tabla2[[#This Row],[TOTAL FACTURA]]-Tabla2[[#This Row],[PORCENTAJE A CANCELAR]]</f>
        <v>72000</v>
      </c>
    </row>
    <row r="6" spans="1:12" x14ac:dyDescent="0.25">
      <c r="A6" s="25">
        <v>44514</v>
      </c>
      <c r="B6" s="1"/>
      <c r="C6" s="1" t="s">
        <v>61</v>
      </c>
      <c r="E6" s="1" t="s">
        <v>57</v>
      </c>
      <c r="F6" s="17" t="s">
        <v>62</v>
      </c>
      <c r="G6" s="2">
        <v>30000</v>
      </c>
      <c r="H6" s="2">
        <f>Tabla2[[#This Row],[TOTAL FACTURA]]*0.6</f>
        <v>18000</v>
      </c>
      <c r="I6" s="2">
        <v>10000</v>
      </c>
      <c r="K6" s="1" t="s">
        <v>172</v>
      </c>
      <c r="L6" s="29">
        <f>Tabla2[[#This Row],[TOTAL FACTURA]]-Tabla2[[#This Row],[PORCENTAJE A CANCELAR]]</f>
        <v>12000</v>
      </c>
    </row>
    <row r="7" spans="1:12" x14ac:dyDescent="0.25">
      <c r="A7" s="25">
        <v>44515</v>
      </c>
      <c r="C7" s="1" t="s">
        <v>13</v>
      </c>
      <c r="E7" s="1" t="s">
        <v>30</v>
      </c>
      <c r="F7" s="1" t="s">
        <v>14</v>
      </c>
      <c r="G7" s="2">
        <v>110000</v>
      </c>
      <c r="H7" s="2">
        <f>Tabla2[[#This Row],[TOTAL FACTURA]]*0.6</f>
        <v>66000</v>
      </c>
      <c r="K7" s="1" t="s">
        <v>172</v>
      </c>
      <c r="L7" s="29">
        <f>Tabla2[[#This Row],[TOTAL FACTURA]]-Tabla2[[#This Row],[PORCENTAJE A CANCELAR]]</f>
        <v>44000</v>
      </c>
    </row>
    <row r="8" spans="1:12" x14ac:dyDescent="0.25">
      <c r="A8" s="25">
        <v>44516</v>
      </c>
      <c r="C8" s="1" t="s">
        <v>15</v>
      </c>
      <c r="E8" s="1" t="s">
        <v>30</v>
      </c>
      <c r="F8" s="1" t="s">
        <v>16</v>
      </c>
      <c r="G8" s="2">
        <v>80000</v>
      </c>
      <c r="H8" s="2">
        <f>Tabla2[[#This Row],[TOTAL FACTURA]]*0.6</f>
        <v>48000</v>
      </c>
      <c r="K8" s="1" t="s">
        <v>172</v>
      </c>
      <c r="L8" s="29">
        <f>Tabla2[[#This Row],[TOTAL FACTURA]]-Tabla2[[#This Row],[PORCENTAJE A CANCELAR]]</f>
        <v>32000</v>
      </c>
    </row>
    <row r="9" spans="1:12" x14ac:dyDescent="0.25">
      <c r="A9" s="25">
        <v>44516</v>
      </c>
      <c r="B9" s="1"/>
      <c r="C9" s="1" t="s">
        <v>63</v>
      </c>
      <c r="E9" s="1" t="s">
        <v>57</v>
      </c>
      <c r="F9" s="17" t="s">
        <v>64</v>
      </c>
      <c r="G9" s="2">
        <v>30000</v>
      </c>
      <c r="H9" s="2">
        <f>Tabla2[[#This Row],[TOTAL FACTURA]]*0.6</f>
        <v>18000</v>
      </c>
      <c r="I9" s="2"/>
      <c r="K9" s="1" t="s">
        <v>172</v>
      </c>
      <c r="L9" s="29">
        <f>Tabla2[[#This Row],[TOTAL FACTURA]]-Tabla2[[#This Row],[PORCENTAJE A CANCELAR]]</f>
        <v>12000</v>
      </c>
    </row>
    <row r="10" spans="1:12" x14ac:dyDescent="0.25">
      <c r="A10" s="25">
        <v>44516</v>
      </c>
      <c r="B10" s="1"/>
      <c r="C10" s="1" t="s">
        <v>65</v>
      </c>
      <c r="E10" s="1" t="s">
        <v>57</v>
      </c>
      <c r="F10" s="17" t="s">
        <v>66</v>
      </c>
      <c r="G10" s="2">
        <v>40000</v>
      </c>
      <c r="H10" s="2">
        <f>Tabla2[[#This Row],[TOTAL FACTURA]]*0.6</f>
        <v>24000</v>
      </c>
      <c r="I10" s="2"/>
      <c r="K10" s="1" t="s">
        <v>172</v>
      </c>
      <c r="L10" s="29">
        <f>Tabla2[[#This Row],[TOTAL FACTURA]]-Tabla2[[#This Row],[PORCENTAJE A CANCELAR]]</f>
        <v>16000</v>
      </c>
    </row>
    <row r="11" spans="1:12" x14ac:dyDescent="0.25">
      <c r="A11" s="25">
        <v>44516</v>
      </c>
      <c r="B11" s="1"/>
      <c r="C11" s="1" t="s">
        <v>67</v>
      </c>
      <c r="E11" s="1" t="s">
        <v>57</v>
      </c>
      <c r="F11" s="17" t="s">
        <v>68</v>
      </c>
      <c r="G11" s="2">
        <v>10000</v>
      </c>
      <c r="H11" s="2">
        <f>Tabla2[[#This Row],[TOTAL FACTURA]]*0.6</f>
        <v>6000</v>
      </c>
      <c r="I11" s="2"/>
      <c r="J11" s="27"/>
      <c r="K11" s="1" t="s">
        <v>172</v>
      </c>
      <c r="L11" s="29">
        <f>Tabla2[[#This Row],[TOTAL FACTURA]]-Tabla2[[#This Row],[PORCENTAJE A CANCELAR]]</f>
        <v>4000</v>
      </c>
    </row>
    <row r="12" spans="1:12" ht="18" customHeight="1" x14ac:dyDescent="0.25">
      <c r="A12" s="25">
        <v>44517</v>
      </c>
      <c r="C12" s="1" t="s">
        <v>17</v>
      </c>
      <c r="E12" s="1" t="s">
        <v>30</v>
      </c>
      <c r="F12" s="1" t="s">
        <v>18</v>
      </c>
      <c r="G12" s="2">
        <v>60000</v>
      </c>
      <c r="H12" s="2">
        <f>Tabla2[[#This Row],[TOTAL FACTURA]]*0.6</f>
        <v>36000</v>
      </c>
      <c r="K12" s="1" t="s">
        <v>172</v>
      </c>
      <c r="L12" s="29">
        <f>Tabla2[[#This Row],[TOTAL FACTURA]]-Tabla2[[#This Row],[PORCENTAJE A CANCELAR]]</f>
        <v>24000</v>
      </c>
    </row>
    <row r="13" spans="1:12" x14ac:dyDescent="0.25">
      <c r="A13" s="25">
        <v>44517</v>
      </c>
      <c r="B13" s="1"/>
      <c r="C13" s="1" t="s">
        <v>69</v>
      </c>
      <c r="E13" s="1" t="s">
        <v>57</v>
      </c>
      <c r="F13" s="17" t="s">
        <v>64</v>
      </c>
      <c r="G13" s="2">
        <v>30000</v>
      </c>
      <c r="H13" s="2">
        <f>Tabla2[[#This Row],[TOTAL FACTURA]]*0.6</f>
        <v>18000</v>
      </c>
      <c r="I13" s="2"/>
      <c r="K13" s="1" t="s">
        <v>172</v>
      </c>
      <c r="L13" s="29">
        <f>Tabla2[[#This Row],[TOTAL FACTURA]]-Tabla2[[#This Row],[PORCENTAJE A CANCELAR]]</f>
        <v>12000</v>
      </c>
    </row>
    <row r="14" spans="1:12" ht="15" customHeight="1" x14ac:dyDescent="0.25">
      <c r="A14" s="25">
        <v>44517</v>
      </c>
      <c r="B14" s="1"/>
      <c r="C14" s="1" t="s">
        <v>70</v>
      </c>
      <c r="E14" s="1" t="s">
        <v>57</v>
      </c>
      <c r="F14" s="17" t="s">
        <v>71</v>
      </c>
      <c r="G14" s="2">
        <v>25000</v>
      </c>
      <c r="H14" s="2">
        <f>Tabla2[[#This Row],[TOTAL FACTURA]]*0.6</f>
        <v>15000</v>
      </c>
      <c r="I14" s="2"/>
      <c r="K14" s="1" t="s">
        <v>172</v>
      </c>
      <c r="L14" s="29">
        <f>Tabla2[[#This Row],[TOTAL FACTURA]]-Tabla2[[#This Row],[PORCENTAJE A CANCELAR]]</f>
        <v>10000</v>
      </c>
    </row>
    <row r="15" spans="1:12" ht="15" customHeight="1" x14ac:dyDescent="0.25">
      <c r="A15" s="25">
        <v>44517</v>
      </c>
      <c r="B15" s="1"/>
      <c r="C15" s="1" t="s">
        <v>40</v>
      </c>
      <c r="E15" s="1" t="s">
        <v>57</v>
      </c>
      <c r="F15" s="17" t="s">
        <v>72</v>
      </c>
      <c r="G15" s="2">
        <v>100000</v>
      </c>
      <c r="H15" s="2">
        <f>Tabla2[[#This Row],[TOTAL FACTURA]]*0.6</f>
        <v>60000</v>
      </c>
      <c r="I15" s="2"/>
      <c r="K15" s="1" t="s">
        <v>172</v>
      </c>
      <c r="L15" s="29">
        <f>Tabla2[[#This Row],[TOTAL FACTURA]]-Tabla2[[#This Row],[PORCENTAJE A CANCELAR]]</f>
        <v>40000</v>
      </c>
    </row>
    <row r="16" spans="1:12" ht="15" customHeight="1" x14ac:dyDescent="0.25">
      <c r="A16" s="25">
        <v>44518</v>
      </c>
      <c r="B16" s="1"/>
      <c r="C16" s="1" t="s">
        <v>73</v>
      </c>
      <c r="E16" s="1" t="s">
        <v>57</v>
      </c>
      <c r="F16" s="17" t="s">
        <v>68</v>
      </c>
      <c r="G16" s="2">
        <v>10000</v>
      </c>
      <c r="H16" s="2">
        <f>Tabla2[[#This Row],[TOTAL FACTURA]]*0.6</f>
        <v>6000</v>
      </c>
      <c r="I16" s="2"/>
      <c r="K16" s="1" t="s">
        <v>172</v>
      </c>
      <c r="L16" s="29">
        <f>Tabla2[[#This Row],[TOTAL FACTURA]]-Tabla2[[#This Row],[PORCENTAJE A CANCELAR]]</f>
        <v>4000</v>
      </c>
    </row>
    <row r="17" spans="1:12" ht="15" customHeight="1" x14ac:dyDescent="0.25">
      <c r="A17" s="25">
        <v>44518</v>
      </c>
      <c r="B17" s="1"/>
      <c r="C17" s="1" t="s">
        <v>74</v>
      </c>
      <c r="E17" s="1" t="s">
        <v>57</v>
      </c>
      <c r="F17" s="17" t="s">
        <v>68</v>
      </c>
      <c r="G17" s="2">
        <v>10000</v>
      </c>
      <c r="H17" s="2">
        <f>Tabla2[[#This Row],[TOTAL FACTURA]]*0.6</f>
        <v>6000</v>
      </c>
      <c r="I17" s="2"/>
      <c r="K17" s="1" t="s">
        <v>172</v>
      </c>
      <c r="L17" s="29">
        <f>Tabla2[[#This Row],[TOTAL FACTURA]]-Tabla2[[#This Row],[PORCENTAJE A CANCELAR]]</f>
        <v>4000</v>
      </c>
    </row>
    <row r="18" spans="1:12" ht="15" customHeight="1" x14ac:dyDescent="0.25">
      <c r="A18" s="25">
        <v>44518</v>
      </c>
      <c r="B18" s="1"/>
      <c r="C18" s="1" t="s">
        <v>75</v>
      </c>
      <c r="E18" s="1" t="s">
        <v>57</v>
      </c>
      <c r="F18" s="17" t="s">
        <v>76</v>
      </c>
      <c r="G18" s="2">
        <v>50000</v>
      </c>
      <c r="H18" s="2">
        <f>Tabla2[[#This Row],[TOTAL FACTURA]]*0.6</f>
        <v>30000</v>
      </c>
      <c r="I18" s="2"/>
      <c r="K18" s="1" t="s">
        <v>172</v>
      </c>
      <c r="L18" s="29">
        <f>Tabla2[[#This Row],[TOTAL FACTURA]]-Tabla2[[#This Row],[PORCENTAJE A CANCELAR]]</f>
        <v>20000</v>
      </c>
    </row>
    <row r="19" spans="1:12" ht="15" customHeight="1" x14ac:dyDescent="0.25">
      <c r="A19" s="25">
        <v>44518</v>
      </c>
      <c r="B19" s="1"/>
      <c r="C19" s="1" t="s">
        <v>77</v>
      </c>
      <c r="E19" s="1" t="s">
        <v>57</v>
      </c>
      <c r="F19" s="17" t="s">
        <v>78</v>
      </c>
      <c r="G19" s="2">
        <v>40000</v>
      </c>
      <c r="H19" s="2">
        <f>Tabla2[[#This Row],[TOTAL FACTURA]]*0.6</f>
        <v>24000</v>
      </c>
      <c r="I19" s="2"/>
      <c r="K19" s="1" t="s">
        <v>172</v>
      </c>
      <c r="L19" s="29">
        <f>Tabla2[[#This Row],[TOTAL FACTURA]]-Tabla2[[#This Row],[PORCENTAJE A CANCELAR]]</f>
        <v>16000</v>
      </c>
    </row>
    <row r="20" spans="1:12" ht="15" customHeight="1" x14ac:dyDescent="0.25">
      <c r="A20" s="25">
        <v>44519</v>
      </c>
      <c r="B20" s="1"/>
      <c r="C20" s="1" t="s">
        <v>79</v>
      </c>
      <c r="E20" s="1" t="s">
        <v>57</v>
      </c>
      <c r="F20" s="17" t="s">
        <v>80</v>
      </c>
      <c r="G20" s="2">
        <v>20000</v>
      </c>
      <c r="H20" s="2">
        <f>Tabla2[[#This Row],[TOTAL FACTURA]]*0.6</f>
        <v>12000</v>
      </c>
      <c r="I20" s="2"/>
      <c r="K20" s="1" t="s">
        <v>172</v>
      </c>
      <c r="L20" s="29">
        <f>Tabla2[[#This Row],[TOTAL FACTURA]]-Tabla2[[#This Row],[PORCENTAJE A CANCELAR]]</f>
        <v>8000</v>
      </c>
    </row>
    <row r="21" spans="1:12" ht="15" customHeight="1" x14ac:dyDescent="0.25">
      <c r="A21" s="25">
        <v>44519</v>
      </c>
      <c r="B21" s="1"/>
      <c r="C21" s="1" t="s">
        <v>81</v>
      </c>
      <c r="E21" s="1" t="s">
        <v>57</v>
      </c>
      <c r="F21" s="17" t="s">
        <v>68</v>
      </c>
      <c r="G21" s="2">
        <v>10000</v>
      </c>
      <c r="H21" s="2">
        <f>Tabla2[[#This Row],[TOTAL FACTURA]]*0.6</f>
        <v>6000</v>
      </c>
      <c r="I21" s="2"/>
      <c r="K21" s="1" t="s">
        <v>172</v>
      </c>
      <c r="L21" s="29">
        <f>Tabla2[[#This Row],[TOTAL FACTURA]]-Tabla2[[#This Row],[PORCENTAJE A CANCELAR]]</f>
        <v>4000</v>
      </c>
    </row>
    <row r="22" spans="1:12" ht="15" customHeight="1" x14ac:dyDescent="0.25">
      <c r="A22" s="25">
        <v>44520</v>
      </c>
      <c r="B22" s="18"/>
      <c r="C22" s="1" t="s">
        <v>40</v>
      </c>
      <c r="E22" s="1" t="s">
        <v>30</v>
      </c>
      <c r="F22" s="17" t="s">
        <v>39</v>
      </c>
      <c r="G22" s="2">
        <v>180000</v>
      </c>
      <c r="H22" s="2">
        <f>Tabla2[[#This Row],[TOTAL FACTURA]]*0.6</f>
        <v>108000</v>
      </c>
      <c r="K22" s="1" t="s">
        <v>172</v>
      </c>
      <c r="L22" s="29">
        <f>Tabla2[[#This Row],[TOTAL FACTURA]]-Tabla2[[#This Row],[PORCENTAJE A CANCELAR]]</f>
        <v>72000</v>
      </c>
    </row>
    <row r="23" spans="1:12" ht="15" customHeight="1" x14ac:dyDescent="0.25">
      <c r="A23" s="25">
        <v>44520</v>
      </c>
      <c r="B23" s="18"/>
      <c r="C23" s="1" t="s">
        <v>34</v>
      </c>
      <c r="E23" s="1" t="s">
        <v>30</v>
      </c>
      <c r="F23" s="17" t="s">
        <v>39</v>
      </c>
      <c r="G23" s="2">
        <v>120000</v>
      </c>
      <c r="H23" s="2">
        <f>Tabla2[[#This Row],[TOTAL FACTURA]]*0.6</f>
        <v>72000</v>
      </c>
      <c r="K23" s="1" t="s">
        <v>172</v>
      </c>
      <c r="L23" s="29">
        <f>Tabla2[[#This Row],[TOTAL FACTURA]]-Tabla2[[#This Row],[PORCENTAJE A CANCELAR]]</f>
        <v>48000</v>
      </c>
    </row>
    <row r="24" spans="1:12" ht="15" customHeight="1" x14ac:dyDescent="0.25">
      <c r="A24" s="25">
        <v>44520</v>
      </c>
      <c r="B24" s="1"/>
      <c r="C24" s="1" t="s">
        <v>82</v>
      </c>
      <c r="E24" s="1" t="s">
        <v>57</v>
      </c>
      <c r="F24" s="17" t="s">
        <v>83</v>
      </c>
      <c r="G24" s="2">
        <v>45000</v>
      </c>
      <c r="H24" s="2">
        <f>Tabla2[[#This Row],[TOTAL FACTURA]]*0.6</f>
        <v>27000</v>
      </c>
      <c r="I24" s="2"/>
      <c r="K24" s="1" t="s">
        <v>172</v>
      </c>
      <c r="L24" s="29">
        <f>Tabla2[[#This Row],[TOTAL FACTURA]]-Tabla2[[#This Row],[PORCENTAJE A CANCELAR]]</f>
        <v>18000</v>
      </c>
    </row>
    <row r="25" spans="1:12" ht="15" customHeight="1" x14ac:dyDescent="0.25">
      <c r="A25" s="25">
        <v>44520</v>
      </c>
      <c r="B25" s="1"/>
      <c r="E25" s="1" t="s">
        <v>57</v>
      </c>
      <c r="F25" s="17" t="s">
        <v>84</v>
      </c>
      <c r="G25" s="2">
        <v>70000</v>
      </c>
      <c r="H25" s="2">
        <f>Tabla2[[#This Row],[TOTAL FACTURA]]*0.6</f>
        <v>42000</v>
      </c>
      <c r="I25" s="2"/>
      <c r="K25" s="1" t="s">
        <v>172</v>
      </c>
      <c r="L25" s="29">
        <f>Tabla2[[#This Row],[TOTAL FACTURA]]-Tabla2[[#This Row],[PORCENTAJE A CANCELAR]]</f>
        <v>28000</v>
      </c>
    </row>
    <row r="26" spans="1:12" ht="15" customHeight="1" x14ac:dyDescent="0.25">
      <c r="A26" s="25">
        <v>44520</v>
      </c>
      <c r="B26" s="1"/>
      <c r="C26" s="1" t="s">
        <v>15</v>
      </c>
      <c r="E26" s="1" t="s">
        <v>57</v>
      </c>
      <c r="F26" s="17" t="s">
        <v>68</v>
      </c>
      <c r="G26" s="2">
        <v>10000</v>
      </c>
      <c r="H26" s="2">
        <f>Tabla2[[#This Row],[TOTAL FACTURA]]*0.6</f>
        <v>6000</v>
      </c>
      <c r="I26" s="2"/>
      <c r="K26" s="1" t="s">
        <v>172</v>
      </c>
      <c r="L26" s="29">
        <f>Tabla2[[#This Row],[TOTAL FACTURA]]-Tabla2[[#This Row],[PORCENTAJE A CANCELAR]]</f>
        <v>4000</v>
      </c>
    </row>
    <row r="27" spans="1:12" ht="15" customHeight="1" x14ac:dyDescent="0.25">
      <c r="A27" s="25">
        <v>44520</v>
      </c>
      <c r="B27" s="1"/>
      <c r="C27" s="1" t="s">
        <v>81</v>
      </c>
      <c r="E27" s="1" t="s">
        <v>57</v>
      </c>
      <c r="F27" s="17" t="s">
        <v>68</v>
      </c>
      <c r="G27" s="2">
        <v>10000</v>
      </c>
      <c r="H27" s="2">
        <f>Tabla2[[#This Row],[TOTAL FACTURA]]*0.6</f>
        <v>6000</v>
      </c>
      <c r="I27" s="2"/>
      <c r="K27" s="1" t="s">
        <v>172</v>
      </c>
      <c r="L27" s="29">
        <f>Tabla2[[#This Row],[TOTAL FACTURA]]-Tabla2[[#This Row],[PORCENTAJE A CANCELAR]]</f>
        <v>4000</v>
      </c>
    </row>
    <row r="28" spans="1:12" ht="15" customHeight="1" x14ac:dyDescent="0.25">
      <c r="A28" s="25">
        <v>44522</v>
      </c>
      <c r="B28" s="18"/>
      <c r="C28" s="1" t="s">
        <v>9</v>
      </c>
      <c r="E28" s="1" t="s">
        <v>30</v>
      </c>
      <c r="F28" s="17" t="s">
        <v>41</v>
      </c>
      <c r="G28" s="2">
        <v>80000</v>
      </c>
      <c r="H28" s="2">
        <f>Tabla2[[#This Row],[TOTAL FACTURA]]*0.6</f>
        <v>48000</v>
      </c>
      <c r="K28" s="1" t="s">
        <v>172</v>
      </c>
      <c r="L28" s="29">
        <f>Tabla2[[#This Row],[TOTAL FACTURA]]-Tabla2[[#This Row],[PORCENTAJE A CANCELAR]]</f>
        <v>32000</v>
      </c>
    </row>
    <row r="29" spans="1:12" ht="15" customHeight="1" x14ac:dyDescent="0.25">
      <c r="A29" s="25">
        <v>44522</v>
      </c>
      <c r="B29" s="1"/>
      <c r="C29" s="1" t="s">
        <v>85</v>
      </c>
      <c r="D29" s="1" t="s">
        <v>86</v>
      </c>
      <c r="E29" s="1" t="s">
        <v>57</v>
      </c>
      <c r="F29" s="17" t="s">
        <v>68</v>
      </c>
      <c r="G29" s="2">
        <v>10000</v>
      </c>
      <c r="H29" s="2">
        <f>Tabla2[[#This Row],[TOTAL FACTURA]]*0.6</f>
        <v>6000</v>
      </c>
      <c r="I29" s="2"/>
      <c r="K29" s="1" t="s">
        <v>172</v>
      </c>
      <c r="L29" s="29">
        <f>Tabla2[[#This Row],[TOTAL FACTURA]]-Tabla2[[#This Row],[PORCENTAJE A CANCELAR]]</f>
        <v>4000</v>
      </c>
    </row>
    <row r="30" spans="1:12" ht="15" customHeight="1" x14ac:dyDescent="0.25">
      <c r="A30" s="25">
        <v>44522</v>
      </c>
      <c r="B30" s="1"/>
      <c r="C30" s="1" t="s">
        <v>87</v>
      </c>
      <c r="D30" s="1" t="s">
        <v>88</v>
      </c>
      <c r="E30" s="1" t="s">
        <v>57</v>
      </c>
      <c r="F30" s="17" t="s">
        <v>89</v>
      </c>
      <c r="G30" s="2">
        <v>30000</v>
      </c>
      <c r="H30" s="2">
        <f>Tabla2[[#This Row],[TOTAL FACTURA]]*0.6</f>
        <v>18000</v>
      </c>
      <c r="I30" s="2"/>
      <c r="K30" s="1" t="s">
        <v>172</v>
      </c>
      <c r="L30" s="29">
        <f>Tabla2[[#This Row],[TOTAL FACTURA]]-Tabla2[[#This Row],[PORCENTAJE A CANCELAR]]</f>
        <v>12000</v>
      </c>
    </row>
    <row r="31" spans="1:12" ht="15" customHeight="1" x14ac:dyDescent="0.25">
      <c r="A31" s="25">
        <v>44522</v>
      </c>
      <c r="B31" s="1">
        <v>153</v>
      </c>
      <c r="C31" s="1" t="s">
        <v>90</v>
      </c>
      <c r="D31" s="1" t="s">
        <v>91</v>
      </c>
      <c r="E31" s="1" t="s">
        <v>57</v>
      </c>
      <c r="F31" s="17" t="s">
        <v>92</v>
      </c>
      <c r="G31" s="2">
        <v>80000</v>
      </c>
      <c r="H31" s="2">
        <f>Tabla2[[#This Row],[TOTAL FACTURA]]*0.6</f>
        <v>48000</v>
      </c>
      <c r="I31" s="2"/>
      <c r="K31" s="1" t="s">
        <v>172</v>
      </c>
      <c r="L31" s="29">
        <f>Tabla2[[#This Row],[TOTAL FACTURA]]-Tabla2[[#This Row],[PORCENTAJE A CANCELAR]]</f>
        <v>32000</v>
      </c>
    </row>
    <row r="32" spans="1:12" ht="15" customHeight="1" x14ac:dyDescent="0.25">
      <c r="A32" s="25">
        <v>44522</v>
      </c>
      <c r="B32" s="1">
        <v>155</v>
      </c>
      <c r="C32" s="1" t="s">
        <v>93</v>
      </c>
      <c r="D32" s="1" t="s">
        <v>94</v>
      </c>
      <c r="E32" s="1" t="s">
        <v>57</v>
      </c>
      <c r="F32" s="17" t="s">
        <v>95</v>
      </c>
      <c r="G32" s="2">
        <v>100000</v>
      </c>
      <c r="H32" s="2">
        <f>Tabla2[[#This Row],[TOTAL FACTURA]]*0.6</f>
        <v>60000</v>
      </c>
      <c r="I32" s="2"/>
      <c r="K32" s="1" t="s">
        <v>172</v>
      </c>
      <c r="L32" s="29">
        <f>Tabla2[[#This Row],[TOTAL FACTURA]]-Tabla2[[#This Row],[PORCENTAJE A CANCELAR]]</f>
        <v>40000</v>
      </c>
    </row>
    <row r="33" spans="1:12" ht="15" customHeight="1" x14ac:dyDescent="0.25">
      <c r="A33" s="25">
        <v>44522</v>
      </c>
      <c r="B33" s="1">
        <v>154</v>
      </c>
      <c r="C33" s="1" t="s">
        <v>96</v>
      </c>
      <c r="D33" s="1" t="s">
        <v>97</v>
      </c>
      <c r="E33" s="1" t="s">
        <v>57</v>
      </c>
      <c r="F33" s="17" t="s">
        <v>98</v>
      </c>
      <c r="G33" s="2">
        <v>10000</v>
      </c>
      <c r="H33" s="2">
        <f>Tabla2[[#This Row],[TOTAL FACTURA]]*0.6</f>
        <v>6000</v>
      </c>
      <c r="I33" s="2"/>
      <c r="K33" s="1" t="s">
        <v>172</v>
      </c>
      <c r="L33" s="29">
        <f>Tabla2[[#This Row],[TOTAL FACTURA]]-Tabla2[[#This Row],[PORCENTAJE A CANCELAR]]</f>
        <v>4000</v>
      </c>
    </row>
    <row r="34" spans="1:12" ht="15" customHeight="1" x14ac:dyDescent="0.25">
      <c r="A34" s="25">
        <v>44522</v>
      </c>
      <c r="B34" s="1">
        <v>155</v>
      </c>
      <c r="C34" s="1" t="s">
        <v>93</v>
      </c>
      <c r="D34" s="1" t="s">
        <v>94</v>
      </c>
      <c r="E34" s="1" t="s">
        <v>52</v>
      </c>
      <c r="F34" s="26" t="s">
        <v>135</v>
      </c>
      <c r="G34" s="2">
        <v>100000</v>
      </c>
      <c r="H34" s="2">
        <f>Tabla2[[#This Row],[TOTAL FACTURA]]*0.6</f>
        <v>60000</v>
      </c>
      <c r="I34" s="2"/>
      <c r="K34" s="1" t="s">
        <v>172</v>
      </c>
      <c r="L34" s="29">
        <f>Tabla2[[#This Row],[TOTAL FACTURA]]-Tabla2[[#This Row],[PORCENTAJE A CANCELAR]]</f>
        <v>40000</v>
      </c>
    </row>
    <row r="35" spans="1:12" ht="15" customHeight="1" x14ac:dyDescent="0.25">
      <c r="A35" s="25">
        <v>44523</v>
      </c>
      <c r="B35" s="1">
        <v>160</v>
      </c>
      <c r="C35" s="1" t="s">
        <v>63</v>
      </c>
      <c r="D35" s="1" t="s">
        <v>99</v>
      </c>
      <c r="E35" s="1" t="s">
        <v>57</v>
      </c>
      <c r="F35" s="17" t="s">
        <v>100</v>
      </c>
      <c r="G35" s="2">
        <v>50000</v>
      </c>
      <c r="H35" s="2">
        <f>Tabla2[[#This Row],[TOTAL FACTURA]]*0.6</f>
        <v>30000</v>
      </c>
      <c r="I35" s="2"/>
      <c r="K35" s="1" t="s">
        <v>172</v>
      </c>
      <c r="L35" s="29">
        <f>Tabla2[[#This Row],[TOTAL FACTURA]]-Tabla2[[#This Row],[PORCENTAJE A CANCELAR]]</f>
        <v>20000</v>
      </c>
    </row>
    <row r="36" spans="1:12" ht="15" customHeight="1" x14ac:dyDescent="0.25">
      <c r="A36" s="25">
        <v>44523</v>
      </c>
      <c r="B36" s="1">
        <v>161</v>
      </c>
      <c r="C36" s="1" t="s">
        <v>101</v>
      </c>
      <c r="D36" s="1" t="s">
        <v>102</v>
      </c>
      <c r="E36" s="1" t="s">
        <v>57</v>
      </c>
      <c r="F36" s="17" t="s">
        <v>103</v>
      </c>
      <c r="G36" s="2">
        <v>70000</v>
      </c>
      <c r="H36" s="2">
        <f>Tabla2[[#This Row],[TOTAL FACTURA]]*0.6</f>
        <v>42000</v>
      </c>
      <c r="I36" s="2"/>
      <c r="K36" s="1" t="s">
        <v>172</v>
      </c>
      <c r="L36" s="29">
        <f>Tabla2[[#This Row],[TOTAL FACTURA]]-Tabla2[[#This Row],[PORCENTAJE A CANCELAR]]</f>
        <v>28000</v>
      </c>
    </row>
    <row r="37" spans="1:12" ht="15" customHeight="1" x14ac:dyDescent="0.25">
      <c r="A37" s="25">
        <v>44523</v>
      </c>
      <c r="B37" s="1">
        <v>163</v>
      </c>
      <c r="C37" s="1" t="s">
        <v>104</v>
      </c>
      <c r="D37" s="1" t="s">
        <v>105</v>
      </c>
      <c r="E37" s="1" t="s">
        <v>57</v>
      </c>
      <c r="F37" s="17" t="s">
        <v>106</v>
      </c>
      <c r="G37" s="2">
        <v>100000</v>
      </c>
      <c r="H37" s="2">
        <f>Tabla2[[#This Row],[TOTAL FACTURA]]*0.6</f>
        <v>60000</v>
      </c>
      <c r="I37" s="2"/>
      <c r="K37" s="1" t="s">
        <v>172</v>
      </c>
      <c r="L37" s="29">
        <f>Tabla2[[#This Row],[TOTAL FACTURA]]-Tabla2[[#This Row],[PORCENTAJE A CANCELAR]]</f>
        <v>40000</v>
      </c>
    </row>
    <row r="38" spans="1:12" ht="15" customHeight="1" x14ac:dyDescent="0.25">
      <c r="A38" s="25">
        <v>44523</v>
      </c>
      <c r="B38" s="1">
        <v>164</v>
      </c>
      <c r="C38" s="1" t="s">
        <v>107</v>
      </c>
      <c r="D38" s="1" t="s">
        <v>108</v>
      </c>
      <c r="E38" s="1" t="s">
        <v>57</v>
      </c>
      <c r="F38" s="17" t="s">
        <v>109</v>
      </c>
      <c r="G38" s="2">
        <v>100000</v>
      </c>
      <c r="H38" s="2">
        <f>Tabla2[[#This Row],[TOTAL FACTURA]]*0.6</f>
        <v>60000</v>
      </c>
      <c r="I38" s="2"/>
      <c r="K38" s="1" t="s">
        <v>172</v>
      </c>
      <c r="L38" s="29">
        <f>Tabla2[[#This Row],[TOTAL FACTURA]]-Tabla2[[#This Row],[PORCENTAJE A CANCELAR]]</f>
        <v>40000</v>
      </c>
    </row>
    <row r="39" spans="1:12" ht="15" customHeight="1" x14ac:dyDescent="0.25">
      <c r="A39" s="25">
        <v>44523</v>
      </c>
      <c r="B39" s="1"/>
      <c r="C39" s="1" t="s">
        <v>63</v>
      </c>
      <c r="D39" s="1" t="s">
        <v>99</v>
      </c>
      <c r="E39" s="1" t="s">
        <v>52</v>
      </c>
      <c r="F39" s="26" t="s">
        <v>136</v>
      </c>
      <c r="G39" s="2">
        <v>15000</v>
      </c>
      <c r="H39" s="2">
        <f>Tabla2[[#This Row],[TOTAL FACTURA]]*0.6</f>
        <v>9000</v>
      </c>
      <c r="K39" s="1" t="s">
        <v>172</v>
      </c>
      <c r="L39" s="29">
        <f>Tabla2[[#This Row],[TOTAL FACTURA]]-Tabla2[[#This Row],[PORCENTAJE A CANCELAR]]</f>
        <v>6000</v>
      </c>
    </row>
    <row r="40" spans="1:12" ht="15" customHeight="1" x14ac:dyDescent="0.25">
      <c r="A40" s="25">
        <v>44523</v>
      </c>
      <c r="B40" s="1"/>
      <c r="C40" s="1" t="s">
        <v>137</v>
      </c>
      <c r="D40" s="1" t="s">
        <v>138</v>
      </c>
      <c r="E40" s="1" t="s">
        <v>52</v>
      </c>
      <c r="F40" s="26" t="s">
        <v>139</v>
      </c>
      <c r="G40" s="2">
        <v>15000</v>
      </c>
      <c r="H40" s="2">
        <f>Tabla2[[#This Row],[TOTAL FACTURA]]*0.6</f>
        <v>9000</v>
      </c>
      <c r="K40" s="1" t="s">
        <v>172</v>
      </c>
      <c r="L40" s="29">
        <f>Tabla2[[#This Row],[TOTAL FACTURA]]-Tabla2[[#This Row],[PORCENTAJE A CANCELAR]]</f>
        <v>6000</v>
      </c>
    </row>
    <row r="41" spans="1:12" ht="15" customHeight="1" x14ac:dyDescent="0.25">
      <c r="A41" s="25">
        <v>44523</v>
      </c>
      <c r="B41" s="1">
        <v>164</v>
      </c>
      <c r="C41" s="1" t="s">
        <v>140</v>
      </c>
      <c r="D41" s="1" t="s">
        <v>108</v>
      </c>
      <c r="E41" s="1" t="s">
        <v>52</v>
      </c>
      <c r="F41" s="26" t="s">
        <v>141</v>
      </c>
      <c r="G41" s="2">
        <v>80000</v>
      </c>
      <c r="H41" s="2">
        <f>Tabla2[[#This Row],[TOTAL FACTURA]]*0.6</f>
        <v>48000</v>
      </c>
      <c r="K41" s="1" t="s">
        <v>172</v>
      </c>
      <c r="L41" s="29">
        <f>Tabla2[[#This Row],[TOTAL FACTURA]]-Tabla2[[#This Row],[PORCENTAJE A CANCELAR]]</f>
        <v>32000</v>
      </c>
    </row>
    <row r="42" spans="1:12" ht="15" customHeight="1" x14ac:dyDescent="0.25">
      <c r="A42" s="25">
        <v>44524</v>
      </c>
      <c r="B42" s="18"/>
      <c r="C42" s="1" t="s">
        <v>42</v>
      </c>
      <c r="E42" s="1" t="s">
        <v>30</v>
      </c>
      <c r="F42" s="17" t="s">
        <v>43</v>
      </c>
      <c r="G42" s="2">
        <v>30000</v>
      </c>
      <c r="H42" s="2">
        <f>Tabla2[[#This Row],[TOTAL FACTURA]]*0.6</f>
        <v>18000</v>
      </c>
      <c r="K42" s="1" t="s">
        <v>172</v>
      </c>
      <c r="L42" s="29">
        <f>Tabla2[[#This Row],[TOTAL FACTURA]]-Tabla2[[#This Row],[PORCENTAJE A CANCELAR]]</f>
        <v>12000</v>
      </c>
    </row>
    <row r="43" spans="1:12" ht="15" customHeight="1" x14ac:dyDescent="0.25">
      <c r="A43" s="25">
        <v>44524</v>
      </c>
      <c r="B43" s="1">
        <v>165</v>
      </c>
      <c r="C43" s="1" t="s">
        <v>87</v>
      </c>
      <c r="D43" s="1" t="s">
        <v>110</v>
      </c>
      <c r="E43" s="1" t="s">
        <v>57</v>
      </c>
      <c r="F43" s="17" t="s">
        <v>111</v>
      </c>
      <c r="G43" s="2">
        <v>90000</v>
      </c>
      <c r="H43" s="2">
        <f>Tabla2[[#This Row],[TOTAL FACTURA]]*0.6</f>
        <v>54000</v>
      </c>
      <c r="I43" s="2"/>
      <c r="K43" s="1" t="s">
        <v>172</v>
      </c>
      <c r="L43" s="29">
        <f>Tabla2[[#This Row],[TOTAL FACTURA]]-Tabla2[[#This Row],[PORCENTAJE A CANCELAR]]</f>
        <v>36000</v>
      </c>
    </row>
    <row r="44" spans="1:12" ht="15" customHeight="1" x14ac:dyDescent="0.25">
      <c r="A44" s="25">
        <v>44524</v>
      </c>
      <c r="B44" s="1"/>
      <c r="C44" s="1" t="s">
        <v>112</v>
      </c>
      <c r="E44" s="1" t="s">
        <v>57</v>
      </c>
      <c r="F44" s="17" t="s">
        <v>113</v>
      </c>
      <c r="G44" s="2">
        <v>20000</v>
      </c>
      <c r="H44" s="2">
        <f>Tabla2[[#This Row],[TOTAL FACTURA]]*0.6</f>
        <v>12000</v>
      </c>
      <c r="I44" s="2"/>
      <c r="K44" s="1" t="s">
        <v>172</v>
      </c>
      <c r="L44" s="29">
        <f>Tabla2[[#This Row],[TOTAL FACTURA]]-Tabla2[[#This Row],[PORCENTAJE A CANCELAR]]</f>
        <v>8000</v>
      </c>
    </row>
    <row r="45" spans="1:12" ht="15" customHeight="1" x14ac:dyDescent="0.25">
      <c r="A45" s="25">
        <v>44524</v>
      </c>
      <c r="B45" s="1"/>
      <c r="C45" s="1" t="s">
        <v>114</v>
      </c>
      <c r="E45" s="1" t="s">
        <v>57</v>
      </c>
      <c r="F45" s="17" t="s">
        <v>115</v>
      </c>
      <c r="G45" s="2">
        <v>30000</v>
      </c>
      <c r="H45" s="2">
        <f>Tabla2[[#This Row],[TOTAL FACTURA]]*0.6</f>
        <v>18000</v>
      </c>
      <c r="I45" s="2"/>
      <c r="K45" s="1" t="s">
        <v>172</v>
      </c>
      <c r="L45" s="29">
        <f>Tabla2[[#This Row],[TOTAL FACTURA]]-Tabla2[[#This Row],[PORCENTAJE A CANCELAR]]</f>
        <v>12000</v>
      </c>
    </row>
    <row r="46" spans="1:12" ht="15" customHeight="1" x14ac:dyDescent="0.25">
      <c r="A46" s="25">
        <v>44524</v>
      </c>
      <c r="B46" s="1"/>
      <c r="C46" s="1" t="s">
        <v>81</v>
      </c>
      <c r="E46" s="1" t="s">
        <v>57</v>
      </c>
      <c r="F46" s="17" t="s">
        <v>116</v>
      </c>
      <c r="G46" s="2">
        <v>30000</v>
      </c>
      <c r="H46" s="2">
        <f>Tabla2[[#This Row],[TOTAL FACTURA]]*0.6</f>
        <v>18000</v>
      </c>
      <c r="I46" s="2"/>
      <c r="K46" s="1" t="s">
        <v>172</v>
      </c>
      <c r="L46" s="29">
        <f>Tabla2[[#This Row],[TOTAL FACTURA]]-Tabla2[[#This Row],[PORCENTAJE A CANCELAR]]</f>
        <v>12000</v>
      </c>
    </row>
    <row r="47" spans="1:12" ht="15" customHeight="1" x14ac:dyDescent="0.25">
      <c r="A47" s="25">
        <v>44524</v>
      </c>
      <c r="B47" s="1"/>
      <c r="C47" s="1" t="s">
        <v>74</v>
      </c>
      <c r="E47" s="1" t="s">
        <v>57</v>
      </c>
      <c r="F47" s="17" t="s">
        <v>68</v>
      </c>
      <c r="G47" s="2">
        <v>10000</v>
      </c>
      <c r="H47" s="2">
        <f>Tabla2[[#This Row],[TOTAL FACTURA]]*0.6</f>
        <v>6000</v>
      </c>
      <c r="I47" s="2"/>
      <c r="K47" s="1" t="s">
        <v>172</v>
      </c>
      <c r="L47" s="29">
        <f>Tabla2[[#This Row],[TOTAL FACTURA]]-Tabla2[[#This Row],[PORCENTAJE A CANCELAR]]</f>
        <v>4000</v>
      </c>
    </row>
    <row r="48" spans="1:12" ht="15" customHeight="1" x14ac:dyDescent="0.25">
      <c r="A48" s="25">
        <v>44524</v>
      </c>
      <c r="B48" s="1">
        <v>169</v>
      </c>
      <c r="C48" s="1" t="s">
        <v>120</v>
      </c>
      <c r="D48" s="1" t="s">
        <v>121</v>
      </c>
      <c r="E48" s="1" t="s">
        <v>57</v>
      </c>
      <c r="F48" s="17" t="s">
        <v>122</v>
      </c>
      <c r="G48" s="2">
        <v>100000</v>
      </c>
      <c r="H48" s="2">
        <f>Tabla2[[#This Row],[TOTAL FACTURA]]*0.6</f>
        <v>60000</v>
      </c>
      <c r="I48" s="2"/>
      <c r="K48" s="1" t="s">
        <v>172</v>
      </c>
      <c r="L48" s="29">
        <f>Tabla2[[#This Row],[TOTAL FACTURA]]-Tabla2[[#This Row],[PORCENTAJE A CANCELAR]]</f>
        <v>40000</v>
      </c>
    </row>
    <row r="49" spans="1:12" ht="15" customHeight="1" x14ac:dyDescent="0.25">
      <c r="A49" s="25">
        <v>44524</v>
      </c>
      <c r="B49" s="1"/>
      <c r="C49" s="1" t="s">
        <v>73</v>
      </c>
      <c r="D49" s="1" t="s">
        <v>142</v>
      </c>
      <c r="E49" s="1" t="s">
        <v>52</v>
      </c>
      <c r="F49" s="26" t="s">
        <v>143</v>
      </c>
      <c r="G49" s="2">
        <v>80000</v>
      </c>
      <c r="H49" s="2">
        <f>Tabla2[[#This Row],[TOTAL FACTURA]]*0.6</f>
        <v>48000</v>
      </c>
      <c r="K49" s="1" t="s">
        <v>172</v>
      </c>
      <c r="L49" s="29">
        <f>Tabla2[[#This Row],[TOTAL FACTURA]]-Tabla2[[#This Row],[PORCENTAJE A CANCELAR]]</f>
        <v>32000</v>
      </c>
    </row>
    <row r="50" spans="1:12" ht="15" customHeight="1" x14ac:dyDescent="0.25">
      <c r="A50" s="25">
        <v>44524</v>
      </c>
      <c r="B50" s="1"/>
      <c r="C50" s="1" t="s">
        <v>144</v>
      </c>
      <c r="E50" s="1" t="s">
        <v>52</v>
      </c>
      <c r="F50" s="26" t="s">
        <v>145</v>
      </c>
      <c r="G50" s="2">
        <v>20000</v>
      </c>
      <c r="H50" s="2">
        <f>Tabla2[[#This Row],[TOTAL FACTURA]]*0.6</f>
        <v>12000</v>
      </c>
      <c r="K50" s="1" t="s">
        <v>172</v>
      </c>
      <c r="L50" s="29">
        <f>Tabla2[[#This Row],[TOTAL FACTURA]]-Tabla2[[#This Row],[PORCENTAJE A CANCELAR]]</f>
        <v>8000</v>
      </c>
    </row>
    <row r="51" spans="1:12" ht="15" customHeight="1" x14ac:dyDescent="0.25">
      <c r="A51" s="25">
        <v>44524</v>
      </c>
      <c r="B51" s="1"/>
      <c r="C51" s="1" t="s">
        <v>112</v>
      </c>
      <c r="D51" s="1" t="s">
        <v>146</v>
      </c>
      <c r="E51" s="1" t="s">
        <v>52</v>
      </c>
      <c r="F51" s="26" t="s">
        <v>141</v>
      </c>
      <c r="G51" s="2">
        <v>50000</v>
      </c>
      <c r="H51" s="2">
        <f>Tabla2[[#This Row],[TOTAL FACTURA]]*0.6</f>
        <v>30000</v>
      </c>
      <c r="K51" s="1" t="s">
        <v>172</v>
      </c>
      <c r="L51" s="29">
        <f>Tabla2[[#This Row],[TOTAL FACTURA]]-Tabla2[[#This Row],[PORCENTAJE A CANCELAR]]</f>
        <v>20000</v>
      </c>
    </row>
    <row r="52" spans="1:12" ht="15" customHeight="1" x14ac:dyDescent="0.25">
      <c r="A52" s="25">
        <v>44525</v>
      </c>
      <c r="B52" s="18">
        <v>166</v>
      </c>
      <c r="C52" s="1" t="s">
        <v>34</v>
      </c>
      <c r="E52" s="1" t="s">
        <v>30</v>
      </c>
      <c r="F52" s="1" t="s">
        <v>35</v>
      </c>
      <c r="G52" s="2">
        <v>700000</v>
      </c>
      <c r="H52" s="2">
        <f>Tabla2[[#This Row],[TOTAL FACTURA]]*0.6</f>
        <v>420000</v>
      </c>
      <c r="K52" s="1" t="s">
        <v>172</v>
      </c>
      <c r="L52" s="29">
        <f>Tabla2[[#This Row],[TOTAL FACTURA]]-Tabla2[[#This Row],[PORCENTAJE A CANCELAR]]</f>
        <v>280000</v>
      </c>
    </row>
    <row r="53" spans="1:12" ht="15" customHeight="1" x14ac:dyDescent="0.25">
      <c r="A53" s="25">
        <v>44525</v>
      </c>
      <c r="B53" s="1">
        <v>167</v>
      </c>
      <c r="C53" s="1" t="s">
        <v>117</v>
      </c>
      <c r="D53" s="1" t="s">
        <v>118</v>
      </c>
      <c r="E53" s="1" t="s">
        <v>57</v>
      </c>
      <c r="F53" s="17" t="s">
        <v>119</v>
      </c>
      <c r="G53" s="2">
        <v>30000</v>
      </c>
      <c r="H53" s="2">
        <f>Tabla2[[#This Row],[TOTAL FACTURA]]*0.6</f>
        <v>18000</v>
      </c>
      <c r="I53" s="2"/>
      <c r="K53" s="1" t="s">
        <v>172</v>
      </c>
      <c r="L53" s="29">
        <f>Tabla2[[#This Row],[TOTAL FACTURA]]-Tabla2[[#This Row],[PORCENTAJE A CANCELAR]]</f>
        <v>12000</v>
      </c>
    </row>
    <row r="54" spans="1:12" ht="15" customHeight="1" x14ac:dyDescent="0.25">
      <c r="A54" s="25">
        <v>44525</v>
      </c>
      <c r="B54" s="1">
        <v>166</v>
      </c>
      <c r="C54" s="1" t="s">
        <v>123</v>
      </c>
      <c r="D54" s="1" t="s">
        <v>124</v>
      </c>
      <c r="E54" s="1" t="s">
        <v>57</v>
      </c>
      <c r="F54" s="17" t="s">
        <v>125</v>
      </c>
      <c r="G54" s="2">
        <v>150000</v>
      </c>
      <c r="H54" s="2">
        <f>Tabla2[[#This Row],[TOTAL FACTURA]]*0.6</f>
        <v>90000</v>
      </c>
      <c r="I54" s="2"/>
      <c r="K54" s="1" t="s">
        <v>172</v>
      </c>
      <c r="L54" s="29">
        <f>Tabla2[[#This Row],[TOTAL FACTURA]]-Tabla2[[#This Row],[PORCENTAJE A CANCELAR]]</f>
        <v>60000</v>
      </c>
    </row>
    <row r="55" spans="1:12" x14ac:dyDescent="0.25">
      <c r="A55" s="25">
        <v>44525</v>
      </c>
      <c r="B55" s="1"/>
      <c r="C55" s="1" t="s">
        <v>74</v>
      </c>
      <c r="E55" s="1" t="s">
        <v>52</v>
      </c>
      <c r="F55" s="26" t="s">
        <v>141</v>
      </c>
      <c r="G55" s="2">
        <v>20000</v>
      </c>
      <c r="H55" s="2">
        <f>Tabla2[[#This Row],[TOTAL FACTURA]]*0.6</f>
        <v>12000</v>
      </c>
      <c r="K55" s="1" t="s">
        <v>172</v>
      </c>
      <c r="L55" s="29">
        <f>Tabla2[[#This Row],[TOTAL FACTURA]]-Tabla2[[#This Row],[PORCENTAJE A CANCELAR]]</f>
        <v>8000</v>
      </c>
    </row>
    <row r="56" spans="1:12" x14ac:dyDescent="0.25">
      <c r="A56" s="25">
        <v>44526</v>
      </c>
      <c r="B56" s="18"/>
      <c r="C56" s="1" t="s">
        <v>38</v>
      </c>
      <c r="E56" s="1" t="s">
        <v>30</v>
      </c>
      <c r="F56" s="1" t="s">
        <v>39</v>
      </c>
      <c r="G56" s="2">
        <v>120000</v>
      </c>
      <c r="H56" s="2">
        <f>Tabla2[[#This Row],[TOTAL FACTURA]]*0.6</f>
        <v>72000</v>
      </c>
      <c r="K56" s="1" t="s">
        <v>172</v>
      </c>
      <c r="L56" s="29">
        <f>Tabla2[[#This Row],[TOTAL FACTURA]]-Tabla2[[#This Row],[PORCENTAJE A CANCELAR]]</f>
        <v>48000</v>
      </c>
    </row>
    <row r="57" spans="1:12" x14ac:dyDescent="0.25">
      <c r="A57" s="25">
        <v>44526</v>
      </c>
      <c r="B57" s="18"/>
      <c r="C57" s="1" t="s">
        <v>44</v>
      </c>
      <c r="E57" s="1" t="s">
        <v>30</v>
      </c>
      <c r="F57" s="1" t="s">
        <v>46</v>
      </c>
      <c r="G57" s="2">
        <v>20000</v>
      </c>
      <c r="H57" s="2">
        <f>Tabla2[[#This Row],[TOTAL FACTURA]]*0.6</f>
        <v>12000</v>
      </c>
      <c r="K57" s="1" t="s">
        <v>172</v>
      </c>
      <c r="L57" s="29">
        <f>Tabla2[[#This Row],[TOTAL FACTURA]]-Tabla2[[#This Row],[PORCENTAJE A CANCELAR]]</f>
        <v>8000</v>
      </c>
    </row>
    <row r="58" spans="1:12" ht="14.25" customHeight="1" x14ac:dyDescent="0.25">
      <c r="A58" s="25">
        <v>44526</v>
      </c>
      <c r="B58" s="1">
        <v>170</v>
      </c>
      <c r="C58" s="1" t="s">
        <v>126</v>
      </c>
      <c r="D58" s="1" t="s">
        <v>127</v>
      </c>
      <c r="E58" s="1" t="s">
        <v>57</v>
      </c>
      <c r="F58" s="17" t="s">
        <v>128</v>
      </c>
      <c r="G58" s="2">
        <v>75000</v>
      </c>
      <c r="H58" s="2">
        <f>Tabla2[[#This Row],[TOTAL FACTURA]]*0.6</f>
        <v>45000</v>
      </c>
      <c r="I58" s="2"/>
      <c r="K58" s="1" t="s">
        <v>172</v>
      </c>
      <c r="L58" s="29">
        <f>Tabla2[[#This Row],[TOTAL FACTURA]]-Tabla2[[#This Row],[PORCENTAJE A CANCELAR]]</f>
        <v>30000</v>
      </c>
    </row>
    <row r="59" spans="1:12" x14ac:dyDescent="0.25">
      <c r="A59" s="25">
        <v>44526</v>
      </c>
      <c r="B59" s="1"/>
      <c r="C59" s="1" t="s">
        <v>129</v>
      </c>
      <c r="E59" s="1" t="s">
        <v>57</v>
      </c>
      <c r="F59" s="17" t="s">
        <v>130</v>
      </c>
      <c r="G59" s="2">
        <v>30000</v>
      </c>
      <c r="H59" s="2">
        <f>Tabla2[[#This Row],[TOTAL FACTURA]]*0.6</f>
        <v>18000</v>
      </c>
      <c r="I59" s="2"/>
      <c r="K59" s="1" t="s">
        <v>172</v>
      </c>
      <c r="L59" s="29">
        <f>Tabla2[[#This Row],[TOTAL FACTURA]]-Tabla2[[#This Row],[PORCENTAJE A CANCELAR]]</f>
        <v>12000</v>
      </c>
    </row>
    <row r="60" spans="1:12" x14ac:dyDescent="0.25">
      <c r="A60" s="25">
        <v>44527</v>
      </c>
      <c r="B60" s="1">
        <v>175</v>
      </c>
      <c r="C60" s="35" t="s">
        <v>131</v>
      </c>
      <c r="E60" s="1" t="s">
        <v>57</v>
      </c>
      <c r="F60" s="17" t="s">
        <v>132</v>
      </c>
      <c r="G60" s="2">
        <v>20000</v>
      </c>
      <c r="H60" s="2">
        <f>Tabla2[[#This Row],[TOTAL FACTURA]]*0.6</f>
        <v>12000</v>
      </c>
      <c r="I60" s="2"/>
      <c r="K60" s="1" t="s">
        <v>172</v>
      </c>
      <c r="L60" s="29">
        <f>Tabla2[[#This Row],[TOTAL FACTURA]]-Tabla2[[#This Row],[PORCENTAJE A CANCELAR]]</f>
        <v>8000</v>
      </c>
    </row>
    <row r="61" spans="1:12" x14ac:dyDescent="0.25">
      <c r="A61" s="25">
        <v>44527</v>
      </c>
      <c r="B61" s="1"/>
      <c r="C61" s="35" t="s">
        <v>133</v>
      </c>
      <c r="D61" s="1" t="s">
        <v>134</v>
      </c>
      <c r="E61" s="1" t="s">
        <v>57</v>
      </c>
      <c r="F61" s="17" t="s">
        <v>68</v>
      </c>
      <c r="G61" s="2">
        <v>10000</v>
      </c>
      <c r="H61" s="2">
        <f>Tabla2[[#This Row],[TOTAL FACTURA]]*0.6</f>
        <v>6000</v>
      </c>
      <c r="I61" s="2"/>
      <c r="K61" s="1" t="s">
        <v>172</v>
      </c>
      <c r="L61" s="29">
        <f>Tabla2[[#This Row],[TOTAL FACTURA]]-Tabla2[[#This Row],[PORCENTAJE A CANCELAR]]</f>
        <v>4000</v>
      </c>
    </row>
    <row r="62" spans="1:12" x14ac:dyDescent="0.25">
      <c r="A62" s="25">
        <v>44527</v>
      </c>
      <c r="B62" s="18"/>
      <c r="C62" s="35" t="s">
        <v>154</v>
      </c>
      <c r="E62" s="1" t="s">
        <v>57</v>
      </c>
      <c r="F62" s="17" t="s">
        <v>68</v>
      </c>
      <c r="G62" s="2">
        <v>10000</v>
      </c>
      <c r="H62" s="28">
        <f>Tabla2[[#This Row],[TOTAL FACTURA]]*0.6</f>
        <v>6000</v>
      </c>
      <c r="J62" s="27"/>
      <c r="K62" s="1" t="s">
        <v>172</v>
      </c>
      <c r="L62" s="29">
        <f>Tabla2[[#This Row],[TOTAL FACTURA]]-Tabla2[[#This Row],[PORCENTAJE A CANCELAR]]</f>
        <v>4000</v>
      </c>
    </row>
    <row r="63" spans="1:12" x14ac:dyDescent="0.25">
      <c r="A63" s="25">
        <v>44527</v>
      </c>
      <c r="B63" s="18"/>
      <c r="C63" s="35" t="s">
        <v>155</v>
      </c>
      <c r="E63" s="1" t="s">
        <v>57</v>
      </c>
      <c r="F63" s="17" t="s">
        <v>156</v>
      </c>
      <c r="G63" s="2">
        <v>100000</v>
      </c>
      <c r="H63" s="28">
        <f>Tabla2[[#This Row],[TOTAL FACTURA]]*0.6</f>
        <v>60000</v>
      </c>
      <c r="J63" s="27"/>
      <c r="K63" s="1" t="s">
        <v>172</v>
      </c>
      <c r="L63" s="29">
        <f>Tabla2[[#This Row],[TOTAL FACTURA]]-Tabla2[[#This Row],[PORCENTAJE A CANCELAR]]</f>
        <v>40000</v>
      </c>
    </row>
    <row r="64" spans="1:12" x14ac:dyDescent="0.25">
      <c r="A64" s="25">
        <v>44528</v>
      </c>
      <c r="C64" s="1" t="s">
        <v>112</v>
      </c>
      <c r="E64" s="1" t="s">
        <v>57</v>
      </c>
      <c r="F64" s="17" t="s">
        <v>157</v>
      </c>
      <c r="G64" s="2">
        <v>30000</v>
      </c>
      <c r="H64" s="28">
        <f>Tabla2[[#This Row],[TOTAL FACTURA]]*0.6</f>
        <v>18000</v>
      </c>
      <c r="J64" s="27"/>
      <c r="K64" s="1" t="s">
        <v>172</v>
      </c>
      <c r="L64" s="29">
        <f>Tabla2[[#This Row],[TOTAL FACTURA]]-Tabla2[[#This Row],[PORCENTAJE A CANCELAR]]</f>
        <v>12000</v>
      </c>
    </row>
    <row r="65" spans="1:12" x14ac:dyDescent="0.25">
      <c r="A65" s="25">
        <v>44529</v>
      </c>
      <c r="B65" s="18">
        <v>187</v>
      </c>
      <c r="C65" s="1" t="s">
        <v>48</v>
      </c>
      <c r="D65" s="1" t="s">
        <v>49</v>
      </c>
      <c r="E65" s="1" t="s">
        <v>30</v>
      </c>
      <c r="F65" s="1" t="s">
        <v>50</v>
      </c>
      <c r="G65" s="2">
        <v>100000</v>
      </c>
      <c r="H65" s="2">
        <f>Tabla2[[#This Row],[TOTAL FACTURA]]*0.6</f>
        <v>60000</v>
      </c>
      <c r="K65" s="1" t="s">
        <v>172</v>
      </c>
      <c r="L65" s="29">
        <f>Tabla2[[#This Row],[TOTAL FACTURA]]-Tabla2[[#This Row],[PORCENTAJE A CANCELAR]]</f>
        <v>40000</v>
      </c>
    </row>
    <row r="66" spans="1:12" x14ac:dyDescent="0.25">
      <c r="A66" s="25">
        <v>44529</v>
      </c>
      <c r="B66" s="1">
        <v>184</v>
      </c>
      <c r="C66" s="1" t="s">
        <v>147</v>
      </c>
      <c r="D66" s="1" t="s">
        <v>148</v>
      </c>
      <c r="E66" s="1" t="s">
        <v>52</v>
      </c>
      <c r="F66" s="26" t="s">
        <v>149</v>
      </c>
      <c r="G66" s="2">
        <v>10000</v>
      </c>
      <c r="H66" s="2">
        <f>Tabla2[[#This Row],[TOTAL FACTURA]]*0.6</f>
        <v>6000</v>
      </c>
      <c r="K66" s="1" t="s">
        <v>172</v>
      </c>
      <c r="L66" s="29">
        <f>Tabla2[[#This Row],[TOTAL FACTURA]]-Tabla2[[#This Row],[PORCENTAJE A CANCELAR]]</f>
        <v>4000</v>
      </c>
    </row>
    <row r="67" spans="1:12" x14ac:dyDescent="0.25">
      <c r="A67" s="25">
        <v>44529</v>
      </c>
      <c r="B67" s="18">
        <v>190</v>
      </c>
      <c r="C67" s="1" t="s">
        <v>152</v>
      </c>
      <c r="D67" s="1" t="s">
        <v>153</v>
      </c>
      <c r="E67" s="1" t="s">
        <v>52</v>
      </c>
      <c r="F67" s="1" t="s">
        <v>141</v>
      </c>
      <c r="G67" s="2">
        <v>120000</v>
      </c>
      <c r="H67" s="2">
        <f>Tabla2[[#This Row],[TOTAL FACTURA]]*0.6</f>
        <v>72000</v>
      </c>
      <c r="K67" s="1" t="s">
        <v>172</v>
      </c>
      <c r="L67" s="29">
        <f>Tabla2[[#This Row],[TOTAL FACTURA]]-Tabla2[[#This Row],[PORCENTAJE A CANCELAR]]</f>
        <v>48000</v>
      </c>
    </row>
    <row r="68" spans="1:12" x14ac:dyDescent="0.25">
      <c r="A68" s="25">
        <v>44529</v>
      </c>
      <c r="B68" s="14">
        <v>191</v>
      </c>
      <c r="C68" s="1" t="s">
        <v>159</v>
      </c>
      <c r="D68" s="1" t="s">
        <v>158</v>
      </c>
      <c r="E68" s="1" t="s">
        <v>57</v>
      </c>
      <c r="F68" s="1" t="s">
        <v>160</v>
      </c>
      <c r="G68" s="2">
        <v>120000</v>
      </c>
      <c r="H68" s="2">
        <f>Tabla2[[#This Row],[TOTAL FACTURA]]*0.6</f>
        <v>72000</v>
      </c>
      <c r="K68" s="1" t="s">
        <v>172</v>
      </c>
      <c r="L68" s="29">
        <f>Tabla2[[#This Row],[TOTAL FACTURA]]-Tabla2[[#This Row],[PORCENTAJE A CANCELAR]]</f>
        <v>48000</v>
      </c>
    </row>
    <row r="69" spans="1:12" x14ac:dyDescent="0.25">
      <c r="A69" s="25">
        <v>44529</v>
      </c>
      <c r="B69" s="14">
        <v>193</v>
      </c>
      <c r="C69" s="1" t="s">
        <v>69</v>
      </c>
      <c r="D69" s="1" t="s">
        <v>161</v>
      </c>
      <c r="E69" s="1" t="s">
        <v>57</v>
      </c>
      <c r="F69" s="1" t="s">
        <v>160</v>
      </c>
      <c r="G69" s="2">
        <v>110000</v>
      </c>
      <c r="H69" s="2">
        <f>Tabla2[[#This Row],[TOTAL FACTURA]]*0.6</f>
        <v>66000</v>
      </c>
      <c r="K69" s="1" t="s">
        <v>172</v>
      </c>
      <c r="L69" s="29">
        <f>Tabla2[[#This Row],[TOTAL FACTURA]]-Tabla2[[#This Row],[PORCENTAJE A CANCELAR]]</f>
        <v>44000</v>
      </c>
    </row>
    <row r="70" spans="1:12" x14ac:dyDescent="0.25">
      <c r="A70" s="25">
        <v>44529</v>
      </c>
      <c r="B70" s="14">
        <v>189</v>
      </c>
      <c r="C70" s="1" t="s">
        <v>162</v>
      </c>
      <c r="D70" s="1" t="s">
        <v>163</v>
      </c>
      <c r="E70" s="1" t="s">
        <v>30</v>
      </c>
      <c r="F70" s="1" t="s">
        <v>164</v>
      </c>
      <c r="G70" s="2">
        <v>80000</v>
      </c>
      <c r="H70" s="2">
        <f>Tabla2[[#This Row],[TOTAL FACTURA]]*0.6</f>
        <v>48000</v>
      </c>
      <c r="K70" s="1" t="s">
        <v>172</v>
      </c>
      <c r="L70" s="29">
        <f>Tabla2[[#This Row],[TOTAL FACTURA]]-Tabla2[[#This Row],[PORCENTAJE A CANCELAR]]</f>
        <v>32000</v>
      </c>
    </row>
    <row r="71" spans="1:12" x14ac:dyDescent="0.25">
      <c r="A71" s="25">
        <v>44529</v>
      </c>
      <c r="B71" s="14">
        <v>183</v>
      </c>
      <c r="C71" s="1" t="s">
        <v>112</v>
      </c>
      <c r="D71" s="1" t="s">
        <v>165</v>
      </c>
      <c r="E71" s="1" t="s">
        <v>57</v>
      </c>
      <c r="F71" s="1" t="s">
        <v>166</v>
      </c>
      <c r="G71" s="2">
        <v>60000</v>
      </c>
      <c r="H71" s="2">
        <f>Tabla2[[#This Row],[TOTAL FACTURA]]*0.6</f>
        <v>36000</v>
      </c>
      <c r="K71" s="1" t="s">
        <v>172</v>
      </c>
      <c r="L71" s="29">
        <f>Tabla2[[#This Row],[TOTAL FACTURA]]-Tabla2[[#This Row],[PORCENTAJE A CANCELAR]]</f>
        <v>24000</v>
      </c>
    </row>
    <row r="72" spans="1:12" x14ac:dyDescent="0.25">
      <c r="A72" s="25">
        <v>44529</v>
      </c>
      <c r="B72" s="14">
        <v>195</v>
      </c>
      <c r="C72" s="1" t="s">
        <v>167</v>
      </c>
      <c r="D72" s="1" t="s">
        <v>168</v>
      </c>
      <c r="E72" s="1" t="s">
        <v>54</v>
      </c>
      <c r="F72" s="1" t="s">
        <v>169</v>
      </c>
      <c r="G72" s="2">
        <v>180000</v>
      </c>
      <c r="H72" s="2">
        <f>Tabla2[[#This Row],[TOTAL FACTURA]]*0.6</f>
        <v>108000</v>
      </c>
      <c r="K72" s="1" t="s">
        <v>172</v>
      </c>
      <c r="L72" s="29">
        <f>Tabla2[[#This Row],[TOTAL FACTURA]]-Tabla2[[#This Row],[PORCENTAJE A CANCELAR]]</f>
        <v>72000</v>
      </c>
    </row>
    <row r="73" spans="1:12" x14ac:dyDescent="0.25">
      <c r="A73" s="25">
        <v>44529</v>
      </c>
      <c r="B73" s="14">
        <v>192</v>
      </c>
      <c r="C73" s="1" t="s">
        <v>152</v>
      </c>
      <c r="D73" s="1" t="s">
        <v>170</v>
      </c>
      <c r="E73" s="1" t="s">
        <v>52</v>
      </c>
      <c r="F73" s="1" t="s">
        <v>141</v>
      </c>
      <c r="G73" s="2">
        <v>50000</v>
      </c>
      <c r="H73" s="2">
        <f>Tabla2[[#This Row],[TOTAL FACTURA]]*0.6</f>
        <v>30000</v>
      </c>
      <c r="K73" s="1" t="s">
        <v>172</v>
      </c>
      <c r="L73" s="29">
        <f>Tabla2[[#This Row],[TOTAL FACTURA]]-Tabla2[[#This Row],[PORCENTAJE A CANCELAR]]</f>
        <v>20000</v>
      </c>
    </row>
    <row r="74" spans="1:12" x14ac:dyDescent="0.25">
      <c r="A74" s="25">
        <v>44530</v>
      </c>
      <c r="C74" s="1" t="s">
        <v>174</v>
      </c>
      <c r="D74" s="1" t="s">
        <v>175</v>
      </c>
      <c r="E74" s="1" t="s">
        <v>52</v>
      </c>
      <c r="F74" s="1" t="s">
        <v>149</v>
      </c>
      <c r="G74" s="2">
        <v>20000</v>
      </c>
      <c r="H74" s="2">
        <f>Tabla2[[#This Row],[TOTAL FACTURA]]*0.6</f>
        <v>12000</v>
      </c>
      <c r="I74" s="1" t="s">
        <v>176</v>
      </c>
      <c r="K74" s="1" t="s">
        <v>172</v>
      </c>
      <c r="L74" s="29">
        <f>Tabla2[[#This Row],[TOTAL FACTURA]]-Tabla2[[#This Row],[PORCENTAJE A CANCELAR]]</f>
        <v>8000</v>
      </c>
    </row>
    <row r="75" spans="1:12" x14ac:dyDescent="0.25">
      <c r="A75" s="25">
        <v>44530</v>
      </c>
      <c r="B75" s="14">
        <v>200</v>
      </c>
      <c r="C75" s="1" t="s">
        <v>177</v>
      </c>
      <c r="D75" s="1" t="s">
        <v>178</v>
      </c>
      <c r="E75" s="1" t="s">
        <v>57</v>
      </c>
      <c r="F75" s="1" t="s">
        <v>179</v>
      </c>
      <c r="G75" s="2">
        <v>100000</v>
      </c>
      <c r="H75" s="2">
        <f>Tabla2[[#This Row],[TOTAL FACTURA]]*0.6</f>
        <v>60000</v>
      </c>
      <c r="K75" s="1" t="s">
        <v>172</v>
      </c>
      <c r="L75" s="29">
        <f>Tabla2[[#This Row],[TOTAL FACTURA]]-Tabla2[[#This Row],[PORCENTAJE A CANCELAR]]</f>
        <v>40000</v>
      </c>
    </row>
    <row r="76" spans="1:12" x14ac:dyDescent="0.25">
      <c r="A76" s="25">
        <v>44530</v>
      </c>
      <c r="B76" s="14">
        <v>198</v>
      </c>
      <c r="C76" s="1" t="s">
        <v>180</v>
      </c>
      <c r="D76" s="1" t="s">
        <v>181</v>
      </c>
      <c r="E76" s="1" t="s">
        <v>57</v>
      </c>
      <c r="F76" s="1" t="s">
        <v>182</v>
      </c>
      <c r="G76" s="2">
        <v>20000</v>
      </c>
      <c r="H76" s="2">
        <f>Tabla2[[#This Row],[TOTAL FACTURA]]*0.6</f>
        <v>12000</v>
      </c>
      <c r="K76" s="1" t="s">
        <v>172</v>
      </c>
      <c r="L76" s="29">
        <f>Tabla2[[#This Row],[TOTAL FACTURA]]-Tabla2[[#This Row],[PORCENTAJE A CANCELAR]]</f>
        <v>8000</v>
      </c>
    </row>
    <row r="77" spans="1:12" x14ac:dyDescent="0.25">
      <c r="A77" s="25">
        <v>44531</v>
      </c>
      <c r="B77" s="14">
        <v>203</v>
      </c>
      <c r="C77" s="1" t="s">
        <v>15</v>
      </c>
      <c r="D77" s="1" t="s">
        <v>183</v>
      </c>
      <c r="E77" s="1" t="s">
        <v>57</v>
      </c>
      <c r="F77" s="1" t="s">
        <v>184</v>
      </c>
      <c r="G77" s="2">
        <v>20000</v>
      </c>
      <c r="H77" s="2">
        <f>Tabla2[[#This Row],[TOTAL FACTURA]]*0.6</f>
        <v>12000</v>
      </c>
      <c r="K77" s="1" t="s">
        <v>172</v>
      </c>
      <c r="L77" s="29">
        <f>Tabla2[[#This Row],[TOTAL FACTURA]]-Tabla2[[#This Row],[PORCENTAJE A CANCELAR]]</f>
        <v>8000</v>
      </c>
    </row>
    <row r="78" spans="1:12" x14ac:dyDescent="0.25">
      <c r="A78" s="25">
        <v>44531</v>
      </c>
      <c r="B78" s="14">
        <v>202</v>
      </c>
      <c r="C78" s="1" t="s">
        <v>152</v>
      </c>
      <c r="D78" s="1" t="s">
        <v>185</v>
      </c>
      <c r="E78" s="1" t="s">
        <v>57</v>
      </c>
      <c r="F78" s="1" t="s">
        <v>186</v>
      </c>
      <c r="G78" s="2">
        <v>80000</v>
      </c>
      <c r="H78" s="2">
        <f>Tabla2[[#This Row],[TOTAL FACTURA]]*0.6</f>
        <v>48000</v>
      </c>
      <c r="K78" s="1" t="s">
        <v>172</v>
      </c>
      <c r="L78" s="29">
        <f>Tabla2[[#This Row],[TOTAL FACTURA]]-Tabla2[[#This Row],[PORCENTAJE A CANCELAR]]</f>
        <v>32000</v>
      </c>
    </row>
    <row r="79" spans="1:12" x14ac:dyDescent="0.25">
      <c r="A79" s="25">
        <v>44531</v>
      </c>
      <c r="B79" s="14">
        <v>207</v>
      </c>
      <c r="C79" s="1" t="s">
        <v>13</v>
      </c>
      <c r="D79" s="1" t="s">
        <v>187</v>
      </c>
      <c r="E79" s="1" t="s">
        <v>57</v>
      </c>
      <c r="F79" s="1" t="s">
        <v>188</v>
      </c>
      <c r="G79" s="2">
        <v>450000</v>
      </c>
      <c r="H79" s="2">
        <v>175000</v>
      </c>
      <c r="K79" s="1" t="s">
        <v>172</v>
      </c>
      <c r="L79" s="29">
        <v>120000</v>
      </c>
    </row>
    <row r="80" spans="1:12" x14ac:dyDescent="0.25">
      <c r="A80" s="25">
        <v>44531</v>
      </c>
      <c r="B80" s="32">
        <v>207</v>
      </c>
      <c r="C80" s="1" t="s">
        <v>13</v>
      </c>
      <c r="D80" s="1" t="s">
        <v>187</v>
      </c>
      <c r="E80" s="1" t="s">
        <v>30</v>
      </c>
      <c r="F80" s="1" t="s">
        <v>188</v>
      </c>
      <c r="G80" s="2">
        <v>450000</v>
      </c>
      <c r="H80" s="2">
        <v>175000</v>
      </c>
      <c r="K80" s="1" t="s">
        <v>172</v>
      </c>
      <c r="L80" s="29">
        <f>Tabla2[[#This Row],[TOTAL FACTURA]]-Tabla2[[#This Row],[PORCENTAJE A CANCELAR]]</f>
        <v>275000</v>
      </c>
    </row>
    <row r="81" spans="1:12" x14ac:dyDescent="0.25">
      <c r="A81" s="25">
        <v>44531</v>
      </c>
      <c r="B81" s="14">
        <v>206</v>
      </c>
      <c r="C81" s="1" t="s">
        <v>11</v>
      </c>
      <c r="D81" s="1" t="s">
        <v>189</v>
      </c>
      <c r="E81" s="1" t="s">
        <v>30</v>
      </c>
      <c r="F81" s="1" t="s">
        <v>190</v>
      </c>
      <c r="G81" s="2">
        <v>120000</v>
      </c>
      <c r="H81" s="2">
        <v>100000</v>
      </c>
      <c r="K81" s="1" t="s">
        <v>172</v>
      </c>
      <c r="L81" s="29">
        <f>Tabla2[[#This Row],[TOTAL FACTURA]]-Tabla2[[#This Row],[PORCENTAJE A CANCELAR]]</f>
        <v>20000</v>
      </c>
    </row>
    <row r="82" spans="1:12" x14ac:dyDescent="0.25">
      <c r="A82" s="25">
        <v>44531</v>
      </c>
      <c r="B82" s="14">
        <v>205</v>
      </c>
      <c r="C82" s="1" t="s">
        <v>63</v>
      </c>
      <c r="D82" s="1" t="s">
        <v>191</v>
      </c>
      <c r="E82" s="1" t="s">
        <v>52</v>
      </c>
      <c r="F82" s="1" t="s">
        <v>135</v>
      </c>
      <c r="G82" s="2">
        <v>80000</v>
      </c>
      <c r="H82" s="2">
        <f>Tabla2[[#This Row],[TOTAL FACTURA]]*0.6</f>
        <v>48000</v>
      </c>
      <c r="K82" s="1" t="s">
        <v>172</v>
      </c>
      <c r="L82" s="29">
        <f>Tabla2[[#This Row],[TOTAL FACTURA]]-Tabla2[[#This Row],[PORCENTAJE A CANCELAR]]</f>
        <v>32000</v>
      </c>
    </row>
    <row r="83" spans="1:12" x14ac:dyDescent="0.25">
      <c r="A83" s="25">
        <v>44532</v>
      </c>
      <c r="B83" s="14">
        <v>210</v>
      </c>
      <c r="C83" s="1" t="s">
        <v>194</v>
      </c>
      <c r="D83" s="1" t="s">
        <v>195</v>
      </c>
      <c r="E83" s="1" t="s">
        <v>30</v>
      </c>
      <c r="F83" s="1" t="s">
        <v>196</v>
      </c>
      <c r="G83" s="2">
        <v>350000</v>
      </c>
      <c r="H83" s="2">
        <v>350000</v>
      </c>
      <c r="K83" s="1" t="s">
        <v>172</v>
      </c>
      <c r="L83" s="29">
        <f>Tabla2[[#This Row],[TOTAL FACTURA]]-Tabla2[[#This Row],[PORCENTAJE A CANCELAR]]</f>
        <v>0</v>
      </c>
    </row>
    <row r="84" spans="1:12" x14ac:dyDescent="0.25">
      <c r="A84" s="25">
        <v>44533</v>
      </c>
      <c r="B84" s="33">
        <v>210</v>
      </c>
      <c r="C84" s="1" t="s">
        <v>194</v>
      </c>
      <c r="D84" s="1" t="s">
        <v>197</v>
      </c>
      <c r="E84" s="1" t="s">
        <v>52</v>
      </c>
      <c r="F84" s="17" t="s">
        <v>198</v>
      </c>
      <c r="G84" s="2">
        <v>33334</v>
      </c>
      <c r="H84" s="2">
        <v>20000</v>
      </c>
      <c r="J84" s="27"/>
      <c r="K84" s="1" t="s">
        <v>172</v>
      </c>
      <c r="L84" s="29">
        <f>Tabla2[[#This Row],[TOTAL FACTURA]]-Tabla2[[#This Row],[PORCENTAJE A CANCELAR]]</f>
        <v>13334</v>
      </c>
    </row>
    <row r="85" spans="1:12" x14ac:dyDescent="0.25">
      <c r="A85" s="25">
        <v>44532</v>
      </c>
      <c r="B85" s="14">
        <v>209</v>
      </c>
      <c r="C85" s="1" t="s">
        <v>73</v>
      </c>
      <c r="D85" s="1" t="s">
        <v>199</v>
      </c>
      <c r="E85" s="1" t="s">
        <v>57</v>
      </c>
      <c r="F85" s="17" t="s">
        <v>68</v>
      </c>
      <c r="G85" s="2">
        <v>10000</v>
      </c>
      <c r="H85" s="2">
        <f>Tabla2[[#This Row],[TOTAL FACTURA]]*0.6</f>
        <v>6000</v>
      </c>
      <c r="J85" s="27"/>
      <c r="K85" s="1" t="s">
        <v>172</v>
      </c>
      <c r="L85" s="29">
        <f>Tabla2[[#This Row],[TOTAL FACTURA]]-Tabla2[[#This Row],[PORCENTAJE A CANCELAR]]</f>
        <v>4000</v>
      </c>
    </row>
    <row r="86" spans="1:12" x14ac:dyDescent="0.25">
      <c r="A86" s="25">
        <v>44533</v>
      </c>
      <c r="C86" s="1" t="s">
        <v>59</v>
      </c>
      <c r="D86" s="1" t="s">
        <v>200</v>
      </c>
      <c r="E86" s="1" t="s">
        <v>52</v>
      </c>
      <c r="F86" s="17" t="s">
        <v>201</v>
      </c>
      <c r="G86" s="2">
        <v>10000</v>
      </c>
      <c r="H86" s="2">
        <f>Tabla2[[#This Row],[TOTAL FACTURA]]*0.6</f>
        <v>6000</v>
      </c>
      <c r="J86" s="27"/>
      <c r="K86" s="1" t="s">
        <v>172</v>
      </c>
      <c r="L86" s="29">
        <f>Tabla2[[#This Row],[TOTAL FACTURA]]-Tabla2[[#This Row],[PORCENTAJE A CANCELAR]]</f>
        <v>4000</v>
      </c>
    </row>
    <row r="87" spans="1:12" x14ac:dyDescent="0.25">
      <c r="A87" s="25">
        <v>44533</v>
      </c>
      <c r="C87" s="1" t="s">
        <v>112</v>
      </c>
      <c r="D87" s="1" t="s">
        <v>202</v>
      </c>
      <c r="E87" s="1" t="s">
        <v>52</v>
      </c>
      <c r="F87" s="17" t="s">
        <v>203</v>
      </c>
      <c r="G87" s="2">
        <v>70000</v>
      </c>
      <c r="H87" s="2">
        <f>Tabla2[[#This Row],[TOTAL FACTURA]]*0.6</f>
        <v>42000</v>
      </c>
      <c r="J87" s="27"/>
      <c r="K87" s="27" t="s">
        <v>172</v>
      </c>
      <c r="L87" s="29">
        <f>Tabla2[[#This Row],[TOTAL FACTURA]]-Tabla2[[#This Row],[PORCENTAJE A CANCELAR]]</f>
        <v>28000</v>
      </c>
    </row>
    <row r="88" spans="1:12" x14ac:dyDescent="0.25">
      <c r="A88" s="25">
        <v>44533</v>
      </c>
      <c r="C88" s="1" t="s">
        <v>204</v>
      </c>
      <c r="E88" s="1" t="s">
        <v>30</v>
      </c>
      <c r="F88" s="17" t="s">
        <v>205</v>
      </c>
      <c r="G88" s="2">
        <v>120000</v>
      </c>
      <c r="H88" s="2">
        <v>120000</v>
      </c>
      <c r="J88" s="27"/>
      <c r="K88" s="27" t="s">
        <v>172</v>
      </c>
      <c r="L88" s="29">
        <f>Tabla2[[#This Row],[TOTAL FACTURA]]-Tabla2[[#This Row],[PORCENTAJE A CANCELAR]]</f>
        <v>0</v>
      </c>
    </row>
    <row r="89" spans="1:12" x14ac:dyDescent="0.25">
      <c r="A89" s="25">
        <v>44533</v>
      </c>
      <c r="C89" s="1" t="s">
        <v>206</v>
      </c>
      <c r="E89" s="1" t="s">
        <v>30</v>
      </c>
      <c r="F89" s="17" t="s">
        <v>207</v>
      </c>
      <c r="G89" s="2">
        <v>90000</v>
      </c>
      <c r="H89" s="2">
        <f>Tabla2[[#This Row],[TOTAL FACTURA]]*0.6</f>
        <v>54000</v>
      </c>
      <c r="J89" s="27"/>
      <c r="K89" s="27" t="s">
        <v>172</v>
      </c>
      <c r="L89" s="29">
        <f>Tabla2[[#This Row],[TOTAL FACTURA]]-Tabla2[[#This Row],[PORCENTAJE A CANCELAR]]</f>
        <v>36000</v>
      </c>
    </row>
    <row r="90" spans="1:12" x14ac:dyDescent="0.25">
      <c r="A90" s="25">
        <v>44533</v>
      </c>
      <c r="C90" s="1" t="s">
        <v>208</v>
      </c>
      <c r="D90" s="1" t="s">
        <v>209</v>
      </c>
      <c r="E90" s="1" t="s">
        <v>57</v>
      </c>
      <c r="F90" s="17" t="s">
        <v>157</v>
      </c>
      <c r="G90" s="2">
        <v>30000</v>
      </c>
      <c r="H90" s="2">
        <f>Tabla2[[#This Row],[TOTAL FACTURA]]*0.6</f>
        <v>18000</v>
      </c>
      <c r="J90" s="27"/>
      <c r="K90" s="27" t="s">
        <v>172</v>
      </c>
      <c r="L90" s="29">
        <f>Tabla2[[#This Row],[TOTAL FACTURA]]-Tabla2[[#This Row],[PORCENTAJE A CANCELAR]]</f>
        <v>12000</v>
      </c>
    </row>
    <row r="91" spans="1:12" x14ac:dyDescent="0.25">
      <c r="A91" s="25">
        <v>44533</v>
      </c>
      <c r="C91" s="1" t="s">
        <v>210</v>
      </c>
      <c r="E91" s="1" t="s">
        <v>30</v>
      </c>
      <c r="F91" s="17" t="s">
        <v>211</v>
      </c>
      <c r="G91" s="2">
        <v>80000</v>
      </c>
      <c r="H91" s="2">
        <f>Tabla2[[#This Row],[TOTAL FACTURA]]*0.6</f>
        <v>48000</v>
      </c>
      <c r="J91" s="27"/>
      <c r="K91" s="27" t="s">
        <v>172</v>
      </c>
      <c r="L91" s="29">
        <f>Tabla2[[#This Row],[TOTAL FACTURA]]-Tabla2[[#This Row],[PORCENTAJE A CANCELAR]]</f>
        <v>32000</v>
      </c>
    </row>
    <row r="92" spans="1:12" x14ac:dyDescent="0.25">
      <c r="A92" s="25">
        <v>44534</v>
      </c>
      <c r="C92" s="1" t="s">
        <v>212</v>
      </c>
      <c r="D92" s="1" t="s">
        <v>214</v>
      </c>
      <c r="E92" s="1" t="s">
        <v>57</v>
      </c>
      <c r="F92" s="17" t="s">
        <v>213</v>
      </c>
      <c r="G92" s="2">
        <v>20000</v>
      </c>
      <c r="H92" s="2">
        <f>Tabla2[[#This Row],[TOTAL FACTURA]]*0.6</f>
        <v>12000</v>
      </c>
      <c r="J92" s="27"/>
      <c r="K92" s="27" t="s">
        <v>172</v>
      </c>
      <c r="L92" s="29">
        <f>Tabla2[[#This Row],[TOTAL FACTURA]]-Tabla2[[#This Row],[PORCENTAJE A CANCELAR]]</f>
        <v>8000</v>
      </c>
    </row>
    <row r="93" spans="1:12" x14ac:dyDescent="0.25">
      <c r="A93" s="25">
        <v>44534</v>
      </c>
      <c r="C93" s="1" t="s">
        <v>215</v>
      </c>
      <c r="D93" s="1" t="s">
        <v>216</v>
      </c>
      <c r="E93" s="1" t="s">
        <v>57</v>
      </c>
      <c r="F93" s="17" t="s">
        <v>217</v>
      </c>
      <c r="G93" s="2">
        <v>60000</v>
      </c>
      <c r="H93" s="2">
        <f>Tabla2[[#This Row],[TOTAL FACTURA]]*0.6</f>
        <v>36000</v>
      </c>
      <c r="J93" s="27"/>
      <c r="K93" s="27" t="s">
        <v>172</v>
      </c>
      <c r="L93" s="29">
        <f>Tabla2[[#This Row],[TOTAL FACTURA]]-Tabla2[[#This Row],[PORCENTAJE A CANCELAR]]</f>
        <v>24000</v>
      </c>
    </row>
    <row r="94" spans="1:12" x14ac:dyDescent="0.25">
      <c r="A94" s="25">
        <v>44534</v>
      </c>
      <c r="B94" s="36"/>
      <c r="C94" s="1" t="s">
        <v>224</v>
      </c>
      <c r="E94" s="1" t="s">
        <v>57</v>
      </c>
      <c r="F94" s="17" t="s">
        <v>225</v>
      </c>
      <c r="G94" s="2">
        <v>20000</v>
      </c>
      <c r="H94" s="28">
        <f>Tabla2[[#This Row],[TOTAL FACTURA]]*0.6</f>
        <v>12000</v>
      </c>
      <c r="J94" s="27"/>
      <c r="K94" s="27" t="s">
        <v>172</v>
      </c>
      <c r="L94" s="29">
        <f>Tabla2[[#This Row],[TOTAL FACTURA]]-Tabla2[[#This Row],[PORCENTAJE A CANCELAR]]</f>
        <v>8000</v>
      </c>
    </row>
    <row r="95" spans="1:12" x14ac:dyDescent="0.25">
      <c r="A95" s="25">
        <v>44534</v>
      </c>
      <c r="B95" s="36"/>
      <c r="C95" s="1" t="s">
        <v>218</v>
      </c>
      <c r="E95" s="1" t="s">
        <v>57</v>
      </c>
      <c r="F95" s="17" t="s">
        <v>68</v>
      </c>
      <c r="G95" s="2">
        <v>10000</v>
      </c>
      <c r="H95" s="28">
        <f>Tabla2[[#This Row],[TOTAL FACTURA]]*0.6</f>
        <v>6000</v>
      </c>
      <c r="J95" s="27"/>
      <c r="K95" s="27" t="s">
        <v>172</v>
      </c>
      <c r="L95" s="29">
        <f>Tabla2[[#This Row],[TOTAL FACTURA]]-Tabla2[[#This Row],[PORCENTAJE A CANCELAR]]</f>
        <v>4000</v>
      </c>
    </row>
    <row r="96" spans="1:12" x14ac:dyDescent="0.25">
      <c r="A96" s="25">
        <v>44534</v>
      </c>
      <c r="C96" s="1" t="s">
        <v>218</v>
      </c>
      <c r="D96" s="1" t="s">
        <v>219</v>
      </c>
      <c r="E96" s="1" t="s">
        <v>57</v>
      </c>
      <c r="F96" s="17" t="s">
        <v>220</v>
      </c>
      <c r="G96" s="2">
        <v>30000</v>
      </c>
      <c r="H96" s="2">
        <f>Tabla2[[#This Row],[TOTAL FACTURA]]*0.6</f>
        <v>18000</v>
      </c>
      <c r="J96" s="27"/>
      <c r="K96" s="27" t="s">
        <v>172</v>
      </c>
      <c r="L96" s="29">
        <f>Tabla2[[#This Row],[TOTAL FACTURA]]-Tabla2[[#This Row],[PORCENTAJE A CANCELAR]]</f>
        <v>12000</v>
      </c>
    </row>
    <row r="97" spans="1:12" x14ac:dyDescent="0.25">
      <c r="A97" s="25">
        <v>44534</v>
      </c>
      <c r="C97" s="1" t="s">
        <v>112</v>
      </c>
      <c r="D97" s="1" t="s">
        <v>202</v>
      </c>
      <c r="E97" s="1" t="s">
        <v>52</v>
      </c>
      <c r="F97" s="17" t="s">
        <v>198</v>
      </c>
      <c r="G97" s="2">
        <v>40000</v>
      </c>
      <c r="H97" s="2">
        <f>Tabla2[[#This Row],[TOTAL FACTURA]]*0.6</f>
        <v>24000</v>
      </c>
      <c r="J97" s="27"/>
      <c r="K97" s="27" t="s">
        <v>172</v>
      </c>
      <c r="L97" s="29">
        <f>Tabla2[[#This Row],[TOTAL FACTURA]]-Tabla2[[#This Row],[PORCENTAJE A CANCELAR]]</f>
        <v>16000</v>
      </c>
    </row>
    <row r="98" spans="1:12" x14ac:dyDescent="0.25">
      <c r="A98" s="25">
        <v>44534</v>
      </c>
      <c r="C98" s="1" t="s">
        <v>221</v>
      </c>
      <c r="E98" s="1" t="s">
        <v>52</v>
      </c>
      <c r="F98" s="17" t="s">
        <v>198</v>
      </c>
      <c r="G98" s="2">
        <v>30000</v>
      </c>
      <c r="H98" s="2">
        <f>Tabla2[[#This Row],[TOTAL FACTURA]]*0.6</f>
        <v>18000</v>
      </c>
      <c r="J98" s="27"/>
      <c r="K98" s="27" t="s">
        <v>172</v>
      </c>
      <c r="L98" s="29">
        <f>Tabla2[[#This Row],[TOTAL FACTURA]]-Tabla2[[#This Row],[PORCENTAJE A CANCELAR]]</f>
        <v>12000</v>
      </c>
    </row>
    <row r="99" spans="1:12" x14ac:dyDescent="0.25">
      <c r="A99" s="25">
        <v>44534</v>
      </c>
      <c r="C99" s="1" t="s">
        <v>223</v>
      </c>
      <c r="E99" s="1" t="s">
        <v>52</v>
      </c>
      <c r="F99" s="17" t="s">
        <v>198</v>
      </c>
      <c r="G99" s="2">
        <v>20000</v>
      </c>
      <c r="H99" s="2">
        <f>Tabla2[[#This Row],[TOTAL FACTURA]]*0.6</f>
        <v>12000</v>
      </c>
      <c r="J99" s="27"/>
      <c r="K99" s="27" t="s">
        <v>172</v>
      </c>
      <c r="L99" s="29">
        <f>Tabla2[[#This Row],[TOTAL FACTURA]]-Tabla2[[#This Row],[PORCENTAJE A CANCELAR]]</f>
        <v>8000</v>
      </c>
    </row>
    <row r="100" spans="1:12" x14ac:dyDescent="0.25">
      <c r="A100" s="25">
        <v>44536</v>
      </c>
      <c r="C100" s="1" t="s">
        <v>133</v>
      </c>
      <c r="E100" s="1" t="s">
        <v>57</v>
      </c>
      <c r="F100" s="17" t="s">
        <v>68</v>
      </c>
      <c r="G100" s="2">
        <v>10000</v>
      </c>
      <c r="H100" s="2">
        <f>Tabla2[[#This Row],[TOTAL FACTURA]]*0.6</f>
        <v>6000</v>
      </c>
      <c r="J100" s="27"/>
      <c r="K100" s="27" t="s">
        <v>172</v>
      </c>
      <c r="L100" s="29">
        <f>Tabla2[[#This Row],[TOTAL FACTURA]]-Tabla2[[#This Row],[PORCENTAJE A CANCELAR]]</f>
        <v>4000</v>
      </c>
    </row>
    <row r="101" spans="1:12" x14ac:dyDescent="0.25">
      <c r="A101" s="25">
        <v>44536</v>
      </c>
      <c r="C101" s="1" t="s">
        <v>11</v>
      </c>
      <c r="D101" s="1" t="s">
        <v>226</v>
      </c>
      <c r="E101" s="1" t="s">
        <v>57</v>
      </c>
      <c r="F101" s="17" t="s">
        <v>207</v>
      </c>
      <c r="G101" s="2">
        <v>80000</v>
      </c>
      <c r="H101" s="2">
        <f>Tabla2[[#This Row],[TOTAL FACTURA]]*0.6</f>
        <v>48000</v>
      </c>
      <c r="J101" s="27"/>
      <c r="K101" s="27" t="s">
        <v>172</v>
      </c>
      <c r="L101" s="29">
        <f>Tabla2[[#This Row],[TOTAL FACTURA]]-Tabla2[[#This Row],[PORCENTAJE A CANCELAR]]</f>
        <v>32000</v>
      </c>
    </row>
    <row r="102" spans="1:12" x14ac:dyDescent="0.25">
      <c r="A102" s="25">
        <v>44536</v>
      </c>
      <c r="C102" s="1" t="s">
        <v>227</v>
      </c>
      <c r="D102" s="1" t="s">
        <v>228</v>
      </c>
      <c r="E102" s="1" t="s">
        <v>52</v>
      </c>
      <c r="F102" s="17" t="s">
        <v>229</v>
      </c>
      <c r="G102" s="2">
        <v>110000</v>
      </c>
      <c r="H102" s="2">
        <f>Tabla2[[#This Row],[TOTAL FACTURA]]*0.6</f>
        <v>66000</v>
      </c>
      <c r="J102" s="27"/>
      <c r="K102" s="27" t="s">
        <v>172</v>
      </c>
      <c r="L102" s="29">
        <f>Tabla2[[#This Row],[TOTAL FACTURA]]-Tabla2[[#This Row],[PORCENTAJE A CANCELAR]]</f>
        <v>44000</v>
      </c>
    </row>
    <row r="103" spans="1:12" s="35" customFormat="1" x14ac:dyDescent="0.25">
      <c r="A103" s="39">
        <v>44536</v>
      </c>
      <c r="B103" s="40">
        <v>217</v>
      </c>
      <c r="C103" s="35" t="s">
        <v>112</v>
      </c>
      <c r="D103" s="35" t="s">
        <v>257</v>
      </c>
      <c r="E103" s="35" t="s">
        <v>54</v>
      </c>
      <c r="F103" s="41" t="s">
        <v>258</v>
      </c>
      <c r="G103" s="42">
        <v>250000</v>
      </c>
      <c r="H103" s="43">
        <v>200000</v>
      </c>
      <c r="J103" s="44"/>
      <c r="K103" s="44" t="s">
        <v>172</v>
      </c>
      <c r="L103" s="42">
        <f>Tabla2[[#This Row],[TOTAL FACTURA]]-Tabla2[[#This Row],[PORCENTAJE A CANCELAR]]</f>
        <v>50000</v>
      </c>
    </row>
    <row r="104" spans="1:12" x14ac:dyDescent="0.25">
      <c r="A104" s="25">
        <v>44537</v>
      </c>
      <c r="C104" s="1" t="s">
        <v>230</v>
      </c>
      <c r="E104" s="1" t="s">
        <v>57</v>
      </c>
      <c r="F104" s="17" t="s">
        <v>231</v>
      </c>
      <c r="G104" s="2">
        <v>60000</v>
      </c>
      <c r="H104" s="2">
        <f>Tabla2[[#This Row],[TOTAL FACTURA]]*0.6</f>
        <v>36000</v>
      </c>
      <c r="J104" s="27"/>
      <c r="K104" s="27" t="s">
        <v>172</v>
      </c>
      <c r="L104" s="29">
        <f>Tabla2[[#This Row],[TOTAL FACTURA]]-Tabla2[[#This Row],[PORCENTAJE A CANCELAR]]</f>
        <v>24000</v>
      </c>
    </row>
    <row r="105" spans="1:12" x14ac:dyDescent="0.25">
      <c r="A105" s="25">
        <v>44537</v>
      </c>
      <c r="B105" s="14">
        <v>224</v>
      </c>
      <c r="C105" s="1" t="s">
        <v>232</v>
      </c>
      <c r="D105" s="1" t="s">
        <v>233</v>
      </c>
      <c r="E105" s="1" t="s">
        <v>57</v>
      </c>
      <c r="F105" s="17" t="s">
        <v>234</v>
      </c>
      <c r="G105" s="2">
        <v>50000</v>
      </c>
      <c r="H105" s="2">
        <f>Tabla2[[#This Row],[TOTAL FACTURA]]*0.6</f>
        <v>30000</v>
      </c>
      <c r="J105" s="27"/>
      <c r="K105" s="27" t="s">
        <v>172</v>
      </c>
      <c r="L105" s="29">
        <f>Tabla2[[#This Row],[TOTAL FACTURA]]-Tabla2[[#This Row],[PORCENTAJE A CANCELAR]]</f>
        <v>20000</v>
      </c>
    </row>
    <row r="106" spans="1:12" x14ac:dyDescent="0.25">
      <c r="A106" s="25">
        <v>44537</v>
      </c>
      <c r="B106" s="14">
        <v>224</v>
      </c>
      <c r="C106" s="1" t="s">
        <v>232</v>
      </c>
      <c r="D106" s="1" t="s">
        <v>233</v>
      </c>
      <c r="E106" s="1" t="s">
        <v>52</v>
      </c>
      <c r="F106" s="17" t="s">
        <v>52</v>
      </c>
      <c r="G106" s="2">
        <v>50000</v>
      </c>
      <c r="H106" s="2">
        <f>Tabla2[[#This Row],[TOTAL FACTURA]]*0.6</f>
        <v>30000</v>
      </c>
      <c r="J106" s="27"/>
      <c r="K106" s="27" t="s">
        <v>172</v>
      </c>
      <c r="L106" s="29">
        <f>Tabla2[[#This Row],[TOTAL FACTURA]]-Tabla2[[#This Row],[PORCENTAJE A CANCELAR]]</f>
        <v>20000</v>
      </c>
    </row>
    <row r="107" spans="1:12" x14ac:dyDescent="0.25">
      <c r="A107" s="25">
        <v>44539</v>
      </c>
      <c r="C107" s="1" t="s">
        <v>235</v>
      </c>
      <c r="E107" s="1" t="s">
        <v>57</v>
      </c>
      <c r="F107" s="17" t="s">
        <v>68</v>
      </c>
      <c r="G107" s="2">
        <v>10000</v>
      </c>
      <c r="H107" s="2">
        <f>Tabla2[[#This Row],[TOTAL FACTURA]]*0.6</f>
        <v>6000</v>
      </c>
      <c r="J107" s="27"/>
      <c r="K107" s="27" t="s">
        <v>172</v>
      </c>
      <c r="L107" s="29">
        <f>Tabla2[[#This Row],[TOTAL FACTURA]]-Tabla2[[#This Row],[PORCENTAJE A CANCELAR]]</f>
        <v>4000</v>
      </c>
    </row>
    <row r="108" spans="1:12" x14ac:dyDescent="0.25">
      <c r="A108" s="25">
        <v>44539</v>
      </c>
      <c r="B108" s="14">
        <v>229</v>
      </c>
      <c r="C108" s="1" t="s">
        <v>237</v>
      </c>
      <c r="D108" s="1" t="s">
        <v>238</v>
      </c>
      <c r="E108" s="1" t="s">
        <v>52</v>
      </c>
      <c r="F108" s="37" t="s">
        <v>239</v>
      </c>
      <c r="G108" s="2">
        <v>50000</v>
      </c>
      <c r="H108" s="2">
        <f>Tabla2[[#This Row],[TOTAL FACTURA]]*0.6</f>
        <v>30000</v>
      </c>
      <c r="J108" s="27"/>
      <c r="K108" s="27" t="s">
        <v>172</v>
      </c>
      <c r="L108" s="29">
        <f>Tabla2[[#This Row],[TOTAL FACTURA]]-Tabla2[[#This Row],[PORCENTAJE A CANCELAR]]</f>
        <v>20000</v>
      </c>
    </row>
    <row r="109" spans="1:12" x14ac:dyDescent="0.25">
      <c r="A109" s="25">
        <v>44539</v>
      </c>
      <c r="B109" s="14">
        <v>231</v>
      </c>
      <c r="C109" s="1" t="s">
        <v>82</v>
      </c>
      <c r="D109" s="1" t="s">
        <v>240</v>
      </c>
      <c r="E109" s="1" t="s">
        <v>57</v>
      </c>
      <c r="F109" s="17" t="s">
        <v>241</v>
      </c>
      <c r="G109" s="2">
        <v>70000</v>
      </c>
      <c r="H109" s="2">
        <f>Tabla2[[#This Row],[TOTAL FACTURA]]*0.6</f>
        <v>42000</v>
      </c>
      <c r="J109" s="27"/>
      <c r="K109" s="27" t="s">
        <v>172</v>
      </c>
      <c r="L109" s="29">
        <f>Tabla2[[#This Row],[TOTAL FACTURA]]-Tabla2[[#This Row],[PORCENTAJE A CANCELAR]]</f>
        <v>28000</v>
      </c>
    </row>
    <row r="110" spans="1:12" x14ac:dyDescent="0.25">
      <c r="A110" s="25">
        <v>44539</v>
      </c>
      <c r="C110" s="1" t="s">
        <v>15</v>
      </c>
      <c r="D110" s="1" t="s">
        <v>242</v>
      </c>
      <c r="E110" s="1" t="s">
        <v>30</v>
      </c>
      <c r="F110" s="17" t="s">
        <v>243</v>
      </c>
      <c r="G110" s="2">
        <v>200000</v>
      </c>
      <c r="H110" s="2">
        <f>Tabla2[[#This Row],[TOTAL FACTURA]]*0.6</f>
        <v>120000</v>
      </c>
      <c r="J110" s="27"/>
      <c r="K110" s="27" t="s">
        <v>172</v>
      </c>
      <c r="L110" s="29">
        <f>Tabla2[[#This Row],[TOTAL FACTURA]]-Tabla2[[#This Row],[PORCENTAJE A CANCELAR]]</f>
        <v>80000</v>
      </c>
    </row>
    <row r="111" spans="1:12" x14ac:dyDescent="0.25">
      <c r="A111" s="25">
        <v>44539</v>
      </c>
      <c r="B111" s="14">
        <v>232</v>
      </c>
      <c r="C111" s="1" t="s">
        <v>63</v>
      </c>
      <c r="D111" s="1" t="s">
        <v>244</v>
      </c>
      <c r="E111" s="1" t="s">
        <v>57</v>
      </c>
      <c r="F111" s="17" t="s">
        <v>245</v>
      </c>
      <c r="G111" s="2">
        <v>30000</v>
      </c>
      <c r="H111" s="2">
        <f>Tabla2[[#This Row],[TOTAL FACTURA]]*0.6</f>
        <v>18000</v>
      </c>
      <c r="J111" s="27"/>
      <c r="K111" s="27" t="s">
        <v>172</v>
      </c>
      <c r="L111" s="29">
        <f>Tabla2[[#This Row],[TOTAL FACTURA]]-Tabla2[[#This Row],[PORCENTAJE A CANCELAR]]</f>
        <v>12000</v>
      </c>
    </row>
    <row r="112" spans="1:12" x14ac:dyDescent="0.25">
      <c r="A112" s="25">
        <v>44539</v>
      </c>
      <c r="B112" s="14">
        <v>233</v>
      </c>
      <c r="C112" s="1" t="s">
        <v>11</v>
      </c>
      <c r="D112" s="1" t="s">
        <v>226</v>
      </c>
      <c r="E112" s="1" t="s">
        <v>246</v>
      </c>
      <c r="F112" s="17" t="s">
        <v>247</v>
      </c>
      <c r="G112" s="2">
        <v>180000</v>
      </c>
      <c r="H112" s="2">
        <f>Tabla2[[#This Row],[TOTAL FACTURA]]*0.6</f>
        <v>108000</v>
      </c>
      <c r="J112" s="27"/>
      <c r="K112" s="27" t="s">
        <v>172</v>
      </c>
      <c r="L112" s="29">
        <f>Tabla2[[#This Row],[TOTAL FACTURA]]-Tabla2[[#This Row],[PORCENTAJE A CANCELAR]]</f>
        <v>72000</v>
      </c>
    </row>
    <row r="113" spans="1:12" x14ac:dyDescent="0.25">
      <c r="A113" s="25">
        <v>44539</v>
      </c>
      <c r="B113" s="14">
        <v>234</v>
      </c>
      <c r="C113" s="1" t="s">
        <v>137</v>
      </c>
      <c r="D113" s="1" t="s">
        <v>248</v>
      </c>
      <c r="E113" s="1" t="s">
        <v>30</v>
      </c>
      <c r="F113" s="17" t="s">
        <v>249</v>
      </c>
      <c r="G113" s="2">
        <v>150000</v>
      </c>
      <c r="H113" s="2">
        <f>Tabla2[[#This Row],[TOTAL FACTURA]]*0.6</f>
        <v>90000</v>
      </c>
      <c r="J113" s="27"/>
      <c r="K113" s="27" t="s">
        <v>172</v>
      </c>
      <c r="L113" s="29">
        <f>Tabla2[[#This Row],[TOTAL FACTURA]]-Tabla2[[#This Row],[PORCENTAJE A CANCELAR]]</f>
        <v>60000</v>
      </c>
    </row>
    <row r="114" spans="1:12" x14ac:dyDescent="0.25">
      <c r="A114" s="25">
        <v>44539</v>
      </c>
      <c r="B114" s="14">
        <v>234</v>
      </c>
      <c r="C114" s="1" t="s">
        <v>137</v>
      </c>
      <c r="D114" s="1" t="s">
        <v>248</v>
      </c>
      <c r="E114" s="1" t="s">
        <v>57</v>
      </c>
      <c r="F114" s="17" t="s">
        <v>109</v>
      </c>
      <c r="G114" s="2">
        <v>50000</v>
      </c>
      <c r="H114" s="2">
        <f>Tabla2[[#This Row],[TOTAL FACTURA]]*0.6</f>
        <v>30000</v>
      </c>
      <c r="J114" s="27"/>
      <c r="K114" s="27" t="s">
        <v>172</v>
      </c>
      <c r="L114" s="29">
        <f>Tabla2[[#This Row],[TOTAL FACTURA]]-Tabla2[[#This Row],[PORCENTAJE A CANCELAR]]</f>
        <v>20000</v>
      </c>
    </row>
    <row r="115" spans="1:12" x14ac:dyDescent="0.25">
      <c r="A115" s="25">
        <v>44539</v>
      </c>
      <c r="C115" s="1" t="s">
        <v>112</v>
      </c>
      <c r="D115" s="1" t="s">
        <v>219</v>
      </c>
      <c r="E115" s="1" t="s">
        <v>30</v>
      </c>
      <c r="F115" s="17" t="s">
        <v>250</v>
      </c>
      <c r="G115" s="2">
        <v>40000</v>
      </c>
      <c r="H115" s="2">
        <f>Tabla2[[#This Row],[TOTAL FACTURA]]*0.6</f>
        <v>24000</v>
      </c>
      <c r="J115" s="27"/>
      <c r="K115" s="27" t="s">
        <v>172</v>
      </c>
      <c r="L115" s="29">
        <f>Tabla2[[#This Row],[TOTAL FACTURA]]-Tabla2[[#This Row],[PORCENTAJE A CANCELAR]]</f>
        <v>16000</v>
      </c>
    </row>
    <row r="116" spans="1:12" x14ac:dyDescent="0.25">
      <c r="A116" s="25">
        <v>44539</v>
      </c>
      <c r="C116" s="1" t="s">
        <v>251</v>
      </c>
      <c r="D116" s="1" t="s">
        <v>252</v>
      </c>
      <c r="E116" s="1" t="s">
        <v>246</v>
      </c>
      <c r="F116" s="17" t="s">
        <v>253</v>
      </c>
      <c r="G116" s="2">
        <v>60000</v>
      </c>
      <c r="H116" s="2">
        <f>Tabla2[[#This Row],[TOTAL FACTURA]]*0.6</f>
        <v>36000</v>
      </c>
      <c r="J116" s="27"/>
      <c r="K116" s="27" t="s">
        <v>172</v>
      </c>
      <c r="L116" s="29">
        <f>Tabla2[[#This Row],[TOTAL FACTURA]]-Tabla2[[#This Row],[PORCENTAJE A CANCELAR]]</f>
        <v>24000</v>
      </c>
    </row>
    <row r="117" spans="1:12" x14ac:dyDescent="0.25">
      <c r="A117" s="25">
        <v>44540</v>
      </c>
      <c r="C117" s="1" t="s">
        <v>254</v>
      </c>
      <c r="D117" s="1" t="s">
        <v>255</v>
      </c>
      <c r="E117" s="1" t="s">
        <v>57</v>
      </c>
      <c r="F117" s="17" t="s">
        <v>256</v>
      </c>
      <c r="G117" s="2">
        <v>50000</v>
      </c>
      <c r="H117" s="2">
        <f>Tabla2[[#This Row],[TOTAL FACTURA]]*0.6</f>
        <v>30000</v>
      </c>
      <c r="J117" s="27"/>
      <c r="K117" s="27" t="s">
        <v>172</v>
      </c>
      <c r="L117" s="29">
        <f>Tabla2[[#This Row],[TOTAL FACTURA]]-Tabla2[[#This Row],[PORCENTAJE A CANCELAR]]</f>
        <v>20000</v>
      </c>
    </row>
    <row r="118" spans="1:12" x14ac:dyDescent="0.25">
      <c r="A118" s="25">
        <v>44540</v>
      </c>
      <c r="B118" s="14">
        <v>236</v>
      </c>
      <c r="C118" s="1" t="s">
        <v>74</v>
      </c>
      <c r="D118" s="1" t="s">
        <v>259</v>
      </c>
      <c r="E118" s="1" t="s">
        <v>52</v>
      </c>
      <c r="F118" s="17" t="s">
        <v>261</v>
      </c>
      <c r="G118" s="2">
        <v>10000</v>
      </c>
      <c r="H118" s="2">
        <f>Tabla2[[#This Row],[TOTAL FACTURA]]*0.6</f>
        <v>6000</v>
      </c>
      <c r="J118" s="27"/>
      <c r="K118" s="27" t="s">
        <v>172</v>
      </c>
      <c r="L118" s="29">
        <f>Tabla2[[#This Row],[TOTAL FACTURA]]-Tabla2[[#This Row],[PORCENTAJE A CANCELAR]]</f>
        <v>4000</v>
      </c>
    </row>
    <row r="119" spans="1:12" s="35" customFormat="1" x14ac:dyDescent="0.25">
      <c r="A119" s="39">
        <v>44540</v>
      </c>
      <c r="B119" s="40"/>
      <c r="C119" s="35" t="s">
        <v>194</v>
      </c>
      <c r="D119" s="35" t="s">
        <v>195</v>
      </c>
      <c r="E119" s="35" t="s">
        <v>57</v>
      </c>
      <c r="F119" s="41" t="s">
        <v>109</v>
      </c>
      <c r="G119" s="42">
        <v>60000</v>
      </c>
      <c r="H119" s="42">
        <f>Tabla2[[#This Row],[TOTAL FACTURA]]*0.6</f>
        <v>36000</v>
      </c>
      <c r="J119" s="44"/>
      <c r="K119" s="44" t="s">
        <v>172</v>
      </c>
      <c r="L119" s="42">
        <f>Tabla2[[#This Row],[TOTAL FACTURA]]-Tabla2[[#This Row],[PORCENTAJE A CANCELAR]]</f>
        <v>24000</v>
      </c>
    </row>
    <row r="120" spans="1:12" x14ac:dyDescent="0.25">
      <c r="A120" s="25">
        <v>44534</v>
      </c>
      <c r="E120" s="1" t="s">
        <v>30</v>
      </c>
      <c r="F120" s="17" t="s">
        <v>260</v>
      </c>
      <c r="G120" s="2">
        <v>475000</v>
      </c>
      <c r="H120" s="2">
        <f>Tabla2[[#This Row],[TOTAL FACTURA]]*0.6</f>
        <v>285000</v>
      </c>
      <c r="J120" s="27"/>
      <c r="K120" s="27" t="s">
        <v>172</v>
      </c>
      <c r="L120" s="29">
        <f>Tabla2[[#This Row],[TOTAL FACTURA]]-Tabla2[[#This Row],[PORCENTAJE A CANCELAR]]</f>
        <v>190000</v>
      </c>
    </row>
    <row r="121" spans="1:12" x14ac:dyDescent="0.25">
      <c r="A121" s="25">
        <v>44541</v>
      </c>
      <c r="B121" s="50">
        <v>238</v>
      </c>
      <c r="C121" s="1" t="s">
        <v>42</v>
      </c>
      <c r="D121" s="1" t="s">
        <v>311</v>
      </c>
      <c r="E121" s="1" t="s">
        <v>52</v>
      </c>
      <c r="F121" s="17" t="s">
        <v>312</v>
      </c>
      <c r="G121" s="2">
        <v>20000</v>
      </c>
      <c r="H121" s="2">
        <f>Tabla2[[#This Row],[TOTAL FACTURA]]*0.6</f>
        <v>12000</v>
      </c>
      <c r="J121" s="27"/>
      <c r="K121" s="27" t="s">
        <v>172</v>
      </c>
      <c r="L121" s="29"/>
    </row>
    <row r="122" spans="1:12" x14ac:dyDescent="0.25">
      <c r="A122" s="25">
        <v>44541</v>
      </c>
      <c r="B122" s="14">
        <v>244</v>
      </c>
      <c r="C122" s="1" t="s">
        <v>262</v>
      </c>
      <c r="D122" s="1" t="s">
        <v>263</v>
      </c>
      <c r="E122" s="1" t="s">
        <v>52</v>
      </c>
      <c r="F122" s="17" t="s">
        <v>222</v>
      </c>
      <c r="G122" s="2">
        <v>40000</v>
      </c>
      <c r="H122" s="2">
        <f>Tabla2[[#This Row],[TOTAL FACTURA]]*0.6</f>
        <v>24000</v>
      </c>
      <c r="J122" s="27"/>
      <c r="K122" s="27" t="s">
        <v>172</v>
      </c>
      <c r="L122" s="29">
        <f>Tabla2[[#This Row],[TOTAL FACTURA]]-Tabla2[[#This Row],[PORCENTAJE A CANCELAR]]</f>
        <v>16000</v>
      </c>
    </row>
    <row r="123" spans="1:12" x14ac:dyDescent="0.25">
      <c r="A123" s="25">
        <v>44541</v>
      </c>
      <c r="B123" s="14">
        <v>245</v>
      </c>
      <c r="C123" s="1" t="s">
        <v>264</v>
      </c>
      <c r="D123" s="1" t="s">
        <v>265</v>
      </c>
      <c r="E123" s="1" t="s">
        <v>57</v>
      </c>
      <c r="F123" s="17" t="s">
        <v>266</v>
      </c>
      <c r="G123" s="2">
        <v>30000</v>
      </c>
      <c r="H123" s="2">
        <f>Tabla2[[#This Row],[TOTAL FACTURA]]*0.6</f>
        <v>18000</v>
      </c>
      <c r="J123" s="27"/>
      <c r="K123" s="27" t="s">
        <v>172</v>
      </c>
      <c r="L123" s="29">
        <f>Tabla2[[#This Row],[TOTAL FACTURA]]-Tabla2[[#This Row],[PORCENTAJE A CANCELAR]]</f>
        <v>12000</v>
      </c>
    </row>
    <row r="124" spans="1:12" x14ac:dyDescent="0.25">
      <c r="A124" s="25">
        <v>44541</v>
      </c>
      <c r="C124" s="1" t="s">
        <v>63</v>
      </c>
      <c r="D124" s="1" t="s">
        <v>267</v>
      </c>
      <c r="E124" s="1" t="s">
        <v>57</v>
      </c>
      <c r="F124" s="17" t="s">
        <v>245</v>
      </c>
      <c r="G124" s="2">
        <v>30000</v>
      </c>
      <c r="H124" s="2">
        <f>Tabla2[[#This Row],[TOTAL FACTURA]]*0.6</f>
        <v>18000</v>
      </c>
      <c r="J124" s="27"/>
      <c r="K124" s="27" t="s">
        <v>172</v>
      </c>
      <c r="L124" s="29">
        <f>Tabla2[[#This Row],[TOTAL FACTURA]]-Tabla2[[#This Row],[PORCENTAJE A CANCELAR]]</f>
        <v>12000</v>
      </c>
    </row>
    <row r="125" spans="1:12" x14ac:dyDescent="0.25">
      <c r="A125" s="25">
        <v>44541</v>
      </c>
      <c r="B125" s="38"/>
      <c r="C125" s="1" t="s">
        <v>63</v>
      </c>
      <c r="D125" s="1" t="s">
        <v>267</v>
      </c>
      <c r="E125" s="1" t="s">
        <v>30</v>
      </c>
      <c r="F125" s="17" t="s">
        <v>207</v>
      </c>
      <c r="G125" s="29">
        <v>40000</v>
      </c>
      <c r="H125" s="2">
        <f>Tabla2[[#This Row],[TOTAL FACTURA]]*0.6</f>
        <v>24000</v>
      </c>
      <c r="J125" s="27"/>
      <c r="K125" s="27" t="s">
        <v>172</v>
      </c>
      <c r="L125" s="29">
        <f>Tabla2[[#This Row],[TOTAL FACTURA]]-Tabla2[[#This Row],[PORCENTAJE A CANCELAR]]</f>
        <v>16000</v>
      </c>
    </row>
    <row r="126" spans="1:12" x14ac:dyDescent="0.25">
      <c r="A126" s="25">
        <v>44541</v>
      </c>
      <c r="C126" s="1" t="s">
        <v>268</v>
      </c>
      <c r="D126" s="1" t="s">
        <v>269</v>
      </c>
      <c r="E126" s="1" t="s">
        <v>57</v>
      </c>
      <c r="F126" s="17" t="s">
        <v>60</v>
      </c>
      <c r="G126" s="2">
        <v>40000</v>
      </c>
      <c r="H126" s="2">
        <f>Tabla2[[#This Row],[TOTAL FACTURA]]*0.6</f>
        <v>24000</v>
      </c>
      <c r="J126" s="27"/>
      <c r="K126" s="27" t="s">
        <v>172</v>
      </c>
      <c r="L126" s="29">
        <f>Tabla2[[#This Row],[TOTAL FACTURA]]-Tabla2[[#This Row],[PORCENTAJE A CANCELAR]]</f>
        <v>16000</v>
      </c>
    </row>
    <row r="127" spans="1:12" x14ac:dyDescent="0.25">
      <c r="A127" s="25">
        <v>44541</v>
      </c>
      <c r="B127" s="14">
        <v>243</v>
      </c>
      <c r="C127" s="1" t="s">
        <v>270</v>
      </c>
      <c r="D127" s="1" t="s">
        <v>271</v>
      </c>
      <c r="E127" s="1" t="s">
        <v>52</v>
      </c>
      <c r="F127" s="17" t="s">
        <v>272</v>
      </c>
      <c r="G127" s="2">
        <v>120000</v>
      </c>
      <c r="H127" s="2">
        <f>Tabla2[[#This Row],[TOTAL FACTURA]]*0.6</f>
        <v>72000</v>
      </c>
      <c r="J127" s="27"/>
      <c r="K127" s="27" t="s">
        <v>172</v>
      </c>
      <c r="L127" s="29">
        <f>Tabla2[[#This Row],[TOTAL FACTURA]]-Tabla2[[#This Row],[PORCENTAJE A CANCELAR]]</f>
        <v>48000</v>
      </c>
    </row>
    <row r="128" spans="1:12" x14ac:dyDescent="0.25">
      <c r="A128" s="25">
        <v>44543</v>
      </c>
      <c r="C128" s="1" t="s">
        <v>274</v>
      </c>
      <c r="D128" s="1" t="s">
        <v>273</v>
      </c>
      <c r="E128" s="1" t="s">
        <v>57</v>
      </c>
      <c r="F128" s="17" t="s">
        <v>275</v>
      </c>
      <c r="G128" s="2">
        <v>25000</v>
      </c>
      <c r="H128" s="2">
        <f>Tabla2[[#This Row],[TOTAL FACTURA]]*0.6</f>
        <v>15000</v>
      </c>
      <c r="J128" s="27"/>
      <c r="K128" s="27" t="s">
        <v>172</v>
      </c>
      <c r="L128" s="29">
        <f>Tabla2[[#This Row],[TOTAL FACTURA]]-Tabla2[[#This Row],[PORCENTAJE A CANCELAR]]</f>
        <v>10000</v>
      </c>
    </row>
    <row r="129" spans="1:12" x14ac:dyDescent="0.25">
      <c r="A129" s="25">
        <v>44543</v>
      </c>
      <c r="B129" s="14">
        <v>248</v>
      </c>
      <c r="C129" s="1" t="s">
        <v>87</v>
      </c>
      <c r="D129" s="1" t="s">
        <v>276</v>
      </c>
      <c r="E129" s="1" t="s">
        <v>57</v>
      </c>
      <c r="F129" s="17" t="s">
        <v>277</v>
      </c>
      <c r="G129" s="2">
        <v>50000</v>
      </c>
      <c r="H129" s="2">
        <f>Tabla2[[#This Row],[TOTAL FACTURA]]*0.6</f>
        <v>30000</v>
      </c>
      <c r="J129" s="27"/>
      <c r="K129" s="27" t="s">
        <v>172</v>
      </c>
      <c r="L129" s="29">
        <f>Tabla2[[#This Row],[TOTAL FACTURA]]-Tabla2[[#This Row],[PORCENTAJE A CANCELAR]]</f>
        <v>20000</v>
      </c>
    </row>
    <row r="130" spans="1:12" x14ac:dyDescent="0.25">
      <c r="A130" s="25">
        <v>44543</v>
      </c>
      <c r="B130" s="14">
        <v>250</v>
      </c>
      <c r="C130" s="1" t="s">
        <v>194</v>
      </c>
      <c r="D130" s="1" t="s">
        <v>278</v>
      </c>
      <c r="E130" s="1" t="s">
        <v>52</v>
      </c>
      <c r="F130" s="17" t="s">
        <v>279</v>
      </c>
      <c r="G130" s="2">
        <v>70000</v>
      </c>
      <c r="H130" s="2">
        <f>Tabla2[[#This Row],[TOTAL FACTURA]]*0.6</f>
        <v>42000</v>
      </c>
      <c r="J130" s="27"/>
      <c r="K130" s="27" t="s">
        <v>172</v>
      </c>
      <c r="L130" s="29">
        <f>Tabla2[[#This Row],[TOTAL FACTURA]]-Tabla2[[#This Row],[PORCENTAJE A CANCELAR]]</f>
        <v>28000</v>
      </c>
    </row>
    <row r="131" spans="1:12" x14ac:dyDescent="0.25">
      <c r="A131" s="25">
        <v>44543</v>
      </c>
      <c r="B131" s="14">
        <v>251</v>
      </c>
      <c r="C131" s="1" t="s">
        <v>280</v>
      </c>
      <c r="D131" s="1" t="s">
        <v>281</v>
      </c>
      <c r="E131" s="1" t="s">
        <v>57</v>
      </c>
      <c r="F131" s="17" t="s">
        <v>282</v>
      </c>
      <c r="G131" s="2">
        <v>80000</v>
      </c>
      <c r="H131" s="2">
        <f>Tabla2[[#This Row],[TOTAL FACTURA]]*0.6</f>
        <v>48000</v>
      </c>
      <c r="J131" s="27"/>
      <c r="K131" s="27" t="s">
        <v>172</v>
      </c>
      <c r="L131" s="29">
        <f>Tabla2[[#This Row],[TOTAL FACTURA]]-Tabla2[[#This Row],[PORCENTAJE A CANCELAR]]</f>
        <v>32000</v>
      </c>
    </row>
    <row r="132" spans="1:12" x14ac:dyDescent="0.25">
      <c r="A132" s="25">
        <v>44543</v>
      </c>
      <c r="B132" s="14">
        <v>247</v>
      </c>
      <c r="C132" s="1" t="s">
        <v>355</v>
      </c>
      <c r="D132" s="1" t="s">
        <v>283</v>
      </c>
      <c r="E132" s="1" t="s">
        <v>57</v>
      </c>
      <c r="F132" s="17" t="s">
        <v>284</v>
      </c>
      <c r="G132" s="2">
        <v>30000</v>
      </c>
      <c r="H132" s="2">
        <f>Tabla2[[#This Row],[TOTAL FACTURA]]*0.6</f>
        <v>18000</v>
      </c>
      <c r="J132" s="27"/>
      <c r="K132" s="27" t="s">
        <v>172</v>
      </c>
      <c r="L132" s="29">
        <f>Tabla2[[#This Row],[TOTAL FACTURA]]-Tabla2[[#This Row],[PORCENTAJE A CANCELAR]]</f>
        <v>12000</v>
      </c>
    </row>
    <row r="133" spans="1:12" x14ac:dyDescent="0.25">
      <c r="A133" s="25">
        <v>44543</v>
      </c>
      <c r="C133" s="1" t="s">
        <v>285</v>
      </c>
      <c r="D133" s="1" t="s">
        <v>286</v>
      </c>
      <c r="E133" s="1" t="s">
        <v>52</v>
      </c>
      <c r="F133" s="17" t="s">
        <v>64</v>
      </c>
      <c r="G133" s="2">
        <v>20000</v>
      </c>
      <c r="H133" s="2">
        <f>Tabla2[[#This Row],[TOTAL FACTURA]]*0.6</f>
        <v>12000</v>
      </c>
      <c r="J133" s="27"/>
      <c r="K133" s="27" t="s">
        <v>172</v>
      </c>
      <c r="L133" s="29">
        <f>Tabla2[[#This Row],[TOTAL FACTURA]]-Tabla2[[#This Row],[PORCENTAJE A CANCELAR]]</f>
        <v>8000</v>
      </c>
    </row>
    <row r="134" spans="1:12" x14ac:dyDescent="0.25">
      <c r="A134" s="25">
        <v>44543</v>
      </c>
      <c r="B134" s="14">
        <v>246</v>
      </c>
      <c r="C134" s="1" t="s">
        <v>9</v>
      </c>
      <c r="D134" s="1" t="s">
        <v>287</v>
      </c>
      <c r="E134" s="1" t="s">
        <v>57</v>
      </c>
      <c r="F134" s="17" t="s">
        <v>288</v>
      </c>
      <c r="G134" s="2">
        <v>100000</v>
      </c>
      <c r="H134" s="2">
        <f>Tabla2[[#This Row],[TOTAL FACTURA]]*0.6</f>
        <v>60000</v>
      </c>
      <c r="J134" s="27"/>
      <c r="K134" s="27" t="s">
        <v>172</v>
      </c>
      <c r="L134" s="29">
        <f>Tabla2[[#This Row],[TOTAL FACTURA]]-Tabla2[[#This Row],[PORCENTAJE A CANCELAR]]</f>
        <v>40000</v>
      </c>
    </row>
    <row r="135" spans="1:12" x14ac:dyDescent="0.25">
      <c r="A135" s="25">
        <v>44543</v>
      </c>
      <c r="C135" s="1" t="s">
        <v>63</v>
      </c>
      <c r="D135" s="1" t="s">
        <v>267</v>
      </c>
      <c r="E135" s="1" t="s">
        <v>57</v>
      </c>
      <c r="F135" s="17" t="s">
        <v>289</v>
      </c>
      <c r="G135" s="2">
        <v>30000</v>
      </c>
      <c r="H135" s="2">
        <f>Tabla2[[#This Row],[TOTAL FACTURA]]*0.6</f>
        <v>18000</v>
      </c>
      <c r="J135" s="27"/>
      <c r="K135" s="27" t="s">
        <v>172</v>
      </c>
      <c r="L135" s="29">
        <f>Tabla2[[#This Row],[TOTAL FACTURA]]-Tabla2[[#This Row],[PORCENTAJE A CANCELAR]]</f>
        <v>12000</v>
      </c>
    </row>
    <row r="136" spans="1:12" x14ac:dyDescent="0.25">
      <c r="A136" s="25">
        <v>44544</v>
      </c>
      <c r="B136" s="14">
        <v>257</v>
      </c>
      <c r="C136" s="1" t="s">
        <v>293</v>
      </c>
      <c r="D136" s="1" t="s">
        <v>267</v>
      </c>
      <c r="E136" s="1" t="s">
        <v>57</v>
      </c>
      <c r="F136" s="17" t="s">
        <v>294</v>
      </c>
      <c r="G136" s="2">
        <v>50000</v>
      </c>
      <c r="H136" s="2">
        <f>Tabla2[[#This Row],[TOTAL FACTURA]]*0.6</f>
        <v>30000</v>
      </c>
      <c r="J136" s="27"/>
      <c r="K136" s="27" t="s">
        <v>172</v>
      </c>
      <c r="L136" s="29">
        <f>Tabla2[[#This Row],[TOTAL FACTURA]]-Tabla2[[#This Row],[PORCENTAJE A CANCELAR]]</f>
        <v>20000</v>
      </c>
    </row>
    <row r="137" spans="1:12" x14ac:dyDescent="0.25">
      <c r="A137" s="25">
        <v>44544</v>
      </c>
      <c r="C137" s="1" t="s">
        <v>59</v>
      </c>
      <c r="D137" s="1" t="s">
        <v>295</v>
      </c>
      <c r="E137" s="1" t="s">
        <v>296</v>
      </c>
      <c r="F137" s="17" t="s">
        <v>297</v>
      </c>
      <c r="G137" s="2">
        <v>25000</v>
      </c>
      <c r="H137" s="2">
        <f>Tabla2[[#This Row],[TOTAL FACTURA]]*0.6</f>
        <v>15000</v>
      </c>
      <c r="J137" s="27"/>
      <c r="K137" s="27" t="s">
        <v>172</v>
      </c>
      <c r="L137" s="29">
        <f>Tabla2[[#This Row],[TOTAL FACTURA]]-Tabla2[[#This Row],[PORCENTAJE A CANCELAR]]</f>
        <v>10000</v>
      </c>
    </row>
    <row r="138" spans="1:12" x14ac:dyDescent="0.25">
      <c r="A138" s="25">
        <v>44544</v>
      </c>
      <c r="B138" s="14">
        <v>254</v>
      </c>
      <c r="C138" s="1" t="s">
        <v>87</v>
      </c>
      <c r="D138" s="1" t="s">
        <v>298</v>
      </c>
      <c r="E138" s="1" t="s">
        <v>57</v>
      </c>
      <c r="F138" s="17" t="s">
        <v>299</v>
      </c>
      <c r="G138" s="2">
        <v>90000</v>
      </c>
      <c r="H138" s="2">
        <f>Tabla2[[#This Row],[TOTAL FACTURA]]*0.6</f>
        <v>54000</v>
      </c>
      <c r="J138" s="27"/>
      <c r="K138" s="27" t="s">
        <v>172</v>
      </c>
      <c r="L138" s="29">
        <f>Tabla2[[#This Row],[TOTAL FACTURA]]-Tabla2[[#This Row],[PORCENTAJE A CANCELAR]]</f>
        <v>36000</v>
      </c>
    </row>
    <row r="139" spans="1:12" x14ac:dyDescent="0.25">
      <c r="A139" s="25">
        <v>44544</v>
      </c>
      <c r="C139" s="1" t="s">
        <v>300</v>
      </c>
      <c r="E139" s="1" t="s">
        <v>52</v>
      </c>
      <c r="F139" s="17" t="s">
        <v>149</v>
      </c>
      <c r="G139" s="2">
        <v>10000</v>
      </c>
      <c r="H139" s="2">
        <f>Tabla2[[#This Row],[TOTAL FACTURA]]*0.6</f>
        <v>6000</v>
      </c>
      <c r="J139" s="27"/>
      <c r="K139" s="27" t="s">
        <v>172</v>
      </c>
      <c r="L139" s="29">
        <f>Tabla2[[#This Row],[TOTAL FACTURA]]-Tabla2[[#This Row],[PORCENTAJE A CANCELAR]]</f>
        <v>4000</v>
      </c>
    </row>
    <row r="140" spans="1:12" x14ac:dyDescent="0.25">
      <c r="A140" s="25">
        <v>44544</v>
      </c>
      <c r="B140" s="14">
        <v>255</v>
      </c>
      <c r="C140" s="1" t="s">
        <v>301</v>
      </c>
      <c r="D140" s="1" t="s">
        <v>302</v>
      </c>
      <c r="E140" s="1" t="s">
        <v>246</v>
      </c>
      <c r="F140" s="17" t="s">
        <v>303</v>
      </c>
      <c r="G140" s="2">
        <v>100000</v>
      </c>
      <c r="H140" s="2">
        <f>Tabla2[[#This Row],[TOTAL FACTURA]]*0.6</f>
        <v>60000</v>
      </c>
      <c r="J140" s="27"/>
      <c r="K140" s="27" t="s">
        <v>172</v>
      </c>
      <c r="L140" s="29">
        <f>Tabla2[[#This Row],[TOTAL FACTURA]]-Tabla2[[#This Row],[PORCENTAJE A CANCELAR]]</f>
        <v>40000</v>
      </c>
    </row>
    <row r="141" spans="1:12" x14ac:dyDescent="0.25">
      <c r="A141" s="25">
        <v>44544</v>
      </c>
      <c r="B141" s="14">
        <v>256</v>
      </c>
      <c r="C141" s="1" t="s">
        <v>304</v>
      </c>
      <c r="D141" s="1" t="s">
        <v>305</v>
      </c>
      <c r="E141" s="1" t="s">
        <v>30</v>
      </c>
      <c r="F141" s="17" t="s">
        <v>306</v>
      </c>
      <c r="G141" s="29">
        <v>30000</v>
      </c>
      <c r="H141" s="2">
        <f>Tabla2[[#This Row],[TOTAL FACTURA]]*0.6</f>
        <v>18000</v>
      </c>
      <c r="J141" s="27"/>
      <c r="K141" s="27" t="s">
        <v>172</v>
      </c>
      <c r="L141" s="29">
        <f>Tabla2[[#This Row],[TOTAL FACTURA]]-Tabla2[[#This Row],[PORCENTAJE A CANCELAR]]</f>
        <v>12000</v>
      </c>
    </row>
    <row r="142" spans="1:12" x14ac:dyDescent="0.25">
      <c r="A142" s="25">
        <v>44544</v>
      </c>
      <c r="B142" s="14">
        <v>253</v>
      </c>
      <c r="C142" s="1" t="s">
        <v>13</v>
      </c>
      <c r="D142" s="1" t="s">
        <v>187</v>
      </c>
      <c r="E142" s="1" t="s">
        <v>57</v>
      </c>
      <c r="F142" s="17" t="s">
        <v>307</v>
      </c>
      <c r="G142" s="2">
        <v>90000</v>
      </c>
      <c r="H142" s="2">
        <v>90000</v>
      </c>
      <c r="J142" s="27"/>
      <c r="K142" s="27" t="s">
        <v>172</v>
      </c>
      <c r="L142" s="29">
        <f>Tabla2[[#This Row],[TOTAL FACTURA]]-Tabla2[[#This Row],[PORCENTAJE A CANCELAR]]</f>
        <v>0</v>
      </c>
    </row>
    <row r="143" spans="1:12" x14ac:dyDescent="0.25">
      <c r="A143" s="25">
        <v>44544</v>
      </c>
      <c r="B143" s="14">
        <v>253</v>
      </c>
      <c r="C143" s="1" t="s">
        <v>13</v>
      </c>
      <c r="D143" s="1" t="s">
        <v>187</v>
      </c>
      <c r="E143" s="1" t="s">
        <v>30</v>
      </c>
      <c r="F143" s="17" t="s">
        <v>308</v>
      </c>
      <c r="G143" s="29">
        <v>90000</v>
      </c>
      <c r="H143" s="2">
        <v>90000</v>
      </c>
      <c r="J143" s="27"/>
      <c r="K143" s="27" t="s">
        <v>172</v>
      </c>
      <c r="L143" s="29">
        <f>Tabla2[[#This Row],[TOTAL FACTURA]]-Tabla2[[#This Row],[PORCENTAJE A CANCELAR]]</f>
        <v>0</v>
      </c>
    </row>
    <row r="144" spans="1:12" x14ac:dyDescent="0.25">
      <c r="A144" s="25">
        <v>44544</v>
      </c>
      <c r="C144" s="1" t="s">
        <v>194</v>
      </c>
      <c r="D144" s="1" t="s">
        <v>195</v>
      </c>
      <c r="E144" s="1" t="s">
        <v>52</v>
      </c>
      <c r="F144" s="17" t="s">
        <v>149</v>
      </c>
      <c r="G144" s="2">
        <v>10000</v>
      </c>
      <c r="H144" s="2">
        <f>Tabla2[[#This Row],[TOTAL FACTURA]]*0.6</f>
        <v>6000</v>
      </c>
      <c r="J144" s="27"/>
      <c r="K144" s="27" t="s">
        <v>172</v>
      </c>
      <c r="L144" s="29">
        <f>Tabla2[[#This Row],[TOTAL FACTURA]]-Tabla2[[#This Row],[PORCENTAJE A CANCELAR]]</f>
        <v>4000</v>
      </c>
    </row>
    <row r="145" spans="1:12" x14ac:dyDescent="0.25">
      <c r="A145" s="25">
        <v>44545</v>
      </c>
      <c r="B145" s="14">
        <v>259</v>
      </c>
      <c r="C145" s="1" t="s">
        <v>309</v>
      </c>
      <c r="D145" s="1" t="s">
        <v>310</v>
      </c>
      <c r="E145" s="1" t="s">
        <v>52</v>
      </c>
      <c r="F145" s="17" t="s">
        <v>149</v>
      </c>
      <c r="G145" s="2">
        <v>10000</v>
      </c>
      <c r="H145" s="2">
        <f>Tabla2[[#This Row],[TOTAL FACTURA]]*0.6</f>
        <v>6000</v>
      </c>
      <c r="J145" s="27"/>
      <c r="K145" s="27" t="s">
        <v>172</v>
      </c>
      <c r="L145" s="29">
        <f>Tabla2[[#This Row],[TOTAL FACTURA]]-Tabla2[[#This Row],[PORCENTAJE A CANCELAR]]</f>
        <v>4000</v>
      </c>
    </row>
    <row r="146" spans="1:12" x14ac:dyDescent="0.25">
      <c r="A146" s="25">
        <v>44545</v>
      </c>
      <c r="B146" s="50"/>
      <c r="E146" s="1" t="s">
        <v>52</v>
      </c>
      <c r="F146" s="17" t="s">
        <v>313</v>
      </c>
      <c r="H146" s="28">
        <v>30000</v>
      </c>
      <c r="J146" s="27"/>
      <c r="K146" s="27" t="s">
        <v>172</v>
      </c>
      <c r="L146" s="29"/>
    </row>
    <row r="147" spans="1:12" x14ac:dyDescent="0.25">
      <c r="A147" s="25">
        <v>44545</v>
      </c>
      <c r="B147" s="14">
        <v>261</v>
      </c>
      <c r="C147" s="1" t="s">
        <v>314</v>
      </c>
      <c r="D147" s="1" t="s">
        <v>315</v>
      </c>
      <c r="E147" s="1" t="s">
        <v>57</v>
      </c>
      <c r="F147" s="17" t="s">
        <v>316</v>
      </c>
      <c r="G147" s="2">
        <v>50000</v>
      </c>
      <c r="H147" s="2">
        <f>Tabla2[[#This Row],[TOTAL FACTURA]]*0.6</f>
        <v>30000</v>
      </c>
      <c r="J147" s="27"/>
      <c r="K147" s="27" t="s">
        <v>172</v>
      </c>
      <c r="L147" s="29">
        <f>Tabla2[[#This Row],[TOTAL FACTURA]]-Tabla2[[#This Row],[PORCENTAJE A CANCELAR]]</f>
        <v>20000</v>
      </c>
    </row>
    <row r="148" spans="1:12" x14ac:dyDescent="0.25">
      <c r="A148" s="25">
        <v>44545</v>
      </c>
      <c r="B148" s="14">
        <v>262</v>
      </c>
      <c r="C148" s="1" t="s">
        <v>15</v>
      </c>
      <c r="D148" s="1" t="s">
        <v>102</v>
      </c>
      <c r="E148" s="1" t="s">
        <v>57</v>
      </c>
      <c r="F148" s="17" t="s">
        <v>317</v>
      </c>
      <c r="G148" s="2">
        <v>60000</v>
      </c>
      <c r="H148" s="2">
        <f>Tabla2[[#This Row],[TOTAL FACTURA]]*0.6</f>
        <v>36000</v>
      </c>
      <c r="J148" s="27"/>
      <c r="K148" s="27" t="s">
        <v>172</v>
      </c>
      <c r="L148" s="29">
        <f>Tabla2[[#This Row],[TOTAL FACTURA]]-Tabla2[[#This Row],[PORCENTAJE A CANCELAR]]</f>
        <v>24000</v>
      </c>
    </row>
    <row r="149" spans="1:12" x14ac:dyDescent="0.25">
      <c r="A149" s="25">
        <v>44545</v>
      </c>
      <c r="C149" s="1" t="s">
        <v>9</v>
      </c>
      <c r="D149" s="1" t="s">
        <v>318</v>
      </c>
      <c r="E149" s="1" t="s">
        <v>246</v>
      </c>
      <c r="F149" s="17" t="s">
        <v>68</v>
      </c>
      <c r="G149" s="2">
        <v>10000</v>
      </c>
      <c r="H149" s="2">
        <f>Tabla2[[#This Row],[TOTAL FACTURA]]*0.6</f>
        <v>6000</v>
      </c>
      <c r="J149" s="27"/>
      <c r="K149" s="27" t="s">
        <v>172</v>
      </c>
      <c r="L149" s="29">
        <f>Tabla2[[#This Row],[TOTAL FACTURA]]-Tabla2[[#This Row],[PORCENTAJE A CANCELAR]]</f>
        <v>4000</v>
      </c>
    </row>
    <row r="150" spans="1:12" x14ac:dyDescent="0.25">
      <c r="A150" s="25">
        <v>44545</v>
      </c>
      <c r="B150" s="14">
        <v>260</v>
      </c>
      <c r="C150" s="1" t="s">
        <v>112</v>
      </c>
      <c r="D150" s="1" t="s">
        <v>319</v>
      </c>
      <c r="E150" s="1" t="s">
        <v>52</v>
      </c>
      <c r="F150" s="17" t="s">
        <v>320</v>
      </c>
      <c r="G150" s="2">
        <v>30000</v>
      </c>
      <c r="H150" s="2">
        <f>Tabla2[[#This Row],[TOTAL FACTURA]]*0.6</f>
        <v>18000</v>
      </c>
      <c r="J150" s="27"/>
      <c r="K150" s="27" t="s">
        <v>172</v>
      </c>
      <c r="L150" s="29">
        <f>Tabla2[[#This Row],[TOTAL FACTURA]]-Tabla2[[#This Row],[PORCENTAJE A CANCELAR]]</f>
        <v>12000</v>
      </c>
    </row>
    <row r="151" spans="1:12" x14ac:dyDescent="0.25">
      <c r="A151" s="25">
        <v>44545</v>
      </c>
      <c r="C151" s="1" t="s">
        <v>63</v>
      </c>
      <c r="D151" s="1" t="s">
        <v>191</v>
      </c>
      <c r="E151" s="1" t="s">
        <v>30</v>
      </c>
      <c r="F151" s="17" t="s">
        <v>68</v>
      </c>
      <c r="G151" s="2">
        <v>10000</v>
      </c>
      <c r="H151" s="2">
        <f>Tabla2[[#This Row],[TOTAL FACTURA]]*0.6</f>
        <v>6000</v>
      </c>
      <c r="J151" s="27"/>
      <c r="K151" s="27" t="s">
        <v>172</v>
      </c>
      <c r="L151" s="29">
        <f>Tabla2[[#This Row],[TOTAL FACTURA]]-Tabla2[[#This Row],[PORCENTAJE A CANCELAR]]</f>
        <v>4000</v>
      </c>
    </row>
    <row r="152" spans="1:12" x14ac:dyDescent="0.25">
      <c r="A152" s="25">
        <v>44546</v>
      </c>
      <c r="B152" s="14">
        <v>266</v>
      </c>
      <c r="C152" s="1" t="s">
        <v>322</v>
      </c>
      <c r="D152" s="1" t="s">
        <v>321</v>
      </c>
      <c r="E152" s="1" t="s">
        <v>57</v>
      </c>
      <c r="F152" s="17" t="s">
        <v>323</v>
      </c>
      <c r="G152" s="2">
        <v>250000</v>
      </c>
      <c r="H152" s="2">
        <v>95000</v>
      </c>
      <c r="J152" s="27"/>
      <c r="K152" s="27" t="s">
        <v>172</v>
      </c>
      <c r="L152" s="29">
        <f>Tabla2[[#This Row],[TOTAL FACTURA]]-Tabla2[[#This Row],[PORCENTAJE A CANCELAR]]</f>
        <v>155000</v>
      </c>
    </row>
    <row r="153" spans="1:12" x14ac:dyDescent="0.25">
      <c r="A153" s="25">
        <v>44546</v>
      </c>
      <c r="B153" s="51">
        <v>266</v>
      </c>
      <c r="C153" s="1" t="s">
        <v>322</v>
      </c>
      <c r="D153" s="1" t="s">
        <v>321</v>
      </c>
      <c r="E153" s="1" t="s">
        <v>246</v>
      </c>
      <c r="F153" s="17" t="s">
        <v>324</v>
      </c>
      <c r="G153" s="2">
        <v>250000</v>
      </c>
      <c r="H153" s="2">
        <v>95000</v>
      </c>
      <c r="J153" s="27"/>
      <c r="K153" s="27" t="s">
        <v>172</v>
      </c>
      <c r="L153" s="29">
        <f>Tabla2[[#This Row],[TOTAL FACTURA]]-Tabla2[[#This Row],[PORCENTAJE A CANCELAR]]</f>
        <v>155000</v>
      </c>
    </row>
    <row r="154" spans="1:12" x14ac:dyDescent="0.25">
      <c r="A154" s="25">
        <v>44546</v>
      </c>
      <c r="B154" s="14">
        <v>270</v>
      </c>
      <c r="C154" s="1" t="s">
        <v>112</v>
      </c>
      <c r="D154" s="1" t="s">
        <v>325</v>
      </c>
      <c r="E154" s="1" t="s">
        <v>246</v>
      </c>
      <c r="F154" s="17" t="s">
        <v>326</v>
      </c>
      <c r="G154" s="2">
        <v>30000</v>
      </c>
      <c r="H154" s="2">
        <f>Tabla2[[#This Row],[TOTAL FACTURA]]*0.6</f>
        <v>18000</v>
      </c>
      <c r="J154" s="27"/>
      <c r="K154" s="27" t="s">
        <v>172</v>
      </c>
      <c r="L154" s="29">
        <f>Tabla2[[#This Row],[TOTAL FACTURA]]-Tabla2[[#This Row],[PORCENTAJE A CANCELAR]]</f>
        <v>12000</v>
      </c>
    </row>
    <row r="155" spans="1:12" x14ac:dyDescent="0.25">
      <c r="A155" s="25">
        <v>44546</v>
      </c>
      <c r="B155" s="14">
        <v>273</v>
      </c>
      <c r="C155" s="1" t="s">
        <v>15</v>
      </c>
      <c r="D155" s="1" t="s">
        <v>102</v>
      </c>
      <c r="E155" s="1" t="s">
        <v>57</v>
      </c>
      <c r="F155" s="17" t="s">
        <v>327</v>
      </c>
      <c r="G155" s="2">
        <v>30000</v>
      </c>
      <c r="H155" s="2">
        <f>Tabla2[[#This Row],[TOTAL FACTURA]]*0.6</f>
        <v>18000</v>
      </c>
      <c r="J155" s="27"/>
      <c r="K155" s="27" t="s">
        <v>172</v>
      </c>
      <c r="L155" s="29">
        <f>Tabla2[[#This Row],[TOTAL FACTURA]]-Tabla2[[#This Row],[PORCENTAJE A CANCELAR]]</f>
        <v>12000</v>
      </c>
    </row>
    <row r="156" spans="1:12" x14ac:dyDescent="0.25">
      <c r="A156" s="25">
        <v>44546</v>
      </c>
      <c r="B156" s="14">
        <v>263</v>
      </c>
      <c r="C156" s="1" t="s">
        <v>90</v>
      </c>
      <c r="D156" s="1" t="s">
        <v>328</v>
      </c>
      <c r="E156" s="1" t="s">
        <v>57</v>
      </c>
      <c r="F156" s="17" t="s">
        <v>329</v>
      </c>
      <c r="G156" s="2">
        <v>30000</v>
      </c>
      <c r="H156" s="2">
        <f>Tabla2[[#This Row],[TOTAL FACTURA]]*0.6</f>
        <v>18000</v>
      </c>
      <c r="J156" s="27"/>
      <c r="K156" s="27" t="s">
        <v>172</v>
      </c>
      <c r="L156" s="29">
        <f>Tabla2[[#This Row],[TOTAL FACTURA]]-Tabla2[[#This Row],[PORCENTAJE A CANCELAR]]</f>
        <v>12000</v>
      </c>
    </row>
    <row r="157" spans="1:12" x14ac:dyDescent="0.25">
      <c r="A157" s="25">
        <v>44546</v>
      </c>
      <c r="B157" s="14">
        <v>268</v>
      </c>
      <c r="C157" s="1" t="s">
        <v>330</v>
      </c>
      <c r="D157" s="1" t="s">
        <v>331</v>
      </c>
      <c r="E157" s="1" t="s">
        <v>30</v>
      </c>
      <c r="F157" s="17" t="s">
        <v>332</v>
      </c>
      <c r="G157" s="29">
        <v>20000</v>
      </c>
      <c r="H157" s="2">
        <f>Tabla2[[#This Row],[TOTAL FACTURA]]*0.6</f>
        <v>12000</v>
      </c>
      <c r="J157" s="27"/>
      <c r="K157" s="27" t="s">
        <v>172</v>
      </c>
      <c r="L157" s="29">
        <f>Tabla2[[#This Row],[TOTAL FACTURA]]-Tabla2[[#This Row],[PORCENTAJE A CANCELAR]]</f>
        <v>8000</v>
      </c>
    </row>
    <row r="158" spans="1:12" x14ac:dyDescent="0.25">
      <c r="A158" s="25">
        <v>44546</v>
      </c>
      <c r="B158" s="51">
        <v>268</v>
      </c>
      <c r="C158" s="1" t="s">
        <v>330</v>
      </c>
      <c r="D158" s="1" t="s">
        <v>331</v>
      </c>
      <c r="E158" s="1" t="s">
        <v>57</v>
      </c>
      <c r="F158" s="17" t="s">
        <v>333</v>
      </c>
      <c r="G158" s="2">
        <v>60000</v>
      </c>
      <c r="H158" s="2">
        <f>Tabla2[[#This Row],[TOTAL FACTURA]]*0.6</f>
        <v>36000</v>
      </c>
      <c r="J158" s="27"/>
      <c r="K158" s="27" t="s">
        <v>172</v>
      </c>
      <c r="L158" s="29">
        <f>Tabla2[[#This Row],[TOTAL FACTURA]]-Tabla2[[#This Row],[PORCENTAJE A CANCELAR]]</f>
        <v>24000</v>
      </c>
    </row>
    <row r="159" spans="1:12" x14ac:dyDescent="0.25">
      <c r="A159" s="25">
        <v>44546</v>
      </c>
      <c r="B159" s="14">
        <v>267</v>
      </c>
      <c r="C159" s="1" t="s">
        <v>334</v>
      </c>
      <c r="D159" s="1" t="s">
        <v>335</v>
      </c>
      <c r="E159" s="1" t="s">
        <v>30</v>
      </c>
      <c r="F159" s="17" t="s">
        <v>41</v>
      </c>
      <c r="G159" s="29">
        <v>400000</v>
      </c>
      <c r="H159" s="2">
        <f>Tabla2[[#This Row],[TOTAL FACTURA]]*0.6</f>
        <v>240000</v>
      </c>
      <c r="J159" s="27"/>
      <c r="K159" s="27" t="s">
        <v>172</v>
      </c>
      <c r="L159" s="29">
        <f>Tabla2[[#This Row],[TOTAL FACTURA]]-Tabla2[[#This Row],[PORCENTAJE A CANCELAR]]</f>
        <v>160000</v>
      </c>
    </row>
    <row r="160" spans="1:12" x14ac:dyDescent="0.25">
      <c r="A160" s="25">
        <v>44546</v>
      </c>
      <c r="B160" s="14">
        <v>269</v>
      </c>
      <c r="C160" s="1" t="s">
        <v>336</v>
      </c>
      <c r="D160" s="1" t="s">
        <v>337</v>
      </c>
      <c r="E160" s="1" t="s">
        <v>246</v>
      </c>
      <c r="F160" s="17" t="s">
        <v>338</v>
      </c>
      <c r="G160" s="2">
        <v>60000</v>
      </c>
      <c r="H160" s="2">
        <f>Tabla2[[#This Row],[TOTAL FACTURA]]*0.6</f>
        <v>36000</v>
      </c>
      <c r="J160" s="27"/>
      <c r="K160" s="27" t="s">
        <v>172</v>
      </c>
      <c r="L160" s="29">
        <f>Tabla2[[#This Row],[TOTAL FACTURA]]-Tabla2[[#This Row],[PORCENTAJE A CANCELAR]]</f>
        <v>24000</v>
      </c>
    </row>
    <row r="161" spans="1:12" x14ac:dyDescent="0.25">
      <c r="A161" s="25">
        <v>44546</v>
      </c>
      <c r="B161" s="14">
        <v>265</v>
      </c>
      <c r="C161" s="1" t="s">
        <v>339</v>
      </c>
      <c r="D161" s="1" t="s">
        <v>340</v>
      </c>
      <c r="E161" s="1" t="s">
        <v>52</v>
      </c>
      <c r="F161" s="17" t="s">
        <v>141</v>
      </c>
      <c r="G161" s="2">
        <v>30000</v>
      </c>
      <c r="H161" s="2">
        <f>Tabla2[[#This Row],[TOTAL FACTURA]]*0.6</f>
        <v>18000</v>
      </c>
      <c r="J161" s="27"/>
      <c r="K161" s="27" t="s">
        <v>172</v>
      </c>
      <c r="L161" s="29">
        <f>Tabla2[[#This Row],[TOTAL FACTURA]]-Tabla2[[#This Row],[PORCENTAJE A CANCELAR]]</f>
        <v>12000</v>
      </c>
    </row>
    <row r="162" spans="1:12" x14ac:dyDescent="0.25">
      <c r="A162" s="25">
        <v>44546</v>
      </c>
      <c r="B162" s="14">
        <v>262</v>
      </c>
      <c r="C162" s="1" t="s">
        <v>341</v>
      </c>
      <c r="D162" s="1" t="s">
        <v>178</v>
      </c>
      <c r="E162" s="1" t="s">
        <v>246</v>
      </c>
      <c r="F162" s="17" t="s">
        <v>342</v>
      </c>
      <c r="G162" s="2">
        <v>60000</v>
      </c>
      <c r="H162" s="2">
        <f>Tabla2[[#This Row],[TOTAL FACTURA]]*0.6</f>
        <v>36000</v>
      </c>
      <c r="J162" s="27"/>
      <c r="K162" s="27" t="s">
        <v>172</v>
      </c>
      <c r="L162" s="29">
        <f>Tabla2[[#This Row],[TOTAL FACTURA]]-Tabla2[[#This Row],[PORCENTAJE A CANCELAR]]</f>
        <v>24000</v>
      </c>
    </row>
    <row r="163" spans="1:12" x14ac:dyDescent="0.25">
      <c r="A163" s="25">
        <v>44546</v>
      </c>
      <c r="B163" s="51">
        <v>262</v>
      </c>
      <c r="C163" s="1" t="s">
        <v>341</v>
      </c>
      <c r="D163" s="1" t="s">
        <v>178</v>
      </c>
      <c r="E163" s="1" t="s">
        <v>57</v>
      </c>
      <c r="F163" s="17" t="s">
        <v>342</v>
      </c>
      <c r="G163" s="2">
        <v>20000</v>
      </c>
      <c r="H163" s="2">
        <f>Tabla2[[#This Row],[TOTAL FACTURA]]*0.6</f>
        <v>12000</v>
      </c>
      <c r="J163" s="27"/>
      <c r="K163" s="27" t="s">
        <v>172</v>
      </c>
      <c r="L163" s="29">
        <f>Tabla2[[#This Row],[TOTAL FACTURA]]-Tabla2[[#This Row],[PORCENTAJE A CANCELAR]]</f>
        <v>8000</v>
      </c>
    </row>
    <row r="164" spans="1:12" x14ac:dyDescent="0.25">
      <c r="A164" s="25">
        <v>44547</v>
      </c>
      <c r="B164" s="14">
        <v>274</v>
      </c>
      <c r="C164" s="1" t="s">
        <v>74</v>
      </c>
      <c r="D164" s="1" t="s">
        <v>236</v>
      </c>
      <c r="E164" s="1" t="s">
        <v>57</v>
      </c>
      <c r="F164" s="17" t="s">
        <v>343</v>
      </c>
      <c r="G164" s="2">
        <v>320000</v>
      </c>
      <c r="H164" s="2">
        <v>60000</v>
      </c>
      <c r="J164" s="27"/>
      <c r="K164" s="27" t="s">
        <v>172</v>
      </c>
      <c r="L164" s="29">
        <f>Tabla2[[#This Row],[TOTAL FACTURA]]-Tabla2[[#This Row],[PORCENTAJE A CANCELAR]]</f>
        <v>260000</v>
      </c>
    </row>
    <row r="165" spans="1:12" x14ac:dyDescent="0.25">
      <c r="A165" s="25">
        <v>44547</v>
      </c>
      <c r="B165" s="51">
        <v>274</v>
      </c>
      <c r="C165" s="1" t="s">
        <v>74</v>
      </c>
      <c r="D165" s="1" t="s">
        <v>236</v>
      </c>
      <c r="E165" s="1" t="s">
        <v>246</v>
      </c>
      <c r="F165" s="17" t="s">
        <v>360</v>
      </c>
      <c r="G165" s="2">
        <v>320000</v>
      </c>
      <c r="H165" s="2">
        <v>150000</v>
      </c>
      <c r="J165" s="27"/>
      <c r="K165" s="27" t="s">
        <v>172</v>
      </c>
      <c r="L165" s="29">
        <f>Tabla2[[#This Row],[TOTAL FACTURA]]-Tabla2[[#This Row],[PORCENTAJE A CANCELAR]]</f>
        <v>170000</v>
      </c>
    </row>
    <row r="166" spans="1:12" x14ac:dyDescent="0.25">
      <c r="A166" s="25">
        <v>44547</v>
      </c>
      <c r="B166" s="14">
        <v>280</v>
      </c>
      <c r="C166" s="1" t="s">
        <v>344</v>
      </c>
      <c r="D166" s="1" t="s">
        <v>345</v>
      </c>
      <c r="E166" s="1" t="s">
        <v>246</v>
      </c>
      <c r="F166" s="17" t="s">
        <v>346</v>
      </c>
      <c r="G166" s="2">
        <v>290000</v>
      </c>
      <c r="H166" s="2">
        <f>Tabla2[[#This Row],[TOTAL FACTURA]]*0.6</f>
        <v>174000</v>
      </c>
      <c r="J166" s="27"/>
      <c r="K166" s="27" t="s">
        <v>172</v>
      </c>
      <c r="L166" s="29">
        <f>Tabla2[[#This Row],[TOTAL FACTURA]]-Tabla2[[#This Row],[PORCENTAJE A CANCELAR]]</f>
        <v>116000</v>
      </c>
    </row>
    <row r="167" spans="1:12" x14ac:dyDescent="0.25">
      <c r="A167" s="25">
        <v>44547</v>
      </c>
      <c r="B167" s="14">
        <v>276</v>
      </c>
      <c r="C167" s="1" t="s">
        <v>112</v>
      </c>
      <c r="D167" s="1" t="s">
        <v>347</v>
      </c>
      <c r="E167" s="1" t="s">
        <v>30</v>
      </c>
      <c r="F167" s="17" t="s">
        <v>348</v>
      </c>
      <c r="G167" s="29">
        <v>300000</v>
      </c>
      <c r="H167" s="2">
        <f>Tabla2[[#This Row],[TOTAL FACTURA]]*0.6</f>
        <v>180000</v>
      </c>
      <c r="J167" s="27"/>
      <c r="K167" s="27" t="s">
        <v>172</v>
      </c>
      <c r="L167" s="29">
        <f>Tabla2[[#This Row],[TOTAL FACTURA]]-Tabla2[[#This Row],[PORCENTAJE A CANCELAR]]</f>
        <v>120000</v>
      </c>
    </row>
    <row r="168" spans="1:12" x14ac:dyDescent="0.25">
      <c r="A168" s="25">
        <v>44547</v>
      </c>
      <c r="B168" s="14">
        <v>282</v>
      </c>
      <c r="C168" s="1" t="s">
        <v>194</v>
      </c>
      <c r="E168" s="1" t="s">
        <v>246</v>
      </c>
      <c r="F168" s="17" t="s">
        <v>33</v>
      </c>
      <c r="G168" s="2">
        <v>120000</v>
      </c>
      <c r="H168" s="2">
        <f>Tabla2[[#This Row],[TOTAL FACTURA]]*0.6</f>
        <v>72000</v>
      </c>
      <c r="J168" s="27"/>
      <c r="K168" s="27" t="s">
        <v>172</v>
      </c>
      <c r="L168" s="29">
        <f>Tabla2[[#This Row],[TOTAL FACTURA]]-Tabla2[[#This Row],[PORCENTAJE A CANCELAR]]</f>
        <v>48000</v>
      </c>
    </row>
    <row r="169" spans="1:12" x14ac:dyDescent="0.25">
      <c r="A169" s="25">
        <v>44547</v>
      </c>
      <c r="B169" s="14">
        <v>282</v>
      </c>
      <c r="C169" s="1" t="s">
        <v>194</v>
      </c>
      <c r="E169" s="1" t="s">
        <v>57</v>
      </c>
      <c r="F169" s="17" t="s">
        <v>109</v>
      </c>
      <c r="G169" s="2">
        <v>120000</v>
      </c>
      <c r="H169" s="2">
        <f>Tabla2[[#This Row],[TOTAL FACTURA]]*0.6</f>
        <v>72000</v>
      </c>
      <c r="J169" s="27"/>
      <c r="K169" s="27" t="s">
        <v>172</v>
      </c>
      <c r="L169" s="29">
        <f>Tabla2[[#This Row],[TOTAL FACTURA]]-Tabla2[[#This Row],[PORCENTAJE A CANCELAR]]</f>
        <v>48000</v>
      </c>
    </row>
    <row r="170" spans="1:12" x14ac:dyDescent="0.25">
      <c r="A170" s="25">
        <v>44547</v>
      </c>
      <c r="C170" s="1" t="s">
        <v>270</v>
      </c>
      <c r="D170" s="1" t="s">
        <v>350</v>
      </c>
      <c r="E170" s="1" t="s">
        <v>30</v>
      </c>
      <c r="F170" s="17" t="s">
        <v>349</v>
      </c>
      <c r="G170" s="29">
        <v>250000</v>
      </c>
      <c r="H170" s="2">
        <f>Tabla2[[#This Row],[TOTAL FACTURA]]*0.6</f>
        <v>150000</v>
      </c>
      <c r="J170" s="27"/>
      <c r="K170" s="27" t="s">
        <v>172</v>
      </c>
      <c r="L170" s="29">
        <f>Tabla2[[#This Row],[TOTAL FACTURA]]-Tabla2[[#This Row],[PORCENTAJE A CANCELAR]]</f>
        <v>100000</v>
      </c>
    </row>
    <row r="171" spans="1:12" x14ac:dyDescent="0.25">
      <c r="A171" s="25">
        <v>44547</v>
      </c>
      <c r="B171" s="14">
        <v>281</v>
      </c>
      <c r="C171" s="1" t="s">
        <v>194</v>
      </c>
      <c r="D171" s="1" t="s">
        <v>278</v>
      </c>
      <c r="E171" s="1" t="s">
        <v>57</v>
      </c>
      <c r="F171" s="17" t="s">
        <v>351</v>
      </c>
      <c r="G171" s="2">
        <v>160000</v>
      </c>
      <c r="H171" s="2">
        <f>Tabla2[[#This Row],[TOTAL FACTURA]]*0.6</f>
        <v>96000</v>
      </c>
      <c r="J171" s="27"/>
      <c r="K171" s="27" t="s">
        <v>172</v>
      </c>
      <c r="L171" s="29">
        <f>Tabla2[[#This Row],[TOTAL FACTURA]]-Tabla2[[#This Row],[PORCENTAJE A CANCELAR]]</f>
        <v>64000</v>
      </c>
    </row>
    <row r="172" spans="1:12" x14ac:dyDescent="0.25">
      <c r="A172" s="25">
        <v>44547</v>
      </c>
      <c r="B172" s="14">
        <v>275</v>
      </c>
      <c r="C172" s="1" t="s">
        <v>354</v>
      </c>
      <c r="D172" s="1" t="s">
        <v>353</v>
      </c>
      <c r="E172" s="1" t="s">
        <v>246</v>
      </c>
      <c r="F172" s="17" t="s">
        <v>352</v>
      </c>
      <c r="G172" s="2">
        <v>100000</v>
      </c>
      <c r="H172" s="2">
        <f>Tabla2[[#This Row],[TOTAL FACTURA]]*0.6</f>
        <v>60000</v>
      </c>
      <c r="J172" s="27"/>
      <c r="K172" s="27" t="s">
        <v>172</v>
      </c>
      <c r="L172" s="29">
        <f>Tabla2[[#This Row],[TOTAL FACTURA]]-Tabla2[[#This Row],[PORCENTAJE A CANCELAR]]</f>
        <v>40000</v>
      </c>
    </row>
    <row r="173" spans="1:12" s="62" customFormat="1" x14ac:dyDescent="0.25">
      <c r="A173" s="60">
        <v>44548</v>
      </c>
      <c r="B173" s="61">
        <v>284</v>
      </c>
      <c r="C173" s="62" t="s">
        <v>361</v>
      </c>
      <c r="D173" s="62" t="s">
        <v>362</v>
      </c>
      <c r="E173" s="62" t="s">
        <v>57</v>
      </c>
      <c r="F173" s="63" t="s">
        <v>363</v>
      </c>
      <c r="G173" s="64">
        <v>60000</v>
      </c>
      <c r="H173" s="64">
        <f>Tabla2[[#This Row],[TOTAL FACTURA]]*0.6</f>
        <v>36000</v>
      </c>
      <c r="J173" s="65"/>
      <c r="K173" s="65"/>
      <c r="L173" s="66">
        <f>Tabla2[[#This Row],[TOTAL FACTURA]]-Tabla2[[#This Row],[PORCENTAJE A CANCELAR]]</f>
        <v>24000</v>
      </c>
    </row>
    <row r="174" spans="1:12" x14ac:dyDescent="0.25">
      <c r="A174" s="25">
        <v>44548</v>
      </c>
      <c r="B174" s="14">
        <v>289</v>
      </c>
      <c r="C174" s="1" t="s">
        <v>367</v>
      </c>
      <c r="D174" s="1" t="s">
        <v>366</v>
      </c>
      <c r="E174" s="1" t="s">
        <v>57</v>
      </c>
      <c r="F174" s="17" t="s">
        <v>46</v>
      </c>
      <c r="G174" s="2">
        <v>35000</v>
      </c>
      <c r="H174" s="2">
        <f>Tabla2[[#This Row],[TOTAL FACTURA]]*0.6</f>
        <v>21000</v>
      </c>
      <c r="J174" s="27"/>
      <c r="K174" s="27"/>
      <c r="L174" s="29">
        <f>Tabla2[[#This Row],[TOTAL FACTURA]]-Tabla2[[#This Row],[PORCENTAJE A CANCELAR]]</f>
        <v>14000</v>
      </c>
    </row>
    <row r="175" spans="1:12" x14ac:dyDescent="0.25">
      <c r="A175" s="25">
        <v>44548</v>
      </c>
      <c r="B175" s="14">
        <v>288</v>
      </c>
      <c r="C175" s="1" t="s">
        <v>11</v>
      </c>
      <c r="D175" s="1" t="s">
        <v>368</v>
      </c>
      <c r="E175" s="1" t="s">
        <v>57</v>
      </c>
      <c r="F175" s="17" t="s">
        <v>109</v>
      </c>
      <c r="G175" s="2">
        <v>60000</v>
      </c>
      <c r="H175" s="2">
        <f>Tabla2[[#This Row],[TOTAL FACTURA]]*0.6</f>
        <v>36000</v>
      </c>
      <c r="J175" s="27"/>
      <c r="K175" s="27"/>
      <c r="L175" s="29">
        <f>Tabla2[[#This Row],[TOTAL FACTURA]]-Tabla2[[#This Row],[PORCENTAJE A CANCELAR]]</f>
        <v>24000</v>
      </c>
    </row>
    <row r="176" spans="1:12" x14ac:dyDescent="0.25">
      <c r="A176" s="25">
        <v>44548</v>
      </c>
      <c r="B176" s="53">
        <v>288</v>
      </c>
      <c r="C176" s="1" t="s">
        <v>11</v>
      </c>
      <c r="D176" s="1" t="s">
        <v>368</v>
      </c>
      <c r="E176" s="1" t="s">
        <v>30</v>
      </c>
      <c r="F176" s="41" t="s">
        <v>369</v>
      </c>
      <c r="G176" s="2">
        <v>210000</v>
      </c>
      <c r="H176" s="2">
        <f>Tabla2[[#This Row],[TOTAL FACTURA]]*0.6</f>
        <v>126000</v>
      </c>
      <c r="J176" s="27"/>
      <c r="K176" s="27"/>
      <c r="L176" s="29">
        <f>Tabla2[[#This Row],[TOTAL FACTURA]]-Tabla2[[#This Row],[PORCENTAJE A CANCELAR]]</f>
        <v>84000</v>
      </c>
    </row>
    <row r="177" spans="1:12" x14ac:dyDescent="0.25">
      <c r="A177" s="25">
        <v>44548</v>
      </c>
      <c r="B177" s="14">
        <v>286</v>
      </c>
      <c r="C177" s="1" t="s">
        <v>370</v>
      </c>
      <c r="D177" s="1" t="s">
        <v>371</v>
      </c>
      <c r="E177" s="1" t="s">
        <v>246</v>
      </c>
      <c r="F177" s="17" t="s">
        <v>372</v>
      </c>
      <c r="G177" s="2">
        <v>100000</v>
      </c>
      <c r="H177" s="2">
        <f>Tabla2[[#This Row],[TOTAL FACTURA]]*0.6</f>
        <v>60000</v>
      </c>
      <c r="J177" s="27"/>
      <c r="K177" s="27"/>
      <c r="L177" s="29">
        <f>Tabla2[[#This Row],[TOTAL FACTURA]]-Tabla2[[#This Row],[PORCENTAJE A CANCELAR]]</f>
        <v>40000</v>
      </c>
    </row>
    <row r="178" spans="1:12" x14ac:dyDescent="0.25">
      <c r="A178" s="25">
        <v>44548</v>
      </c>
      <c r="B178" s="14">
        <v>291</v>
      </c>
      <c r="C178" s="1" t="s">
        <v>17</v>
      </c>
      <c r="D178" s="1" t="s">
        <v>373</v>
      </c>
      <c r="E178" s="1" t="s">
        <v>246</v>
      </c>
      <c r="F178" s="41" t="s">
        <v>374</v>
      </c>
      <c r="G178" s="42">
        <v>200000</v>
      </c>
      <c r="H178" s="2">
        <f>Tabla2[[#This Row],[TOTAL FACTURA]]*0.6</f>
        <v>120000</v>
      </c>
      <c r="J178" s="27"/>
      <c r="K178" s="27"/>
      <c r="L178" s="29">
        <f>Tabla2[[#This Row],[TOTAL FACTURA]]-Tabla2[[#This Row],[PORCENTAJE A CANCELAR]]</f>
        <v>80000</v>
      </c>
    </row>
    <row r="179" spans="1:12" x14ac:dyDescent="0.25">
      <c r="A179" s="25">
        <v>44548</v>
      </c>
      <c r="B179" s="14">
        <v>290</v>
      </c>
      <c r="C179" s="1" t="s">
        <v>17</v>
      </c>
      <c r="D179" s="1" t="s">
        <v>375</v>
      </c>
      <c r="E179" s="1" t="s">
        <v>57</v>
      </c>
      <c r="F179" s="17" t="s">
        <v>64</v>
      </c>
      <c r="G179" s="2">
        <v>30000</v>
      </c>
      <c r="H179" s="2">
        <f>Tabla2[[#This Row],[TOTAL FACTURA]]*0.6</f>
        <v>18000</v>
      </c>
      <c r="J179" s="27"/>
      <c r="K179" s="27"/>
      <c r="L179" s="29">
        <f>Tabla2[[#This Row],[TOTAL FACTURA]]-Tabla2[[#This Row],[PORCENTAJE A CANCELAR]]</f>
        <v>12000</v>
      </c>
    </row>
    <row r="180" spans="1:12" x14ac:dyDescent="0.25">
      <c r="A180" s="25">
        <v>44549</v>
      </c>
      <c r="B180" s="81"/>
      <c r="E180" s="1" t="s">
        <v>55</v>
      </c>
      <c r="F180" s="17" t="s">
        <v>498</v>
      </c>
      <c r="G180" s="2">
        <v>200000</v>
      </c>
      <c r="H180" s="2">
        <f>Tabla2[[#This Row],[TOTAL FACTURA]]*0.6</f>
        <v>120000</v>
      </c>
      <c r="J180" s="27"/>
      <c r="K180" s="27"/>
      <c r="L180" s="29"/>
    </row>
    <row r="181" spans="1:12" x14ac:dyDescent="0.25">
      <c r="A181" s="25">
        <v>44550</v>
      </c>
      <c r="B181" s="14">
        <v>303</v>
      </c>
      <c r="C181" s="1" t="s">
        <v>376</v>
      </c>
      <c r="D181" s="1" t="s">
        <v>377</v>
      </c>
      <c r="E181" s="1" t="s">
        <v>54</v>
      </c>
      <c r="F181" s="17" t="s">
        <v>39</v>
      </c>
      <c r="G181" s="2">
        <v>120000</v>
      </c>
      <c r="H181" s="2">
        <f>Tabla2[[#This Row],[TOTAL FACTURA]]*0.6</f>
        <v>72000</v>
      </c>
      <c r="J181" s="27"/>
      <c r="K181" s="27"/>
      <c r="L181" s="29">
        <f>Tabla2[[#This Row],[TOTAL FACTURA]]-Tabla2[[#This Row],[PORCENTAJE A CANCELAR]]</f>
        <v>48000</v>
      </c>
    </row>
    <row r="182" spans="1:12" x14ac:dyDescent="0.25">
      <c r="A182" s="25">
        <v>44550</v>
      </c>
      <c r="B182" s="59">
        <v>303</v>
      </c>
      <c r="C182" s="1" t="s">
        <v>376</v>
      </c>
      <c r="D182" s="1" t="s">
        <v>377</v>
      </c>
      <c r="E182" s="1" t="s">
        <v>57</v>
      </c>
      <c r="F182" s="17" t="s">
        <v>378</v>
      </c>
      <c r="G182" s="2">
        <v>30000</v>
      </c>
      <c r="H182" s="2">
        <f>Tabla2[[#This Row],[TOTAL FACTURA]]*0.6</f>
        <v>18000</v>
      </c>
      <c r="J182" s="27"/>
      <c r="K182" s="27"/>
      <c r="L182" s="29">
        <f>Tabla2[[#This Row],[TOTAL FACTURA]]-Tabla2[[#This Row],[PORCENTAJE A CANCELAR]]</f>
        <v>12000</v>
      </c>
    </row>
    <row r="183" spans="1:12" x14ac:dyDescent="0.25">
      <c r="A183" s="25">
        <v>44550</v>
      </c>
      <c r="B183" s="14">
        <v>292</v>
      </c>
      <c r="C183" s="1" t="s">
        <v>379</v>
      </c>
      <c r="D183" s="1" t="s">
        <v>380</v>
      </c>
      <c r="E183" s="1" t="s">
        <v>57</v>
      </c>
      <c r="F183" s="17" t="s">
        <v>381</v>
      </c>
      <c r="G183" s="2">
        <v>40000</v>
      </c>
      <c r="H183" s="2">
        <f>Tabla2[[#This Row],[TOTAL FACTURA]]*0.6</f>
        <v>24000</v>
      </c>
      <c r="J183" s="27"/>
      <c r="K183" s="27"/>
      <c r="L183" s="29">
        <f>Tabla2[[#This Row],[TOTAL FACTURA]]-Tabla2[[#This Row],[PORCENTAJE A CANCELAR]]</f>
        <v>16000</v>
      </c>
    </row>
    <row r="184" spans="1:12" x14ac:dyDescent="0.25">
      <c r="A184" s="25">
        <v>44550</v>
      </c>
      <c r="B184" s="14">
        <v>301</v>
      </c>
      <c r="C184" s="1" t="s">
        <v>112</v>
      </c>
      <c r="D184" s="1" t="s">
        <v>382</v>
      </c>
      <c r="E184" s="1" t="s">
        <v>52</v>
      </c>
      <c r="F184" s="17" t="s">
        <v>383</v>
      </c>
      <c r="G184" s="2">
        <v>10000</v>
      </c>
      <c r="H184" s="2">
        <f>Tabla2[[#This Row],[TOTAL FACTURA]]*0.6</f>
        <v>6000</v>
      </c>
      <c r="J184" s="27"/>
      <c r="K184" s="27"/>
      <c r="L184" s="29">
        <f>Tabla2[[#This Row],[TOTAL FACTURA]]-Tabla2[[#This Row],[PORCENTAJE A CANCELAR]]</f>
        <v>4000</v>
      </c>
    </row>
    <row r="185" spans="1:12" x14ac:dyDescent="0.25">
      <c r="A185" s="25">
        <v>44550</v>
      </c>
      <c r="B185" s="14">
        <v>302</v>
      </c>
      <c r="C185" s="1" t="s">
        <v>137</v>
      </c>
      <c r="D185" s="1" t="s">
        <v>384</v>
      </c>
      <c r="E185" s="1" t="s">
        <v>30</v>
      </c>
      <c r="F185" s="41" t="s">
        <v>385</v>
      </c>
      <c r="G185" s="2">
        <v>60000</v>
      </c>
      <c r="H185" s="2">
        <f>Tabla2[[#This Row],[TOTAL FACTURA]]*0.6</f>
        <v>36000</v>
      </c>
      <c r="J185" s="27"/>
      <c r="K185" s="27"/>
      <c r="L185" s="29">
        <f>Tabla2[[#This Row],[TOTAL FACTURA]]-Tabla2[[#This Row],[PORCENTAJE A CANCELAR]]</f>
        <v>24000</v>
      </c>
    </row>
    <row r="186" spans="1:12" x14ac:dyDescent="0.25">
      <c r="A186" s="25">
        <v>44550</v>
      </c>
      <c r="B186" s="14">
        <v>295</v>
      </c>
      <c r="C186" s="1" t="s">
        <v>388</v>
      </c>
      <c r="D186" s="1" t="s">
        <v>389</v>
      </c>
      <c r="E186" s="1" t="s">
        <v>30</v>
      </c>
      <c r="F186" s="35" t="s">
        <v>390</v>
      </c>
      <c r="G186" s="2">
        <v>380000</v>
      </c>
      <c r="H186" s="2">
        <f>Tabla2[[#This Row],[TOTAL FACTURA]]*0.6</f>
        <v>228000</v>
      </c>
    </row>
    <row r="187" spans="1:12" x14ac:dyDescent="0.25">
      <c r="A187" s="25">
        <v>44550</v>
      </c>
      <c r="B187" s="59">
        <v>295</v>
      </c>
      <c r="C187" s="1" t="s">
        <v>388</v>
      </c>
      <c r="D187" s="1" t="s">
        <v>389</v>
      </c>
      <c r="E187" s="1" t="s">
        <v>57</v>
      </c>
      <c r="F187" s="17" t="s">
        <v>60</v>
      </c>
      <c r="G187" s="2">
        <v>250000</v>
      </c>
      <c r="H187" s="2">
        <v>100000</v>
      </c>
      <c r="J187" s="27"/>
      <c r="K187" s="27"/>
      <c r="L187" s="29">
        <f>Tabla2[[#This Row],[TOTAL FACTURA]]-Tabla2[[#This Row],[PORCENTAJE A CANCELAR]]</f>
        <v>150000</v>
      </c>
    </row>
    <row r="188" spans="1:12" x14ac:dyDescent="0.25">
      <c r="A188" s="25">
        <v>44550</v>
      </c>
      <c r="B188" s="59">
        <v>295</v>
      </c>
      <c r="C188" s="1" t="s">
        <v>388</v>
      </c>
      <c r="D188" s="1" t="s">
        <v>389</v>
      </c>
      <c r="E188" s="1" t="s">
        <v>52</v>
      </c>
      <c r="F188" s="17" t="s">
        <v>391</v>
      </c>
      <c r="G188" s="2">
        <v>220000</v>
      </c>
      <c r="H188" s="2">
        <f>Tabla2[[#This Row],[TOTAL FACTURA]]*0.6</f>
        <v>132000</v>
      </c>
      <c r="J188" s="27"/>
      <c r="K188" s="27"/>
      <c r="L188" s="29"/>
    </row>
    <row r="189" spans="1:12" x14ac:dyDescent="0.25">
      <c r="A189" s="25">
        <v>44551</v>
      </c>
      <c r="C189" s="1" t="s">
        <v>90</v>
      </c>
      <c r="D189" s="1" t="s">
        <v>386</v>
      </c>
      <c r="E189" s="1" t="s">
        <v>57</v>
      </c>
      <c r="F189" s="17" t="s">
        <v>387</v>
      </c>
      <c r="G189" s="2">
        <v>30000</v>
      </c>
      <c r="H189" s="2">
        <f>Tabla2[[#This Row],[TOTAL FACTURA]]*0.6</f>
        <v>18000</v>
      </c>
      <c r="J189" s="27"/>
      <c r="K189" s="27"/>
      <c r="L189" s="29">
        <f>Tabla2[[#This Row],[TOTAL FACTURA]]-Tabla2[[#This Row],[PORCENTAJE A CANCELAR]]</f>
        <v>12000</v>
      </c>
    </row>
    <row r="190" spans="1:12" x14ac:dyDescent="0.25">
      <c r="A190" s="25">
        <v>44551</v>
      </c>
      <c r="C190" s="1" t="s">
        <v>152</v>
      </c>
      <c r="E190" s="1" t="s">
        <v>30</v>
      </c>
      <c r="F190" s="41" t="s">
        <v>392</v>
      </c>
      <c r="G190" s="2">
        <v>30000</v>
      </c>
      <c r="H190" s="2">
        <f>Tabla2[[#This Row],[TOTAL FACTURA]]*0.6</f>
        <v>18000</v>
      </c>
      <c r="J190" s="27"/>
      <c r="K190" s="27"/>
      <c r="L190" s="29">
        <f>Tabla2[[#This Row],[TOTAL FACTURA]]-Tabla2[[#This Row],[PORCENTAJE A CANCELAR]]</f>
        <v>12000</v>
      </c>
    </row>
    <row r="191" spans="1:12" x14ac:dyDescent="0.25">
      <c r="A191" s="25">
        <v>44551</v>
      </c>
      <c r="B191" s="14">
        <v>312</v>
      </c>
      <c r="C191" s="1" t="s">
        <v>393</v>
      </c>
      <c r="D191" s="1" t="s">
        <v>394</v>
      </c>
      <c r="E191" s="1" t="s">
        <v>246</v>
      </c>
      <c r="F191" s="41" t="s">
        <v>395</v>
      </c>
      <c r="G191" s="42">
        <v>50000</v>
      </c>
      <c r="H191" s="2">
        <f>Tabla2[[#This Row],[TOTAL FACTURA]]*0.6</f>
        <v>30000</v>
      </c>
      <c r="J191" s="27"/>
      <c r="K191" s="27"/>
      <c r="L191" s="29">
        <f>Tabla2[[#This Row],[TOTAL FACTURA]]-Tabla2[[#This Row],[PORCENTAJE A CANCELAR]]</f>
        <v>20000</v>
      </c>
    </row>
    <row r="192" spans="1:12" x14ac:dyDescent="0.25">
      <c r="A192" s="25">
        <v>44551</v>
      </c>
      <c r="B192" s="14">
        <v>309</v>
      </c>
      <c r="D192" s="1" t="s">
        <v>396</v>
      </c>
      <c r="E192" s="1" t="s">
        <v>30</v>
      </c>
      <c r="F192" s="41" t="s">
        <v>397</v>
      </c>
      <c r="G192" s="2">
        <v>40000</v>
      </c>
      <c r="H192" s="2">
        <f>Tabla2[[#This Row],[TOTAL FACTURA]]*0.6</f>
        <v>24000</v>
      </c>
      <c r="J192" s="27"/>
      <c r="K192" s="27"/>
      <c r="L192" s="29">
        <f>Tabla2[[#This Row],[TOTAL FACTURA]]-Tabla2[[#This Row],[PORCENTAJE A CANCELAR]]</f>
        <v>16000</v>
      </c>
    </row>
    <row r="193" spans="1:12" x14ac:dyDescent="0.25">
      <c r="A193" s="25">
        <v>44551</v>
      </c>
      <c r="B193" s="14">
        <v>293</v>
      </c>
      <c r="C193" s="1" t="s">
        <v>96</v>
      </c>
      <c r="D193" s="1" t="s">
        <v>398</v>
      </c>
      <c r="E193" s="1" t="s">
        <v>52</v>
      </c>
      <c r="F193" s="17" t="s">
        <v>203</v>
      </c>
      <c r="G193" s="2">
        <v>70000</v>
      </c>
      <c r="H193" s="2">
        <f>Tabla2[[#This Row],[TOTAL FACTURA]]*0.6</f>
        <v>42000</v>
      </c>
      <c r="J193" s="27"/>
      <c r="K193" s="27"/>
      <c r="L193" s="29">
        <f>Tabla2[[#This Row],[TOTAL FACTURA]]-Tabla2[[#This Row],[PORCENTAJE A CANCELAR]]</f>
        <v>28000</v>
      </c>
    </row>
    <row r="194" spans="1:12" x14ac:dyDescent="0.25">
      <c r="A194" s="25">
        <v>44551</v>
      </c>
      <c r="B194" s="14">
        <v>308</v>
      </c>
      <c r="C194" s="1" t="s">
        <v>90</v>
      </c>
      <c r="D194" s="1" t="s">
        <v>399</v>
      </c>
      <c r="E194" s="1" t="s">
        <v>52</v>
      </c>
      <c r="F194" s="17" t="s">
        <v>203</v>
      </c>
      <c r="G194" s="2">
        <v>130000</v>
      </c>
      <c r="H194" s="2">
        <f>Tabla2[[#This Row],[TOTAL FACTURA]]*0.6</f>
        <v>78000</v>
      </c>
      <c r="J194" s="27"/>
      <c r="K194" s="27"/>
      <c r="L194" s="29">
        <f>Tabla2[[#This Row],[TOTAL FACTURA]]-Tabla2[[#This Row],[PORCENTAJE A CANCELAR]]</f>
        <v>52000</v>
      </c>
    </row>
    <row r="195" spans="1:12" x14ac:dyDescent="0.25">
      <c r="A195" s="25">
        <v>44551</v>
      </c>
      <c r="B195" s="14">
        <v>307</v>
      </c>
      <c r="C195" s="1" t="s">
        <v>152</v>
      </c>
      <c r="D195" s="1" t="s">
        <v>400</v>
      </c>
      <c r="E195" s="1" t="s">
        <v>57</v>
      </c>
      <c r="F195" s="17" t="s">
        <v>401</v>
      </c>
      <c r="G195" s="2">
        <v>50000</v>
      </c>
      <c r="H195" s="2">
        <f>Tabla2[[#This Row],[TOTAL FACTURA]]*0.6</f>
        <v>30000</v>
      </c>
      <c r="J195" s="27"/>
      <c r="K195" s="27"/>
      <c r="L195" s="29">
        <f>Tabla2[[#This Row],[TOTAL FACTURA]]-Tabla2[[#This Row],[PORCENTAJE A CANCELAR]]</f>
        <v>20000</v>
      </c>
    </row>
    <row r="196" spans="1:12" x14ac:dyDescent="0.25">
      <c r="A196" s="25">
        <v>44551</v>
      </c>
      <c r="B196" s="14">
        <v>310</v>
      </c>
      <c r="C196" s="1" t="s">
        <v>90</v>
      </c>
      <c r="D196" s="1" t="s">
        <v>402</v>
      </c>
      <c r="E196" s="1" t="s">
        <v>55</v>
      </c>
      <c r="F196" s="17" t="s">
        <v>403</v>
      </c>
      <c r="G196" s="2">
        <v>100000</v>
      </c>
      <c r="H196" s="2">
        <f>Tabla2[[#This Row],[TOTAL FACTURA]]*0.6</f>
        <v>60000</v>
      </c>
      <c r="J196" s="27"/>
      <c r="K196" s="27"/>
      <c r="L196" s="29">
        <f>Tabla2[[#This Row],[TOTAL FACTURA]]-Tabla2[[#This Row],[PORCENTAJE A CANCELAR]]</f>
        <v>40000</v>
      </c>
    </row>
    <row r="197" spans="1:12" x14ac:dyDescent="0.25">
      <c r="A197" s="25">
        <v>44551</v>
      </c>
      <c r="B197" s="14">
        <v>313</v>
      </c>
      <c r="C197" s="1" t="s">
        <v>405</v>
      </c>
      <c r="D197" s="1" t="s">
        <v>404</v>
      </c>
      <c r="E197" s="1" t="s">
        <v>57</v>
      </c>
      <c r="F197" s="17" t="s">
        <v>50</v>
      </c>
      <c r="G197" s="2">
        <v>50000</v>
      </c>
      <c r="H197" s="2">
        <f>Tabla2[[#This Row],[TOTAL FACTURA]]*0.6</f>
        <v>30000</v>
      </c>
      <c r="J197" s="27"/>
      <c r="K197" s="27"/>
      <c r="L197" s="29">
        <f>Tabla2[[#This Row],[TOTAL FACTURA]]-Tabla2[[#This Row],[PORCENTAJE A CANCELAR]]</f>
        <v>20000</v>
      </c>
    </row>
    <row r="198" spans="1:12" x14ac:dyDescent="0.25">
      <c r="A198" s="25">
        <v>44552</v>
      </c>
      <c r="C198" s="1" t="s">
        <v>63</v>
      </c>
      <c r="D198" s="1" t="s">
        <v>407</v>
      </c>
      <c r="E198" s="1" t="s">
        <v>30</v>
      </c>
      <c r="F198" s="41" t="s">
        <v>406</v>
      </c>
      <c r="G198" s="2">
        <v>29000</v>
      </c>
      <c r="H198" s="2">
        <f>Tabla2[[#This Row],[TOTAL FACTURA]]*0.6</f>
        <v>17400</v>
      </c>
      <c r="J198" s="27"/>
      <c r="K198" s="27"/>
      <c r="L198" s="29">
        <f>Tabla2[[#This Row],[TOTAL FACTURA]]-Tabla2[[#This Row],[PORCENTAJE A CANCELAR]]</f>
        <v>11600</v>
      </c>
    </row>
    <row r="199" spans="1:12" x14ac:dyDescent="0.25">
      <c r="A199" s="25">
        <v>44552</v>
      </c>
      <c r="B199" s="14">
        <v>311</v>
      </c>
      <c r="C199" s="1" t="s">
        <v>408</v>
      </c>
      <c r="D199" s="1" t="s">
        <v>409</v>
      </c>
      <c r="E199" s="1" t="s">
        <v>30</v>
      </c>
      <c r="F199" s="41" t="s">
        <v>410</v>
      </c>
      <c r="G199" s="2">
        <v>800000</v>
      </c>
      <c r="H199" s="2">
        <f>Tabla2[[#This Row],[TOTAL FACTURA]]*0.6</f>
        <v>480000</v>
      </c>
      <c r="J199" s="27"/>
      <c r="K199" s="27"/>
      <c r="L199" s="29">
        <f>Tabla2[[#This Row],[TOTAL FACTURA]]-Tabla2[[#This Row],[PORCENTAJE A CANCELAR]]</f>
        <v>320000</v>
      </c>
    </row>
    <row r="200" spans="1:12" x14ac:dyDescent="0.25">
      <c r="A200" s="25">
        <v>44552</v>
      </c>
      <c r="B200" s="67">
        <v>311</v>
      </c>
      <c r="C200" s="1" t="s">
        <v>408</v>
      </c>
      <c r="D200" s="1" t="s">
        <v>409</v>
      </c>
      <c r="E200" s="1" t="s">
        <v>55</v>
      </c>
      <c r="F200" s="17" t="s">
        <v>411</v>
      </c>
      <c r="G200" s="2">
        <v>80000</v>
      </c>
      <c r="H200" s="2">
        <f>Tabla2[[#This Row],[TOTAL FACTURA]]*0.6</f>
        <v>48000</v>
      </c>
      <c r="J200" s="27"/>
      <c r="K200" s="27"/>
      <c r="L200" s="29">
        <f>Tabla2[[#This Row],[TOTAL FACTURA]]-Tabla2[[#This Row],[PORCENTAJE A CANCELAR]]</f>
        <v>32000</v>
      </c>
    </row>
    <row r="201" spans="1:12" x14ac:dyDescent="0.25">
      <c r="A201" s="25">
        <v>44552</v>
      </c>
      <c r="B201" s="14">
        <v>315</v>
      </c>
      <c r="C201" s="1" t="s">
        <v>11</v>
      </c>
      <c r="D201" s="1" t="s">
        <v>412</v>
      </c>
      <c r="E201" s="1" t="s">
        <v>52</v>
      </c>
      <c r="F201" s="17" t="s">
        <v>413</v>
      </c>
      <c r="G201" s="2">
        <v>20000</v>
      </c>
      <c r="H201" s="2">
        <f>Tabla2[[#This Row],[TOTAL FACTURA]]*0.6</f>
        <v>12000</v>
      </c>
      <c r="J201" s="27"/>
      <c r="K201" s="27"/>
      <c r="L201" s="29">
        <f>Tabla2[[#This Row],[TOTAL FACTURA]]-Tabla2[[#This Row],[PORCENTAJE A CANCELAR]]</f>
        <v>8000</v>
      </c>
    </row>
    <row r="202" spans="1:12" x14ac:dyDescent="0.25">
      <c r="A202" s="25">
        <v>44552</v>
      </c>
      <c r="B202" s="14">
        <v>317</v>
      </c>
      <c r="C202" s="1" t="s">
        <v>414</v>
      </c>
      <c r="D202" s="1" t="s">
        <v>415</v>
      </c>
      <c r="E202" s="1" t="s">
        <v>57</v>
      </c>
      <c r="F202" s="17" t="s">
        <v>416</v>
      </c>
      <c r="G202" s="2">
        <v>50000</v>
      </c>
      <c r="H202" s="2">
        <f>Tabla2[[#This Row],[TOTAL FACTURA]]*0.6</f>
        <v>30000</v>
      </c>
      <c r="J202" s="27"/>
      <c r="K202" s="27"/>
      <c r="L202" s="29">
        <f>Tabla2[[#This Row],[TOTAL FACTURA]]-Tabla2[[#This Row],[PORCENTAJE A CANCELAR]]</f>
        <v>20000</v>
      </c>
    </row>
    <row r="203" spans="1:12" x14ac:dyDescent="0.25">
      <c r="A203" s="25">
        <v>44552</v>
      </c>
      <c r="B203" s="70">
        <v>317</v>
      </c>
      <c r="C203" s="1" t="s">
        <v>414</v>
      </c>
      <c r="D203" s="1" t="s">
        <v>415</v>
      </c>
      <c r="E203" s="1" t="s">
        <v>57</v>
      </c>
      <c r="F203" s="17" t="s">
        <v>449</v>
      </c>
      <c r="G203" s="2">
        <v>30000</v>
      </c>
      <c r="H203" s="28">
        <v>30000</v>
      </c>
      <c r="J203" s="27"/>
      <c r="K203" s="27"/>
      <c r="L203" s="29"/>
    </row>
    <row r="204" spans="1:12" x14ac:dyDescent="0.25">
      <c r="A204" s="25">
        <v>44552</v>
      </c>
      <c r="B204" s="14">
        <v>319</v>
      </c>
      <c r="C204" s="1" t="s">
        <v>417</v>
      </c>
      <c r="D204" s="1" t="s">
        <v>418</v>
      </c>
      <c r="E204" s="1" t="s">
        <v>57</v>
      </c>
      <c r="F204" s="17" t="s">
        <v>419</v>
      </c>
      <c r="G204" s="2">
        <v>80000</v>
      </c>
      <c r="H204" s="2">
        <f>Tabla2[[#This Row],[TOTAL FACTURA]]*0.6</f>
        <v>48000</v>
      </c>
      <c r="J204" s="27"/>
      <c r="K204" s="27"/>
      <c r="L204" s="29"/>
    </row>
    <row r="205" spans="1:12" x14ac:dyDescent="0.25">
      <c r="A205" s="25">
        <v>44552</v>
      </c>
      <c r="B205" s="14">
        <v>320</v>
      </c>
      <c r="C205" s="1" t="s">
        <v>420</v>
      </c>
      <c r="D205" s="1" t="s">
        <v>421</v>
      </c>
      <c r="E205" s="1" t="s">
        <v>246</v>
      </c>
      <c r="F205" s="41" t="s">
        <v>64</v>
      </c>
      <c r="G205" s="42">
        <v>40000</v>
      </c>
      <c r="H205" s="2">
        <f>Tabla2[[#This Row],[TOTAL FACTURA]]*0.6</f>
        <v>24000</v>
      </c>
      <c r="J205" s="27"/>
      <c r="K205" s="27"/>
      <c r="L205" s="29">
        <f>Tabla2[[#This Row],[TOTAL FACTURA]]-Tabla2[[#This Row],[PORCENTAJE A CANCELAR]]</f>
        <v>16000</v>
      </c>
    </row>
    <row r="206" spans="1:12" x14ac:dyDescent="0.25">
      <c r="A206" s="25">
        <v>44552</v>
      </c>
      <c r="B206" s="14">
        <v>324</v>
      </c>
      <c r="C206" s="1" t="s">
        <v>422</v>
      </c>
      <c r="D206" s="1" t="s">
        <v>423</v>
      </c>
      <c r="E206" s="1" t="s">
        <v>246</v>
      </c>
      <c r="F206" s="41" t="s">
        <v>424</v>
      </c>
      <c r="G206" s="42">
        <v>80000</v>
      </c>
      <c r="H206" s="2">
        <f>Tabla2[[#This Row],[TOTAL FACTURA]]*0.6</f>
        <v>48000</v>
      </c>
      <c r="J206" s="27"/>
      <c r="K206" s="27"/>
      <c r="L206" s="29">
        <f>Tabla2[[#This Row],[TOTAL FACTURA]]-Tabla2[[#This Row],[PORCENTAJE A CANCELAR]]</f>
        <v>32000</v>
      </c>
    </row>
    <row r="207" spans="1:12" x14ac:dyDescent="0.25">
      <c r="A207" s="25">
        <v>44552</v>
      </c>
      <c r="B207" s="14">
        <v>325</v>
      </c>
      <c r="C207" s="1" t="s">
        <v>87</v>
      </c>
      <c r="D207" s="1" t="s">
        <v>425</v>
      </c>
      <c r="E207" s="1" t="s">
        <v>57</v>
      </c>
      <c r="F207" s="17" t="s">
        <v>426</v>
      </c>
      <c r="G207" s="2">
        <v>150000</v>
      </c>
      <c r="H207" s="2">
        <f>Tabla2[[#This Row],[TOTAL FACTURA]]*0.6</f>
        <v>90000</v>
      </c>
      <c r="J207" s="27"/>
      <c r="K207" s="27"/>
      <c r="L207" s="29">
        <f>Tabla2[[#This Row],[TOTAL FACTURA]]-Tabla2[[#This Row],[PORCENTAJE A CANCELAR]]</f>
        <v>60000</v>
      </c>
    </row>
    <row r="208" spans="1:12" x14ac:dyDescent="0.25">
      <c r="A208" s="25">
        <v>44552</v>
      </c>
      <c r="C208" s="1" t="s">
        <v>427</v>
      </c>
      <c r="D208" s="1" t="s">
        <v>428</v>
      </c>
      <c r="E208" s="1" t="s">
        <v>57</v>
      </c>
      <c r="F208" s="17" t="s">
        <v>429</v>
      </c>
      <c r="G208" s="2">
        <v>30000</v>
      </c>
      <c r="H208" s="2">
        <f>Tabla2[[#This Row],[TOTAL FACTURA]]*0.6</f>
        <v>18000</v>
      </c>
      <c r="J208" s="27"/>
      <c r="K208" s="27"/>
      <c r="L208" s="29">
        <f>Tabla2[[#This Row],[TOTAL FACTURA]]-Tabla2[[#This Row],[PORCENTAJE A CANCELAR]]</f>
        <v>12000</v>
      </c>
    </row>
    <row r="209" spans="1:12" x14ac:dyDescent="0.25">
      <c r="A209" s="25">
        <v>44552</v>
      </c>
      <c r="B209" s="67"/>
      <c r="C209" s="1" t="s">
        <v>87</v>
      </c>
      <c r="D209" s="1" t="s">
        <v>368</v>
      </c>
      <c r="E209" s="1" t="s">
        <v>55</v>
      </c>
      <c r="F209" s="17" t="s">
        <v>436</v>
      </c>
      <c r="G209" s="2">
        <v>80000</v>
      </c>
      <c r="H209" s="2">
        <f>Tabla2[[#This Row],[TOTAL FACTURA]]*0.6</f>
        <v>48000</v>
      </c>
      <c r="J209" s="27"/>
      <c r="K209" s="27"/>
      <c r="L209" s="29"/>
    </row>
    <row r="210" spans="1:12" s="62" customFormat="1" x14ac:dyDescent="0.25">
      <c r="A210" s="60">
        <v>44552</v>
      </c>
      <c r="B210" s="61"/>
      <c r="C210" s="62" t="s">
        <v>82</v>
      </c>
      <c r="D210" s="62" t="s">
        <v>430</v>
      </c>
      <c r="E210" s="62" t="s">
        <v>246</v>
      </c>
      <c r="F210" s="77" t="s">
        <v>431</v>
      </c>
      <c r="G210" s="78">
        <v>580000</v>
      </c>
      <c r="H210" s="64">
        <f>Tabla2[[#This Row],[TOTAL FACTURA]]*0.6</f>
        <v>348000</v>
      </c>
      <c r="J210" s="65"/>
      <c r="K210" s="65"/>
      <c r="L210" s="66">
        <f>Tabla2[[#This Row],[TOTAL FACTURA]]-Tabla2[[#This Row],[PORCENTAJE A CANCELAR]]</f>
        <v>232000</v>
      </c>
    </row>
    <row r="211" spans="1:12" x14ac:dyDescent="0.25">
      <c r="A211" s="25">
        <v>44553</v>
      </c>
      <c r="B211" s="14">
        <v>327</v>
      </c>
      <c r="C211" s="1" t="s">
        <v>93</v>
      </c>
      <c r="D211" s="1" t="s">
        <v>432</v>
      </c>
      <c r="E211" s="1" t="s">
        <v>30</v>
      </c>
      <c r="F211" s="41" t="s">
        <v>433</v>
      </c>
      <c r="G211" s="2">
        <v>30000</v>
      </c>
      <c r="H211" s="2">
        <f>Tabla2[[#This Row],[TOTAL FACTURA]]*0.6</f>
        <v>18000</v>
      </c>
      <c r="J211" s="27"/>
      <c r="K211" s="27"/>
      <c r="L211" s="29">
        <f>Tabla2[[#This Row],[TOTAL FACTURA]]-Tabla2[[#This Row],[PORCENTAJE A CANCELAR]]</f>
        <v>12000</v>
      </c>
    </row>
    <row r="212" spans="1:12" x14ac:dyDescent="0.25">
      <c r="A212" s="25">
        <v>44553</v>
      </c>
      <c r="C212" s="1" t="s">
        <v>361</v>
      </c>
      <c r="D212" s="1" t="s">
        <v>434</v>
      </c>
      <c r="E212" s="1" t="s">
        <v>57</v>
      </c>
      <c r="F212" s="17" t="s">
        <v>435</v>
      </c>
      <c r="G212" s="2">
        <v>30000</v>
      </c>
      <c r="H212" s="2">
        <f>Tabla2[[#This Row],[TOTAL FACTURA]]*0.6</f>
        <v>18000</v>
      </c>
      <c r="J212" s="27"/>
      <c r="K212" s="27"/>
      <c r="L212" s="29">
        <f>Tabla2[[#This Row],[TOTAL FACTURA]]-Tabla2[[#This Row],[PORCENTAJE A CANCELAR]]</f>
        <v>12000</v>
      </c>
    </row>
    <row r="213" spans="1:12" x14ac:dyDescent="0.25">
      <c r="A213" s="25">
        <v>44553</v>
      </c>
      <c r="B213" s="14">
        <v>328</v>
      </c>
      <c r="C213" s="1" t="s">
        <v>194</v>
      </c>
      <c r="D213" s="1" t="s">
        <v>437</v>
      </c>
      <c r="E213" s="1" t="s">
        <v>52</v>
      </c>
      <c r="F213" s="17" t="s">
        <v>438</v>
      </c>
      <c r="G213" s="2">
        <v>70000</v>
      </c>
      <c r="H213" s="2">
        <f>Tabla2[[#This Row],[TOTAL FACTURA]]*0.6</f>
        <v>42000</v>
      </c>
      <c r="J213" s="27"/>
      <c r="K213" s="27"/>
      <c r="L213" s="29">
        <f>Tabla2[[#This Row],[TOTAL FACTURA]]-Tabla2[[#This Row],[PORCENTAJE A CANCELAR]]</f>
        <v>28000</v>
      </c>
    </row>
    <row r="214" spans="1:12" x14ac:dyDescent="0.25">
      <c r="A214" s="25">
        <v>44553</v>
      </c>
      <c r="B214" s="14">
        <v>329</v>
      </c>
      <c r="C214" s="1" t="s">
        <v>439</v>
      </c>
      <c r="D214" s="1" t="s">
        <v>440</v>
      </c>
      <c r="E214" s="1" t="s">
        <v>52</v>
      </c>
      <c r="F214" s="17" t="s">
        <v>441</v>
      </c>
      <c r="G214" s="2">
        <v>35000</v>
      </c>
      <c r="H214" s="2">
        <f>Tabla2[[#This Row],[TOTAL FACTURA]]*0.6</f>
        <v>21000</v>
      </c>
      <c r="J214" s="27"/>
      <c r="K214" s="27"/>
      <c r="L214" s="29">
        <f>Tabla2[[#This Row],[TOTAL FACTURA]]-Tabla2[[#This Row],[PORCENTAJE A CANCELAR]]</f>
        <v>14000</v>
      </c>
    </row>
    <row r="215" spans="1:12" x14ac:dyDescent="0.25">
      <c r="A215" s="25">
        <v>44553</v>
      </c>
      <c r="B215" s="67">
        <v>329</v>
      </c>
      <c r="C215" s="1" t="s">
        <v>439</v>
      </c>
      <c r="D215" s="1" t="s">
        <v>440</v>
      </c>
      <c r="E215" s="1" t="s">
        <v>55</v>
      </c>
      <c r="F215" s="17" t="s">
        <v>442</v>
      </c>
      <c r="G215" s="2">
        <v>40000</v>
      </c>
      <c r="H215" s="2">
        <v>40000</v>
      </c>
      <c r="J215" s="27"/>
      <c r="K215" s="27"/>
      <c r="L215" s="29">
        <f>Tabla2[[#This Row],[TOTAL FACTURA]]-Tabla2[[#This Row],[PORCENTAJE A CANCELAR]]</f>
        <v>0</v>
      </c>
    </row>
    <row r="216" spans="1:12" x14ac:dyDescent="0.25">
      <c r="A216" s="25">
        <v>44554</v>
      </c>
      <c r="C216" s="1" t="s">
        <v>63</v>
      </c>
      <c r="D216" s="1" t="s">
        <v>407</v>
      </c>
      <c r="E216" s="1" t="s">
        <v>52</v>
      </c>
      <c r="F216" s="17" t="s">
        <v>448</v>
      </c>
      <c r="G216" s="2">
        <v>20000</v>
      </c>
      <c r="H216" s="2">
        <f>Tabla2[[#This Row],[TOTAL FACTURA]]*0.6</f>
        <v>12000</v>
      </c>
      <c r="J216" s="27"/>
      <c r="K216" s="27"/>
      <c r="L216" s="29">
        <f>Tabla2[[#This Row],[TOTAL FACTURA]]-Tabla2[[#This Row],[PORCENTAJE A CANCELAR]]</f>
        <v>8000</v>
      </c>
    </row>
    <row r="217" spans="1:12" x14ac:dyDescent="0.25">
      <c r="A217" s="25">
        <v>44554</v>
      </c>
      <c r="B217" s="84">
        <v>331</v>
      </c>
      <c r="C217" s="1" t="s">
        <v>152</v>
      </c>
      <c r="D217" s="1" t="s">
        <v>510</v>
      </c>
      <c r="E217" s="1" t="s">
        <v>52</v>
      </c>
      <c r="F217" s="17" t="s">
        <v>438</v>
      </c>
      <c r="G217" s="2">
        <v>80000</v>
      </c>
      <c r="H217" s="2">
        <f>Tabla2[[#This Row],[TOTAL FACTURA]]*0.6</f>
        <v>48000</v>
      </c>
      <c r="J217" s="27"/>
      <c r="K217" s="27"/>
      <c r="L217" s="29">
        <f>Tabla2[[#This Row],[TOTAL FACTURA]]-Tabla2[[#This Row],[PORCENTAJE A CANCELAR]]</f>
        <v>32000</v>
      </c>
    </row>
    <row r="218" spans="1:12" x14ac:dyDescent="0.25">
      <c r="A218" s="25">
        <v>44557</v>
      </c>
      <c r="B218" s="14">
        <v>333</v>
      </c>
      <c r="C218" s="1" t="s">
        <v>67</v>
      </c>
      <c r="D218" s="1" t="s">
        <v>451</v>
      </c>
      <c r="E218" s="1" t="s">
        <v>57</v>
      </c>
      <c r="F218" s="41" t="s">
        <v>452</v>
      </c>
      <c r="G218" s="2">
        <v>60000</v>
      </c>
      <c r="H218" s="2">
        <f>Tabla2[[#This Row],[TOTAL FACTURA]]*0.6</f>
        <v>36000</v>
      </c>
      <c r="J218" s="27"/>
      <c r="K218" s="27"/>
      <c r="L218" s="29">
        <f>Tabla2[[#This Row],[TOTAL FACTURA]]-Tabla2[[#This Row],[PORCENTAJE A CANCELAR]]</f>
        <v>24000</v>
      </c>
    </row>
    <row r="219" spans="1:12" x14ac:dyDescent="0.25">
      <c r="A219" s="25">
        <v>44557</v>
      </c>
      <c r="B219" s="14">
        <v>335</v>
      </c>
      <c r="C219" s="1" t="s">
        <v>63</v>
      </c>
      <c r="D219" s="1" t="s">
        <v>453</v>
      </c>
      <c r="E219" s="1" t="s">
        <v>57</v>
      </c>
      <c r="F219" s="41" t="s">
        <v>455</v>
      </c>
      <c r="G219" s="2">
        <v>30000</v>
      </c>
      <c r="H219" s="2">
        <f>Tabla2[[#This Row],[TOTAL FACTURA]]*0.6</f>
        <v>18000</v>
      </c>
      <c r="J219" s="27"/>
      <c r="K219" s="27"/>
      <c r="L219" s="29">
        <f>Tabla2[[#This Row],[TOTAL FACTURA]]-Tabla2[[#This Row],[PORCENTAJE A CANCELAR]]</f>
        <v>12000</v>
      </c>
    </row>
    <row r="220" spans="1:12" x14ac:dyDescent="0.25">
      <c r="A220" s="25">
        <v>44557</v>
      </c>
      <c r="B220" s="14">
        <v>336</v>
      </c>
      <c r="C220" s="1" t="s">
        <v>112</v>
      </c>
      <c r="D220" s="1" t="s">
        <v>456</v>
      </c>
      <c r="E220" s="1" t="s">
        <v>57</v>
      </c>
      <c r="F220" s="41" t="s">
        <v>457</v>
      </c>
      <c r="G220" s="2">
        <v>70000</v>
      </c>
      <c r="H220" s="2">
        <f>Tabla2[[#This Row],[TOTAL FACTURA]]*0.6</f>
        <v>42000</v>
      </c>
      <c r="J220" s="27"/>
      <c r="K220" s="27"/>
      <c r="L220" s="29">
        <f>Tabla2[[#This Row],[TOTAL FACTURA]]-Tabla2[[#This Row],[PORCENTAJE A CANCELAR]]</f>
        <v>28000</v>
      </c>
    </row>
    <row r="221" spans="1:12" x14ac:dyDescent="0.25">
      <c r="A221" s="25">
        <v>44557</v>
      </c>
      <c r="B221" s="14">
        <v>337</v>
      </c>
      <c r="C221" s="1" t="s">
        <v>427</v>
      </c>
      <c r="D221" s="1" t="s">
        <v>458</v>
      </c>
      <c r="E221" s="1" t="s">
        <v>52</v>
      </c>
      <c r="F221" s="17" t="s">
        <v>520</v>
      </c>
      <c r="G221" s="2">
        <v>50000</v>
      </c>
      <c r="H221" s="2">
        <f>Tabla2[[#This Row],[TOTAL FACTURA]]*0.6</f>
        <v>30000</v>
      </c>
      <c r="J221" s="27"/>
      <c r="K221" s="27"/>
      <c r="L221" s="29">
        <f>Tabla2[[#This Row],[TOTAL FACTURA]]-Tabla2[[#This Row],[PORCENTAJE A CANCELAR]]</f>
        <v>20000</v>
      </c>
    </row>
    <row r="222" spans="1:12" x14ac:dyDescent="0.25">
      <c r="A222" s="25">
        <v>44557</v>
      </c>
      <c r="B222" s="14">
        <v>338</v>
      </c>
      <c r="C222" s="1" t="s">
        <v>459</v>
      </c>
      <c r="D222" s="1" t="s">
        <v>460</v>
      </c>
      <c r="E222" s="1" t="s">
        <v>454</v>
      </c>
      <c r="F222" s="17" t="s">
        <v>461</v>
      </c>
      <c r="G222" s="2">
        <v>40000</v>
      </c>
      <c r="H222" s="2">
        <f>Tabla2[[#This Row],[TOTAL FACTURA]]*0.6</f>
        <v>24000</v>
      </c>
      <c r="J222" s="27"/>
      <c r="K222" s="27"/>
      <c r="L222" s="29">
        <f>Tabla2[[#This Row],[TOTAL FACTURA]]-Tabla2[[#This Row],[PORCENTAJE A CANCELAR]]</f>
        <v>16000</v>
      </c>
    </row>
    <row r="223" spans="1:12" x14ac:dyDescent="0.25">
      <c r="A223" s="25">
        <v>44557</v>
      </c>
      <c r="B223" s="14">
        <v>339</v>
      </c>
      <c r="C223" s="1" t="s">
        <v>519</v>
      </c>
      <c r="D223" s="1" t="s">
        <v>462</v>
      </c>
      <c r="E223" s="1" t="s">
        <v>57</v>
      </c>
      <c r="F223" s="41" t="s">
        <v>463</v>
      </c>
      <c r="G223" s="2">
        <v>30000</v>
      </c>
      <c r="H223" s="28">
        <f>Tabla2[[#This Row],[TOTAL FACTURA]]*0.6</f>
        <v>18000</v>
      </c>
      <c r="J223" s="27"/>
      <c r="K223" s="27"/>
      <c r="L223" s="29">
        <f>Tabla2[[#This Row],[TOTAL FACTURA]]-Tabla2[[#This Row],[PORCENTAJE A CANCELAR]]</f>
        <v>12000</v>
      </c>
    </row>
    <row r="224" spans="1:12" x14ac:dyDescent="0.25">
      <c r="A224" s="25">
        <v>44557</v>
      </c>
      <c r="B224" s="14">
        <v>340</v>
      </c>
      <c r="C224" s="1" t="s">
        <v>464</v>
      </c>
      <c r="D224" s="1" t="s">
        <v>465</v>
      </c>
      <c r="E224" s="1" t="s">
        <v>30</v>
      </c>
      <c r="F224" s="17" t="s">
        <v>466</v>
      </c>
      <c r="G224" s="42">
        <v>60000</v>
      </c>
      <c r="H224" s="28">
        <f>Tabla2[[#This Row],[TOTAL FACTURA]]*0.6</f>
        <v>36000</v>
      </c>
      <c r="J224" s="27"/>
      <c r="K224" s="27"/>
      <c r="L224" s="29">
        <f>Tabla2[[#This Row],[TOTAL FACTURA]]-Tabla2[[#This Row],[PORCENTAJE A CANCELAR]]</f>
        <v>24000</v>
      </c>
    </row>
    <row r="225" spans="1:12" x14ac:dyDescent="0.25">
      <c r="A225" s="25">
        <v>44557</v>
      </c>
      <c r="B225" s="79"/>
      <c r="E225" s="1" t="s">
        <v>52</v>
      </c>
      <c r="F225" s="17" t="s">
        <v>149</v>
      </c>
      <c r="G225" s="2">
        <v>13000</v>
      </c>
      <c r="H225" s="28">
        <f>Tabla2[[#This Row],[TOTAL FACTURA]]*0.6</f>
        <v>7800</v>
      </c>
      <c r="J225" s="27"/>
      <c r="K225" s="27"/>
      <c r="L225" s="29">
        <f>Tabla2[[#This Row],[TOTAL FACTURA]]-Tabla2[[#This Row],[PORCENTAJE A CANCELAR]]</f>
        <v>5200</v>
      </c>
    </row>
    <row r="226" spans="1:12" x14ac:dyDescent="0.25">
      <c r="A226" s="25">
        <v>44558</v>
      </c>
      <c r="B226" s="79"/>
      <c r="C226" s="1" t="s">
        <v>467</v>
      </c>
      <c r="E226" s="1" t="s">
        <v>52</v>
      </c>
      <c r="F226" s="17" t="s">
        <v>468</v>
      </c>
      <c r="G226" s="2">
        <v>195000</v>
      </c>
      <c r="H226" s="28">
        <f>Tabla2[[#This Row],[TOTAL FACTURA]]*0.6</f>
        <v>117000</v>
      </c>
      <c r="J226" s="27"/>
      <c r="K226" s="27"/>
      <c r="L226" s="29">
        <f>Tabla2[[#This Row],[TOTAL FACTURA]]-Tabla2[[#This Row],[PORCENTAJE A CANCELAR]]</f>
        <v>78000</v>
      </c>
    </row>
    <row r="227" spans="1:12" x14ac:dyDescent="0.25">
      <c r="A227" s="25">
        <v>44558</v>
      </c>
      <c r="B227" s="79"/>
      <c r="E227" s="1" t="s">
        <v>30</v>
      </c>
      <c r="F227" s="17" t="s">
        <v>469</v>
      </c>
      <c r="G227" s="42">
        <v>20000</v>
      </c>
      <c r="H227" s="28">
        <f>Tabla2[[#This Row],[TOTAL FACTURA]]*0.6</f>
        <v>12000</v>
      </c>
      <c r="J227" s="27"/>
      <c r="K227" s="27"/>
      <c r="L227" s="29">
        <f>Tabla2[[#This Row],[TOTAL FACTURA]]-Tabla2[[#This Row],[PORCENTAJE A CANCELAR]]</f>
        <v>8000</v>
      </c>
    </row>
    <row r="228" spans="1:12" x14ac:dyDescent="0.25">
      <c r="A228" s="25">
        <v>44558</v>
      </c>
      <c r="B228" s="79">
        <v>342</v>
      </c>
      <c r="C228" s="1" t="s">
        <v>63</v>
      </c>
      <c r="D228" s="1" t="s">
        <v>470</v>
      </c>
      <c r="E228" s="1" t="s">
        <v>246</v>
      </c>
      <c r="F228" s="17" t="s">
        <v>471</v>
      </c>
      <c r="G228" s="2">
        <v>180000</v>
      </c>
      <c r="H228" s="28">
        <f>Tabla2[[#This Row],[TOTAL FACTURA]]*0.6</f>
        <v>108000</v>
      </c>
      <c r="J228" s="27"/>
      <c r="K228" s="27"/>
      <c r="L228" s="29">
        <f>Tabla2[[#This Row],[TOTAL FACTURA]]-Tabla2[[#This Row],[PORCENTAJE A CANCELAR]]</f>
        <v>72000</v>
      </c>
    </row>
    <row r="229" spans="1:12" x14ac:dyDescent="0.25">
      <c r="A229" s="25">
        <v>44558</v>
      </c>
      <c r="B229" s="84"/>
      <c r="C229" s="1" t="s">
        <v>521</v>
      </c>
      <c r="D229" s="1" t="s">
        <v>522</v>
      </c>
      <c r="E229" s="1" t="s">
        <v>246</v>
      </c>
      <c r="F229" s="17" t="s">
        <v>523</v>
      </c>
      <c r="G229" s="2">
        <v>80000</v>
      </c>
      <c r="H229" s="2">
        <f>Tabla2[[#This Row],[TOTAL FACTURA]]*0.6</f>
        <v>48000</v>
      </c>
      <c r="J229" s="27"/>
      <c r="K229" s="27"/>
      <c r="L229" s="29">
        <f>Tabla2[[#This Row],[TOTAL FACTURA]]-Tabla2[[#This Row],[PORCENTAJE A CANCELAR]]</f>
        <v>32000</v>
      </c>
    </row>
    <row r="230" spans="1:12" x14ac:dyDescent="0.25">
      <c r="A230" s="25">
        <v>44558</v>
      </c>
      <c r="B230" s="14">
        <v>341</v>
      </c>
      <c r="C230" s="1" t="s">
        <v>367</v>
      </c>
      <c r="D230" s="1" t="s">
        <v>472</v>
      </c>
      <c r="E230" s="1" t="s">
        <v>57</v>
      </c>
      <c r="F230" s="35" t="s">
        <v>473</v>
      </c>
      <c r="G230" s="2">
        <v>80000</v>
      </c>
      <c r="H230" s="28">
        <f>Tabla2[[#This Row],[TOTAL FACTURA]]*0.6</f>
        <v>48000</v>
      </c>
      <c r="L230" s="29">
        <f>Tabla2[[#This Row],[TOTAL FACTURA]]-Tabla2[[#This Row],[PORCENTAJE A CANCELAR]]</f>
        <v>32000</v>
      </c>
    </row>
    <row r="231" spans="1:12" x14ac:dyDescent="0.25">
      <c r="A231" s="25">
        <v>44558</v>
      </c>
      <c r="B231" s="80">
        <v>341</v>
      </c>
      <c r="C231" s="1" t="s">
        <v>367</v>
      </c>
      <c r="D231" s="1" t="s">
        <v>472</v>
      </c>
      <c r="E231" s="1" t="s">
        <v>55</v>
      </c>
      <c r="F231" s="1" t="s">
        <v>474</v>
      </c>
      <c r="G231" s="2">
        <v>20000</v>
      </c>
      <c r="H231" s="2">
        <v>20000</v>
      </c>
      <c r="L231" s="29">
        <f>Tabla2[[#This Row],[TOTAL FACTURA]]-Tabla2[[#This Row],[PORCENTAJE A CANCELAR]]</f>
        <v>0</v>
      </c>
    </row>
    <row r="232" spans="1:12" x14ac:dyDescent="0.25">
      <c r="A232" s="25">
        <v>44558</v>
      </c>
      <c r="C232" s="1" t="s">
        <v>344</v>
      </c>
      <c r="D232" s="1" t="s">
        <v>475</v>
      </c>
      <c r="E232" s="1" t="s">
        <v>30</v>
      </c>
      <c r="F232" s="1" t="s">
        <v>39</v>
      </c>
      <c r="G232" s="42">
        <v>120000</v>
      </c>
      <c r="H232" s="28">
        <f>Tabla2[[#This Row],[TOTAL FACTURA]]*0.6</f>
        <v>72000</v>
      </c>
      <c r="L232" s="29">
        <f>Tabla2[[#This Row],[TOTAL FACTURA]]-Tabla2[[#This Row],[PORCENTAJE A CANCELAR]]</f>
        <v>48000</v>
      </c>
    </row>
    <row r="233" spans="1:12" x14ac:dyDescent="0.25">
      <c r="A233" s="25">
        <v>44558</v>
      </c>
      <c r="B233" s="50">
        <v>345</v>
      </c>
      <c r="C233" s="1" t="s">
        <v>422</v>
      </c>
      <c r="D233" s="1" t="s">
        <v>476</v>
      </c>
      <c r="E233" s="1" t="s">
        <v>30</v>
      </c>
      <c r="F233" s="17" t="s">
        <v>39</v>
      </c>
      <c r="G233" s="42">
        <v>120000</v>
      </c>
      <c r="H233" s="28">
        <f>Tabla2[[#This Row],[TOTAL FACTURA]]</f>
        <v>120000</v>
      </c>
      <c r="J233" s="27"/>
      <c r="L233" s="29">
        <f>Tabla2[[#This Row],[TOTAL FACTURA]]-Tabla2[[#This Row],[PORCENTAJE A CANCELAR]]</f>
        <v>0</v>
      </c>
    </row>
    <row r="234" spans="1:12" x14ac:dyDescent="0.25">
      <c r="A234" s="25">
        <v>44558</v>
      </c>
      <c r="B234" s="80">
        <v>345</v>
      </c>
      <c r="C234" s="1" t="s">
        <v>422</v>
      </c>
      <c r="D234" s="1" t="s">
        <v>476</v>
      </c>
      <c r="E234" s="1" t="s">
        <v>52</v>
      </c>
      <c r="F234" s="17" t="s">
        <v>477</v>
      </c>
      <c r="G234" s="2">
        <v>70000</v>
      </c>
      <c r="H234" s="28">
        <f>Tabla2[[#This Row],[TOTAL FACTURA]]</f>
        <v>70000</v>
      </c>
      <c r="J234" s="27"/>
      <c r="L234" s="29">
        <f>Tabla2[[#This Row],[TOTAL FACTURA]]-Tabla2[[#This Row],[PORCENTAJE A CANCELAR]]</f>
        <v>0</v>
      </c>
    </row>
    <row r="235" spans="1:12" x14ac:dyDescent="0.25">
      <c r="A235" s="25">
        <v>44558</v>
      </c>
      <c r="B235" s="80">
        <v>345</v>
      </c>
      <c r="C235" s="1" t="s">
        <v>422</v>
      </c>
      <c r="D235" s="1" t="s">
        <v>476</v>
      </c>
      <c r="E235" s="1" t="s">
        <v>57</v>
      </c>
      <c r="F235" s="41" t="s">
        <v>478</v>
      </c>
      <c r="G235" s="2">
        <v>100000</v>
      </c>
      <c r="H235" s="2">
        <f>Tabla2[[#This Row],[TOTAL FACTURA]]*0.6</f>
        <v>60000</v>
      </c>
      <c r="J235" s="27"/>
      <c r="L235" s="29">
        <f>Tabla2[[#This Row],[TOTAL FACTURA]]-Tabla2[[#This Row],[PORCENTAJE A CANCELAR]]</f>
        <v>40000</v>
      </c>
    </row>
    <row r="236" spans="1:12" x14ac:dyDescent="0.25">
      <c r="A236" s="25">
        <v>44558</v>
      </c>
      <c r="B236" s="80"/>
      <c r="C236" s="1" t="s">
        <v>123</v>
      </c>
      <c r="D236" s="1" t="s">
        <v>479</v>
      </c>
      <c r="E236" s="1" t="s">
        <v>454</v>
      </c>
      <c r="F236" s="17" t="s">
        <v>480</v>
      </c>
      <c r="G236" s="2">
        <v>50000</v>
      </c>
      <c r="H236" s="2">
        <f>Tabla2[[#This Row],[TOTAL FACTURA]]*0.6</f>
        <v>30000</v>
      </c>
      <c r="J236" s="27"/>
      <c r="L236" s="29">
        <f>Tabla2[[#This Row],[TOTAL FACTURA]]-Tabla2[[#This Row],[PORCENTAJE A CANCELAR]]</f>
        <v>20000</v>
      </c>
    </row>
    <row r="237" spans="1:12" x14ac:dyDescent="0.25">
      <c r="A237" s="25">
        <v>44558</v>
      </c>
      <c r="B237" s="80">
        <v>344</v>
      </c>
      <c r="C237" s="1" t="s">
        <v>481</v>
      </c>
      <c r="D237" s="1" t="s">
        <v>482</v>
      </c>
      <c r="E237" s="1" t="s">
        <v>57</v>
      </c>
      <c r="F237" s="41" t="s">
        <v>483</v>
      </c>
      <c r="G237" s="2">
        <v>70000</v>
      </c>
      <c r="H237" s="2">
        <f>Tabla2[[#This Row],[TOTAL FACTURA]]*0.6</f>
        <v>42000</v>
      </c>
      <c r="J237" s="27"/>
      <c r="L237" s="29">
        <f>Tabla2[[#This Row],[TOTAL FACTURA]]-Tabla2[[#This Row],[PORCENTAJE A CANCELAR]]</f>
        <v>28000</v>
      </c>
    </row>
    <row r="238" spans="1:12" x14ac:dyDescent="0.25">
      <c r="A238" s="25">
        <v>44558</v>
      </c>
      <c r="B238" s="80">
        <v>343</v>
      </c>
      <c r="C238" s="1" t="s">
        <v>137</v>
      </c>
      <c r="D238" s="1" t="s">
        <v>453</v>
      </c>
      <c r="E238" s="1" t="s">
        <v>30</v>
      </c>
      <c r="F238" s="17" t="s">
        <v>205</v>
      </c>
      <c r="G238" s="42">
        <v>120000</v>
      </c>
      <c r="H238" s="2">
        <f>Tabla2[[#This Row],[TOTAL FACTURA]]*0.6</f>
        <v>72000</v>
      </c>
      <c r="J238" s="27"/>
      <c r="L238" s="29">
        <f>Tabla2[[#This Row],[TOTAL FACTURA]]-Tabla2[[#This Row],[PORCENTAJE A CANCELAR]]</f>
        <v>48000</v>
      </c>
    </row>
    <row r="239" spans="1:12" x14ac:dyDescent="0.25">
      <c r="A239" s="25">
        <v>44559</v>
      </c>
      <c r="B239" s="80">
        <v>349</v>
      </c>
      <c r="C239" s="1" t="s">
        <v>63</v>
      </c>
      <c r="D239" s="1" t="s">
        <v>484</v>
      </c>
      <c r="E239" s="1" t="s">
        <v>52</v>
      </c>
      <c r="F239" s="17" t="s">
        <v>485</v>
      </c>
      <c r="G239" s="2">
        <v>30000</v>
      </c>
      <c r="H239" s="2">
        <f>Tabla2[[#This Row],[TOTAL FACTURA]]*0.6</f>
        <v>18000</v>
      </c>
      <c r="J239" s="27"/>
      <c r="L239" s="29">
        <f>Tabla2[[#This Row],[TOTAL FACTURA]]-Tabla2[[#This Row],[PORCENTAJE A CANCELAR]]</f>
        <v>12000</v>
      </c>
    </row>
    <row r="240" spans="1:12" x14ac:dyDescent="0.25">
      <c r="A240" s="25">
        <v>44559</v>
      </c>
      <c r="B240" s="80"/>
      <c r="C240" s="1" t="s">
        <v>152</v>
      </c>
      <c r="D240" s="1" t="s">
        <v>486</v>
      </c>
      <c r="E240" s="1" t="s">
        <v>57</v>
      </c>
      <c r="F240" s="41" t="s">
        <v>487</v>
      </c>
      <c r="G240" s="2">
        <v>20000</v>
      </c>
      <c r="H240" s="2">
        <f>Tabla2[[#This Row],[TOTAL FACTURA]]*0.6</f>
        <v>12000</v>
      </c>
      <c r="J240" s="27"/>
      <c r="L240" s="29">
        <f>Tabla2[[#This Row],[TOTAL FACTURA]]-Tabla2[[#This Row],[PORCENTAJE A CANCELAR]]</f>
        <v>8000</v>
      </c>
    </row>
    <row r="241" spans="1:12" x14ac:dyDescent="0.25">
      <c r="A241" s="25">
        <v>44559</v>
      </c>
      <c r="B241" s="80">
        <v>347</v>
      </c>
      <c r="C241" s="1" t="s">
        <v>488</v>
      </c>
      <c r="D241" s="1" t="s">
        <v>489</v>
      </c>
      <c r="E241" s="1" t="s">
        <v>246</v>
      </c>
      <c r="F241" s="17" t="s">
        <v>490</v>
      </c>
      <c r="G241" s="2">
        <v>140000</v>
      </c>
      <c r="H241" s="2">
        <f>Tabla2[[#This Row],[TOTAL FACTURA]]*0.6</f>
        <v>84000</v>
      </c>
      <c r="J241" s="27"/>
      <c r="L241" s="29">
        <f>Tabla2[[#This Row],[TOTAL FACTURA]]-Tabla2[[#This Row],[PORCENTAJE A CANCELAR]]</f>
        <v>56000</v>
      </c>
    </row>
    <row r="242" spans="1:12" x14ac:dyDescent="0.25">
      <c r="A242" s="25">
        <v>44559</v>
      </c>
      <c r="B242" s="80">
        <v>351</v>
      </c>
      <c r="C242" s="1" t="s">
        <v>79</v>
      </c>
      <c r="D242" s="1" t="s">
        <v>491</v>
      </c>
      <c r="E242" s="1" t="s">
        <v>57</v>
      </c>
      <c r="F242" s="41" t="s">
        <v>68</v>
      </c>
      <c r="G242" s="2">
        <v>10000</v>
      </c>
      <c r="H242" s="2">
        <f>Tabla2[[#This Row],[TOTAL FACTURA]]*0.6</f>
        <v>6000</v>
      </c>
      <c r="J242" s="27"/>
      <c r="L242" s="29">
        <f>Tabla2[[#This Row],[TOTAL FACTURA]]-Tabla2[[#This Row],[PORCENTAJE A CANCELAR]]</f>
        <v>4000</v>
      </c>
    </row>
    <row r="243" spans="1:12" x14ac:dyDescent="0.25">
      <c r="A243" s="25">
        <v>44559</v>
      </c>
      <c r="B243" s="80">
        <v>350</v>
      </c>
      <c r="C243" s="1" t="s">
        <v>492</v>
      </c>
      <c r="D243" s="1" t="s">
        <v>493</v>
      </c>
      <c r="E243" s="1" t="s">
        <v>57</v>
      </c>
      <c r="F243" s="41" t="s">
        <v>494</v>
      </c>
      <c r="G243" s="2">
        <v>60000</v>
      </c>
      <c r="H243" s="2">
        <f>Tabla2[[#This Row],[TOTAL FACTURA]]*0.6</f>
        <v>36000</v>
      </c>
      <c r="J243" s="27"/>
      <c r="L243" s="29">
        <f>Tabla2[[#This Row],[TOTAL FACTURA]]-Tabla2[[#This Row],[PORCENTAJE A CANCELAR]]</f>
        <v>24000</v>
      </c>
    </row>
    <row r="244" spans="1:12" x14ac:dyDescent="0.25">
      <c r="A244" s="25">
        <v>44559</v>
      </c>
      <c r="B244" s="80">
        <v>352</v>
      </c>
      <c r="C244" s="1" t="s">
        <v>495</v>
      </c>
      <c r="D244" s="1" t="s">
        <v>496</v>
      </c>
      <c r="E244" s="1" t="s">
        <v>52</v>
      </c>
      <c r="F244" s="17" t="s">
        <v>499</v>
      </c>
      <c r="G244" s="2">
        <v>20000</v>
      </c>
      <c r="H244" s="2">
        <f>Tabla2[[#This Row],[TOTAL FACTURA]]</f>
        <v>20000</v>
      </c>
      <c r="J244" s="27"/>
      <c r="L244" s="29">
        <f>Tabla2[[#This Row],[TOTAL FACTURA]]-Tabla2[[#This Row],[PORCENTAJE A CANCELAR]]</f>
        <v>0</v>
      </c>
    </row>
    <row r="245" spans="1:12" x14ac:dyDescent="0.25">
      <c r="A245" s="25">
        <v>44559</v>
      </c>
      <c r="B245" s="81">
        <v>352</v>
      </c>
      <c r="C245" s="1" t="s">
        <v>495</v>
      </c>
      <c r="D245" s="1" t="s">
        <v>496</v>
      </c>
      <c r="E245" s="1" t="s">
        <v>57</v>
      </c>
      <c r="F245" s="41" t="s">
        <v>497</v>
      </c>
      <c r="G245" s="2">
        <v>20000</v>
      </c>
      <c r="H245" s="2">
        <f>Tabla2[[#This Row],[TOTAL FACTURA]]</f>
        <v>20000</v>
      </c>
      <c r="J245" s="27"/>
      <c r="L245" s="29">
        <v>35000</v>
      </c>
    </row>
    <row r="246" spans="1:12" x14ac:dyDescent="0.25">
      <c r="A246" s="25">
        <v>44560</v>
      </c>
      <c r="B246" s="80">
        <v>357</v>
      </c>
      <c r="C246" s="1" t="s">
        <v>215</v>
      </c>
      <c r="D246" s="1" t="s">
        <v>216</v>
      </c>
      <c r="E246" s="1" t="s">
        <v>30</v>
      </c>
      <c r="F246" s="17" t="s">
        <v>501</v>
      </c>
      <c r="G246" s="2">
        <v>390000</v>
      </c>
      <c r="H246" s="2">
        <f>Tabla2[[#This Row],[TOTAL FACTURA]]*0.6</f>
        <v>234000</v>
      </c>
      <c r="J246" s="27"/>
      <c r="L246" s="29">
        <f>Tabla2[[#This Row],[TOTAL FACTURA]]-Tabla2[[#This Row],[PORCENTAJE A CANCELAR]]</f>
        <v>156000</v>
      </c>
    </row>
    <row r="247" spans="1:12" s="35" customFormat="1" x14ac:dyDescent="0.25">
      <c r="A247" s="39">
        <v>44560</v>
      </c>
      <c r="B247" s="40">
        <v>357</v>
      </c>
      <c r="C247" s="35" t="s">
        <v>215</v>
      </c>
      <c r="D247" s="35" t="s">
        <v>216</v>
      </c>
      <c r="E247" s="35" t="s">
        <v>55</v>
      </c>
      <c r="F247" s="41" t="s">
        <v>502</v>
      </c>
      <c r="G247" s="42">
        <v>80000</v>
      </c>
      <c r="H247" s="42">
        <v>70000</v>
      </c>
      <c r="J247" s="44"/>
      <c r="L247" s="29">
        <f>Tabla2[[#This Row],[TOTAL FACTURA]]-Tabla2[[#This Row],[PORCENTAJE A CANCELAR]]</f>
        <v>10000</v>
      </c>
    </row>
    <row r="248" spans="1:12" x14ac:dyDescent="0.25">
      <c r="A248" s="25">
        <v>44560</v>
      </c>
      <c r="B248" s="80">
        <v>360</v>
      </c>
      <c r="C248" s="1" t="s">
        <v>206</v>
      </c>
      <c r="D248" s="1" t="s">
        <v>503</v>
      </c>
      <c r="E248" s="1" t="s">
        <v>246</v>
      </c>
      <c r="F248" s="1" t="s">
        <v>504</v>
      </c>
      <c r="G248" s="2">
        <v>260000</v>
      </c>
      <c r="H248" s="2">
        <f>Tabla2[[#This Row],[TOTAL FACTURA]]*0.6</f>
        <v>156000</v>
      </c>
      <c r="J248" s="27"/>
      <c r="L248" s="29">
        <f>Tabla2[[#This Row],[TOTAL FACTURA]]-Tabla2[[#This Row],[PORCENTAJE A CANCELAR]]</f>
        <v>104000</v>
      </c>
    </row>
    <row r="249" spans="1:12" x14ac:dyDescent="0.25">
      <c r="A249" s="25">
        <v>44560</v>
      </c>
      <c r="B249" s="80">
        <v>358</v>
      </c>
      <c r="C249" s="1" t="s">
        <v>505</v>
      </c>
      <c r="D249" s="1" t="s">
        <v>506</v>
      </c>
      <c r="E249" s="1" t="s">
        <v>57</v>
      </c>
      <c r="F249" s="41" t="s">
        <v>507</v>
      </c>
      <c r="G249" s="2">
        <v>60000</v>
      </c>
      <c r="H249" s="2">
        <f>Tabla2[[#This Row],[TOTAL FACTURA]]*0.6</f>
        <v>36000</v>
      </c>
      <c r="J249" s="27"/>
      <c r="L249" s="29">
        <f>Tabla2[[#This Row],[TOTAL FACTURA]]-Tabla2[[#This Row],[PORCENTAJE A CANCELAR]]</f>
        <v>24000</v>
      </c>
    </row>
    <row r="250" spans="1:12" x14ac:dyDescent="0.25">
      <c r="A250" s="25">
        <v>44560</v>
      </c>
      <c r="B250" s="80">
        <v>356</v>
      </c>
      <c r="C250" s="1" t="s">
        <v>508</v>
      </c>
      <c r="D250" s="1" t="s">
        <v>509</v>
      </c>
      <c r="E250" s="1" t="s">
        <v>57</v>
      </c>
      <c r="F250" s="41" t="s">
        <v>64</v>
      </c>
      <c r="G250" s="2">
        <v>30000</v>
      </c>
      <c r="H250" s="2">
        <f>Tabla2[[#This Row],[TOTAL FACTURA]]*0.6</f>
        <v>18000</v>
      </c>
      <c r="J250" s="27"/>
      <c r="L250" s="29">
        <f>Tabla2[[#This Row],[TOTAL FACTURA]]-Tabla2[[#This Row],[PORCENTAJE A CANCELAR]]</f>
        <v>12000</v>
      </c>
    </row>
    <row r="251" spans="1:12" x14ac:dyDescent="0.25">
      <c r="A251" s="25">
        <v>44560</v>
      </c>
      <c r="B251" s="80">
        <v>355</v>
      </c>
      <c r="C251" s="1" t="s">
        <v>152</v>
      </c>
      <c r="D251" s="1" t="s">
        <v>510</v>
      </c>
      <c r="E251" s="1" t="s">
        <v>52</v>
      </c>
      <c r="F251" s="17" t="s">
        <v>477</v>
      </c>
      <c r="G251" s="2">
        <v>100000</v>
      </c>
      <c r="H251" s="2">
        <f>Tabla2[[#This Row],[TOTAL FACTURA]]*0.6</f>
        <v>60000</v>
      </c>
      <c r="J251" s="27"/>
      <c r="L251" s="29">
        <f>Tabla2[[#This Row],[TOTAL FACTURA]]-Tabla2[[#This Row],[PORCENTAJE A CANCELAR]]</f>
        <v>40000</v>
      </c>
    </row>
    <row r="252" spans="1:12" x14ac:dyDescent="0.25">
      <c r="A252" s="25">
        <v>44560</v>
      </c>
      <c r="B252" s="80">
        <v>359</v>
      </c>
      <c r="C252" s="1" t="s">
        <v>511</v>
      </c>
      <c r="D252" s="1" t="s">
        <v>512</v>
      </c>
      <c r="E252" s="1" t="s">
        <v>246</v>
      </c>
      <c r="F252" s="17" t="s">
        <v>513</v>
      </c>
      <c r="G252" s="2">
        <v>120000</v>
      </c>
      <c r="H252" s="2">
        <f>Tabla2[[#This Row],[TOTAL FACTURA]]*0.6</f>
        <v>72000</v>
      </c>
      <c r="J252" s="27"/>
      <c r="L252" s="29">
        <f>Tabla2[[#This Row],[TOTAL FACTURA]]-Tabla2[[#This Row],[PORCENTAJE A CANCELAR]]</f>
        <v>48000</v>
      </c>
    </row>
    <row r="253" spans="1:12" x14ac:dyDescent="0.25">
      <c r="A253" s="25">
        <v>44560</v>
      </c>
      <c r="B253" s="80">
        <v>354</v>
      </c>
      <c r="C253" s="1" t="s">
        <v>208</v>
      </c>
      <c r="D253" s="1" t="s">
        <v>209</v>
      </c>
      <c r="E253" s="1" t="s">
        <v>57</v>
      </c>
      <c r="F253" s="41" t="s">
        <v>514</v>
      </c>
      <c r="G253" s="2">
        <v>80000</v>
      </c>
      <c r="H253" s="2">
        <f>Tabla2[[#This Row],[TOTAL FACTURA]]*0.6</f>
        <v>48000</v>
      </c>
      <c r="J253" s="27"/>
      <c r="L253" s="29">
        <f>Tabla2[[#This Row],[TOTAL FACTURA]]-Tabla2[[#This Row],[PORCENTAJE A CANCELAR]]</f>
        <v>32000</v>
      </c>
    </row>
    <row r="254" spans="1:12" x14ac:dyDescent="0.25">
      <c r="A254" s="25">
        <v>44560</v>
      </c>
      <c r="B254" s="92"/>
      <c r="E254" s="1" t="s">
        <v>246</v>
      </c>
      <c r="F254" s="17" t="s">
        <v>442</v>
      </c>
      <c r="G254" s="2">
        <v>50000</v>
      </c>
      <c r="H254" s="2">
        <f>Tabla2[[#This Row],[TOTAL FACTURA]]*0.6</f>
        <v>30000</v>
      </c>
      <c r="J254" s="27"/>
      <c r="L254" s="29"/>
    </row>
    <row r="255" spans="1:12" x14ac:dyDescent="0.25">
      <c r="A255" s="25">
        <v>44561</v>
      </c>
      <c r="B255" s="80">
        <v>363</v>
      </c>
      <c r="C255" s="1" t="s">
        <v>206</v>
      </c>
      <c r="E255" s="1" t="s">
        <v>52</v>
      </c>
      <c r="F255" s="17" t="s">
        <v>528</v>
      </c>
      <c r="G255" s="2">
        <v>30000</v>
      </c>
      <c r="H255" s="2">
        <f>Tabla2[[#This Row],[TOTAL FACTURA]]*0.6</f>
        <v>18000</v>
      </c>
      <c r="J255" s="27"/>
      <c r="L255" s="29"/>
    </row>
    <row r="256" spans="1:12" x14ac:dyDescent="0.25">
      <c r="B256" s="80"/>
      <c r="F256" s="17"/>
      <c r="H256" s="2">
        <f>Tabla2[[#This Row],[TOTAL FACTURA]]*0.6</f>
        <v>0</v>
      </c>
      <c r="J256" s="27"/>
      <c r="L256" s="29"/>
    </row>
    <row r="257" spans="2:12" x14ac:dyDescent="0.25">
      <c r="B257" s="80"/>
      <c r="F257" s="17"/>
      <c r="H257" s="2">
        <f>Tabla2[[#This Row],[TOTAL FACTURA]]*0.6</f>
        <v>0</v>
      </c>
      <c r="J257" s="27"/>
      <c r="L257" s="29"/>
    </row>
    <row r="258" spans="2:12" x14ac:dyDescent="0.25">
      <c r="B258" s="80"/>
      <c r="F258" s="17"/>
      <c r="H258" s="2">
        <f>Tabla2[[#This Row],[TOTAL FACTURA]]*0.6</f>
        <v>0</v>
      </c>
      <c r="J258" s="27"/>
      <c r="L258" s="29"/>
    </row>
    <row r="259" spans="2:12" x14ac:dyDescent="0.25">
      <c r="B259" s="80"/>
      <c r="F259" s="17"/>
      <c r="H259" s="2">
        <f>Tabla2[[#This Row],[TOTAL FACTURA]]*0.6</f>
        <v>0</v>
      </c>
      <c r="J259" s="27"/>
      <c r="L259" s="29"/>
    </row>
    <row r="260" spans="2:12" x14ac:dyDescent="0.25">
      <c r="B260" s="80"/>
      <c r="F260" s="17"/>
      <c r="H260" s="2">
        <f>Tabla2[[#This Row],[TOTAL FACTURA]]*0.6</f>
        <v>0</v>
      </c>
      <c r="J260" s="27"/>
      <c r="L260" s="29"/>
    </row>
    <row r="261" spans="2:12" x14ac:dyDescent="0.25">
      <c r="B261" s="80"/>
      <c r="F261" s="17"/>
      <c r="H261" s="2">
        <f>Tabla2[[#This Row],[TOTAL FACTURA]]*0.6</f>
        <v>0</v>
      </c>
      <c r="J261" s="27"/>
      <c r="L261" s="29"/>
    </row>
    <row r="262" spans="2:12" x14ac:dyDescent="0.25">
      <c r="B262" s="80"/>
      <c r="F262" s="17"/>
      <c r="H262" s="2">
        <f>Tabla2[[#This Row],[TOTAL FACTURA]]*0.6</f>
        <v>0</v>
      </c>
      <c r="J262" s="27"/>
      <c r="L262" s="29"/>
    </row>
    <row r="263" spans="2:12" x14ac:dyDescent="0.25">
      <c r="B263" s="80"/>
      <c r="F263" s="17"/>
      <c r="H263" s="2">
        <f>Tabla2[[#This Row],[TOTAL FACTURA]]*0.6</f>
        <v>0</v>
      </c>
      <c r="J263" s="27"/>
      <c r="L263" s="29"/>
    </row>
    <row r="264" spans="2:12" x14ac:dyDescent="0.25">
      <c r="B264" s="80"/>
      <c r="F264" s="17"/>
      <c r="H264" s="2">
        <f>Tabla2[[#This Row],[TOTAL FACTURA]]*0.6</f>
        <v>0</v>
      </c>
      <c r="J264" s="27"/>
      <c r="L264" s="29"/>
    </row>
    <row r="265" spans="2:12" x14ac:dyDescent="0.25">
      <c r="B265" s="80"/>
      <c r="F265" s="17"/>
      <c r="H265" s="2">
        <f>Tabla2[[#This Row],[TOTAL FACTURA]]*0.6</f>
        <v>0</v>
      </c>
      <c r="J265" s="27"/>
      <c r="L265" s="29"/>
    </row>
    <row r="266" spans="2:12" x14ac:dyDescent="0.25">
      <c r="B266" s="80"/>
      <c r="F266" s="17"/>
      <c r="H266" s="2">
        <f>Tabla2[[#This Row],[TOTAL FACTURA]]*0.6</f>
        <v>0</v>
      </c>
      <c r="J266" s="27"/>
      <c r="L266" s="29"/>
    </row>
    <row r="267" spans="2:12" x14ac:dyDescent="0.25">
      <c r="B267" s="80"/>
      <c r="F267" s="17"/>
      <c r="H267" s="2">
        <f>Tabla2[[#This Row],[TOTAL FACTURA]]*0.6</f>
        <v>0</v>
      </c>
      <c r="J267" s="27"/>
      <c r="L267" s="29"/>
    </row>
    <row r="268" spans="2:12" x14ac:dyDescent="0.25">
      <c r="B268" s="80"/>
      <c r="F268" s="17"/>
      <c r="H268" s="2">
        <f>Tabla2[[#This Row],[TOTAL FACTURA]]*0.6</f>
        <v>0</v>
      </c>
      <c r="J268" s="27"/>
      <c r="L268" s="29"/>
    </row>
    <row r="269" spans="2:12" x14ac:dyDescent="0.25">
      <c r="B269" s="80"/>
      <c r="F269" s="17"/>
      <c r="H269" s="2">
        <f>Tabla2[[#This Row],[TOTAL FACTURA]]*0.6</f>
        <v>0</v>
      </c>
      <c r="J269" s="27"/>
      <c r="L269" s="29"/>
    </row>
    <row r="270" spans="2:12" x14ac:dyDescent="0.25">
      <c r="B270" s="80"/>
      <c r="F270" s="17"/>
      <c r="H270" s="2">
        <f>Tabla2[[#This Row],[TOTAL FACTURA]]*0.6</f>
        <v>0</v>
      </c>
      <c r="J270" s="27"/>
      <c r="L270" s="29"/>
    </row>
    <row r="272" spans="2:12" x14ac:dyDescent="0.25">
      <c r="I272" s="27"/>
    </row>
    <row r="274" spans="6:9" x14ac:dyDescent="0.25">
      <c r="F274" s="27"/>
      <c r="I274" s="27"/>
    </row>
    <row r="278" spans="6:9" x14ac:dyDescent="0.25">
      <c r="I278" s="27"/>
    </row>
    <row r="282" spans="6:9" x14ac:dyDescent="0.25">
      <c r="I282" s="27"/>
    </row>
  </sheetData>
  <pageMargins left="0.7" right="0.7" top="0.75" bottom="0.75" header="0.3" footer="0.3"/>
  <pageSetup paperSize="9" orientation="portrait" horizontalDpi="0" verticalDpi="0" r:id="rId1"/>
  <tableParts count="1">
    <tablePart r:id="rId2"/>
  </tableParts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AREA!$A$2:$A$23</xm:f>
          </x14:formula1>
          <xm:sqref>F15:F55 F65 E271:E1048576 E2:E185 E189:E229</xm:sqref>
        </x14:dataValidation>
        <x14:dataValidation type="list" allowBlank="1" showInputMessage="1" showErrorMessage="1" xr:uid="{00000000-0002-0000-0200-000001000000}">
          <x14:formula1>
            <xm:f>DETALLES!$A$1:$A$2</xm:f>
          </x14:formula1>
          <xm:sqref>K271:K1048576 K1:K185 K187:K232</xm:sqref>
        </x14:dataValidation>
      </x14:dataValidation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Hoja5"/>
  <dimension ref="A1:D10"/>
  <sheetViews>
    <sheetView workbookViewId="0">
      <selection activeCell="B5" sqref="B5"/>
    </sheetView>
  </sheetViews>
  <sheetFormatPr baseColWidth="10" defaultRowHeight="15" x14ac:dyDescent="0.25"/>
  <cols>
    <col min="1" max="1" width="32.42578125" customWidth="1"/>
    <col min="2" max="2" width="32.28515625" customWidth="1"/>
    <col min="3" max="3" width="19" customWidth="1"/>
    <col min="4" max="4" width="23.5703125" bestFit="1" customWidth="1"/>
    <col min="5" max="8" width="6" bestFit="1" customWidth="1"/>
    <col min="9" max="9" width="12.5703125" bestFit="1" customWidth="1"/>
    <col min="10" max="20" width="6" bestFit="1" customWidth="1"/>
    <col min="21" max="22" width="7" bestFit="1" customWidth="1"/>
    <col min="23" max="23" width="11" bestFit="1" customWidth="1"/>
    <col min="24" max="24" width="12.5703125" bestFit="1" customWidth="1"/>
  </cols>
  <sheetData>
    <row r="1" spans="1:4" x14ac:dyDescent="0.25">
      <c r="A1" s="15" t="s">
        <v>51</v>
      </c>
      <c r="B1" t="s">
        <v>30</v>
      </c>
    </row>
    <row r="2" spans="1:4" x14ac:dyDescent="0.25">
      <c r="A2" s="15" t="s">
        <v>0</v>
      </c>
      <c r="B2" t="s">
        <v>45</v>
      </c>
    </row>
    <row r="4" spans="1:4" x14ac:dyDescent="0.25">
      <c r="A4" s="15" t="s">
        <v>36</v>
      </c>
      <c r="B4" t="s">
        <v>192</v>
      </c>
      <c r="C4" t="s">
        <v>193</v>
      </c>
      <c r="D4" t="s">
        <v>358</v>
      </c>
    </row>
    <row r="5" spans="1:4" x14ac:dyDescent="0.25">
      <c r="A5" s="16" t="s">
        <v>39</v>
      </c>
      <c r="B5" s="34">
        <v>192000</v>
      </c>
      <c r="C5" s="34">
        <v>48000</v>
      </c>
      <c r="D5" s="34">
        <v>240000</v>
      </c>
    </row>
    <row r="6" spans="1:4" x14ac:dyDescent="0.25">
      <c r="A6" s="16" t="s">
        <v>205</v>
      </c>
      <c r="B6" s="34">
        <v>72000</v>
      </c>
      <c r="C6" s="34">
        <v>48000</v>
      </c>
      <c r="D6" s="34">
        <v>120000</v>
      </c>
    </row>
    <row r="7" spans="1:4" x14ac:dyDescent="0.25">
      <c r="A7" s="16" t="s">
        <v>466</v>
      </c>
      <c r="B7" s="34">
        <v>36000</v>
      </c>
      <c r="C7" s="34">
        <v>24000</v>
      </c>
      <c r="D7" s="34">
        <v>60000</v>
      </c>
    </row>
    <row r="8" spans="1:4" x14ac:dyDescent="0.25">
      <c r="A8" s="16" t="s">
        <v>469</v>
      </c>
      <c r="B8" s="34">
        <v>12000</v>
      </c>
      <c r="C8" s="34">
        <v>8000</v>
      </c>
      <c r="D8" s="34">
        <v>20000</v>
      </c>
    </row>
    <row r="9" spans="1:4" x14ac:dyDescent="0.25">
      <c r="A9" s="16" t="s">
        <v>501</v>
      </c>
      <c r="B9" s="34">
        <v>234000</v>
      </c>
      <c r="C9" s="34">
        <v>156000</v>
      </c>
      <c r="D9" s="34">
        <v>390000</v>
      </c>
    </row>
    <row r="10" spans="1:4" x14ac:dyDescent="0.25">
      <c r="A10" s="16" t="s">
        <v>37</v>
      </c>
      <c r="B10" s="34">
        <v>546000</v>
      </c>
      <c r="C10" s="34">
        <v>284000</v>
      </c>
      <c r="D10" s="34">
        <v>830000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13"/>
  <sheetViews>
    <sheetView workbookViewId="0">
      <selection activeCell="B4" sqref="B4"/>
    </sheetView>
  </sheetViews>
  <sheetFormatPr baseColWidth="10" defaultRowHeight="15" x14ac:dyDescent="0.25"/>
  <cols>
    <col min="1" max="1" width="33.140625" customWidth="1"/>
    <col min="2" max="2" width="20.28515625" customWidth="1"/>
    <col min="3" max="3" width="18.28515625" customWidth="1"/>
  </cols>
  <sheetData>
    <row r="1" spans="1:3" ht="26.25" x14ac:dyDescent="0.4">
      <c r="A1" s="87" t="s">
        <v>515</v>
      </c>
    </row>
    <row r="2" spans="1:3" x14ac:dyDescent="0.25">
      <c r="C2" s="90"/>
    </row>
    <row r="3" spans="1:3" ht="15.75" x14ac:dyDescent="0.25">
      <c r="A3" s="56" t="s">
        <v>30</v>
      </c>
      <c r="B3" s="90">
        <v>546000</v>
      </c>
      <c r="C3" s="90"/>
    </row>
    <row r="4" spans="1:3" ht="15.75" x14ac:dyDescent="0.25">
      <c r="A4" s="56" t="s">
        <v>246</v>
      </c>
      <c r="B4" s="90">
        <v>468000</v>
      </c>
      <c r="C4" s="90"/>
    </row>
    <row r="5" spans="1:3" ht="15.75" x14ac:dyDescent="0.25">
      <c r="A5" s="56" t="s">
        <v>356</v>
      </c>
      <c r="B5" s="90">
        <v>382000</v>
      </c>
      <c r="C5" s="90"/>
    </row>
    <row r="6" spans="1:3" ht="15.75" x14ac:dyDescent="0.25">
      <c r="A6" s="56" t="s">
        <v>357</v>
      </c>
      <c r="B6" s="90">
        <v>150000</v>
      </c>
      <c r="C6" s="90"/>
    </row>
    <row r="7" spans="1:3" ht="15.75" x14ac:dyDescent="0.25">
      <c r="A7" s="56" t="s">
        <v>57</v>
      </c>
      <c r="B7" s="90">
        <f>440000-20000</f>
        <v>420000</v>
      </c>
      <c r="C7" s="90"/>
    </row>
    <row r="8" spans="1:3" ht="15.75" x14ac:dyDescent="0.25">
      <c r="A8" s="56" t="s">
        <v>364</v>
      </c>
      <c r="B8" s="90">
        <v>800000</v>
      </c>
      <c r="C8" s="90"/>
    </row>
    <row r="9" spans="1:3" ht="15.75" x14ac:dyDescent="0.25">
      <c r="A9" s="56" t="s">
        <v>444</v>
      </c>
      <c r="B9" s="90">
        <v>200000</v>
      </c>
      <c r="C9" s="90"/>
    </row>
    <row r="10" spans="1:3" ht="15.75" x14ac:dyDescent="0.25">
      <c r="A10" s="56" t="s">
        <v>443</v>
      </c>
      <c r="B10" s="90">
        <v>125000</v>
      </c>
      <c r="C10" s="90"/>
    </row>
    <row r="11" spans="1:3" x14ac:dyDescent="0.25">
      <c r="C11" s="90"/>
    </row>
    <row r="13" spans="1:3" ht="18.75" x14ac:dyDescent="0.3">
      <c r="B13" s="91">
        <f>SUM(B3:B12)</f>
        <v>3091000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Hoja10"/>
  <dimension ref="B2:D34"/>
  <sheetViews>
    <sheetView workbookViewId="0">
      <selection activeCell="C14" sqref="C14"/>
    </sheetView>
  </sheetViews>
  <sheetFormatPr baseColWidth="10" defaultRowHeight="15" x14ac:dyDescent="0.25"/>
  <cols>
    <col min="2" max="2" width="17.140625" customWidth="1"/>
    <col min="3" max="3" width="41.85546875" style="52" customWidth="1"/>
    <col min="4" max="4" width="15.85546875" customWidth="1"/>
  </cols>
  <sheetData>
    <row r="2" spans="2:4" ht="15.75" x14ac:dyDescent="0.25">
      <c r="B2" s="56" t="s">
        <v>30</v>
      </c>
      <c r="C2" s="57">
        <v>720000</v>
      </c>
    </row>
    <row r="3" spans="2:4" ht="15.75" x14ac:dyDescent="0.25">
      <c r="B3" s="56" t="s">
        <v>246</v>
      </c>
      <c r="C3" s="57">
        <v>707000</v>
      </c>
    </row>
    <row r="4" spans="2:4" ht="15.75" x14ac:dyDescent="0.25">
      <c r="B4" s="56" t="s">
        <v>356</v>
      </c>
      <c r="C4" s="57">
        <v>246000</v>
      </c>
      <c r="D4" s="1"/>
    </row>
    <row r="5" spans="2:4" ht="15.75" x14ac:dyDescent="0.25">
      <c r="B5" s="56" t="s">
        <v>357</v>
      </c>
      <c r="C5" s="57">
        <v>50000</v>
      </c>
      <c r="D5" s="1"/>
    </row>
    <row r="6" spans="2:4" ht="15.75" x14ac:dyDescent="0.25">
      <c r="B6" s="56" t="s">
        <v>57</v>
      </c>
      <c r="C6" s="57">
        <v>896000</v>
      </c>
      <c r="D6" s="1"/>
    </row>
    <row r="7" spans="2:4" ht="15.75" x14ac:dyDescent="0.25">
      <c r="B7" s="56" t="s">
        <v>359</v>
      </c>
      <c r="C7" s="57">
        <v>15000</v>
      </c>
      <c r="D7" s="1"/>
    </row>
    <row r="8" spans="2:4" ht="15.75" x14ac:dyDescent="0.25">
      <c r="B8" s="56" t="s">
        <v>364</v>
      </c>
      <c r="C8" s="57">
        <v>800000</v>
      </c>
      <c r="D8" s="1"/>
    </row>
    <row r="9" spans="2:4" ht="15.75" x14ac:dyDescent="0.25">
      <c r="B9" s="56"/>
      <c r="C9" s="55">
        <f>SUM(C2:C8)</f>
        <v>3434000</v>
      </c>
    </row>
    <row r="10" spans="2:4" ht="15.75" x14ac:dyDescent="0.25">
      <c r="B10" s="58"/>
      <c r="C10" s="57"/>
    </row>
    <row r="11" spans="2:4" ht="15.75" x14ac:dyDescent="0.25">
      <c r="B11" s="58"/>
      <c r="C11" s="57"/>
    </row>
    <row r="12" spans="2:4" ht="15.75" x14ac:dyDescent="0.25">
      <c r="B12" s="58"/>
      <c r="C12" s="57">
        <v>20000</v>
      </c>
    </row>
    <row r="13" spans="2:4" ht="15.75" x14ac:dyDescent="0.25">
      <c r="B13" s="58"/>
      <c r="C13" s="57">
        <v>50000</v>
      </c>
    </row>
    <row r="16" spans="2:4" ht="15.75" thickBot="1" x14ac:dyDescent="0.3"/>
    <row r="17" spans="2:3" ht="34.5" thickBot="1" x14ac:dyDescent="0.55000000000000004">
      <c r="C17" s="54">
        <f>C9-C12-C13</f>
        <v>3364000</v>
      </c>
    </row>
    <row r="19" spans="2:3" x14ac:dyDescent="0.25">
      <c r="B19" t="s">
        <v>447</v>
      </c>
    </row>
    <row r="21" spans="2:3" ht="15.75" x14ac:dyDescent="0.25">
      <c r="B21" s="56" t="s">
        <v>30</v>
      </c>
      <c r="C21" s="52">
        <v>947400</v>
      </c>
    </row>
    <row r="22" spans="2:3" ht="15.75" x14ac:dyDescent="0.25">
      <c r="B22" s="56" t="s">
        <v>246</v>
      </c>
      <c r="C22" s="52">
        <v>550000</v>
      </c>
    </row>
    <row r="23" spans="2:3" ht="15.75" x14ac:dyDescent="0.25">
      <c r="B23" s="56" t="s">
        <v>356</v>
      </c>
      <c r="C23" s="52">
        <v>321000</v>
      </c>
    </row>
    <row r="24" spans="2:3" ht="15.75" x14ac:dyDescent="0.25">
      <c r="B24" s="56" t="s">
        <v>357</v>
      </c>
    </row>
    <row r="25" spans="2:3" ht="15.75" x14ac:dyDescent="0.25">
      <c r="B25" s="56" t="s">
        <v>57</v>
      </c>
      <c r="C25" s="52">
        <v>565000</v>
      </c>
    </row>
    <row r="26" spans="2:3" ht="15.75" x14ac:dyDescent="0.25">
      <c r="B26" s="56" t="s">
        <v>364</v>
      </c>
      <c r="C26" s="52">
        <v>180000</v>
      </c>
    </row>
    <row r="28" spans="2:3" x14ac:dyDescent="0.25">
      <c r="C28" s="52">
        <f>SUM(C21:C26)</f>
        <v>2563400</v>
      </c>
    </row>
    <row r="31" spans="2:3" ht="15.75" x14ac:dyDescent="0.25">
      <c r="B31" s="56" t="s">
        <v>443</v>
      </c>
      <c r="C31" s="52">
        <v>200000</v>
      </c>
    </row>
    <row r="32" spans="2:3" ht="15.75" x14ac:dyDescent="0.25">
      <c r="B32" s="56" t="s">
        <v>444</v>
      </c>
      <c r="C32" s="52">
        <v>200000</v>
      </c>
    </row>
    <row r="33" spans="3:3" ht="15.75" thickBot="1" x14ac:dyDescent="0.3"/>
    <row r="34" spans="3:3" ht="34.5" thickBot="1" x14ac:dyDescent="0.55000000000000004">
      <c r="C34" s="54">
        <f>C28+C31+C32</f>
        <v>2963400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Hoja2"/>
  <dimension ref="A1:I26"/>
  <sheetViews>
    <sheetView topLeftCell="A7" workbookViewId="0">
      <selection activeCell="G13" sqref="G13"/>
    </sheetView>
  </sheetViews>
  <sheetFormatPr baseColWidth="10" defaultRowHeight="15" x14ac:dyDescent="0.25"/>
  <cols>
    <col min="1" max="1" width="18.5703125" customWidth="1"/>
    <col min="2" max="2" width="0.42578125" customWidth="1"/>
    <col min="3" max="3" width="17.28515625" customWidth="1"/>
    <col min="4" max="4" width="3.5703125" customWidth="1"/>
    <col min="8" max="8" width="7.140625" customWidth="1"/>
    <col min="9" max="9" width="4.14062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49.5" customHeight="1" x14ac:dyDescent="0.25">
      <c r="C4" s="96" t="s">
        <v>19</v>
      </c>
      <c r="D4" s="96"/>
      <c r="E4" s="96"/>
      <c r="F4" s="96"/>
    </row>
    <row r="5" spans="1:9" x14ac:dyDescent="0.25">
      <c r="A5" s="97" t="s">
        <v>20</v>
      </c>
      <c r="B5" s="97"/>
    </row>
    <row r="6" spans="1:9" x14ac:dyDescent="0.25">
      <c r="A6" s="97"/>
      <c r="B6" s="97"/>
    </row>
    <row r="7" spans="1:9" ht="9.75" customHeight="1" x14ac:dyDescent="0.25">
      <c r="A7" s="97"/>
      <c r="B7" s="97"/>
    </row>
    <row r="8" spans="1:9" hidden="1" x14ac:dyDescent="0.25">
      <c r="A8" s="97"/>
      <c r="B8" s="97"/>
    </row>
    <row r="9" spans="1:9" x14ac:dyDescent="0.25">
      <c r="A9" s="22"/>
      <c r="B9" s="22"/>
    </row>
    <row r="10" spans="1:9" x14ac:dyDescent="0.25">
      <c r="A10" s="13" t="s">
        <v>26</v>
      </c>
      <c r="B10" s="94" t="s">
        <v>57</v>
      </c>
      <c r="C10" s="94"/>
      <c r="D10" s="94"/>
      <c r="E10" s="94"/>
    </row>
    <row r="11" spans="1:9" x14ac:dyDescent="0.25">
      <c r="A11" s="13" t="s">
        <v>27</v>
      </c>
      <c r="B11" s="94">
        <v>26823112</v>
      </c>
      <c r="C11" s="94"/>
      <c r="D11" s="94"/>
      <c r="E11" s="94"/>
    </row>
    <row r="12" spans="1:9" ht="15" customHeight="1" x14ac:dyDescent="0.25">
      <c r="A12" s="13" t="s">
        <v>31</v>
      </c>
      <c r="B12" s="94" t="s">
        <v>150</v>
      </c>
      <c r="C12" s="94"/>
      <c r="D12" s="94"/>
      <c r="E12" s="94"/>
    </row>
    <row r="13" spans="1:9" ht="15" customHeight="1" x14ac:dyDescent="0.25">
      <c r="A13" s="21"/>
      <c r="B13" s="11"/>
      <c r="C13" s="11"/>
      <c r="D13" s="11"/>
      <c r="E13" s="11"/>
    </row>
    <row r="14" spans="1:9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9" ht="18.75" x14ac:dyDescent="0.3">
      <c r="A15" s="19"/>
      <c r="B15" s="19"/>
      <c r="C15" s="19"/>
      <c r="D15" s="19"/>
      <c r="E15" s="19"/>
      <c r="F15" s="19"/>
      <c r="G15" s="19"/>
      <c r="H15" s="19"/>
      <c r="I15" s="19"/>
    </row>
    <row r="16" spans="1:9" ht="15.75" x14ac:dyDescent="0.25">
      <c r="A16" s="3" t="s">
        <v>22</v>
      </c>
      <c r="B16" s="3"/>
      <c r="C16" s="3"/>
      <c r="D16" s="101">
        <f>'24 al 30-12'!B7</f>
        <v>420000</v>
      </c>
      <c r="E16" s="102"/>
      <c r="F16" s="102"/>
      <c r="G16" s="3"/>
      <c r="H16" s="3"/>
      <c r="I16" s="3"/>
    </row>
    <row r="17" spans="1:9" ht="15.75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99" t="s">
        <v>516</v>
      </c>
      <c r="B18" s="99"/>
      <c r="C18" s="99"/>
      <c r="D18" s="99"/>
      <c r="E18" s="99"/>
      <c r="F18" s="99"/>
      <c r="G18" s="99"/>
      <c r="H18" s="99"/>
      <c r="I18" s="4"/>
    </row>
    <row r="19" spans="1:9" x14ac:dyDescent="0.25">
      <c r="A19" s="8"/>
      <c r="B19" s="20"/>
      <c r="C19" s="20"/>
      <c r="D19" s="4"/>
      <c r="E19" s="8"/>
      <c r="F19" s="20"/>
      <c r="G19" s="20"/>
      <c r="H19" s="4"/>
      <c r="I19" s="4"/>
    </row>
    <row r="20" spans="1:9" x14ac:dyDescent="0.25">
      <c r="A20" s="8"/>
      <c r="B20" s="20"/>
      <c r="C20" s="20"/>
      <c r="D20" s="4"/>
      <c r="E20" s="8"/>
      <c r="F20" s="20"/>
      <c r="G20" s="20"/>
      <c r="H20" s="4"/>
      <c r="I20" s="4"/>
    </row>
    <row r="21" spans="1:9" x14ac:dyDescent="0.25">
      <c r="A21" s="12" t="s">
        <v>517</v>
      </c>
    </row>
    <row r="22" spans="1:9" x14ac:dyDescent="0.25">
      <c r="A22" t="s">
        <v>518</v>
      </c>
      <c r="C22" s="93">
        <f>D16-20000</f>
        <v>400000</v>
      </c>
    </row>
    <row r="23" spans="1:9" x14ac:dyDescent="0.25">
      <c r="A23" s="12" t="s">
        <v>28</v>
      </c>
    </row>
    <row r="24" spans="1:9" x14ac:dyDescent="0.25">
      <c r="C24" s="104"/>
      <c r="D24" s="104"/>
      <c r="E24" s="104"/>
      <c r="F24" s="104"/>
    </row>
    <row r="25" spans="1:9" x14ac:dyDescent="0.25">
      <c r="C25" s="98" t="s">
        <v>29</v>
      </c>
      <c r="D25" s="98"/>
      <c r="E25" s="98"/>
      <c r="F25" s="98"/>
    </row>
    <row r="26" spans="1:9" x14ac:dyDescent="0.25">
      <c r="C26" s="18"/>
      <c r="D26" s="18"/>
      <c r="E26" s="18"/>
      <c r="F26" s="18"/>
    </row>
  </sheetData>
  <mergeCells count="12">
    <mergeCell ref="B12:E12"/>
    <mergeCell ref="C1:I3"/>
    <mergeCell ref="C4:F4"/>
    <mergeCell ref="A5:B8"/>
    <mergeCell ref="B10:E10"/>
    <mergeCell ref="B11:E11"/>
    <mergeCell ref="C25:F25"/>
    <mergeCell ref="A14:I14"/>
    <mergeCell ref="D16:F16"/>
    <mergeCell ref="A17:I17"/>
    <mergeCell ref="C24:F24"/>
    <mergeCell ref="A18:H18"/>
  </mergeCells>
  <dataValidations count="1">
    <dataValidation allowBlank="1" showInputMessage="1" showErrorMessage="1" prompt="Agregue el logotipo de la empresa en esta celda." sqref="C4 A5" xr:uid="{00000000-0002-0000-06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Hoja3"/>
  <dimension ref="A1:I26"/>
  <sheetViews>
    <sheetView topLeftCell="A7" workbookViewId="0">
      <selection activeCell="A14" sqref="A14:I14"/>
    </sheetView>
  </sheetViews>
  <sheetFormatPr baseColWidth="10" defaultRowHeight="15" x14ac:dyDescent="0.25"/>
  <cols>
    <col min="1" max="1" width="18.5703125" customWidth="1"/>
    <col min="2" max="2" width="0.42578125" customWidth="1"/>
    <col min="3" max="3" width="17" customWidth="1"/>
    <col min="4" max="4" width="3.5703125" customWidth="1"/>
    <col min="8" max="8" width="7.140625" customWidth="1"/>
    <col min="9" max="9" width="4.14062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37.5" customHeight="1" x14ac:dyDescent="0.25">
      <c r="C4" s="96" t="s">
        <v>19</v>
      </c>
      <c r="D4" s="96"/>
      <c r="E4" s="96"/>
    </row>
    <row r="5" spans="1:9" x14ac:dyDescent="0.25">
      <c r="A5" s="97" t="s">
        <v>20</v>
      </c>
      <c r="B5" s="97"/>
    </row>
    <row r="6" spans="1:9" x14ac:dyDescent="0.25">
      <c r="A6" s="97"/>
      <c r="B6" s="97"/>
    </row>
    <row r="7" spans="1:9" ht="9.75" customHeight="1" x14ac:dyDescent="0.25">
      <c r="A7" s="97"/>
      <c r="B7" s="97"/>
    </row>
    <row r="8" spans="1:9" hidden="1" x14ac:dyDescent="0.25">
      <c r="A8" s="97"/>
      <c r="B8" s="97"/>
    </row>
    <row r="9" spans="1:9" x14ac:dyDescent="0.25">
      <c r="A9" s="9"/>
      <c r="B9" s="9"/>
    </row>
    <row r="10" spans="1:9" x14ac:dyDescent="0.25">
      <c r="A10" s="13" t="s">
        <v>26</v>
      </c>
      <c r="B10" s="94" t="s">
        <v>30</v>
      </c>
      <c r="C10" s="94"/>
      <c r="D10" s="94"/>
      <c r="E10" s="94"/>
    </row>
    <row r="11" spans="1:9" x14ac:dyDescent="0.25">
      <c r="A11" s="13" t="s">
        <v>27</v>
      </c>
      <c r="B11" s="94">
        <v>13029957</v>
      </c>
      <c r="C11" s="94"/>
      <c r="D11" s="94"/>
      <c r="E11" s="94"/>
    </row>
    <row r="12" spans="1:9" ht="15" customHeight="1" x14ac:dyDescent="0.25">
      <c r="A12" s="13" t="s">
        <v>31</v>
      </c>
      <c r="B12" s="94" t="s">
        <v>33</v>
      </c>
      <c r="C12" s="94"/>
      <c r="D12" s="94"/>
      <c r="E12" s="94"/>
    </row>
    <row r="13" spans="1:9" ht="15" customHeight="1" x14ac:dyDescent="0.25">
      <c r="A13" s="10"/>
      <c r="B13" s="11"/>
      <c r="C13" s="11"/>
      <c r="D13" s="11"/>
      <c r="E13" s="11"/>
    </row>
    <row r="14" spans="1:9" ht="16.5" customHeight="1" x14ac:dyDescent="0.3">
      <c r="A14" s="100" t="s">
        <v>21</v>
      </c>
      <c r="B14" s="100"/>
      <c r="C14" s="100"/>
      <c r="D14" s="100"/>
      <c r="E14" s="100"/>
      <c r="F14" s="100"/>
      <c r="G14" s="100"/>
      <c r="H14" s="100"/>
      <c r="I14" s="100"/>
    </row>
    <row r="15" spans="1:9" ht="8.25" customHeight="1" x14ac:dyDescent="0.3">
      <c r="A15" s="5"/>
      <c r="B15" s="5"/>
      <c r="C15" s="5"/>
      <c r="D15" s="5"/>
      <c r="E15" s="5"/>
      <c r="F15" s="5"/>
      <c r="G15" s="5"/>
      <c r="H15" s="5"/>
      <c r="I15" s="5"/>
    </row>
    <row r="16" spans="1:9" ht="15.75" x14ac:dyDescent="0.25">
      <c r="A16" s="3" t="s">
        <v>22</v>
      </c>
      <c r="B16" s="3"/>
      <c r="C16" s="3"/>
      <c r="D16" s="101">
        <f>'24 al 30-12'!B3</f>
        <v>546000</v>
      </c>
      <c r="E16" s="102"/>
      <c r="F16" s="102"/>
      <c r="G16" s="3"/>
      <c r="H16" s="3"/>
      <c r="I16" s="3"/>
    </row>
    <row r="17" spans="1:9" ht="15.75" x14ac:dyDescent="0.25">
      <c r="A17" s="103" t="s">
        <v>23</v>
      </c>
      <c r="B17" s="103"/>
      <c r="C17" s="103"/>
      <c r="D17" s="103"/>
      <c r="E17" s="103"/>
      <c r="F17" s="103"/>
      <c r="G17" s="103"/>
      <c r="H17" s="103"/>
      <c r="I17" s="103"/>
    </row>
    <row r="18" spans="1:9" x14ac:dyDescent="0.25">
      <c r="A18" s="99" t="s">
        <v>516</v>
      </c>
      <c r="B18" s="99"/>
      <c r="C18" s="99"/>
      <c r="D18" s="99"/>
      <c r="E18" s="99"/>
      <c r="F18" s="99"/>
      <c r="G18" s="99"/>
      <c r="H18" s="99"/>
      <c r="I18" s="4"/>
    </row>
    <row r="19" spans="1:9" x14ac:dyDescent="0.25">
      <c r="A19" s="8"/>
      <c r="B19" s="6"/>
      <c r="C19" s="6"/>
      <c r="D19" s="4"/>
      <c r="E19" s="8"/>
      <c r="F19" s="6"/>
      <c r="G19" s="6"/>
      <c r="H19" s="4"/>
      <c r="I19" s="4"/>
    </row>
    <row r="20" spans="1:9" x14ac:dyDescent="0.25">
      <c r="A20" s="8"/>
      <c r="B20" s="6"/>
      <c r="C20" s="6"/>
      <c r="D20" s="4"/>
      <c r="E20" s="8"/>
      <c r="F20" s="6"/>
      <c r="G20" s="6"/>
      <c r="H20" s="4"/>
      <c r="I20" s="4"/>
    </row>
    <row r="21" spans="1:9" ht="17.25" customHeight="1" x14ac:dyDescent="0.3">
      <c r="A21" s="100"/>
      <c r="B21" s="100"/>
      <c r="C21" s="100"/>
      <c r="D21" s="100"/>
      <c r="E21" s="100"/>
      <c r="F21" s="100"/>
      <c r="G21" s="100"/>
      <c r="H21" s="100"/>
    </row>
    <row r="22" spans="1:9" ht="15.75" x14ac:dyDescent="0.25">
      <c r="A22" s="12" t="s">
        <v>365</v>
      </c>
      <c r="C22" s="101"/>
      <c r="D22" s="102"/>
      <c r="E22" s="102"/>
    </row>
    <row r="23" spans="1:9" x14ac:dyDescent="0.25">
      <c r="A23" s="12" t="s">
        <v>28</v>
      </c>
    </row>
    <row r="24" spans="1:9" x14ac:dyDescent="0.25">
      <c r="C24" s="104"/>
      <c r="D24" s="104"/>
      <c r="E24" s="104"/>
      <c r="F24" s="104"/>
    </row>
    <row r="25" spans="1:9" x14ac:dyDescent="0.25">
      <c r="C25" s="98" t="s">
        <v>29</v>
      </c>
      <c r="D25" s="98"/>
      <c r="E25" s="98"/>
      <c r="F25" s="98"/>
    </row>
    <row r="26" spans="1:9" x14ac:dyDescent="0.25">
      <c r="C26" s="7"/>
      <c r="D26" s="7"/>
      <c r="E26" s="7"/>
      <c r="F26" s="7"/>
    </row>
  </sheetData>
  <mergeCells count="14">
    <mergeCell ref="B12:E12"/>
    <mergeCell ref="C1:I3"/>
    <mergeCell ref="A5:B8"/>
    <mergeCell ref="B10:E10"/>
    <mergeCell ref="B11:E11"/>
    <mergeCell ref="C4:E4"/>
    <mergeCell ref="C25:F25"/>
    <mergeCell ref="A14:I14"/>
    <mergeCell ref="D16:F16"/>
    <mergeCell ref="A17:I17"/>
    <mergeCell ref="C24:F24"/>
    <mergeCell ref="A21:H21"/>
    <mergeCell ref="C22:E22"/>
    <mergeCell ref="A18:H18"/>
  </mergeCells>
  <dataValidations count="1">
    <dataValidation allowBlank="1" showInputMessage="1" showErrorMessage="1" prompt="Agregue el logotipo de la empresa en esta celda." sqref="C4 A5" xr:uid="{00000000-0002-0000-07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Hoja7"/>
  <dimension ref="A1:I24"/>
  <sheetViews>
    <sheetView workbookViewId="0">
      <selection activeCell="A15" sqref="A15:I15"/>
    </sheetView>
  </sheetViews>
  <sheetFormatPr baseColWidth="10" defaultRowHeight="15" x14ac:dyDescent="0.25"/>
  <cols>
    <col min="1" max="1" width="16.7109375" customWidth="1"/>
    <col min="2" max="2" width="0.5703125" customWidth="1"/>
    <col min="4" max="4" width="3.5703125" customWidth="1"/>
    <col min="7" max="7" width="22.28515625" customWidth="1"/>
    <col min="8" max="8" width="3.5703125" customWidth="1"/>
    <col min="9" max="9" width="5" customWidth="1"/>
  </cols>
  <sheetData>
    <row r="1" spans="1:9" ht="15" customHeight="1" x14ac:dyDescent="0.25">
      <c r="C1" s="95" t="s">
        <v>32</v>
      </c>
      <c r="D1" s="95"/>
      <c r="E1" s="95"/>
      <c r="F1" s="95"/>
      <c r="G1" s="95"/>
      <c r="H1" s="95"/>
      <c r="I1" s="95"/>
    </row>
    <row r="2" spans="1:9" x14ac:dyDescent="0.25">
      <c r="C2" s="95"/>
      <c r="D2" s="95"/>
      <c r="E2" s="95"/>
      <c r="F2" s="95"/>
      <c r="G2" s="95"/>
      <c r="H2" s="95"/>
      <c r="I2" s="95"/>
    </row>
    <row r="3" spans="1:9" ht="24" customHeight="1" x14ac:dyDescent="0.25">
      <c r="C3" s="95"/>
      <c r="D3" s="95"/>
      <c r="E3" s="95"/>
      <c r="F3" s="95"/>
      <c r="G3" s="95"/>
      <c r="H3" s="95"/>
      <c r="I3" s="95"/>
    </row>
    <row r="4" spans="1:9" ht="33.75" customHeight="1" x14ac:dyDescent="0.25">
      <c r="C4" s="96" t="s">
        <v>19</v>
      </c>
      <c r="D4" s="96"/>
      <c r="E4" s="96"/>
    </row>
    <row r="5" spans="1:9" x14ac:dyDescent="0.25">
      <c r="A5" s="97" t="s">
        <v>20</v>
      </c>
      <c r="B5" s="97"/>
    </row>
    <row r="6" spans="1:9" x14ac:dyDescent="0.25">
      <c r="A6" s="97"/>
      <c r="B6" s="97"/>
    </row>
    <row r="7" spans="1:9" x14ac:dyDescent="0.25">
      <c r="A7" s="49"/>
      <c r="B7" s="49"/>
    </row>
    <row r="8" spans="1:9" ht="15" customHeight="1" x14ac:dyDescent="0.25">
      <c r="A8" s="13" t="s">
        <v>26</v>
      </c>
      <c r="B8" s="94" t="s">
        <v>290</v>
      </c>
      <c r="C8" s="94"/>
      <c r="D8" s="94"/>
      <c r="E8" s="94"/>
    </row>
    <row r="9" spans="1:9" x14ac:dyDescent="0.25">
      <c r="A9" s="13" t="s">
        <v>27</v>
      </c>
      <c r="B9" s="94"/>
      <c r="C9" s="94"/>
      <c r="D9" s="94"/>
      <c r="E9" s="94"/>
    </row>
    <row r="10" spans="1:9" ht="15" customHeight="1" x14ac:dyDescent="0.25">
      <c r="A10" s="13" t="s">
        <v>31</v>
      </c>
      <c r="B10" s="94" t="s">
        <v>291</v>
      </c>
      <c r="C10" s="94"/>
      <c r="D10" s="94"/>
      <c r="E10" s="94"/>
    </row>
    <row r="11" spans="1:9" ht="15" customHeight="1" x14ac:dyDescent="0.25">
      <c r="A11" s="48"/>
      <c r="B11" s="11"/>
      <c r="C11" s="11"/>
      <c r="D11" s="11"/>
      <c r="E11" s="11"/>
    </row>
    <row r="12" spans="1:9" ht="16.5" customHeight="1" x14ac:dyDescent="0.3">
      <c r="A12" s="100" t="s">
        <v>21</v>
      </c>
      <c r="B12" s="100"/>
      <c r="C12" s="100"/>
      <c r="D12" s="100"/>
      <c r="E12" s="100"/>
      <c r="F12" s="100"/>
      <c r="G12" s="100"/>
      <c r="H12" s="100"/>
      <c r="I12" s="100"/>
    </row>
    <row r="13" spans="1:9" ht="18.75" x14ac:dyDescent="0.3">
      <c r="A13" s="46"/>
      <c r="B13" s="46"/>
      <c r="C13" s="46"/>
      <c r="D13" s="46"/>
      <c r="E13" s="46"/>
      <c r="F13" s="46"/>
      <c r="G13" s="46"/>
      <c r="H13" s="46"/>
      <c r="I13" s="46"/>
    </row>
    <row r="14" spans="1:9" ht="15.75" customHeight="1" x14ac:dyDescent="0.25">
      <c r="A14" s="3" t="s">
        <v>22</v>
      </c>
      <c r="B14" s="3"/>
      <c r="C14" s="3"/>
      <c r="D14" s="101">
        <v>120000</v>
      </c>
      <c r="E14" s="102"/>
      <c r="F14" s="102"/>
      <c r="G14" s="3"/>
      <c r="H14" s="3"/>
      <c r="I14" s="3"/>
    </row>
    <row r="15" spans="1:9" ht="15.75" customHeight="1" x14ac:dyDescent="0.25">
      <c r="A15" s="103" t="s">
        <v>23</v>
      </c>
      <c r="B15" s="103"/>
      <c r="C15" s="103"/>
      <c r="D15" s="103"/>
      <c r="E15" s="103"/>
      <c r="F15" s="103"/>
      <c r="G15" s="103"/>
      <c r="H15" s="103"/>
      <c r="I15" s="103"/>
    </row>
    <row r="16" spans="1:9" x14ac:dyDescent="0.25">
      <c r="A16" s="99" t="s">
        <v>516</v>
      </c>
      <c r="B16" s="99"/>
      <c r="C16" s="99"/>
      <c r="D16" s="99"/>
      <c r="E16" s="99"/>
      <c r="F16" s="99"/>
      <c r="G16" s="99"/>
      <c r="H16" s="99"/>
      <c r="I16" s="4"/>
    </row>
    <row r="17" spans="1:9" x14ac:dyDescent="0.25">
      <c r="A17" s="8"/>
      <c r="B17" s="47"/>
      <c r="C17" s="47"/>
      <c r="D17" s="4"/>
      <c r="E17" s="8"/>
      <c r="F17" s="47"/>
      <c r="G17" s="47"/>
      <c r="H17" s="4"/>
      <c r="I17" s="4"/>
    </row>
    <row r="18" spans="1:9" x14ac:dyDescent="0.25">
      <c r="A18" s="8"/>
      <c r="B18" s="47"/>
      <c r="C18" s="47"/>
      <c r="D18" s="4"/>
      <c r="E18" s="8"/>
      <c r="F18" s="47"/>
      <c r="G18" s="47"/>
      <c r="H18" s="4"/>
      <c r="I18" s="4"/>
    </row>
    <row r="21" spans="1:9" x14ac:dyDescent="0.25">
      <c r="A21" s="12" t="s">
        <v>28</v>
      </c>
    </row>
    <row r="22" spans="1:9" x14ac:dyDescent="0.25">
      <c r="C22" s="104"/>
      <c r="D22" s="104"/>
      <c r="E22" s="104"/>
      <c r="F22" s="104"/>
    </row>
    <row r="23" spans="1:9" x14ac:dyDescent="0.25">
      <c r="C23" s="98" t="s">
        <v>29</v>
      </c>
      <c r="D23" s="98"/>
      <c r="E23" s="98"/>
      <c r="F23" s="98"/>
    </row>
    <row r="24" spans="1:9" x14ac:dyDescent="0.25">
      <c r="C24" s="45"/>
      <c r="D24" s="45"/>
      <c r="E24" s="45"/>
      <c r="F24" s="45"/>
    </row>
  </sheetData>
  <mergeCells count="12">
    <mergeCell ref="B10:E10"/>
    <mergeCell ref="C1:I3"/>
    <mergeCell ref="C4:E4"/>
    <mergeCell ref="A5:B6"/>
    <mergeCell ref="B8:E8"/>
    <mergeCell ref="B9:E9"/>
    <mergeCell ref="C23:F23"/>
    <mergeCell ref="A12:I12"/>
    <mergeCell ref="D14:F14"/>
    <mergeCell ref="A15:I15"/>
    <mergeCell ref="C22:F22"/>
    <mergeCell ref="A16:H16"/>
  </mergeCells>
  <dataValidations count="1">
    <dataValidation allowBlank="1" showInputMessage="1" showErrorMessage="1" prompt="Agregue el logotipo de la empresa en esta celda." sqref="C4 A5" xr:uid="{00000000-0002-0000-0800-000000000000}"/>
  </dataValidation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15</vt:i4>
      </vt:variant>
    </vt:vector>
  </HeadingPairs>
  <TitlesOfParts>
    <vt:vector size="15" baseType="lpstr">
      <vt:lpstr>MARIA</vt:lpstr>
      <vt:lpstr>YERIBETH</vt:lpstr>
      <vt:lpstr>NOVIEMBRE</vt:lpstr>
      <vt:lpstr>RESUMEN</vt:lpstr>
      <vt:lpstr>24 al 30-12</vt:lpstr>
      <vt:lpstr>Hoja1</vt:lpstr>
      <vt:lpstr>LUIS</vt:lpstr>
      <vt:lpstr>SAMIR</vt:lpstr>
      <vt:lpstr>JAVIER PRIÑE</vt:lpstr>
      <vt:lpstr>ANGHELO</vt:lpstr>
      <vt:lpstr>DIEGO TORREZ</vt:lpstr>
      <vt:lpstr>LATONERIA</vt:lpstr>
      <vt:lpstr>AREA</vt:lpstr>
      <vt:lpstr>ILVAR</vt:lpstr>
      <vt:lpstr>DETALLES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MultiFrenos de la Sabana</cp:lastModifiedBy>
  <cp:lastPrinted>2022-01-03T13:40:19Z</cp:lastPrinted>
  <dcterms:created xsi:type="dcterms:W3CDTF">2021-11-19T14:56:59Z</dcterms:created>
  <dcterms:modified xsi:type="dcterms:W3CDTF">2022-10-31T22:00:36Z</dcterms:modified>
</cp:coreProperties>
</file>