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<sst xmlns="http://schemas.openxmlformats.org/spreadsheetml/2006/main" count="20" uniqueCount="11">
  <si>
    <t>Iterations</t>
  </si>
  <si>
    <t># of Students</t>
  </si>
  <si>
    <t>List generation (ms)</t>
  </si>
  <si>
    <t>Nested loops (ms)</t>
  </si>
  <si>
    <t>Binary search (ms)</t>
  </si>
  <si>
    <t>Sorting &amp; Parallel pointers (ms)</t>
  </si>
  <si>
    <t>Merge and sort (ms)</t>
  </si>
  <si>
    <t>DATA AFTER SUBTRACTING LIST GENERATION</t>
  </si>
  <si>
    <t>L1</t>
  </si>
  <si>
    <t>L2</t>
  </si>
  <si>
    <t>List Generation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</si>
</sst>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0.000"/>
    <numFmt numFmtId="166" formatCode="#,##0.00000000"/>
  </numFmts>
  <fonts count="3">
    <font>
      <sz val="10.0"/>
      <color rgb="FF000000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2" fontId="1" numFmtId="0" xfId="0" applyAlignment="1" applyFill="1" applyFont="1">
      <alignment horizontal="center" vertical="center"/>
    </xf>
    <xf borderId="0" fillId="0" fontId="1" numFmtId="4" xfId="0" applyAlignment="1" applyFont="1" applyNumberFormat="1">
      <alignment horizontal="center" vertical="center"/>
    </xf>
    <xf borderId="0" fillId="0" fontId="1" numFmtId="3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6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Number of students vs. time to find intersection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Sheet1!$E$15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Sheet1!$B$16:$B$26</c:f>
            </c:strRef>
          </c:cat>
          <c:val>
            <c:numRef>
              <c:f>Sheet1!$E$16:$E$26</c:f>
            </c:numRef>
          </c:val>
          <c:smooth val="1"/>
        </c:ser>
        <c:ser>
          <c:idx val="1"/>
          <c:order val="1"/>
          <c:tx>
            <c:strRef>
              <c:f>Sheet1!$F$15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Sheet1!$B$16:$B$26</c:f>
            </c:strRef>
          </c:cat>
          <c:val>
            <c:numRef>
              <c:f>Sheet1!$F$16:$F$26</c:f>
            </c:numRef>
          </c:val>
          <c:smooth val="1"/>
        </c:ser>
        <c:ser>
          <c:idx val="2"/>
          <c:order val="2"/>
          <c:tx>
            <c:strRef>
              <c:f>Sheet1!$G$15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Sheet1!$B$16:$B$26</c:f>
            </c:strRef>
          </c:cat>
          <c:val>
            <c:numRef>
              <c:f>Sheet1!$G$16:$G$26</c:f>
            </c:numRef>
          </c:val>
          <c:smooth val="1"/>
        </c:ser>
        <c:axId val="1078619575"/>
        <c:axId val="84691118"/>
      </c:lineChart>
      <c:catAx>
        <c:axId val="1078619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Number of students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84691118"/>
      </c:catAx>
      <c:valAx>
        <c:axId val="84691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7861957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Nested loops version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Sheet1!$D$15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Sheet1!$B$16:$B$26</c:f>
            </c:strRef>
          </c:cat>
          <c:val>
            <c:numRef>
              <c:f>Sheet1!$D$16:$D$26</c:f>
            </c:numRef>
          </c:val>
          <c:smooth val="1"/>
        </c:ser>
        <c:axId val="1483192794"/>
        <c:axId val="70948373"/>
      </c:lineChart>
      <c:catAx>
        <c:axId val="1483192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Number of students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70948373"/>
      </c:catAx>
      <c:valAx>
        <c:axId val="70948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83192794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781050</xdr:colOff>
      <xdr:row>0</xdr:row>
      <xdr:rowOff>238125</xdr:rowOff>
    </xdr:from>
    <xdr:to>
      <xdr:col>13</xdr:col>
      <xdr:colOff>723900</xdr:colOff>
      <xdr:row>18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714375</xdr:colOff>
      <xdr:row>19</xdr:row>
      <xdr:rowOff>190500</xdr:rowOff>
    </xdr:from>
    <xdr:to>
      <xdr:col>13</xdr:col>
      <xdr:colOff>657225</xdr:colOff>
      <xdr:row>37</xdr:row>
      <xdr:rowOff>123825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57"/>
    <col customWidth="1" min="2" max="2" width="12.57"/>
    <col customWidth="1" min="3" max="3" width="17.86"/>
    <col customWidth="1" min="4" max="4" width="17.29"/>
    <col customWidth="1" min="5" max="5" width="17.86"/>
    <col customWidth="1" min="6" max="6" width="27.29"/>
    <col customWidth="1" min="7" max="7" width="18.14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1024.0</v>
      </c>
      <c r="B2" s="1">
        <v>1000.0</v>
      </c>
      <c r="C2" s="3" t="str">
        <f>68077.51/1000000</f>
        <v>0.068</v>
      </c>
      <c r="D2" s="3">
        <v>0.2742756</v>
      </c>
      <c r="E2" s="3">
        <v>0.22275062</v>
      </c>
      <c r="F2" s="3">
        <v>0.27247286</v>
      </c>
      <c r="G2" s="3">
        <v>0.28279412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tr">
        <f t="shared" ref="A3:A12" si="1">A2/2</f>
        <v>512</v>
      </c>
      <c r="B3" s="1" t="str">
        <f t="shared" ref="B3:B12" si="2">B2*2</f>
        <v>2000</v>
      </c>
      <c r="C3" s="3" t="str">
        <f>126088.516/1000000</f>
        <v>0.126</v>
      </c>
      <c r="D3" s="3">
        <v>0.90689045</v>
      </c>
      <c r="E3" s="3">
        <v>0.42154065</v>
      </c>
      <c r="F3" s="3">
        <v>0.51001155</v>
      </c>
      <c r="G3" s="3">
        <v>0.5440403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tr">
        <f t="shared" si="1"/>
        <v>256</v>
      </c>
      <c r="B4" s="1" t="str">
        <f t="shared" si="2"/>
        <v>4000</v>
      </c>
      <c r="C4" s="3" t="str">
        <f>235861.47/1000000</f>
        <v>0.236</v>
      </c>
      <c r="D4" s="3">
        <v>3.3326454</v>
      </c>
      <c r="E4" s="3">
        <v>0.91727793</v>
      </c>
      <c r="F4" s="3">
        <v>1.1187228</v>
      </c>
      <c r="G4" s="3">
        <v>1.1243659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tr">
        <f t="shared" si="1"/>
        <v>128</v>
      </c>
      <c r="B5" s="1" t="str">
        <f t="shared" si="2"/>
        <v>8000</v>
      </c>
      <c r="C5" s="3" t="str">
        <f>470118.06/1000000</f>
        <v>0.470</v>
      </c>
      <c r="D5" s="3">
        <v>12.747113</v>
      </c>
      <c r="E5" s="3">
        <v>1.8505082</v>
      </c>
      <c r="F5" s="3">
        <v>2.221552</v>
      </c>
      <c r="G5" s="3">
        <v>2.4161544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tr">
        <f t="shared" si="1"/>
        <v>64</v>
      </c>
      <c r="B6" s="1" t="str">
        <f t="shared" si="2"/>
        <v>16000</v>
      </c>
      <c r="C6" s="4" t="str">
        <f>949934.2/1000000</f>
        <v>0.950</v>
      </c>
      <c r="D6" s="3">
        <v>50.014126</v>
      </c>
      <c r="E6" s="3">
        <v>3.9810135</v>
      </c>
      <c r="F6" s="3">
        <v>4.7784534</v>
      </c>
      <c r="G6" s="3">
        <v>4.8208923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tr">
        <f t="shared" si="1"/>
        <v>32</v>
      </c>
      <c r="B7" s="1" t="str">
        <f t="shared" si="2"/>
        <v>32000</v>
      </c>
      <c r="C7" s="4" t="str">
        <f>1929084.1/1000000</f>
        <v>1.929</v>
      </c>
      <c r="D7" s="3">
        <v>197.99301</v>
      </c>
      <c r="E7" s="3">
        <v>8.299435</v>
      </c>
      <c r="F7" s="3">
        <v>9.755013</v>
      </c>
      <c r="G7" s="3">
        <v>10.117548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tr">
        <f t="shared" si="1"/>
        <v>16</v>
      </c>
      <c r="B8" s="1" t="str">
        <f t="shared" si="2"/>
        <v>64000</v>
      </c>
      <c r="C8" s="4" t="str">
        <f>3903349.5/1000000</f>
        <v>3.903</v>
      </c>
      <c r="D8" s="3">
        <v>775.54584</v>
      </c>
      <c r="E8" s="3">
        <v>17.673489</v>
      </c>
      <c r="F8" s="3">
        <v>20.60777</v>
      </c>
      <c r="G8" s="3">
        <v>21.852682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tr">
        <f t="shared" si="1"/>
        <v>8</v>
      </c>
      <c r="B9" s="1" t="str">
        <f t="shared" si="2"/>
        <v>128000</v>
      </c>
      <c r="C9" s="3" t="str">
        <f>8120317.5/1000000</f>
        <v>8.120</v>
      </c>
      <c r="D9" s="5">
        <v>3123.3564</v>
      </c>
      <c r="E9" s="3">
        <v>36.79654</v>
      </c>
      <c r="F9" s="3">
        <v>42.237312</v>
      </c>
      <c r="G9" s="3">
        <v>43.773975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tr">
        <f t="shared" si="1"/>
        <v>4</v>
      </c>
      <c r="B10" s="1" t="str">
        <f t="shared" si="2"/>
        <v>256000</v>
      </c>
      <c r="C10" s="3" t="str">
        <f>18366876/1000000</f>
        <v>18.367</v>
      </c>
      <c r="D10" s="1">
        <v>12352.594</v>
      </c>
      <c r="E10" s="3">
        <v>81.88653</v>
      </c>
      <c r="F10" s="3">
        <v>92.220345</v>
      </c>
      <c r="G10" s="3">
        <v>91.59098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tr">
        <f t="shared" si="1"/>
        <v>2</v>
      </c>
      <c r="B11" s="1" t="str">
        <f t="shared" si="2"/>
        <v>512000</v>
      </c>
      <c r="C11" s="4" t="str">
        <f>38835444/1000000</f>
        <v>38.835</v>
      </c>
      <c r="D11" s="5">
        <v>50286.64</v>
      </c>
      <c r="E11" s="3">
        <v>177.82935</v>
      </c>
      <c r="F11" s="3">
        <v>190.48404</v>
      </c>
      <c r="G11" s="3">
        <v>199.40181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tr">
        <f t="shared" si="1"/>
        <v>1</v>
      </c>
      <c r="B12" s="1" t="str">
        <f t="shared" si="2"/>
        <v>1024000</v>
      </c>
      <c r="C12" s="4" t="str">
        <f>81385960/1000000</f>
        <v>81.386</v>
      </c>
      <c r="D12" s="5">
        <v>198959.61</v>
      </c>
      <c r="E12" s="3">
        <v>370.47675</v>
      </c>
      <c r="F12" s="3">
        <v>402.08218</v>
      </c>
      <c r="G12" s="3">
        <v>398.83646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6" t="s">
        <v>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" t="s">
        <v>1</v>
      </c>
      <c r="C15" s="7"/>
      <c r="D15" s="1" t="s">
        <v>3</v>
      </c>
      <c r="E15" s="1" t="s">
        <v>4</v>
      </c>
      <c r="F15" s="1" t="s">
        <v>5</v>
      </c>
      <c r="G15" s="1" t="s">
        <v>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1">
        <v>1000.0</v>
      </c>
      <c r="C16" s="7"/>
      <c r="D16" s="8" t="str">
        <f t="shared" ref="D16:D26" si="3">D2-C2</f>
        <v>0.21</v>
      </c>
      <c r="E16" s="8" t="str">
        <f t="shared" ref="E16:E26" si="4">E2-C2</f>
        <v>0.15</v>
      </c>
      <c r="F16" s="8" t="str">
        <f t="shared" ref="F16:F26" si="5">F2-C2</f>
        <v>0.20</v>
      </c>
      <c r="G16" s="8" t="str">
        <f t="shared" ref="G16:G26" si="6">G2-C2</f>
        <v>0.21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" t="str">
        <f t="shared" ref="B17:B26" si="7">B16*2</f>
        <v>2000</v>
      </c>
      <c r="C17" s="7"/>
      <c r="D17" s="8" t="str">
        <f t="shared" si="3"/>
        <v>0.78</v>
      </c>
      <c r="E17" s="8" t="str">
        <f t="shared" si="4"/>
        <v>0.30</v>
      </c>
      <c r="F17" s="8" t="str">
        <f t="shared" si="5"/>
        <v>0.38</v>
      </c>
      <c r="G17" s="8" t="str">
        <f t="shared" si="6"/>
        <v>0.42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1" t="str">
        <f t="shared" si="7"/>
        <v>4000</v>
      </c>
      <c r="C18" s="7"/>
      <c r="D18" s="8" t="str">
        <f t="shared" si="3"/>
        <v>3.10</v>
      </c>
      <c r="E18" s="8" t="str">
        <f t="shared" si="4"/>
        <v>0.68</v>
      </c>
      <c r="F18" s="8" t="str">
        <f t="shared" si="5"/>
        <v>0.88</v>
      </c>
      <c r="G18" s="8" t="str">
        <f t="shared" si="6"/>
        <v>0.89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" t="str">
        <f t="shared" si="7"/>
        <v>8000</v>
      </c>
      <c r="C19" s="7"/>
      <c r="D19" s="8" t="str">
        <f t="shared" si="3"/>
        <v>12.28</v>
      </c>
      <c r="E19" s="8" t="str">
        <f t="shared" si="4"/>
        <v>1.38</v>
      </c>
      <c r="F19" s="8" t="str">
        <f t="shared" si="5"/>
        <v>1.75</v>
      </c>
      <c r="G19" s="8" t="str">
        <f t="shared" si="6"/>
        <v>1.95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1" t="str">
        <f t="shared" si="7"/>
        <v>16000</v>
      </c>
      <c r="C20" s="7"/>
      <c r="D20" s="8" t="str">
        <f t="shared" si="3"/>
        <v>49.06</v>
      </c>
      <c r="E20" s="8" t="str">
        <f t="shared" si="4"/>
        <v>3.03</v>
      </c>
      <c r="F20" s="8" t="str">
        <f t="shared" si="5"/>
        <v>3.83</v>
      </c>
      <c r="G20" s="8" t="str">
        <f t="shared" si="6"/>
        <v>3.87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1" t="str">
        <f t="shared" si="7"/>
        <v>32000</v>
      </c>
      <c r="C21" s="7"/>
      <c r="D21" s="8" t="str">
        <f t="shared" si="3"/>
        <v>196.06</v>
      </c>
      <c r="E21" s="8" t="str">
        <f t="shared" si="4"/>
        <v>6.37</v>
      </c>
      <c r="F21" s="8" t="str">
        <f t="shared" si="5"/>
        <v>7.83</v>
      </c>
      <c r="G21" s="8" t="str">
        <f t="shared" si="6"/>
        <v>8.19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1" t="str">
        <f t="shared" si="7"/>
        <v>64000</v>
      </c>
      <c r="C22" s="7"/>
      <c r="D22" s="8" t="str">
        <f t="shared" si="3"/>
        <v>771.64</v>
      </c>
      <c r="E22" s="8" t="str">
        <f t="shared" si="4"/>
        <v>13.77</v>
      </c>
      <c r="F22" s="8" t="str">
        <f t="shared" si="5"/>
        <v>16.70</v>
      </c>
      <c r="G22" s="8" t="str">
        <f t="shared" si="6"/>
        <v>17.95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" t="str">
        <f t="shared" si="7"/>
        <v>128000</v>
      </c>
      <c r="C23" s="7"/>
      <c r="D23" s="9" t="str">
        <f t="shared" si="3"/>
        <v>3,115</v>
      </c>
      <c r="E23" s="8" t="str">
        <f t="shared" si="4"/>
        <v>28.68</v>
      </c>
      <c r="F23" s="8" t="str">
        <f t="shared" si="5"/>
        <v>34.12</v>
      </c>
      <c r="G23" s="8" t="str">
        <f t="shared" si="6"/>
        <v>35.65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1" t="str">
        <f t="shared" si="7"/>
        <v>256000</v>
      </c>
      <c r="C24" s="7"/>
      <c r="D24" s="9" t="str">
        <f t="shared" si="3"/>
        <v>12,334</v>
      </c>
      <c r="E24" s="8" t="str">
        <f t="shared" si="4"/>
        <v>63.52</v>
      </c>
      <c r="F24" s="8" t="str">
        <f t="shared" si="5"/>
        <v>73.85</v>
      </c>
      <c r="G24" s="8" t="str">
        <f t="shared" si="6"/>
        <v>73.22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1" t="str">
        <f t="shared" si="7"/>
        <v>512000</v>
      </c>
      <c r="C25" s="7"/>
      <c r="D25" s="9" t="str">
        <f t="shared" si="3"/>
        <v>50,248</v>
      </c>
      <c r="E25" s="8" t="str">
        <f t="shared" si="4"/>
        <v>138.99</v>
      </c>
      <c r="F25" s="8" t="str">
        <f t="shared" si="5"/>
        <v>151.65</v>
      </c>
      <c r="G25" s="8" t="str">
        <f t="shared" si="6"/>
        <v>160.57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1" t="str">
        <f t="shared" si="7"/>
        <v>1024000</v>
      </c>
      <c r="C26" s="7"/>
      <c r="D26" s="9" t="str">
        <f t="shared" si="3"/>
        <v>198,878</v>
      </c>
      <c r="E26" s="8" t="str">
        <f t="shared" si="4"/>
        <v>289.09</v>
      </c>
      <c r="F26" s="8" t="str">
        <f t="shared" si="5"/>
        <v>320.70</v>
      </c>
      <c r="G26" s="8" t="str">
        <f t="shared" si="6"/>
        <v>317.45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1">
        <v>8314794.0</v>
      </c>
      <c r="E29" s="10" t="str">
        <f>D29/1000000</f>
        <v>8.314794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11">
        <v>1.84E-7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8</v>
      </c>
      <c r="B34" s="1" t="s">
        <v>9</v>
      </c>
      <c r="C34" s="1" t="s">
        <v>10</v>
      </c>
      <c r="D34" s="1" t="s">
        <v>3</v>
      </c>
      <c r="E34" s="1" t="s">
        <v>4</v>
      </c>
      <c r="F34" s="1" t="s">
        <v>5</v>
      </c>
      <c r="G34" s="1" t="s">
        <v>6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>
        <v>32000.0</v>
      </c>
      <c r="B35" s="1">
        <v>1024000.0</v>
      </c>
      <c r="C35" s="3">
        <v>43.007034</v>
      </c>
      <c r="D35" s="3" t="str">
        <f>13362.06-C35</f>
        <v>13,319.053</v>
      </c>
      <c r="E35" s="3" t="str">
        <f>207.94907-C35</f>
        <v>164.942</v>
      </c>
      <c r="F35" s="3" t="str">
        <f>208.01845-C35</f>
        <v>165.011</v>
      </c>
      <c r="G35" s="3" t="str">
        <f>207.66792-C35</f>
        <v>164.661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>
        <v>1024000.0</v>
      </c>
      <c r="B36" s="1">
        <v>32000.0</v>
      </c>
      <c r="C36" s="3">
        <v>42.119335</v>
      </c>
      <c r="D36" s="3" t="str">
        <f>11040.189-C36</f>
        <v>10,998.070</v>
      </c>
      <c r="E36" s="3" t="str">
        <f>74.99693-C36</f>
        <v>32.878</v>
      </c>
      <c r="F36" s="3" t="str">
        <f>208.67384-C36</f>
        <v>166.555</v>
      </c>
      <c r="G36" s="3" t="str">
        <f>211.49316-C36</f>
        <v>169.374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14:G14"/>
  </mergeCells>
  <drawing r:id="rId1"/>
</worksheet>
</file>