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backup\Work activity 1.1\Lupin Quark\Joost\Data\B12\"/>
    </mc:Choice>
  </mc:AlternateContent>
  <xr:revisionPtr revIDLastSave="0" documentId="13_ncr:1_{1AD97E67-FE54-4659-9209-E6ABA521FFA9}" xr6:coauthVersionLast="46" xr6:coauthVersionMax="47" xr10:uidLastSave="{00000000-0000-0000-0000-000000000000}"/>
  <bookViews>
    <workbookView xWindow="-120" yWindow="-120" windowWidth="29040" windowHeight="15840" activeTab="1" xr2:uid="{6F56DB23-0CD4-46D6-A7E2-96AA7BF67078}"/>
  </bookViews>
  <sheets>
    <sheet name="date LJ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E26" i="2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71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C94" i="1"/>
  <c r="C85" i="1"/>
  <c r="C86" i="1"/>
  <c r="C87" i="1"/>
  <c r="C88" i="1"/>
  <c r="C89" i="1"/>
  <c r="C90" i="1"/>
  <c r="C91" i="1"/>
  <c r="C92" i="1"/>
  <c r="C93" i="1"/>
  <c r="C56" i="1"/>
  <c r="C57" i="1"/>
  <c r="C58" i="1"/>
  <c r="C59" i="1"/>
  <c r="C60" i="1"/>
  <c r="C61" i="1"/>
  <c r="C62" i="1"/>
  <c r="C63" i="1"/>
  <c r="C64" i="1"/>
  <c r="C65" i="1"/>
  <c r="C66" i="1"/>
  <c r="C43" i="1"/>
  <c r="C71" i="1" s="1"/>
  <c r="W28" i="1"/>
  <c r="W29" i="1"/>
  <c r="W30" i="1"/>
  <c r="W31" i="1"/>
  <c r="W32" i="1"/>
  <c r="W33" i="1"/>
  <c r="W34" i="1"/>
  <c r="W35" i="1"/>
  <c r="W37" i="1"/>
  <c r="V28" i="1"/>
  <c r="V29" i="1"/>
  <c r="V30" i="1"/>
  <c r="V31" i="1"/>
  <c r="V32" i="1"/>
  <c r="V33" i="1"/>
  <c r="V34" i="1"/>
  <c r="U28" i="1"/>
  <c r="U29" i="1"/>
  <c r="U30" i="1"/>
  <c r="U31" i="1"/>
  <c r="U32" i="1"/>
  <c r="U33" i="1"/>
  <c r="U34" i="1"/>
  <c r="U35" i="1"/>
  <c r="U36" i="1"/>
  <c r="U37" i="1"/>
  <c r="U38" i="1"/>
  <c r="V38" i="1" s="1"/>
  <c r="R28" i="1"/>
  <c r="R29" i="1"/>
  <c r="R30" i="1"/>
  <c r="R31" i="1"/>
  <c r="R32" i="1"/>
  <c r="R33" i="1"/>
  <c r="R34" i="1"/>
  <c r="R35" i="1"/>
  <c r="R36" i="1"/>
  <c r="W36" i="1" s="1"/>
  <c r="R37" i="1"/>
  <c r="R38" i="1"/>
  <c r="W38" i="1" s="1"/>
  <c r="C84" i="1"/>
  <c r="C55" i="1"/>
  <c r="C83" i="1" s="1"/>
  <c r="C54" i="1"/>
  <c r="C82" i="1" s="1"/>
  <c r="C53" i="1"/>
  <c r="C81" i="1" s="1"/>
  <c r="C52" i="1"/>
  <c r="C80" i="1" s="1"/>
  <c r="C51" i="1"/>
  <c r="C79" i="1" s="1"/>
  <c r="C50" i="1"/>
  <c r="C78" i="1" s="1"/>
  <c r="C49" i="1"/>
  <c r="C77" i="1" s="1"/>
  <c r="C48" i="1"/>
  <c r="C76" i="1" s="1"/>
  <c r="C47" i="1"/>
  <c r="C75" i="1" s="1"/>
  <c r="C46" i="1"/>
  <c r="C74" i="1" s="1"/>
  <c r="C45" i="1"/>
  <c r="C73" i="1" s="1"/>
  <c r="C44" i="1"/>
  <c r="C72" i="1" s="1"/>
  <c r="O43" i="1"/>
  <c r="U27" i="1"/>
  <c r="R27" i="1"/>
  <c r="V27" i="1" s="1"/>
  <c r="U26" i="1"/>
  <c r="R26" i="1"/>
  <c r="U25" i="1"/>
  <c r="R25" i="1"/>
  <c r="V25" i="1" s="1"/>
  <c r="U24" i="1"/>
  <c r="R24" i="1"/>
  <c r="U23" i="1"/>
  <c r="R23" i="1"/>
  <c r="U22" i="1"/>
  <c r="R22" i="1"/>
  <c r="U21" i="1"/>
  <c r="R21" i="1"/>
  <c r="U20" i="1"/>
  <c r="R20" i="1"/>
  <c r="U19" i="1"/>
  <c r="R19" i="1"/>
  <c r="U18" i="1"/>
  <c r="R18" i="1"/>
  <c r="W18" i="1" s="1"/>
  <c r="U17" i="1"/>
  <c r="R17" i="1"/>
  <c r="U16" i="1"/>
  <c r="R16" i="1"/>
  <c r="U15" i="1"/>
  <c r="R15" i="1"/>
  <c r="V26" i="1" l="1"/>
  <c r="V35" i="1"/>
  <c r="V37" i="1"/>
  <c r="V24" i="1"/>
  <c r="V23" i="1"/>
  <c r="V22" i="1"/>
  <c r="V21" i="1"/>
  <c r="V20" i="1"/>
  <c r="V19" i="1"/>
  <c r="W26" i="1"/>
  <c r="W25" i="1"/>
  <c r="W24" i="1"/>
  <c r="W23" i="1"/>
  <c r="W22" i="1"/>
  <c r="W19" i="1"/>
  <c r="V36" i="1"/>
  <c r="V17" i="1"/>
  <c r="V16" i="1"/>
  <c r="V15" i="1"/>
  <c r="H71" i="1" s="1"/>
  <c r="W27" i="1"/>
  <c r="W15" i="1"/>
  <c r="W17" i="1"/>
  <c r="W21" i="1"/>
  <c r="W16" i="1"/>
  <c r="V18" i="1"/>
  <c r="W20" i="1"/>
</calcChain>
</file>

<file path=xl/sharedStrings.xml><?xml version="1.0" encoding="utf-8"?>
<sst xmlns="http://schemas.openxmlformats.org/spreadsheetml/2006/main" count="264" uniqueCount="129">
  <si>
    <t>Tempate  B12 extractie cq calulation</t>
  </si>
  <si>
    <t>Name</t>
  </si>
  <si>
    <t>Performed by</t>
  </si>
  <si>
    <r>
      <t xml:space="preserve">Date </t>
    </r>
    <r>
      <rPr>
        <sz val="11"/>
        <color theme="1"/>
        <rFont val="Calibri"/>
        <family val="2"/>
        <scheme val="minor"/>
      </rPr>
      <t>(dd/mm/yyyy)</t>
    </r>
  </si>
  <si>
    <t>B12  extraction</t>
  </si>
  <si>
    <t>A  Digestie</t>
  </si>
  <si>
    <t>Date</t>
  </si>
  <si>
    <t>sample name</t>
  </si>
  <si>
    <t>Tara Including Lids (g)</t>
  </si>
  <si>
    <t>tara (gr)</t>
  </si>
  <si>
    <r>
      <rPr>
        <b/>
        <sz val="11"/>
        <color rgb="FFFF0000"/>
        <rFont val="Calibri"/>
        <family val="2"/>
        <scheme val="minor"/>
      </rPr>
      <t>Measured</t>
    </r>
    <r>
      <rPr>
        <b/>
        <sz val="11"/>
        <color theme="1"/>
        <rFont val="Calibri"/>
        <family val="2"/>
        <scheme val="minor"/>
      </rPr>
      <t xml:space="preserve"> - Final bottle weight (g)</t>
    </r>
  </si>
  <si>
    <t>Amount of Sample (g) as is</t>
  </si>
  <si>
    <t xml:space="preserve">Natrium Acetate Buffer (mL)  </t>
  </si>
  <si>
    <r>
      <t xml:space="preserve">1 </t>
    </r>
    <r>
      <rPr>
        <b/>
        <i/>
        <sz val="11"/>
        <color rgb="FF0070C0"/>
        <rFont val="Calibri"/>
        <family val="2"/>
        <scheme val="minor"/>
      </rPr>
      <t>37°C x 30min  (optional 1 min Turax)</t>
    </r>
  </si>
  <si>
    <r>
      <t xml:space="preserve">2 </t>
    </r>
    <r>
      <rPr>
        <b/>
        <i/>
        <sz val="12"/>
        <color rgb="FF0070C0"/>
        <rFont val="Calibri"/>
        <family val="2"/>
        <scheme val="minor"/>
      </rPr>
      <t>37°C x 45min</t>
    </r>
  </si>
  <si>
    <r>
      <t xml:space="preserve">3 </t>
    </r>
    <r>
      <rPr>
        <b/>
        <i/>
        <sz val="11"/>
        <color rgb="FF0070C0"/>
        <rFont val="Calibri"/>
        <family val="2"/>
        <scheme val="minor"/>
      </rPr>
      <t>100°C x 30min</t>
    </r>
  </si>
  <si>
    <t>Extraction ratio</t>
  </si>
  <si>
    <t>Matrix</t>
  </si>
  <si>
    <t>100 ml scott bottles</t>
  </si>
  <si>
    <t>greiner 50 ml</t>
  </si>
  <si>
    <t>ml or gr</t>
  </si>
  <si>
    <t xml:space="preserve">stock 0.25M Na-AC </t>
  </si>
  <si>
    <t xml:space="preserve"> 50 mM Na-AC /no turax</t>
  </si>
  <si>
    <t xml:space="preserve"> Diastase  (g)</t>
  </si>
  <si>
    <t>Lysozyme 0.75 gr / 5 ml suspensie</t>
  </si>
  <si>
    <t>4 % KCN (mL)</t>
  </si>
  <si>
    <t>total weight bottle after cooling  (g)</t>
  </si>
  <si>
    <t>Sample amount [gr as.is ]</t>
  </si>
  <si>
    <t>total extraction volume (gr) -inweeg</t>
  </si>
  <si>
    <t>total  extraction volume</t>
  </si>
  <si>
    <t xml:space="preserve">centrifugation 10 min  4500xrpm </t>
  </si>
  <si>
    <t>filtration  paper filter  dia 150mm</t>
  </si>
  <si>
    <t>j</t>
  </si>
  <si>
    <t>fast</t>
  </si>
  <si>
    <t>,</t>
  </si>
  <si>
    <t>B</t>
  </si>
  <si>
    <t>IAC - Concentration Phase</t>
  </si>
  <si>
    <t>pH check !</t>
  </si>
  <si>
    <t>eluens factor</t>
  </si>
  <si>
    <t>expexted B12 ug/100 g</t>
  </si>
  <si>
    <t>Sample Names</t>
  </si>
  <si>
    <t xml:space="preserve">Filtraat Volume available (ca mL)    </t>
  </si>
  <si>
    <t>attention!</t>
  </si>
  <si>
    <t>Filtraat Volume (mL)   used for IAC</t>
  </si>
  <si>
    <t>MilliQ Water ( ca mL)</t>
  </si>
  <si>
    <t>MeOH (mL)</t>
  </si>
  <si>
    <t>Eluens A (mL)  LC-MS</t>
  </si>
  <si>
    <t>13 mm 0.45um filtration</t>
  </si>
  <si>
    <t>ugB12/ml LC-MS</t>
  </si>
  <si>
    <t>average</t>
  </si>
  <si>
    <t>C</t>
  </si>
  <si>
    <t>LC-MS - Detection</t>
  </si>
  <si>
    <t xml:space="preserve">ug B12 / ml  in vial </t>
  </si>
  <si>
    <t>ug B12 / 100 gr as is</t>
  </si>
  <si>
    <t>File / Date LC-MS</t>
  </si>
  <si>
    <t>#</t>
  </si>
  <si>
    <t>Sample Name</t>
  </si>
  <si>
    <t>AVERAGE</t>
  </si>
  <si>
    <t>STN DEV</t>
  </si>
  <si>
    <t>NOTE:</t>
  </si>
  <si>
    <r>
      <t xml:space="preserve">ug B12 / </t>
    </r>
    <r>
      <rPr>
        <b/>
        <sz val="11"/>
        <color rgb="FFFF0000"/>
        <rFont val="Calibri"/>
        <family val="2"/>
        <scheme val="minor"/>
      </rPr>
      <t>100 gr as is</t>
    </r>
  </si>
  <si>
    <t>V</t>
  </si>
  <si>
    <t>JA_SAMP_1</t>
  </si>
  <si>
    <t>JA_SAMP_2</t>
  </si>
  <si>
    <t>JA_SAMP_3</t>
  </si>
  <si>
    <t>JA_SAMP_4</t>
  </si>
  <si>
    <t>JA_SAMP_5</t>
  </si>
  <si>
    <t>JA_SAMP_6</t>
  </si>
  <si>
    <t>JA_SAMP_7</t>
  </si>
  <si>
    <t>JA_SAMP_8</t>
  </si>
  <si>
    <t>JA_SAMP_9</t>
  </si>
  <si>
    <t>JA_SAMP_10</t>
  </si>
  <si>
    <t>JA_SAMP_11</t>
  </si>
  <si>
    <t>JA_SAMP_12</t>
  </si>
  <si>
    <t>JA_SAMP_13</t>
  </si>
  <si>
    <t>JA_SAMP_14</t>
  </si>
  <si>
    <t>JA_SAMP_15</t>
  </si>
  <si>
    <t>JA_SAMP_16</t>
  </si>
  <si>
    <t>JA_SAMP_17</t>
  </si>
  <si>
    <t>JA_SAMP_18</t>
  </si>
  <si>
    <t>JA_SAMP_19</t>
  </si>
  <si>
    <t>JA_SAMP_20</t>
  </si>
  <si>
    <t>JA_SAMP_21</t>
  </si>
  <si>
    <t>JA_SAMP_22</t>
  </si>
  <si>
    <t>JA_SAMP_23</t>
  </si>
  <si>
    <t>JA_SAMP_24</t>
  </si>
  <si>
    <t xml:space="preserve"> 1%Pepsine  </t>
  </si>
  <si>
    <t>PF0 (1)</t>
  </si>
  <si>
    <t>PF0 (2)</t>
  </si>
  <si>
    <t>LL0 (1)</t>
  </si>
  <si>
    <t>LL0 (2)</t>
  </si>
  <si>
    <t>PF96 (1)</t>
  </si>
  <si>
    <t>PF96 (2)</t>
  </si>
  <si>
    <t>PFTMW96 (1)</t>
  </si>
  <si>
    <t>PFTMW96 (2)</t>
  </si>
  <si>
    <t>All96 (1)</t>
  </si>
  <si>
    <t>All96 (2)</t>
  </si>
  <si>
    <t>LL96 (1)</t>
  </si>
  <si>
    <t>LL96 (2)</t>
  </si>
  <si>
    <t>PF24 (1)</t>
  </si>
  <si>
    <t>PF24 (2)</t>
  </si>
  <si>
    <t>PF48 (1)</t>
  </si>
  <si>
    <t>PF48 (2)</t>
  </si>
  <si>
    <t>PFTMW48 (1)</t>
  </si>
  <si>
    <t>PFTMW48 (2)</t>
  </si>
  <si>
    <t>PFTMW24 (1)</t>
  </si>
  <si>
    <t>PFTMW24 (2)</t>
  </si>
  <si>
    <t>LLTMW96 (1)</t>
  </si>
  <si>
    <t>LLTMW96 (2)</t>
  </si>
  <si>
    <t>TMW96 (1)</t>
  </si>
  <si>
    <t>TMW96 (2)</t>
  </si>
  <si>
    <t>Sample_ID</t>
  </si>
  <si>
    <t>Sample</t>
  </si>
  <si>
    <t>PF</t>
  </si>
  <si>
    <t>LL</t>
  </si>
  <si>
    <t>All</t>
  </si>
  <si>
    <t>LLTMW</t>
  </si>
  <si>
    <t>TMW</t>
  </si>
  <si>
    <t>replicate</t>
  </si>
  <si>
    <t>B12_100ug</t>
  </si>
  <si>
    <t>Timepoint</t>
  </si>
  <si>
    <t>A</t>
  </si>
  <si>
    <t>PF+TMW96 (1)</t>
  </si>
  <si>
    <t>PF+TMW</t>
  </si>
  <si>
    <t>PF+TMW96 (2)</t>
  </si>
  <si>
    <t>PF+TMW24 (1)</t>
  </si>
  <si>
    <t>PF+TMW24 (2)</t>
  </si>
  <si>
    <t>PF+TMW48 (1)</t>
  </si>
  <si>
    <t>PF+TMW48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</si>
</sst>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24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D6FE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0">
    <xf numFmtId="0" fontId="0" fillId="0" borderId="0" xfId="0"/>
    <xf numFmtId="0" fontId="5" fillId="0" borderId="0" xfId="0" applyFont="1"/>
    <xf numFmtId="0" fontId="4" fillId="0" borderId="2" xfId="0" applyFont="1" applyBorder="1" applyAlignment="1" applyProtection="1">
      <alignment horizontal="left" vertical="center" inden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Border="1"/>
    <xf numFmtId="0" fontId="0" fillId="0" borderId="5" xfId="0" applyBorder="1" applyAlignment="1" applyProtection="1">
      <alignment horizontal="left" vertical="center" wrapText="1" inden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14" fontId="0" fillId="5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15" fontId="4" fillId="0" borderId="0" xfId="0" applyNumberFormat="1" applyFont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vertical="top" wrapText="1"/>
      <protection locked="0"/>
    </xf>
    <xf numFmtId="0" fontId="13" fillId="0" borderId="4" xfId="0" applyFont="1" applyBorder="1" applyAlignment="1">
      <alignment vertical="top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12" fillId="0" borderId="4" xfId="0" applyFont="1" applyBorder="1" applyAlignment="1" applyProtection="1">
      <alignment horizontal="left" vertical="top" wrapText="1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" fontId="3" fillId="4" borderId="15" xfId="3" applyNumberFormat="1" applyBorder="1" applyAlignment="1" applyProtection="1">
      <alignment horizontal="center" vertical="center"/>
      <protection locked="0"/>
    </xf>
    <xf numFmtId="0" fontId="3" fillId="4" borderId="1" xfId="3"/>
    <xf numFmtId="164" fontId="3" fillId="4" borderId="1" xfId="3" applyNumberFormat="1" applyAlignment="1" applyProtection="1">
      <alignment horizontal="center" vertical="center"/>
      <protection locked="0"/>
    </xf>
    <xf numFmtId="164" fontId="3" fillId="4" borderId="16" xfId="3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0" xfId="0" applyNumberForma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164" fontId="1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4" fontId="2" fillId="3" borderId="1" xfId="2" applyNumberFormat="1" applyBorder="1" applyAlignment="1">
      <alignment horizontal="center" vertical="center"/>
    </xf>
    <xf numFmtId="164" fontId="0" fillId="0" borderId="0" xfId="0" applyNumberFormat="1" applyAlignment="1" applyProtection="1">
      <alignment horizontal="center"/>
      <protection locked="0"/>
    </xf>
    <xf numFmtId="164" fontId="1" fillId="2" borderId="0" xfId="1" applyNumberFormat="1" applyAlignment="1" applyProtection="1">
      <alignment horizontal="center"/>
      <protection locked="0"/>
    </xf>
    <xf numFmtId="2" fontId="17" fillId="0" borderId="0" xfId="0" applyNumberFormat="1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2" fontId="3" fillId="4" borderId="1" xfId="3" applyNumberFormat="1" applyAlignment="1" applyProtection="1">
      <alignment horizontal="center" vertical="center"/>
      <protection locked="0"/>
    </xf>
    <xf numFmtId="164" fontId="3" fillId="4" borderId="17" xfId="3" applyNumberFormat="1" applyBorder="1" applyAlignment="1">
      <alignment horizontal="center" vertical="center"/>
    </xf>
    <xf numFmtId="164" fontId="17" fillId="0" borderId="4" xfId="0" applyNumberFormat="1" applyFont="1" applyBorder="1" applyAlignment="1" applyProtection="1">
      <alignment horizontal="center" vertical="center"/>
      <protection locked="0"/>
    </xf>
    <xf numFmtId="164" fontId="3" fillId="4" borderId="17" xfId="3" applyNumberFormat="1" applyBorder="1" applyAlignment="1" applyProtection="1">
      <alignment horizontal="center" vertical="center"/>
      <protection locked="0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2" fillId="3" borderId="1" xfId="2" applyNumberFormat="1" applyBorder="1" applyAlignment="1" applyProtection="1">
      <alignment horizontal="center" vertical="center"/>
      <protection locked="0"/>
    </xf>
    <xf numFmtId="0" fontId="3" fillId="4" borderId="1" xfId="3" applyAlignment="1">
      <alignment horizontal="center"/>
    </xf>
    <xf numFmtId="0" fontId="6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 inden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65" fontId="0" fillId="7" borderId="0" xfId="0" applyNumberFormat="1" applyFill="1"/>
    <xf numFmtId="0" fontId="22" fillId="0" borderId="0" xfId="0" applyFont="1"/>
    <xf numFmtId="165" fontId="0" fillId="0" borderId="0" xfId="0" applyNumberFormat="1"/>
    <xf numFmtId="14" fontId="4" fillId="0" borderId="0" xfId="0" applyNumberFormat="1" applyFont="1" applyAlignment="1" applyProtection="1">
      <alignment vertical="center" textRotation="45"/>
      <protection locked="0"/>
    </xf>
    <xf numFmtId="20" fontId="0" fillId="0" borderId="0" xfId="0" applyNumberFormat="1" applyAlignment="1">
      <alignment horizontal="center"/>
    </xf>
    <xf numFmtId="0" fontId="0" fillId="0" borderId="0" xfId="0" applyAlignment="1" applyProtection="1">
      <alignment horizontal="left" indent="1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5" fillId="3" borderId="0" xfId="2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2" fontId="0" fillId="8" borderId="0" xfId="0" applyNumberFormat="1" applyFill="1" applyAlignment="1" applyProtection="1">
      <alignment horizontal="center"/>
      <protection locked="0"/>
    </xf>
    <xf numFmtId="2" fontId="0" fillId="8" borderId="0" xfId="0" applyNumberFormat="1" applyFill="1" applyAlignment="1" applyProtection="1">
      <alignment horizontal="center" vertical="center"/>
      <protection locked="0"/>
    </xf>
    <xf numFmtId="2" fontId="27" fillId="8" borderId="0" xfId="0" applyNumberFormat="1" applyFont="1" applyFill="1" applyAlignment="1" applyProtection="1">
      <alignment horizontal="center" vertical="center"/>
      <protection locked="0"/>
    </xf>
    <xf numFmtId="164" fontId="25" fillId="9" borderId="4" xfId="2" applyNumberFormat="1" applyFont="1" applyFill="1" applyBorder="1" applyAlignment="1" applyProtection="1">
      <alignment horizontal="center" vertical="center"/>
      <protection locked="0"/>
    </xf>
    <xf numFmtId="2" fontId="25" fillId="9" borderId="4" xfId="2" applyNumberFormat="1" applyFont="1" applyFill="1" applyBorder="1" applyAlignment="1" applyProtection="1">
      <alignment horizontal="center" vertical="center"/>
      <protection locked="0"/>
    </xf>
    <xf numFmtId="2" fontId="27" fillId="0" borderId="0" xfId="0" applyNumberFormat="1" applyFon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164" fontId="25" fillId="3" borderId="4" xfId="2" applyNumberFormat="1" applyFont="1" applyBorder="1" applyAlignment="1" applyProtection="1">
      <alignment horizontal="center" vertical="center"/>
      <protection locked="0"/>
    </xf>
    <xf numFmtId="2" fontId="25" fillId="3" borderId="4" xfId="2" applyNumberFormat="1" applyFont="1" applyBorder="1" applyAlignment="1" applyProtection="1">
      <alignment horizontal="center" vertical="center"/>
      <protection locked="0"/>
    </xf>
    <xf numFmtId="0" fontId="27" fillId="8" borderId="0" xfId="0" applyFont="1" applyFill="1" applyAlignment="1" applyProtection="1">
      <alignment horizontal="center" vertical="center"/>
      <protection locked="0"/>
    </xf>
    <xf numFmtId="0" fontId="25" fillId="3" borderId="4" xfId="2" applyFont="1" applyBorder="1" applyAlignment="1" applyProtection="1">
      <alignment horizontal="center" vertical="center"/>
      <protection locked="0"/>
    </xf>
    <xf numFmtId="0" fontId="27" fillId="8" borderId="0" xfId="0" applyFont="1" applyFill="1" applyProtection="1">
      <protection locked="0"/>
    </xf>
    <xf numFmtId="0" fontId="27" fillId="0" borderId="0" xfId="0" applyFont="1" applyProtection="1">
      <protection locked="0"/>
    </xf>
    <xf numFmtId="2" fontId="0" fillId="0" borderId="0" xfId="0" applyNumberFormat="1" applyAlignment="1">
      <alignment horizontal="center"/>
    </xf>
    <xf numFmtId="0" fontId="2" fillId="3" borderId="4" xfId="2" applyBorder="1" applyAlignment="1" applyProtection="1">
      <alignment horizontal="center" vertical="center"/>
      <protection locked="0"/>
    </xf>
    <xf numFmtId="0" fontId="2" fillId="3" borderId="4" xfId="2" applyBorder="1"/>
    <xf numFmtId="0" fontId="0" fillId="0" borderId="0" xfId="0" applyAlignment="1" applyProtection="1">
      <alignment horizontal="right" vertical="center" indent="1"/>
      <protection locked="0"/>
    </xf>
    <xf numFmtId="0" fontId="0" fillId="0" borderId="10" xfId="0" applyBorder="1" applyAlignment="1" applyProtection="1">
      <alignment horizontal="left" vertical="center" indent="1"/>
      <protection locked="0"/>
    </xf>
    <xf numFmtId="0" fontId="0" fillId="0" borderId="2" xfId="0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horizontal="left" indent="1"/>
      <protection locked="0"/>
    </xf>
    <xf numFmtId="0" fontId="0" fillId="0" borderId="11" xfId="0" applyBorder="1" applyAlignment="1" applyProtection="1">
      <alignment horizontal="left" indent="1"/>
      <protection locked="0"/>
    </xf>
    <xf numFmtId="0" fontId="0" fillId="0" borderId="18" xfId="0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horizontal="left" indent="1"/>
      <protection locked="0"/>
    </xf>
    <xf numFmtId="0" fontId="0" fillId="0" borderId="19" xfId="0" applyBorder="1" applyAlignment="1" applyProtection="1">
      <alignment horizontal="left" indent="1"/>
      <protection locked="0"/>
    </xf>
    <xf numFmtId="0" fontId="0" fillId="0" borderId="20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 indent="1"/>
      <protection locked="0"/>
    </xf>
    <xf numFmtId="0" fontId="0" fillId="0" borderId="12" xfId="0" applyBorder="1" applyAlignment="1" applyProtection="1">
      <alignment horizontal="left" vertical="center" wrapText="1" indent="1"/>
      <protection locked="0"/>
    </xf>
    <xf numFmtId="0" fontId="0" fillId="0" borderId="11" xfId="0" applyBorder="1" applyAlignment="1" applyProtection="1">
      <alignment horizontal="left" vertical="center" wrapText="1" indent="1"/>
      <protection locked="0"/>
    </xf>
    <xf numFmtId="0" fontId="7" fillId="0" borderId="2" xfId="0" applyFont="1" applyBorder="1" applyAlignment="1" applyProtection="1">
      <alignment horizontal="left" vertical="center" wrapText="1" indent="1"/>
      <protection locked="0"/>
    </xf>
    <xf numFmtId="0" fontId="0" fillId="0" borderId="6" xfId="0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4" fillId="6" borderId="8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wrapText="1"/>
    </xf>
    <xf numFmtId="0" fontId="4" fillId="0" borderId="14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0" fillId="10" borderId="0" xfId="0" applyFill="1" applyAlignment="1" applyProtection="1">
      <alignment horizontal="center" vertical="center"/>
      <protection locked="0"/>
    </xf>
    <xf numFmtId="2" fontId="0" fillId="10" borderId="0" xfId="0" applyNumberFormat="1" applyFill="1" applyAlignment="1" applyProtection="1">
      <alignment horizontal="center" vertical="center"/>
      <protection locked="0"/>
    </xf>
    <xf numFmtId="0" fontId="0" fillId="10" borderId="0" xfId="0" applyFill="1" applyProtection="1">
      <protection locked="0"/>
    </xf>
    <xf numFmtId="0" fontId="0" fillId="10" borderId="0" xfId="0" applyFill="1"/>
    <xf numFmtId="165" fontId="0" fillId="0" borderId="0" xfId="0" applyNumberFormat="1" applyAlignment="1">
      <alignment horizontal="center"/>
    </xf>
    <xf numFmtId="165" fontId="21" fillId="6" borderId="4" xfId="0" applyNumberFormat="1" applyFont="1" applyFill="1" applyBorder="1"/>
    <xf numFmtId="164" fontId="3" fillId="4" borderId="1" xfId="3" applyNumberFormat="1" applyAlignment="1">
      <alignment horizontal="center"/>
    </xf>
    <xf numFmtId="0" fontId="0" fillId="0" borderId="0" xfId="0"/>
    <xf numFmtId="165" fontId="0" fillId="0" borderId="0" xfId="0" applyNumberFormat="1" applyAlignment="1" applyProtection="1">
      <alignment horizontal="center" vertical="center"/>
      <protection locked="0"/>
    </xf>
    <xf numFmtId="164" fontId="21" fillId="0" borderId="0" xfId="0" applyNumberFormat="1" applyFont="1" applyAlignment="1" applyProtection="1">
      <alignment horizontal="center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14" fontId="31" fillId="0" borderId="0" xfId="0" applyNumberFormat="1" applyFont="1" applyAlignment="1" applyProtection="1">
      <alignment horizontal="center" vertical="center"/>
      <protection locked="0"/>
    </xf>
    <xf numFmtId="164" fontId="21" fillId="4" borderId="1" xfId="3" applyNumberFormat="1" applyFont="1" applyAlignment="1" applyProtection="1">
      <alignment horizontal="center" vertical="center"/>
      <protection locked="0"/>
    </xf>
    <xf numFmtId="0" fontId="0" fillId="0" borderId="0" xfId="0"/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3" borderId="2" xfId="2" applyBorder="1" applyAlignment="1" applyProtection="1">
      <alignment horizontal="center" vertical="center"/>
      <protection locked="0"/>
    </xf>
    <xf numFmtId="0" fontId="2" fillId="3" borderId="11" xfId="2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0" fillId="0" borderId="0" xfId="0"/>
    <xf numFmtId="0" fontId="4" fillId="0" borderId="2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19" fillId="0" borderId="7" xfId="0" applyFont="1" applyBorder="1" applyAlignment="1" applyProtection="1">
      <alignment shrinkToFit="1"/>
      <protection locked="0"/>
    </xf>
    <xf numFmtId="0" fontId="19" fillId="0" borderId="0" xfId="0" applyFont="1" applyAlignment="1">
      <alignment shrinkToFit="1"/>
    </xf>
    <xf numFmtId="0" fontId="19" fillId="0" borderId="7" xfId="0" applyFont="1" applyBorder="1" applyProtection="1">
      <protection locked="0"/>
    </xf>
    <xf numFmtId="0" fontId="19" fillId="0" borderId="0" xfId="0" applyFont="1"/>
    <xf numFmtId="0" fontId="0" fillId="0" borderId="10" xfId="0" applyBorder="1" applyAlignment="1" applyProtection="1">
      <alignment horizontal="left" vertical="center" indent="1"/>
      <protection locked="0"/>
    </xf>
    <xf numFmtId="0" fontId="0" fillId="0" borderId="18" xfId="0" applyBorder="1" applyAlignment="1" applyProtection="1">
      <alignment horizontal="left" vertical="center" indent="1"/>
      <protection locked="0"/>
    </xf>
    <xf numFmtId="0" fontId="0" fillId="0" borderId="6" xfId="0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indent="1"/>
      <protection locked="0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20</xdr:row>
      <xdr:rowOff>73025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1D43D2-BF36-4A71-B7E8-BA343223473F}"/>
            </a:ext>
          </a:extLst>
        </xdr:cNvPr>
        <xdr:cNvSpPr txBox="1"/>
      </xdr:nvSpPr>
      <xdr:spPr>
        <a:xfrm>
          <a:off x="9848850" y="506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24</xdr:row>
      <xdr:rowOff>73025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84D0A0-44D6-44B4-AB2A-06DBB71C8649}"/>
            </a:ext>
          </a:extLst>
        </xdr:cNvPr>
        <xdr:cNvSpPr txBox="1"/>
      </xdr:nvSpPr>
      <xdr:spPr>
        <a:xfrm>
          <a:off x="9848850" y="5826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20</xdr:row>
      <xdr:rowOff>73025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66D6EE-3C52-4AE4-885E-E13699B746F4}"/>
            </a:ext>
          </a:extLst>
        </xdr:cNvPr>
        <xdr:cNvSpPr txBox="1"/>
      </xdr:nvSpPr>
      <xdr:spPr>
        <a:xfrm>
          <a:off x="9848850" y="5064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25</xdr:row>
      <xdr:rowOff>73025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74F93A9-6BC0-4E2D-9B81-88D4B4CC1021}"/>
            </a:ext>
          </a:extLst>
        </xdr:cNvPr>
        <xdr:cNvSpPr txBox="1"/>
      </xdr:nvSpPr>
      <xdr:spPr>
        <a:xfrm>
          <a:off x="9848850" y="6016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27</xdr:row>
      <xdr:rowOff>73025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773091-C021-4336-AA1B-2FD135D34897}"/>
            </a:ext>
          </a:extLst>
        </xdr:cNvPr>
        <xdr:cNvSpPr txBox="1"/>
      </xdr:nvSpPr>
      <xdr:spPr>
        <a:xfrm>
          <a:off x="9848850" y="6397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25</xdr:row>
      <xdr:rowOff>73025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4862B2-8546-48B7-AB50-BAA7C9511C2F}"/>
            </a:ext>
          </a:extLst>
        </xdr:cNvPr>
        <xdr:cNvSpPr txBox="1"/>
      </xdr:nvSpPr>
      <xdr:spPr>
        <a:xfrm>
          <a:off x="9848850" y="6016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669C-E00F-4C8A-AAE4-62898D456107}">
  <dimension ref="A1:Y111"/>
  <sheetViews>
    <sheetView topLeftCell="A62" workbookViewId="0">
      <selection activeCell="A71" sqref="A71:F95"/>
    </sheetView>
  </sheetViews>
  <sheetFormatPr defaultRowHeight="15" x14ac:dyDescent="0.25"/>
  <cols>
    <col min="1" max="1" width="16.28515625" customWidth="1"/>
    <col min="2" max="2" width="11.28515625" customWidth="1"/>
    <col min="3" max="3" width="14.7109375" customWidth="1"/>
    <col min="4" max="4" width="12" customWidth="1"/>
    <col min="5" max="5" width="10.42578125" customWidth="1"/>
    <col min="6" max="6" width="13.42578125" customWidth="1"/>
    <col min="7" max="7" width="10" customWidth="1"/>
    <col min="8" max="8" width="9.7109375" customWidth="1"/>
    <col min="9" max="9" width="10.28515625" customWidth="1"/>
    <col min="10" max="10" width="9.85546875" customWidth="1"/>
    <col min="11" max="11" width="4" customWidth="1"/>
    <col min="13" max="13" width="4.85546875" customWidth="1"/>
    <col min="15" max="15" width="8" customWidth="1"/>
    <col min="16" max="17" width="5.7109375" customWidth="1"/>
    <col min="19" max="19" width="4.42578125" customWidth="1"/>
    <col min="20" max="20" width="2.7109375" hidden="1" customWidth="1"/>
  </cols>
  <sheetData>
    <row r="1" spans="1:25" ht="18.75" x14ac:dyDescent="0.3">
      <c r="A1" s="1" t="s">
        <v>0</v>
      </c>
      <c r="B1" s="1"/>
    </row>
    <row r="3" spans="1:25" ht="15.75" thickBot="1" x14ac:dyDescent="0.3"/>
    <row r="4" spans="1:25" ht="30.75" thickBot="1" x14ac:dyDescent="0.3">
      <c r="A4" s="2" t="s">
        <v>1</v>
      </c>
      <c r="B4" s="3" t="s">
        <v>2</v>
      </c>
      <c r="C4" s="3" t="s">
        <v>3</v>
      </c>
      <c r="D4" s="3"/>
      <c r="F4" s="4"/>
      <c r="G4" s="4"/>
    </row>
    <row r="5" spans="1:25" ht="15.75" thickBot="1" x14ac:dyDescent="0.3">
      <c r="A5" s="5" t="s">
        <v>4</v>
      </c>
      <c r="B5" s="6"/>
      <c r="C5" s="7"/>
      <c r="D5" s="8"/>
      <c r="F5" s="4"/>
      <c r="G5" s="4"/>
    </row>
    <row r="6" spans="1:25" x14ac:dyDescent="0.25">
      <c r="F6" s="4"/>
      <c r="G6" s="4"/>
    </row>
    <row r="7" spans="1:25" x14ac:dyDescent="0.25">
      <c r="F7" s="4"/>
      <c r="G7" s="4"/>
    </row>
    <row r="11" spans="1:25" ht="31.5" x14ac:dyDescent="0.25">
      <c r="A11" s="131" t="s">
        <v>5</v>
      </c>
      <c r="B11" s="132"/>
    </row>
    <row r="12" spans="1:25" ht="15.75" thickBot="1" x14ac:dyDescent="0.3">
      <c r="A12" s="9"/>
      <c r="B12" s="9"/>
    </row>
    <row r="13" spans="1:25" ht="45.75" thickBot="1" x14ac:dyDescent="0.3">
      <c r="A13" s="10" t="s">
        <v>6</v>
      </c>
      <c r="B13" s="10"/>
      <c r="C13" s="10" t="s">
        <v>7</v>
      </c>
      <c r="D13" s="105" t="s">
        <v>8</v>
      </c>
      <c r="E13" s="106" t="s">
        <v>9</v>
      </c>
      <c r="F13" s="11" t="s">
        <v>10</v>
      </c>
      <c r="G13" s="12" t="s">
        <v>11</v>
      </c>
      <c r="H13" s="133" t="s">
        <v>12</v>
      </c>
      <c r="I13" s="134"/>
      <c r="J13" s="135" t="s">
        <v>13</v>
      </c>
      <c r="K13" s="136"/>
      <c r="L13" s="136"/>
      <c r="M13" s="134"/>
      <c r="N13" s="137" t="s">
        <v>14</v>
      </c>
      <c r="O13" s="138"/>
      <c r="P13" s="138"/>
      <c r="Q13" s="125"/>
      <c r="R13" s="123" t="s">
        <v>15</v>
      </c>
      <c r="S13" s="124"/>
      <c r="T13" s="125"/>
      <c r="U13" s="126" t="s">
        <v>16</v>
      </c>
      <c r="V13" s="127"/>
      <c r="W13" s="127"/>
      <c r="X13" s="127"/>
      <c r="Y13" s="128"/>
    </row>
    <row r="14" spans="1:25" ht="54" customHeight="1" thickBot="1" x14ac:dyDescent="0.3">
      <c r="A14" s="13">
        <v>44567</v>
      </c>
      <c r="B14" s="13" t="s">
        <v>17</v>
      </c>
      <c r="C14" s="14"/>
      <c r="D14" s="15" t="s">
        <v>18</v>
      </c>
      <c r="E14" s="107" t="s">
        <v>19</v>
      </c>
      <c r="F14" s="15"/>
      <c r="G14" s="16" t="s">
        <v>20</v>
      </c>
      <c r="H14" s="17" t="s">
        <v>21</v>
      </c>
      <c r="I14" s="17" t="s">
        <v>22</v>
      </c>
      <c r="J14" s="16" t="s">
        <v>23</v>
      </c>
      <c r="K14" s="18"/>
      <c r="L14" s="133" t="s">
        <v>24</v>
      </c>
      <c r="M14" s="139"/>
      <c r="N14" s="133" t="s">
        <v>86</v>
      </c>
      <c r="O14" s="139"/>
      <c r="P14" s="133" t="s">
        <v>25</v>
      </c>
      <c r="Q14" s="140"/>
      <c r="R14" s="19" t="s">
        <v>26</v>
      </c>
      <c r="S14" s="20"/>
      <c r="T14" s="21"/>
      <c r="U14" s="22" t="s">
        <v>27</v>
      </c>
      <c r="V14" s="23" t="s">
        <v>28</v>
      </c>
      <c r="W14" s="22" t="s">
        <v>29</v>
      </c>
      <c r="X14" s="23" t="s">
        <v>30</v>
      </c>
      <c r="Y14" s="23" t="s">
        <v>31</v>
      </c>
    </row>
    <row r="15" spans="1:25" x14ac:dyDescent="0.25">
      <c r="A15">
        <v>1</v>
      </c>
      <c r="B15" s="24" t="s">
        <v>87</v>
      </c>
      <c r="C15" s="25" t="s">
        <v>62</v>
      </c>
      <c r="D15" s="26">
        <v>160.6</v>
      </c>
      <c r="E15" s="27"/>
      <c r="F15" s="28">
        <v>207.2</v>
      </c>
      <c r="G15" s="29">
        <v>10</v>
      </c>
      <c r="H15" s="4"/>
      <c r="I15" s="30">
        <v>35</v>
      </c>
      <c r="J15" s="31">
        <v>0.5</v>
      </c>
      <c r="K15" s="32"/>
      <c r="L15" s="31">
        <v>0.2</v>
      </c>
      <c r="M15" s="31"/>
      <c r="N15" s="31">
        <v>0.2</v>
      </c>
      <c r="P15" s="32">
        <v>0.25</v>
      </c>
      <c r="Q15" s="9"/>
      <c r="R15" s="33">
        <f>F15</f>
        <v>207.2</v>
      </c>
      <c r="S15" s="34"/>
      <c r="T15" s="34"/>
      <c r="U15" s="35">
        <f>G15</f>
        <v>10</v>
      </c>
      <c r="V15" s="36">
        <f>(R15-D15)-U15</f>
        <v>36.599999999999994</v>
      </c>
      <c r="W15" s="37">
        <f>R15-D15</f>
        <v>46.599999999999994</v>
      </c>
      <c r="X15" s="38" t="s">
        <v>32</v>
      </c>
      <c r="Y15" s="39" t="s">
        <v>33</v>
      </c>
    </row>
    <row r="16" spans="1:25" x14ac:dyDescent="0.25">
      <c r="A16">
        <v>2</v>
      </c>
      <c r="B16" s="24" t="s">
        <v>88</v>
      </c>
      <c r="C16" s="25" t="s">
        <v>63</v>
      </c>
      <c r="D16" s="40">
        <v>159.6</v>
      </c>
      <c r="E16" s="27"/>
      <c r="F16" s="28">
        <v>205.4</v>
      </c>
      <c r="G16" s="41">
        <v>11.4</v>
      </c>
      <c r="H16" s="42"/>
      <c r="I16" s="30">
        <v>35</v>
      </c>
      <c r="J16" s="31">
        <v>0.5</v>
      </c>
      <c r="K16" s="32"/>
      <c r="L16" s="31">
        <v>0.2</v>
      </c>
      <c r="M16" s="31"/>
      <c r="N16" s="31">
        <v>0.2</v>
      </c>
      <c r="P16" s="32">
        <v>0.25</v>
      </c>
      <c r="R16" s="33">
        <f t="shared" ref="R16:R38" si="0">F16</f>
        <v>205.4</v>
      </c>
      <c r="T16" s="9"/>
      <c r="U16" s="35">
        <f t="shared" ref="U16:U18" si="1">G16</f>
        <v>11.4</v>
      </c>
      <c r="V16" s="36">
        <f t="shared" ref="V16:V38" si="2">(R16-D16)-U16</f>
        <v>34.400000000000013</v>
      </c>
      <c r="W16" s="37">
        <f t="shared" ref="W16:W38" si="3">R16-D16</f>
        <v>45.800000000000011</v>
      </c>
      <c r="X16" s="38"/>
      <c r="Y16" s="39" t="s">
        <v>33</v>
      </c>
    </row>
    <row r="17" spans="1:25" x14ac:dyDescent="0.25">
      <c r="A17">
        <v>3</v>
      </c>
      <c r="B17" s="24" t="s">
        <v>89</v>
      </c>
      <c r="C17" s="25" t="s">
        <v>64</v>
      </c>
      <c r="D17" s="40">
        <v>164.9</v>
      </c>
      <c r="E17" s="27"/>
      <c r="F17" s="28">
        <v>211.6</v>
      </c>
      <c r="G17" s="43">
        <v>10.1</v>
      </c>
      <c r="H17" s="42"/>
      <c r="I17" s="30">
        <v>35</v>
      </c>
      <c r="J17" s="31">
        <v>0.5</v>
      </c>
      <c r="K17" s="32"/>
      <c r="L17" s="31">
        <v>0.2</v>
      </c>
      <c r="M17" s="31"/>
      <c r="N17" s="31">
        <v>0.2</v>
      </c>
      <c r="O17" s="31"/>
      <c r="P17" s="32">
        <v>0.25</v>
      </c>
      <c r="R17" s="33">
        <f t="shared" si="0"/>
        <v>211.6</v>
      </c>
      <c r="T17" s="9"/>
      <c r="U17" s="35">
        <f t="shared" si="1"/>
        <v>10.1</v>
      </c>
      <c r="V17" s="36">
        <f t="shared" si="2"/>
        <v>36.599999999999987</v>
      </c>
      <c r="W17" s="37">
        <f t="shared" si="3"/>
        <v>46.699999999999989</v>
      </c>
      <c r="X17" s="38"/>
      <c r="Y17" s="39" t="s">
        <v>33</v>
      </c>
    </row>
    <row r="18" spans="1:25" x14ac:dyDescent="0.25">
      <c r="A18">
        <v>4</v>
      </c>
      <c r="B18" s="24" t="s">
        <v>90</v>
      </c>
      <c r="C18" s="25" t="s">
        <v>65</v>
      </c>
      <c r="D18" s="40">
        <v>161.4</v>
      </c>
      <c r="E18" s="27"/>
      <c r="F18" s="28">
        <v>207.2</v>
      </c>
      <c r="G18" s="41">
        <v>9.6</v>
      </c>
      <c r="H18" s="42"/>
      <c r="I18" s="30">
        <v>35</v>
      </c>
      <c r="J18" s="31">
        <v>0.5</v>
      </c>
      <c r="K18" s="32"/>
      <c r="L18" s="31">
        <v>0.2</v>
      </c>
      <c r="M18" s="31"/>
      <c r="N18" s="31">
        <v>0.2</v>
      </c>
      <c r="O18" s="31"/>
      <c r="P18" s="32">
        <v>0.25</v>
      </c>
      <c r="R18" s="33">
        <f t="shared" si="0"/>
        <v>207.2</v>
      </c>
      <c r="T18" s="9"/>
      <c r="U18" s="35">
        <f t="shared" si="1"/>
        <v>9.6</v>
      </c>
      <c r="V18" s="36">
        <f t="shared" si="2"/>
        <v>36.199999999999982</v>
      </c>
      <c r="W18" s="37">
        <f t="shared" si="3"/>
        <v>45.799999999999983</v>
      </c>
      <c r="X18" s="38"/>
      <c r="Y18" s="39" t="s">
        <v>33</v>
      </c>
    </row>
    <row r="19" spans="1:25" x14ac:dyDescent="0.25">
      <c r="A19">
        <v>6</v>
      </c>
      <c r="B19" s="24" t="s">
        <v>91</v>
      </c>
      <c r="C19" s="25" t="s">
        <v>66</v>
      </c>
      <c r="D19" s="40">
        <v>162.69999999999999</v>
      </c>
      <c r="E19" s="27"/>
      <c r="F19" s="121">
        <v>208.8</v>
      </c>
      <c r="G19" s="43">
        <v>10.8</v>
      </c>
      <c r="H19" s="42"/>
      <c r="I19" s="30">
        <v>35</v>
      </c>
      <c r="J19" s="31">
        <v>0.5</v>
      </c>
      <c r="K19" s="32"/>
      <c r="L19" s="31">
        <v>0.2</v>
      </c>
      <c r="M19" s="31"/>
      <c r="N19" s="31">
        <v>0.2</v>
      </c>
      <c r="O19" s="31"/>
      <c r="P19" s="32">
        <v>0.25</v>
      </c>
      <c r="R19" s="33">
        <f t="shared" si="0"/>
        <v>208.8</v>
      </c>
      <c r="T19" s="9"/>
      <c r="U19" s="35">
        <f>G19</f>
        <v>10.8</v>
      </c>
      <c r="V19" s="36">
        <f t="shared" si="2"/>
        <v>35.300000000000026</v>
      </c>
      <c r="W19" s="37">
        <f>R19-D19</f>
        <v>46.100000000000023</v>
      </c>
      <c r="X19" s="38"/>
      <c r="Y19" s="39" t="s">
        <v>33</v>
      </c>
    </row>
    <row r="20" spans="1:25" x14ac:dyDescent="0.25">
      <c r="A20">
        <v>7</v>
      </c>
      <c r="B20" s="24" t="s">
        <v>92</v>
      </c>
      <c r="C20" s="25" t="s">
        <v>67</v>
      </c>
      <c r="D20" s="40">
        <v>162.19999999999999</v>
      </c>
      <c r="E20" s="27"/>
      <c r="F20" s="121">
        <v>208.8</v>
      </c>
      <c r="G20" s="41">
        <v>11.1</v>
      </c>
      <c r="H20" s="42"/>
      <c r="I20" s="30">
        <v>35</v>
      </c>
      <c r="J20" s="31">
        <v>0.5</v>
      </c>
      <c r="K20" s="32"/>
      <c r="L20" s="31">
        <v>0.2</v>
      </c>
      <c r="M20" s="31"/>
      <c r="N20" s="31">
        <v>0.2</v>
      </c>
      <c r="O20" s="31"/>
      <c r="P20" s="32">
        <v>0.25</v>
      </c>
      <c r="R20" s="33">
        <f t="shared" si="0"/>
        <v>208.8</v>
      </c>
      <c r="T20" s="9"/>
      <c r="U20" s="35">
        <f t="shared" ref="U20:U38" si="4">G20</f>
        <v>11.1</v>
      </c>
      <c r="V20" s="36">
        <f t="shared" si="2"/>
        <v>35.500000000000021</v>
      </c>
      <c r="W20" s="37">
        <f t="shared" si="3"/>
        <v>46.600000000000023</v>
      </c>
      <c r="X20" s="38"/>
      <c r="Y20" s="39" t="s">
        <v>33</v>
      </c>
    </row>
    <row r="21" spans="1:25" x14ac:dyDescent="0.25">
      <c r="A21">
        <v>8</v>
      </c>
      <c r="B21" s="24" t="s">
        <v>93</v>
      </c>
      <c r="C21" s="25" t="s">
        <v>68</v>
      </c>
      <c r="D21" s="40">
        <v>166.9</v>
      </c>
      <c r="E21" s="27"/>
      <c r="F21" s="28">
        <v>213.1</v>
      </c>
      <c r="G21" s="41">
        <v>10.9</v>
      </c>
      <c r="H21" s="42"/>
      <c r="I21" s="30">
        <v>35</v>
      </c>
      <c r="J21" s="31">
        <v>0.5</v>
      </c>
      <c r="K21" s="32"/>
      <c r="L21" s="31">
        <v>0.2</v>
      </c>
      <c r="M21" s="31"/>
      <c r="N21" s="31">
        <v>0.2</v>
      </c>
      <c r="O21" s="31"/>
      <c r="P21" s="32">
        <v>0.25</v>
      </c>
      <c r="R21" s="33">
        <f t="shared" si="0"/>
        <v>213.1</v>
      </c>
      <c r="T21" s="9"/>
      <c r="U21" s="35">
        <f t="shared" si="4"/>
        <v>10.9</v>
      </c>
      <c r="V21" s="36">
        <f t="shared" si="2"/>
        <v>35.29999999999999</v>
      </c>
      <c r="W21" s="37">
        <f t="shared" si="3"/>
        <v>46.199999999999989</v>
      </c>
      <c r="X21" s="38"/>
      <c r="Y21" s="39" t="s">
        <v>33</v>
      </c>
    </row>
    <row r="22" spans="1:25" x14ac:dyDescent="0.25">
      <c r="A22">
        <v>9</v>
      </c>
      <c r="B22" s="120" t="s">
        <v>94</v>
      </c>
      <c r="C22" s="25" t="s">
        <v>69</v>
      </c>
      <c r="D22" s="40">
        <v>163.5</v>
      </c>
      <c r="E22" s="27"/>
      <c r="F22" s="28">
        <v>209.9</v>
      </c>
      <c r="G22" s="41">
        <v>11.5</v>
      </c>
      <c r="H22" s="42"/>
      <c r="I22" s="30">
        <v>35</v>
      </c>
      <c r="J22" s="31">
        <v>0.5</v>
      </c>
      <c r="K22" s="32"/>
      <c r="L22" s="31">
        <v>0.2</v>
      </c>
      <c r="M22" s="31"/>
      <c r="N22" s="31">
        <v>0.2</v>
      </c>
      <c r="O22" s="31"/>
      <c r="P22" s="32">
        <v>0.25</v>
      </c>
      <c r="R22" s="33">
        <f t="shared" si="0"/>
        <v>209.9</v>
      </c>
      <c r="T22" s="9"/>
      <c r="U22" s="35">
        <f t="shared" si="4"/>
        <v>11.5</v>
      </c>
      <c r="V22" s="45">
        <f t="shared" si="2"/>
        <v>34.900000000000006</v>
      </c>
      <c r="W22" s="37">
        <f t="shared" si="3"/>
        <v>46.400000000000006</v>
      </c>
      <c r="X22" s="38"/>
      <c r="Y22" s="39" t="s">
        <v>33</v>
      </c>
    </row>
    <row r="23" spans="1:25" x14ac:dyDescent="0.25">
      <c r="A23">
        <v>10</v>
      </c>
      <c r="B23" s="120" t="s">
        <v>95</v>
      </c>
      <c r="C23" s="25" t="s">
        <v>70</v>
      </c>
      <c r="D23" s="40">
        <v>159.9</v>
      </c>
      <c r="E23" s="27"/>
      <c r="F23" s="28">
        <v>205.5</v>
      </c>
      <c r="G23" s="41">
        <v>11.3</v>
      </c>
      <c r="H23" s="42"/>
      <c r="I23" s="30">
        <v>35</v>
      </c>
      <c r="J23" s="31">
        <v>0.5</v>
      </c>
      <c r="K23" s="32"/>
      <c r="L23" s="31">
        <v>0.2</v>
      </c>
      <c r="M23" s="31"/>
      <c r="N23" s="31">
        <v>0.2</v>
      </c>
      <c r="O23" s="31"/>
      <c r="P23" s="32">
        <v>0.25</v>
      </c>
      <c r="R23" s="33">
        <f t="shared" si="0"/>
        <v>205.5</v>
      </c>
      <c r="T23" s="9"/>
      <c r="U23" s="46">
        <f t="shared" si="4"/>
        <v>11.3</v>
      </c>
      <c r="V23" s="45">
        <f t="shared" si="2"/>
        <v>34.299999999999997</v>
      </c>
      <c r="W23" s="37">
        <f t="shared" si="3"/>
        <v>45.599999999999994</v>
      </c>
      <c r="X23" s="25"/>
      <c r="Y23" s="39" t="s">
        <v>33</v>
      </c>
    </row>
    <row r="24" spans="1:25" x14ac:dyDescent="0.25">
      <c r="A24">
        <v>11</v>
      </c>
      <c r="B24" s="24" t="s">
        <v>96</v>
      </c>
      <c r="C24" s="25" t="s">
        <v>71</v>
      </c>
      <c r="D24" s="40">
        <v>160.30000000000001</v>
      </c>
      <c r="E24" s="27"/>
      <c r="F24" s="28">
        <v>205.1</v>
      </c>
      <c r="G24" s="41">
        <v>10.199999999999999</v>
      </c>
      <c r="H24" s="42"/>
      <c r="I24" s="30">
        <v>35</v>
      </c>
      <c r="J24" s="31">
        <v>0.5</v>
      </c>
      <c r="K24" s="32"/>
      <c r="L24" s="31">
        <v>0.2</v>
      </c>
      <c r="M24" s="31"/>
      <c r="N24" s="31">
        <v>0.2</v>
      </c>
      <c r="O24" s="31"/>
      <c r="P24" s="32">
        <v>0.25</v>
      </c>
      <c r="R24" s="33">
        <f t="shared" si="0"/>
        <v>205.1</v>
      </c>
      <c r="T24" s="9"/>
      <c r="U24" s="35">
        <f t="shared" si="4"/>
        <v>10.199999999999999</v>
      </c>
      <c r="V24" s="45">
        <f t="shared" si="2"/>
        <v>34.59999999999998</v>
      </c>
      <c r="W24" s="37">
        <f t="shared" si="3"/>
        <v>44.799999999999983</v>
      </c>
      <c r="X24" s="38"/>
      <c r="Y24" s="39" t="s">
        <v>33</v>
      </c>
    </row>
    <row r="25" spans="1:25" x14ac:dyDescent="0.25">
      <c r="A25">
        <v>12</v>
      </c>
      <c r="B25" s="24" t="s">
        <v>97</v>
      </c>
      <c r="C25" s="25" t="s">
        <v>72</v>
      </c>
      <c r="D25" s="40">
        <v>166.6</v>
      </c>
      <c r="E25" s="27"/>
      <c r="F25" s="28">
        <v>211.1</v>
      </c>
      <c r="G25" s="43">
        <v>9.9</v>
      </c>
      <c r="H25" s="42"/>
      <c r="I25" s="30">
        <v>35</v>
      </c>
      <c r="J25" s="31">
        <v>0.5</v>
      </c>
      <c r="K25" s="32"/>
      <c r="L25" s="31">
        <v>0.2</v>
      </c>
      <c r="M25" s="31"/>
      <c r="N25" s="31">
        <v>0.2</v>
      </c>
      <c r="O25" s="31"/>
      <c r="P25" s="32">
        <v>0.25</v>
      </c>
      <c r="R25" s="33">
        <f t="shared" si="0"/>
        <v>211.1</v>
      </c>
      <c r="T25" s="9"/>
      <c r="U25" s="35">
        <f t="shared" si="4"/>
        <v>9.9</v>
      </c>
      <c r="V25" s="36">
        <f t="shared" si="2"/>
        <v>34.6</v>
      </c>
      <c r="W25" s="37">
        <f t="shared" si="3"/>
        <v>44.5</v>
      </c>
      <c r="X25" s="38"/>
      <c r="Y25" s="39" t="s">
        <v>33</v>
      </c>
    </row>
    <row r="26" spans="1:25" x14ac:dyDescent="0.25">
      <c r="A26">
        <v>13</v>
      </c>
      <c r="B26" s="24" t="s">
        <v>98</v>
      </c>
      <c r="C26" s="25" t="s">
        <v>73</v>
      </c>
      <c r="D26" s="40">
        <v>159.69999999999999</v>
      </c>
      <c r="E26" s="27"/>
      <c r="F26" s="28">
        <v>204.7</v>
      </c>
      <c r="G26" s="41">
        <v>10.1</v>
      </c>
      <c r="H26" s="42"/>
      <c r="I26" s="30">
        <v>35</v>
      </c>
      <c r="J26" s="31">
        <v>0.5</v>
      </c>
      <c r="K26" s="32"/>
      <c r="L26" s="31">
        <v>0.2</v>
      </c>
      <c r="M26" s="31"/>
      <c r="N26" s="31">
        <v>0.2</v>
      </c>
      <c r="O26" s="31"/>
      <c r="P26" s="32">
        <v>0.25</v>
      </c>
      <c r="R26" s="33">
        <f t="shared" si="0"/>
        <v>204.7</v>
      </c>
      <c r="T26" s="9"/>
      <c r="U26" s="35">
        <f t="shared" si="4"/>
        <v>10.1</v>
      </c>
      <c r="V26" s="36">
        <f t="shared" si="2"/>
        <v>34.9</v>
      </c>
      <c r="W26" s="37">
        <f t="shared" si="3"/>
        <v>45</v>
      </c>
      <c r="X26" s="25"/>
      <c r="Y26" s="39" t="s">
        <v>33</v>
      </c>
    </row>
    <row r="27" spans="1:25" x14ac:dyDescent="0.25">
      <c r="A27">
        <v>14</v>
      </c>
      <c r="B27" s="24" t="s">
        <v>99</v>
      </c>
      <c r="C27" s="25" t="s">
        <v>74</v>
      </c>
      <c r="D27" s="40">
        <v>160.6</v>
      </c>
      <c r="E27" s="27"/>
      <c r="F27" s="28">
        <v>207.7</v>
      </c>
      <c r="G27" s="41">
        <v>10.3</v>
      </c>
      <c r="H27" s="42" t="s">
        <v>34</v>
      </c>
      <c r="I27" s="30">
        <v>35</v>
      </c>
      <c r="J27" s="31">
        <v>0.5</v>
      </c>
      <c r="K27" s="32"/>
      <c r="L27" s="31">
        <v>0.2</v>
      </c>
      <c r="M27" s="31"/>
      <c r="N27" s="31">
        <v>0.2</v>
      </c>
      <c r="O27" s="31"/>
      <c r="P27" s="32">
        <v>0.25</v>
      </c>
      <c r="R27" s="33">
        <f t="shared" si="0"/>
        <v>207.7</v>
      </c>
      <c r="T27" s="9"/>
      <c r="U27" s="35">
        <f t="shared" si="4"/>
        <v>10.3</v>
      </c>
      <c r="V27" s="36">
        <f t="shared" si="2"/>
        <v>36.799999999999997</v>
      </c>
      <c r="W27" s="37">
        <f t="shared" si="3"/>
        <v>47.099999999999994</v>
      </c>
      <c r="X27" s="25"/>
      <c r="Y27" s="39" t="s">
        <v>33</v>
      </c>
    </row>
    <row r="28" spans="1:25" x14ac:dyDescent="0.25">
      <c r="A28">
        <v>15</v>
      </c>
      <c r="B28" s="24" t="s">
        <v>100</v>
      </c>
      <c r="C28" s="25" t="s">
        <v>75</v>
      </c>
      <c r="D28" s="40">
        <v>160.19999999999999</v>
      </c>
      <c r="E28" s="27"/>
      <c r="F28" s="28">
        <v>203.7</v>
      </c>
      <c r="G28" s="43">
        <v>9.6999999999999993</v>
      </c>
      <c r="H28" s="42"/>
      <c r="I28" s="30">
        <v>35</v>
      </c>
      <c r="J28" s="31">
        <v>0.5</v>
      </c>
      <c r="K28" s="32"/>
      <c r="L28" s="31">
        <v>0.2</v>
      </c>
      <c r="M28" s="31"/>
      <c r="N28" s="31">
        <v>0.2</v>
      </c>
      <c r="P28" s="32">
        <v>0.25</v>
      </c>
      <c r="R28" s="33">
        <f t="shared" si="0"/>
        <v>203.7</v>
      </c>
      <c r="T28" s="9"/>
      <c r="U28" s="35">
        <f t="shared" si="4"/>
        <v>9.6999999999999993</v>
      </c>
      <c r="V28" s="36">
        <f t="shared" si="2"/>
        <v>33.799999999999997</v>
      </c>
      <c r="W28" s="37">
        <f t="shared" si="3"/>
        <v>43.5</v>
      </c>
      <c r="X28" s="25"/>
      <c r="Y28" s="39" t="s">
        <v>33</v>
      </c>
    </row>
    <row r="29" spans="1:25" x14ac:dyDescent="0.25">
      <c r="A29">
        <v>16</v>
      </c>
      <c r="B29" s="24" t="s">
        <v>101</v>
      </c>
      <c r="C29" s="25" t="s">
        <v>76</v>
      </c>
      <c r="D29" s="40">
        <v>160.30000000000001</v>
      </c>
      <c r="E29" s="27"/>
      <c r="F29" s="28">
        <v>205.3</v>
      </c>
      <c r="G29" s="43">
        <v>10.7</v>
      </c>
      <c r="H29" s="42"/>
      <c r="I29" s="30">
        <v>35</v>
      </c>
      <c r="J29" s="31">
        <v>0.5</v>
      </c>
      <c r="K29" s="32"/>
      <c r="L29" s="31">
        <v>0.2</v>
      </c>
      <c r="M29" s="31"/>
      <c r="N29" s="31">
        <v>0.2</v>
      </c>
      <c r="P29" s="32">
        <v>0.25</v>
      </c>
      <c r="R29" s="33">
        <f t="shared" si="0"/>
        <v>205.3</v>
      </c>
      <c r="T29" s="9"/>
      <c r="U29" s="35">
        <f t="shared" si="4"/>
        <v>10.7</v>
      </c>
      <c r="V29" s="36">
        <f t="shared" si="2"/>
        <v>34.299999999999997</v>
      </c>
      <c r="W29" s="37">
        <f t="shared" si="3"/>
        <v>45</v>
      </c>
      <c r="X29" s="25"/>
      <c r="Y29" s="39" t="s">
        <v>33</v>
      </c>
    </row>
    <row r="30" spans="1:25" x14ac:dyDescent="0.25">
      <c r="B30" s="24" t="s">
        <v>102</v>
      </c>
      <c r="C30" s="25" t="s">
        <v>77</v>
      </c>
      <c r="D30" s="40">
        <v>161.30000000000001</v>
      </c>
      <c r="E30" s="27"/>
      <c r="F30" s="28">
        <v>207.2</v>
      </c>
      <c r="G30" s="43">
        <v>10.1</v>
      </c>
      <c r="H30" s="42"/>
      <c r="I30" s="30">
        <v>35</v>
      </c>
      <c r="J30" s="31">
        <v>0.5</v>
      </c>
      <c r="K30" s="32"/>
      <c r="L30" s="31">
        <v>0.2</v>
      </c>
      <c r="M30" s="31"/>
      <c r="N30" s="31">
        <v>0.2</v>
      </c>
      <c r="P30" s="32">
        <v>0.25</v>
      </c>
      <c r="R30" s="33">
        <f t="shared" si="0"/>
        <v>207.2</v>
      </c>
      <c r="T30" s="9"/>
      <c r="U30" s="35">
        <f t="shared" si="4"/>
        <v>10.1</v>
      </c>
      <c r="V30" s="36">
        <f t="shared" si="2"/>
        <v>35.799999999999976</v>
      </c>
      <c r="W30" s="37">
        <f t="shared" si="3"/>
        <v>45.899999999999977</v>
      </c>
      <c r="X30" s="25"/>
      <c r="Y30" s="39" t="s">
        <v>33</v>
      </c>
    </row>
    <row r="31" spans="1:25" x14ac:dyDescent="0.25">
      <c r="B31" s="24" t="s">
        <v>105</v>
      </c>
      <c r="C31" s="25" t="s">
        <v>78</v>
      </c>
      <c r="D31" s="40">
        <v>158.69999999999999</v>
      </c>
      <c r="E31" s="27"/>
      <c r="F31" s="28">
        <v>204.8</v>
      </c>
      <c r="G31" s="43">
        <v>10.1</v>
      </c>
      <c r="H31" s="42"/>
      <c r="I31" s="30">
        <v>35</v>
      </c>
      <c r="J31" s="31">
        <v>0.5</v>
      </c>
      <c r="K31" s="32"/>
      <c r="L31" s="31">
        <v>0.2</v>
      </c>
      <c r="M31" s="31"/>
      <c r="N31" s="31">
        <v>0.2</v>
      </c>
      <c r="P31" s="32">
        <v>0.25</v>
      </c>
      <c r="R31" s="33">
        <f t="shared" si="0"/>
        <v>204.8</v>
      </c>
      <c r="T31" s="9"/>
      <c r="U31" s="35">
        <f t="shared" si="4"/>
        <v>10.1</v>
      </c>
      <c r="V31" s="36">
        <f t="shared" si="2"/>
        <v>36.000000000000021</v>
      </c>
      <c r="W31" s="37">
        <f t="shared" si="3"/>
        <v>46.100000000000023</v>
      </c>
      <c r="X31" s="25"/>
      <c r="Y31" s="39" t="s">
        <v>33</v>
      </c>
    </row>
    <row r="32" spans="1:25" x14ac:dyDescent="0.25">
      <c r="B32" s="24" t="s">
        <v>106</v>
      </c>
      <c r="C32" s="25" t="s">
        <v>79</v>
      </c>
      <c r="D32" s="40">
        <v>158.4</v>
      </c>
      <c r="E32" s="27"/>
      <c r="F32" s="28">
        <v>204.7</v>
      </c>
      <c r="G32" s="43">
        <v>10</v>
      </c>
      <c r="H32" s="42"/>
      <c r="I32" s="30">
        <v>35</v>
      </c>
      <c r="J32" s="31">
        <v>0.5</v>
      </c>
      <c r="K32" s="32"/>
      <c r="L32" s="31">
        <v>0.2</v>
      </c>
      <c r="M32" s="31"/>
      <c r="N32" s="31">
        <v>0.2</v>
      </c>
      <c r="P32" s="32">
        <v>0.25</v>
      </c>
      <c r="R32" s="33">
        <f t="shared" si="0"/>
        <v>204.7</v>
      </c>
      <c r="T32" s="9"/>
      <c r="U32" s="35">
        <f t="shared" si="4"/>
        <v>10</v>
      </c>
      <c r="V32" s="36">
        <f t="shared" si="2"/>
        <v>36.299999999999983</v>
      </c>
      <c r="W32" s="37">
        <f t="shared" si="3"/>
        <v>46.299999999999983</v>
      </c>
      <c r="X32" s="25"/>
      <c r="Y32" s="39" t="s">
        <v>33</v>
      </c>
    </row>
    <row r="33" spans="1:25" x14ac:dyDescent="0.25">
      <c r="B33" s="24" t="s">
        <v>103</v>
      </c>
      <c r="C33" s="25" t="s">
        <v>80</v>
      </c>
      <c r="D33" s="47">
        <v>162.30000000000001</v>
      </c>
      <c r="E33" s="47"/>
      <c r="F33" s="40">
        <v>206.2</v>
      </c>
      <c r="G33" s="43">
        <v>11.2</v>
      </c>
      <c r="H33" s="42"/>
      <c r="I33" s="30">
        <v>35</v>
      </c>
      <c r="J33" s="31">
        <v>0.5</v>
      </c>
      <c r="K33" s="32"/>
      <c r="L33" s="31">
        <v>0.2</v>
      </c>
      <c r="M33" s="31"/>
      <c r="N33" s="31">
        <v>0.2</v>
      </c>
      <c r="P33" s="32">
        <v>0.25</v>
      </c>
      <c r="R33" s="33">
        <f t="shared" si="0"/>
        <v>206.2</v>
      </c>
      <c r="T33" s="9"/>
      <c r="U33" s="35">
        <f t="shared" si="4"/>
        <v>11.2</v>
      </c>
      <c r="V33" s="36">
        <f t="shared" si="2"/>
        <v>32.699999999999974</v>
      </c>
      <c r="W33" s="37">
        <f t="shared" si="3"/>
        <v>43.899999999999977</v>
      </c>
      <c r="X33" s="25"/>
      <c r="Y33" s="39" t="s">
        <v>33</v>
      </c>
    </row>
    <row r="34" spans="1:25" x14ac:dyDescent="0.25">
      <c r="A34" s="24"/>
      <c r="B34" s="24" t="s">
        <v>104</v>
      </c>
      <c r="C34" s="25" t="s">
        <v>81</v>
      </c>
      <c r="D34" s="47">
        <v>165.5</v>
      </c>
      <c r="E34" s="47"/>
      <c r="F34" s="40">
        <v>212.4</v>
      </c>
      <c r="G34" s="43">
        <v>9.9</v>
      </c>
      <c r="H34" s="42"/>
      <c r="I34" s="30">
        <v>35</v>
      </c>
      <c r="J34" s="31">
        <v>0.5</v>
      </c>
      <c r="K34" s="32"/>
      <c r="L34" s="31">
        <v>0.2</v>
      </c>
      <c r="M34" s="31"/>
      <c r="N34" s="31">
        <v>0.2</v>
      </c>
      <c r="P34" s="32">
        <v>0.25</v>
      </c>
      <c r="R34" s="33">
        <f t="shared" si="0"/>
        <v>212.4</v>
      </c>
      <c r="T34" s="9"/>
      <c r="U34" s="35">
        <f t="shared" si="4"/>
        <v>9.9</v>
      </c>
      <c r="V34" s="36">
        <f t="shared" si="2"/>
        <v>37.000000000000007</v>
      </c>
      <c r="W34" s="37">
        <f t="shared" si="3"/>
        <v>46.900000000000006</v>
      </c>
      <c r="Y34" s="39" t="s">
        <v>33</v>
      </c>
    </row>
    <row r="35" spans="1:25" x14ac:dyDescent="0.25">
      <c r="A35" s="24"/>
      <c r="B35" s="24" t="s">
        <v>107</v>
      </c>
      <c r="C35" s="25" t="s">
        <v>82</v>
      </c>
      <c r="D35" s="47">
        <v>160.5</v>
      </c>
      <c r="E35" s="27"/>
      <c r="F35" s="47">
        <v>206.7</v>
      </c>
      <c r="G35" s="115">
        <v>10</v>
      </c>
      <c r="H35" s="27"/>
      <c r="I35" s="30">
        <v>35</v>
      </c>
      <c r="J35" s="31">
        <v>0.5</v>
      </c>
      <c r="K35" s="32"/>
      <c r="L35" s="31">
        <v>0.2</v>
      </c>
      <c r="M35" s="31"/>
      <c r="N35" s="31">
        <v>0.2</v>
      </c>
      <c r="P35" s="32">
        <v>0.25</v>
      </c>
      <c r="R35" s="33">
        <f t="shared" si="0"/>
        <v>206.7</v>
      </c>
      <c r="T35" s="9"/>
      <c r="U35" s="35">
        <f t="shared" si="4"/>
        <v>10</v>
      </c>
      <c r="V35" s="36">
        <f t="shared" si="2"/>
        <v>36.199999999999989</v>
      </c>
      <c r="W35" s="37">
        <f t="shared" si="3"/>
        <v>46.199999999999989</v>
      </c>
      <c r="Y35" s="39" t="s">
        <v>33</v>
      </c>
    </row>
    <row r="36" spans="1:25" x14ac:dyDescent="0.25">
      <c r="B36" s="24" t="s">
        <v>108</v>
      </c>
      <c r="C36" s="25" t="s">
        <v>83</v>
      </c>
      <c r="D36" s="47">
        <v>162</v>
      </c>
      <c r="E36" s="27"/>
      <c r="F36" s="47">
        <v>207.5</v>
      </c>
      <c r="G36" s="47">
        <v>10.3</v>
      </c>
      <c r="H36" s="27"/>
      <c r="I36" s="30">
        <v>35</v>
      </c>
      <c r="J36" s="31">
        <v>0.5</v>
      </c>
      <c r="L36" s="31">
        <v>0.2</v>
      </c>
      <c r="N36" s="31">
        <v>0.2</v>
      </c>
      <c r="P36" s="32">
        <v>0.25</v>
      </c>
      <c r="R36" s="33">
        <f t="shared" si="0"/>
        <v>207.5</v>
      </c>
      <c r="T36" s="9"/>
      <c r="U36" s="35">
        <f t="shared" si="4"/>
        <v>10.3</v>
      </c>
      <c r="V36" s="36">
        <f t="shared" si="2"/>
        <v>35.200000000000003</v>
      </c>
      <c r="W36" s="37">
        <f t="shared" si="3"/>
        <v>45.5</v>
      </c>
      <c r="Y36" s="39" t="s">
        <v>33</v>
      </c>
    </row>
    <row r="37" spans="1:25" x14ac:dyDescent="0.25">
      <c r="B37" s="24" t="s">
        <v>109</v>
      </c>
      <c r="C37" s="25" t="s">
        <v>84</v>
      </c>
      <c r="D37" s="47">
        <v>161.69999999999999</v>
      </c>
      <c r="E37" s="27"/>
      <c r="F37" s="47">
        <v>208.4</v>
      </c>
      <c r="G37" s="47">
        <v>10.3</v>
      </c>
      <c r="H37" s="27"/>
      <c r="I37" s="30">
        <v>35</v>
      </c>
      <c r="J37" s="31">
        <v>0.5</v>
      </c>
      <c r="L37" s="31">
        <v>0.2</v>
      </c>
      <c r="N37" s="31">
        <v>0.2</v>
      </c>
      <c r="P37" s="32">
        <v>0.25</v>
      </c>
      <c r="R37" s="33">
        <f t="shared" si="0"/>
        <v>208.4</v>
      </c>
      <c r="U37" s="35">
        <f t="shared" si="4"/>
        <v>10.3</v>
      </c>
      <c r="V37" s="36">
        <f t="shared" si="2"/>
        <v>36.40000000000002</v>
      </c>
      <c r="W37" s="37">
        <f t="shared" si="3"/>
        <v>46.700000000000017</v>
      </c>
      <c r="Y37" s="39" t="s">
        <v>33</v>
      </c>
    </row>
    <row r="38" spans="1:25" x14ac:dyDescent="0.25">
      <c r="B38" s="24" t="s">
        <v>110</v>
      </c>
      <c r="C38" s="25" t="s">
        <v>85</v>
      </c>
      <c r="D38" s="47">
        <v>161.9</v>
      </c>
      <c r="E38" s="27"/>
      <c r="F38" s="47">
        <v>208.7</v>
      </c>
      <c r="G38" s="47">
        <v>10.5</v>
      </c>
      <c r="H38" s="27"/>
      <c r="I38" s="30">
        <v>35</v>
      </c>
      <c r="J38" s="31">
        <v>0.5</v>
      </c>
      <c r="L38" s="31">
        <v>0.2</v>
      </c>
      <c r="N38" s="31">
        <v>0.2</v>
      </c>
      <c r="P38" s="32">
        <v>0.25</v>
      </c>
      <c r="R38" s="33">
        <f t="shared" si="0"/>
        <v>208.7</v>
      </c>
      <c r="U38" s="35">
        <f t="shared" si="4"/>
        <v>10.5</v>
      </c>
      <c r="V38" s="36">
        <f t="shared" si="2"/>
        <v>36.299999999999983</v>
      </c>
      <c r="W38" s="37">
        <f t="shared" si="3"/>
        <v>46.799999999999983</v>
      </c>
      <c r="Y38" s="39" t="s">
        <v>33</v>
      </c>
    </row>
    <row r="39" spans="1:25" ht="15.75" thickBot="1" x14ac:dyDescent="0.3"/>
    <row r="40" spans="1:25" ht="32.25" thickBot="1" x14ac:dyDescent="0.5">
      <c r="A40" s="48" t="s">
        <v>35</v>
      </c>
      <c r="B40" s="141" t="s">
        <v>36</v>
      </c>
      <c r="C40" s="142"/>
      <c r="D40" s="142"/>
      <c r="E40" s="142"/>
      <c r="F40" s="142"/>
      <c r="G40" s="142"/>
      <c r="H40" s="142"/>
      <c r="I40" s="142"/>
      <c r="J40" s="142"/>
      <c r="K40" s="49"/>
    </row>
    <row r="41" spans="1:25" ht="41.25" customHeight="1" thickBot="1" x14ac:dyDescent="0.4">
      <c r="A41" s="9"/>
      <c r="B41" s="9"/>
      <c r="C41" s="50"/>
      <c r="D41" s="51">
        <v>0</v>
      </c>
      <c r="E41" s="108" t="s">
        <v>37</v>
      </c>
      <c r="F41" s="51">
        <v>1</v>
      </c>
      <c r="G41" s="51">
        <v>2</v>
      </c>
      <c r="H41" s="51">
        <v>3</v>
      </c>
      <c r="I41" s="51">
        <v>4</v>
      </c>
      <c r="J41" s="17"/>
      <c r="K41" s="52"/>
      <c r="O41" s="10" t="s">
        <v>38</v>
      </c>
    </row>
    <row r="42" spans="1:25" ht="63" customHeight="1" x14ac:dyDescent="0.25">
      <c r="A42" s="10" t="s">
        <v>6</v>
      </c>
      <c r="B42" s="17" t="s">
        <v>39</v>
      </c>
      <c r="C42" s="53" t="s">
        <v>40</v>
      </c>
      <c r="D42" s="54" t="s">
        <v>41</v>
      </c>
      <c r="E42" s="31" t="s">
        <v>42</v>
      </c>
      <c r="F42" s="17" t="s">
        <v>43</v>
      </c>
      <c r="G42" s="17" t="s">
        <v>44</v>
      </c>
      <c r="H42" s="17" t="s">
        <v>45</v>
      </c>
      <c r="I42" s="17" t="s">
        <v>46</v>
      </c>
      <c r="J42" s="17" t="s">
        <v>47</v>
      </c>
      <c r="K42" s="10"/>
      <c r="L42" s="10" t="s">
        <v>48</v>
      </c>
      <c r="N42" s="10" t="s">
        <v>49</v>
      </c>
      <c r="O42" s="17" t="s">
        <v>38</v>
      </c>
    </row>
    <row r="43" spans="1:25" x14ac:dyDescent="0.25">
      <c r="A43" s="24"/>
      <c r="C43" s="24" t="str">
        <f>C15</f>
        <v>JA_SAMP_1</v>
      </c>
      <c r="D43" s="55"/>
      <c r="E43" s="56"/>
      <c r="F43" s="118">
        <v>31</v>
      </c>
      <c r="G43" s="58">
        <v>10</v>
      </c>
      <c r="H43" s="58">
        <v>4</v>
      </c>
      <c r="I43" s="57">
        <v>1</v>
      </c>
      <c r="J43" s="25" t="s">
        <v>61</v>
      </c>
      <c r="K43" s="109"/>
      <c r="N43" s="114"/>
      <c r="O43" s="59">
        <f>N43*I43</f>
        <v>0</v>
      </c>
    </row>
    <row r="44" spans="1:25" x14ac:dyDescent="0.25">
      <c r="A44" s="24"/>
      <c r="B44" s="25"/>
      <c r="C44" s="25" t="str">
        <f>C16</f>
        <v>JA_SAMP_2</v>
      </c>
      <c r="D44" s="55"/>
      <c r="E44" s="56"/>
      <c r="F44" s="118">
        <v>30.8</v>
      </c>
      <c r="G44" s="58">
        <v>10</v>
      </c>
      <c r="H44" s="58">
        <v>4</v>
      </c>
      <c r="I44" s="57">
        <v>1</v>
      </c>
      <c r="J44" s="25" t="s">
        <v>61</v>
      </c>
      <c r="K44" s="109"/>
      <c r="N44" s="114"/>
      <c r="O44" s="59">
        <f t="shared" ref="O44:O66" si="5">N44*I44</f>
        <v>0</v>
      </c>
    </row>
    <row r="45" spans="1:25" x14ac:dyDescent="0.25">
      <c r="A45" s="24"/>
      <c r="B45" s="25"/>
      <c r="C45" s="25" t="str">
        <f>C17</f>
        <v>JA_SAMP_3</v>
      </c>
      <c r="D45" s="55"/>
      <c r="E45" s="56"/>
      <c r="F45" s="118">
        <v>31.1</v>
      </c>
      <c r="G45" s="58">
        <v>10</v>
      </c>
      <c r="H45" s="58">
        <v>4</v>
      </c>
      <c r="I45" s="57">
        <v>1</v>
      </c>
      <c r="J45" s="25" t="s">
        <v>61</v>
      </c>
      <c r="K45" s="109"/>
      <c r="N45" s="114"/>
      <c r="O45" s="59">
        <f t="shared" si="5"/>
        <v>0</v>
      </c>
    </row>
    <row r="46" spans="1:25" x14ac:dyDescent="0.25">
      <c r="A46" s="24"/>
      <c r="B46" s="25"/>
      <c r="C46" s="25" t="str">
        <f>C18</f>
        <v>JA_SAMP_4</v>
      </c>
      <c r="D46" s="55"/>
      <c r="E46" s="56"/>
      <c r="F46" s="118">
        <v>31</v>
      </c>
      <c r="G46" s="58">
        <v>10</v>
      </c>
      <c r="H46" s="58">
        <v>4</v>
      </c>
      <c r="I46" s="57">
        <v>1</v>
      </c>
      <c r="J46" s="25" t="s">
        <v>61</v>
      </c>
      <c r="K46" s="109"/>
      <c r="N46" s="114"/>
      <c r="O46" s="59">
        <f t="shared" si="5"/>
        <v>0</v>
      </c>
    </row>
    <row r="47" spans="1:25" x14ac:dyDescent="0.25">
      <c r="A47" s="24"/>
      <c r="B47" s="25"/>
      <c r="C47" s="25" t="str">
        <f t="shared" ref="C47:C66" si="6">C19</f>
        <v>JA_SAMP_5</v>
      </c>
      <c r="D47" s="55"/>
      <c r="E47" s="56"/>
      <c r="F47" s="118">
        <v>30.4</v>
      </c>
      <c r="G47" s="58">
        <v>10</v>
      </c>
      <c r="H47" s="58">
        <v>4</v>
      </c>
      <c r="I47" s="57">
        <v>1</v>
      </c>
      <c r="J47" s="25" t="s">
        <v>61</v>
      </c>
      <c r="K47" s="109"/>
      <c r="N47" s="114"/>
      <c r="O47" s="59">
        <f t="shared" si="5"/>
        <v>0</v>
      </c>
      <c r="R47" s="60"/>
    </row>
    <row r="48" spans="1:25" x14ac:dyDescent="0.25">
      <c r="C48" s="25" t="str">
        <f t="shared" si="6"/>
        <v>JA_SAMP_6</v>
      </c>
      <c r="D48" s="55"/>
      <c r="E48" s="56"/>
      <c r="F48" s="118">
        <v>30.6</v>
      </c>
      <c r="G48" s="58">
        <v>10</v>
      </c>
      <c r="H48" s="58">
        <v>4</v>
      </c>
      <c r="I48" s="57">
        <v>1</v>
      </c>
      <c r="J48" s="25" t="s">
        <v>61</v>
      </c>
      <c r="K48" s="109"/>
      <c r="N48" s="114"/>
      <c r="O48" s="59">
        <f t="shared" si="5"/>
        <v>0</v>
      </c>
    </row>
    <row r="49" spans="1:15" x14ac:dyDescent="0.25">
      <c r="A49" s="24"/>
      <c r="B49" s="25"/>
      <c r="C49" s="25" t="str">
        <f t="shared" si="6"/>
        <v>JA_SAMP_7</v>
      </c>
      <c r="D49" s="55"/>
      <c r="E49" s="57"/>
      <c r="F49" s="118">
        <v>29.9</v>
      </c>
      <c r="G49" s="58">
        <v>10</v>
      </c>
      <c r="H49" s="58">
        <v>4</v>
      </c>
      <c r="I49" s="57">
        <v>1</v>
      </c>
      <c r="J49" s="25" t="s">
        <v>61</v>
      </c>
      <c r="K49" s="109"/>
      <c r="N49" s="61"/>
      <c r="O49" s="59">
        <f t="shared" si="5"/>
        <v>0</v>
      </c>
    </row>
    <row r="50" spans="1:15" x14ac:dyDescent="0.25">
      <c r="A50" s="24"/>
      <c r="C50" s="25" t="str">
        <f t="shared" si="6"/>
        <v>JA_SAMP_8</v>
      </c>
      <c r="D50" s="55"/>
      <c r="E50" s="57"/>
      <c r="F50" s="118">
        <v>30.8</v>
      </c>
      <c r="G50" s="58">
        <v>10</v>
      </c>
      <c r="H50" s="58">
        <v>4</v>
      </c>
      <c r="I50" s="57">
        <v>1</v>
      </c>
      <c r="J50" s="25" t="s">
        <v>61</v>
      </c>
      <c r="K50" s="109"/>
      <c r="N50" s="61"/>
      <c r="O50" s="59">
        <f t="shared" si="5"/>
        <v>0</v>
      </c>
    </row>
    <row r="51" spans="1:15" x14ac:dyDescent="0.25">
      <c r="A51" s="24"/>
      <c r="B51" s="25"/>
      <c r="C51" s="25" t="str">
        <f t="shared" si="6"/>
        <v>JA_SAMP_9</v>
      </c>
      <c r="D51" s="55"/>
      <c r="E51" s="57"/>
      <c r="F51" s="118">
        <v>29.7</v>
      </c>
      <c r="G51" s="58">
        <v>10</v>
      </c>
      <c r="H51" s="58">
        <v>4</v>
      </c>
      <c r="I51" s="57">
        <v>1</v>
      </c>
      <c r="J51" s="25" t="s">
        <v>61</v>
      </c>
      <c r="K51" s="109"/>
      <c r="N51" s="61"/>
      <c r="O51" s="59">
        <f t="shared" si="5"/>
        <v>0</v>
      </c>
    </row>
    <row r="52" spans="1:15" x14ac:dyDescent="0.25">
      <c r="A52" s="62"/>
      <c r="C52" s="25" t="str">
        <f t="shared" si="6"/>
        <v>JA_SAMP_10</v>
      </c>
      <c r="D52" s="55"/>
      <c r="E52" s="36"/>
      <c r="F52" s="118">
        <v>31</v>
      </c>
      <c r="G52" s="58">
        <v>10</v>
      </c>
      <c r="H52" s="58">
        <v>4</v>
      </c>
      <c r="I52" s="57">
        <v>1</v>
      </c>
      <c r="J52" s="25" t="s">
        <v>61</v>
      </c>
      <c r="K52" s="109"/>
      <c r="N52" s="61"/>
      <c r="O52" s="59">
        <f t="shared" si="5"/>
        <v>0</v>
      </c>
    </row>
    <row r="53" spans="1:15" x14ac:dyDescent="0.25">
      <c r="A53" s="62"/>
      <c r="B53" s="25"/>
      <c r="C53" s="25" t="str">
        <f t="shared" si="6"/>
        <v>JA_SAMP_11</v>
      </c>
      <c r="D53" s="55"/>
      <c r="E53" s="36"/>
      <c r="F53" s="118">
        <v>29.9</v>
      </c>
      <c r="G53" s="58">
        <v>10</v>
      </c>
      <c r="H53" s="58">
        <v>4</v>
      </c>
      <c r="I53" s="57">
        <v>1</v>
      </c>
      <c r="J53" s="25" t="s">
        <v>61</v>
      </c>
      <c r="K53" s="109"/>
      <c r="N53" s="61"/>
      <c r="O53" s="59">
        <f t="shared" si="5"/>
        <v>0</v>
      </c>
    </row>
    <row r="54" spans="1:15" x14ac:dyDescent="0.25">
      <c r="A54" s="62"/>
      <c r="B54" s="25"/>
      <c r="C54" s="25" t="str">
        <f t="shared" si="6"/>
        <v>JA_SAMP_12</v>
      </c>
      <c r="D54" s="34"/>
      <c r="E54" s="36"/>
      <c r="F54" s="118">
        <v>30</v>
      </c>
      <c r="G54" s="58">
        <v>10</v>
      </c>
      <c r="H54" s="58">
        <v>4</v>
      </c>
      <c r="I54" s="57">
        <v>1</v>
      </c>
      <c r="J54" s="25" t="s">
        <v>61</v>
      </c>
      <c r="K54" s="109"/>
      <c r="N54" s="61"/>
      <c r="O54" s="59">
        <f t="shared" si="5"/>
        <v>0</v>
      </c>
    </row>
    <row r="55" spans="1:15" x14ac:dyDescent="0.25">
      <c r="A55" s="62"/>
      <c r="B55" s="25"/>
      <c r="C55" s="25" t="str">
        <f t="shared" si="6"/>
        <v>JA_SAMP_13</v>
      </c>
      <c r="D55" s="55"/>
      <c r="E55" s="36"/>
      <c r="F55" s="118">
        <v>32.200000000000003</v>
      </c>
      <c r="G55" s="58">
        <v>10</v>
      </c>
      <c r="H55" s="58">
        <v>4</v>
      </c>
      <c r="I55" s="57">
        <v>1</v>
      </c>
      <c r="J55" s="25" t="s">
        <v>61</v>
      </c>
      <c r="K55" s="109"/>
      <c r="N55" s="61"/>
      <c r="O55" s="59">
        <f t="shared" si="5"/>
        <v>0</v>
      </c>
    </row>
    <row r="56" spans="1:15" x14ac:dyDescent="0.25">
      <c r="A56" s="62"/>
      <c r="B56" s="25"/>
      <c r="C56" s="25" t="str">
        <f t="shared" si="6"/>
        <v>JA_SAMP_14</v>
      </c>
      <c r="D56" s="55"/>
      <c r="E56" s="36"/>
      <c r="F56" s="118">
        <v>33.799999999999997</v>
      </c>
      <c r="G56" s="58">
        <v>10</v>
      </c>
      <c r="H56" s="58">
        <v>4</v>
      </c>
      <c r="I56" s="57">
        <v>1</v>
      </c>
      <c r="J56" s="25" t="s">
        <v>61</v>
      </c>
      <c r="K56" s="109"/>
      <c r="N56" s="61"/>
      <c r="O56" s="59">
        <f t="shared" si="5"/>
        <v>0</v>
      </c>
    </row>
    <row r="57" spans="1:15" x14ac:dyDescent="0.25">
      <c r="A57" s="62"/>
      <c r="B57" s="25"/>
      <c r="C57" s="25" t="str">
        <f t="shared" si="6"/>
        <v>JA_SAMP_15</v>
      </c>
      <c r="D57" s="63"/>
      <c r="E57" s="36"/>
      <c r="F57" s="118">
        <v>31.7</v>
      </c>
      <c r="G57" s="58">
        <v>10</v>
      </c>
      <c r="H57" s="58">
        <v>4</v>
      </c>
      <c r="I57" s="57">
        <v>1</v>
      </c>
      <c r="J57" s="25" t="s">
        <v>61</v>
      </c>
      <c r="K57" s="109"/>
      <c r="N57" s="61"/>
      <c r="O57" s="59">
        <f t="shared" si="5"/>
        <v>0</v>
      </c>
    </row>
    <row r="58" spans="1:15" x14ac:dyDescent="0.25">
      <c r="A58" s="62"/>
      <c r="B58" s="25"/>
      <c r="C58" s="25" t="str">
        <f t="shared" si="6"/>
        <v>JA_SAMP_16</v>
      </c>
      <c r="D58" s="55"/>
      <c r="E58" s="36"/>
      <c r="F58" s="118">
        <v>30.8</v>
      </c>
      <c r="G58" s="58">
        <v>10</v>
      </c>
      <c r="H58" s="58">
        <v>4</v>
      </c>
      <c r="I58" s="57">
        <v>1</v>
      </c>
      <c r="J58" s="25" t="s">
        <v>61</v>
      </c>
      <c r="K58" s="109"/>
      <c r="N58" s="61"/>
      <c r="O58" s="59">
        <f t="shared" si="5"/>
        <v>0</v>
      </c>
    </row>
    <row r="59" spans="1:15" x14ac:dyDescent="0.25">
      <c r="A59" s="62"/>
      <c r="B59" s="25"/>
      <c r="C59" s="25" t="str">
        <f t="shared" si="6"/>
        <v>JA_SAMP_17</v>
      </c>
      <c r="D59" s="55"/>
      <c r="E59" s="36"/>
      <c r="F59" s="118">
        <v>31.5</v>
      </c>
      <c r="G59" s="58">
        <v>10</v>
      </c>
      <c r="H59" s="58">
        <v>4</v>
      </c>
      <c r="I59" s="57">
        <v>1</v>
      </c>
      <c r="J59" s="25" t="s">
        <v>61</v>
      </c>
      <c r="K59" s="109"/>
      <c r="N59" s="61"/>
      <c r="O59" s="59">
        <f t="shared" si="5"/>
        <v>0</v>
      </c>
    </row>
    <row r="60" spans="1:15" x14ac:dyDescent="0.25">
      <c r="A60" s="62"/>
      <c r="B60" s="25"/>
      <c r="C60" s="25" t="str">
        <f t="shared" si="6"/>
        <v>JA_SAMP_18</v>
      </c>
      <c r="D60" s="55"/>
      <c r="E60" s="36"/>
      <c r="F60" s="118">
        <v>33.299999999999997</v>
      </c>
      <c r="G60" s="58">
        <v>10</v>
      </c>
      <c r="H60" s="58">
        <v>4</v>
      </c>
      <c r="I60" s="57">
        <v>1</v>
      </c>
      <c r="J60" s="25" t="s">
        <v>61</v>
      </c>
      <c r="K60" s="109"/>
      <c r="N60" s="61"/>
      <c r="O60" s="59">
        <f t="shared" si="5"/>
        <v>0</v>
      </c>
    </row>
    <row r="61" spans="1:15" x14ac:dyDescent="0.25">
      <c r="A61" s="62"/>
      <c r="B61" s="25"/>
      <c r="C61" s="25" t="str">
        <f t="shared" si="6"/>
        <v>JA_SAMP_19</v>
      </c>
      <c r="D61" s="45"/>
      <c r="E61" s="31"/>
      <c r="F61" s="118">
        <v>30</v>
      </c>
      <c r="G61" s="58">
        <v>10</v>
      </c>
      <c r="H61" s="58">
        <v>4</v>
      </c>
      <c r="I61" s="57">
        <v>1</v>
      </c>
      <c r="J61" s="25" t="s">
        <v>61</v>
      </c>
      <c r="K61" s="110"/>
      <c r="N61" s="61"/>
      <c r="O61" s="59">
        <f t="shared" si="5"/>
        <v>0</v>
      </c>
    </row>
    <row r="62" spans="1:15" x14ac:dyDescent="0.25">
      <c r="A62" s="62"/>
      <c r="B62" s="25"/>
      <c r="C62" s="25" t="str">
        <f t="shared" si="6"/>
        <v>JA_SAMP_20</v>
      </c>
      <c r="D62" s="45"/>
      <c r="F62" s="118">
        <v>30.1</v>
      </c>
      <c r="G62" s="58">
        <v>10</v>
      </c>
      <c r="H62" s="58">
        <v>4</v>
      </c>
      <c r="I62" s="57">
        <v>1</v>
      </c>
      <c r="J62" s="25" t="s">
        <v>61</v>
      </c>
      <c r="K62" s="110"/>
      <c r="N62" s="61"/>
      <c r="O62" s="59">
        <f t="shared" si="5"/>
        <v>0</v>
      </c>
    </row>
    <row r="63" spans="1:15" x14ac:dyDescent="0.25">
      <c r="A63" s="9"/>
      <c r="B63" s="9"/>
      <c r="C63" s="25" t="str">
        <f t="shared" si="6"/>
        <v>JA_SAMP_21</v>
      </c>
      <c r="D63" s="9"/>
      <c r="F63" s="119">
        <v>30</v>
      </c>
      <c r="G63" s="58">
        <v>10</v>
      </c>
      <c r="H63" s="58">
        <v>4</v>
      </c>
      <c r="I63" s="57">
        <v>1</v>
      </c>
      <c r="J63" s="25" t="s">
        <v>61</v>
      </c>
      <c r="K63" s="111"/>
      <c r="N63" s="61"/>
      <c r="O63" s="59">
        <f t="shared" si="5"/>
        <v>0</v>
      </c>
    </row>
    <row r="64" spans="1:15" x14ac:dyDescent="0.25">
      <c r="C64" s="25" t="str">
        <f t="shared" si="6"/>
        <v>JA_SAMP_22</v>
      </c>
      <c r="F64" s="118">
        <v>30.2</v>
      </c>
      <c r="G64" s="58">
        <v>10</v>
      </c>
      <c r="H64" s="58">
        <v>4</v>
      </c>
      <c r="I64" s="57">
        <v>1</v>
      </c>
      <c r="J64" s="25" t="s">
        <v>61</v>
      </c>
      <c r="K64" s="112"/>
      <c r="O64" s="59">
        <f t="shared" si="5"/>
        <v>0</v>
      </c>
    </row>
    <row r="65" spans="1:15" x14ac:dyDescent="0.25">
      <c r="C65" s="25" t="str">
        <f t="shared" si="6"/>
        <v>JA_SAMP_23</v>
      </c>
      <c r="F65" s="118">
        <v>31.3</v>
      </c>
      <c r="G65" s="58">
        <v>10</v>
      </c>
      <c r="H65" s="58">
        <v>4</v>
      </c>
      <c r="I65" s="57">
        <v>1</v>
      </c>
      <c r="J65" s="25" t="s">
        <v>61</v>
      </c>
      <c r="K65" s="112"/>
      <c r="O65" s="59">
        <f t="shared" si="5"/>
        <v>0</v>
      </c>
    </row>
    <row r="66" spans="1:15" x14ac:dyDescent="0.25">
      <c r="C66" s="25" t="str">
        <f t="shared" si="6"/>
        <v>JA_SAMP_24</v>
      </c>
      <c r="F66" s="118">
        <v>30.6</v>
      </c>
      <c r="G66" s="58">
        <v>10</v>
      </c>
      <c r="H66" s="58">
        <v>4</v>
      </c>
      <c r="I66" s="57">
        <v>1</v>
      </c>
      <c r="J66" s="25" t="s">
        <v>61</v>
      </c>
      <c r="K66" s="112"/>
      <c r="O66" s="59">
        <f t="shared" si="5"/>
        <v>0</v>
      </c>
    </row>
    <row r="67" spans="1:15" ht="15.75" thickBot="1" x14ac:dyDescent="0.3"/>
    <row r="68" spans="1:15" ht="32.25" thickBot="1" x14ac:dyDescent="0.5">
      <c r="A68" s="48" t="s">
        <v>50</v>
      </c>
      <c r="B68" s="143" t="s">
        <v>51</v>
      </c>
      <c r="C68" s="144"/>
      <c r="D68" s="144"/>
      <c r="E68" s="144"/>
      <c r="F68" s="144"/>
      <c r="G68" s="144"/>
      <c r="H68" s="144"/>
      <c r="I68" s="144"/>
      <c r="J68" s="144"/>
      <c r="K68" s="144"/>
      <c r="L68" s="144"/>
    </row>
    <row r="69" spans="1:15" ht="32.25" thickBot="1" x14ac:dyDescent="0.3">
      <c r="A69" s="65"/>
      <c r="B69" s="9"/>
      <c r="C69" s="50"/>
      <c r="D69" s="17"/>
      <c r="E69" s="17" t="s">
        <v>52</v>
      </c>
      <c r="F69" s="17" t="s">
        <v>53</v>
      </c>
      <c r="G69" s="25"/>
      <c r="H69" s="129" t="s">
        <v>60</v>
      </c>
      <c r="I69" s="130"/>
      <c r="J69" s="25"/>
      <c r="K69" s="25"/>
    </row>
    <row r="70" spans="1:15" x14ac:dyDescent="0.25">
      <c r="A70" s="10" t="s">
        <v>54</v>
      </c>
      <c r="B70" s="10" t="s">
        <v>55</v>
      </c>
      <c r="C70" s="53" t="s">
        <v>56</v>
      </c>
      <c r="E70" s="10"/>
      <c r="G70" s="66"/>
      <c r="H70" s="67" t="s">
        <v>57</v>
      </c>
      <c r="I70" s="67" t="s">
        <v>58</v>
      </c>
      <c r="J70" s="68"/>
      <c r="K70" s="66"/>
    </row>
    <row r="71" spans="1:15" x14ac:dyDescent="0.25">
      <c r="A71" s="24" t="s">
        <v>87</v>
      </c>
      <c r="B71" s="25"/>
      <c r="C71" s="69" t="str">
        <f>C43</f>
        <v>JA_SAMP_1</v>
      </c>
      <c r="D71" s="70"/>
      <c r="E71" s="113">
        <v>3.1E-2</v>
      </c>
      <c r="F71" s="71">
        <f>$E71*(($W15)/$F43)*(100/($U15))</f>
        <v>0.46599999999999986</v>
      </c>
      <c r="G71" s="72"/>
      <c r="H71" s="73">
        <f>AVERAGE(F71)</f>
        <v>0.46599999999999986</v>
      </c>
      <c r="I71" s="74"/>
      <c r="K71" s="75"/>
    </row>
    <row r="72" spans="1:15" x14ac:dyDescent="0.25">
      <c r="A72" s="24" t="s">
        <v>88</v>
      </c>
      <c r="B72" s="25"/>
      <c r="C72" s="25" t="str">
        <f t="shared" ref="C72:C94" si="7">C44</f>
        <v>JA_SAMP_2</v>
      </c>
      <c r="D72" s="76"/>
      <c r="E72" s="113">
        <v>4.4999999999999998E-2</v>
      </c>
      <c r="F72" s="71">
        <f t="shared" ref="F72:F94" si="8">$E72*(($W16)/$F44)*(100/($U16))</f>
        <v>0.58697881066302127</v>
      </c>
      <c r="G72" s="77"/>
      <c r="H72" s="78"/>
      <c r="I72" s="74"/>
      <c r="K72" s="77"/>
    </row>
    <row r="73" spans="1:15" x14ac:dyDescent="0.25">
      <c r="A73" s="24" t="s">
        <v>89</v>
      </c>
      <c r="B73" s="25"/>
      <c r="C73" s="25" t="str">
        <f t="shared" si="7"/>
        <v>JA_SAMP_3</v>
      </c>
      <c r="D73" s="31"/>
      <c r="E73" s="113">
        <v>2.4E-2</v>
      </c>
      <c r="F73" s="71">
        <f t="shared" si="8"/>
        <v>0.35681767533666542</v>
      </c>
      <c r="G73" s="75"/>
      <c r="H73" s="73"/>
      <c r="I73" s="79"/>
      <c r="K73" s="75"/>
    </row>
    <row r="74" spans="1:15" x14ac:dyDescent="0.25">
      <c r="A74" s="24" t="s">
        <v>90</v>
      </c>
      <c r="B74" s="25"/>
      <c r="C74" s="69" t="str">
        <f t="shared" si="7"/>
        <v>JA_SAMP_4</v>
      </c>
      <c r="D74" s="71"/>
      <c r="E74" s="113">
        <v>2.4E-2</v>
      </c>
      <c r="F74" s="71">
        <f t="shared" si="8"/>
        <v>0.36935483870967734</v>
      </c>
      <c r="G74" s="80"/>
      <c r="H74" s="73"/>
      <c r="I74" s="81"/>
      <c r="K74" s="77"/>
    </row>
    <row r="75" spans="1:15" x14ac:dyDescent="0.25">
      <c r="A75" s="24" t="s">
        <v>91</v>
      </c>
      <c r="B75" s="25"/>
      <c r="C75" s="25" t="str">
        <f t="shared" si="7"/>
        <v>JA_SAMP_5</v>
      </c>
      <c r="D75" s="31"/>
      <c r="E75" s="113">
        <v>0.20599999999999999</v>
      </c>
      <c r="F75" s="71">
        <f t="shared" si="8"/>
        <v>2.892482943469787</v>
      </c>
      <c r="G75" s="75"/>
      <c r="H75" s="78"/>
      <c r="I75" s="74"/>
      <c r="K75" s="75"/>
    </row>
    <row r="76" spans="1:15" x14ac:dyDescent="0.25">
      <c r="A76" s="24" t="s">
        <v>92</v>
      </c>
      <c r="B76" s="25"/>
      <c r="C76" s="25" t="str">
        <f t="shared" si="7"/>
        <v>JA_SAMP_6</v>
      </c>
      <c r="D76" s="31"/>
      <c r="E76" s="113">
        <v>0.20599999999999999</v>
      </c>
      <c r="F76" s="71">
        <f t="shared" si="8"/>
        <v>2.826238002708592</v>
      </c>
      <c r="G76" s="77"/>
      <c r="H76" s="78"/>
      <c r="I76" s="79"/>
      <c r="K76" s="77"/>
    </row>
    <row r="77" spans="1:15" x14ac:dyDescent="0.25">
      <c r="A77" s="24" t="s">
        <v>93</v>
      </c>
      <c r="B77" s="25"/>
      <c r="C77" s="69" t="str">
        <f t="shared" si="7"/>
        <v>JA_SAMP_7</v>
      </c>
      <c r="D77" s="71"/>
      <c r="E77" s="71">
        <v>0.214</v>
      </c>
      <c r="F77" s="71">
        <f t="shared" si="8"/>
        <v>3.0335982326409123</v>
      </c>
      <c r="G77" s="72"/>
      <c r="H77" s="78"/>
      <c r="I77" s="74"/>
      <c r="K77" s="75"/>
    </row>
    <row r="78" spans="1:15" x14ac:dyDescent="0.25">
      <c r="A78" s="44" t="s">
        <v>94</v>
      </c>
      <c r="B78" s="25"/>
      <c r="C78" s="69" t="str">
        <f t="shared" si="7"/>
        <v>JA_SAMP_8</v>
      </c>
      <c r="D78" s="71"/>
      <c r="E78" s="71">
        <v>0.24199999999999999</v>
      </c>
      <c r="F78" s="71">
        <f t="shared" si="8"/>
        <v>3.1701863354037267</v>
      </c>
      <c r="G78" s="82"/>
      <c r="H78" s="78"/>
      <c r="I78" s="79"/>
      <c r="K78" s="83"/>
    </row>
    <row r="79" spans="1:15" x14ac:dyDescent="0.25">
      <c r="A79" s="44" t="s">
        <v>95</v>
      </c>
      <c r="B79" s="25"/>
      <c r="C79" s="25" t="str">
        <f t="shared" si="7"/>
        <v>JA_SAMP_9</v>
      </c>
      <c r="D79" s="76"/>
      <c r="E79" s="31">
        <v>0.20699999999999999</v>
      </c>
      <c r="F79" s="71">
        <f t="shared" si="8"/>
        <v>2.8125502815768297</v>
      </c>
      <c r="G79" s="75"/>
      <c r="H79" s="78"/>
      <c r="I79" s="74"/>
      <c r="K79" s="75"/>
    </row>
    <row r="80" spans="1:15" x14ac:dyDescent="0.25">
      <c r="A80" s="24" t="s">
        <v>96</v>
      </c>
      <c r="B80" s="25"/>
      <c r="C80" s="25" t="str">
        <f t="shared" si="7"/>
        <v>JA_SAMP_10</v>
      </c>
      <c r="D80" s="31"/>
      <c r="E80" s="31">
        <v>0.19500000000000001</v>
      </c>
      <c r="F80" s="71">
        <f t="shared" si="8"/>
        <v>2.7628083491461095</v>
      </c>
      <c r="G80" s="25"/>
      <c r="H80" s="78"/>
      <c r="I80" s="79"/>
      <c r="K80" s="31"/>
    </row>
    <row r="81" spans="1:11" x14ac:dyDescent="0.25">
      <c r="A81" s="24" t="s">
        <v>97</v>
      </c>
      <c r="B81" s="25"/>
      <c r="C81" s="69" t="str">
        <f t="shared" si="7"/>
        <v>JA_SAMP_11</v>
      </c>
      <c r="D81" s="71"/>
      <c r="E81" s="71">
        <v>0</v>
      </c>
      <c r="F81" s="71">
        <f t="shared" si="8"/>
        <v>0</v>
      </c>
      <c r="G81" s="71"/>
      <c r="H81" s="78"/>
      <c r="I81" s="74"/>
      <c r="K81" s="31"/>
    </row>
    <row r="82" spans="1:11" x14ac:dyDescent="0.25">
      <c r="A82" s="24" t="s">
        <v>98</v>
      </c>
      <c r="B82" s="25"/>
      <c r="C82" s="69" t="str">
        <f t="shared" si="7"/>
        <v>JA_SAMP_12</v>
      </c>
      <c r="D82" s="71"/>
      <c r="E82" s="71">
        <v>0</v>
      </c>
      <c r="F82" s="71">
        <f t="shared" si="8"/>
        <v>0</v>
      </c>
      <c r="G82" s="71"/>
      <c r="H82" s="78"/>
      <c r="I82" s="79"/>
      <c r="K82" s="31"/>
    </row>
    <row r="83" spans="1:11" x14ac:dyDescent="0.25">
      <c r="A83" s="24" t="s">
        <v>99</v>
      </c>
      <c r="B83" s="25"/>
      <c r="C83" s="25" t="str">
        <f t="shared" si="7"/>
        <v>JA_SAMP_13</v>
      </c>
      <c r="D83" s="84"/>
      <c r="E83" s="84">
        <v>0.192</v>
      </c>
      <c r="F83" s="71">
        <f t="shared" si="8"/>
        <v>2.7266477718145081</v>
      </c>
      <c r="G83" s="31"/>
      <c r="H83" s="78"/>
      <c r="I83" s="79"/>
      <c r="K83" s="31"/>
    </row>
    <row r="84" spans="1:11" x14ac:dyDescent="0.25">
      <c r="A84" s="24" t="s">
        <v>100</v>
      </c>
      <c r="B84" s="25"/>
      <c r="C84" s="25" t="str">
        <f t="shared" si="7"/>
        <v>JA_SAMP_14</v>
      </c>
      <c r="D84" s="84"/>
      <c r="E84" s="84">
        <v>0.15</v>
      </c>
      <c r="F84" s="71">
        <f t="shared" si="8"/>
        <v>1.9901787348258404</v>
      </c>
      <c r="G84" s="31"/>
      <c r="H84" s="78"/>
      <c r="I84" s="79"/>
      <c r="K84" s="31"/>
    </row>
    <row r="85" spans="1:11" x14ac:dyDescent="0.25">
      <c r="A85" s="24" t="s">
        <v>101</v>
      </c>
      <c r="B85" s="25"/>
      <c r="C85" s="25" t="str">
        <f t="shared" si="7"/>
        <v>JA_SAMP_15</v>
      </c>
      <c r="D85" s="31"/>
      <c r="E85" s="31">
        <v>0.16700000000000001</v>
      </c>
      <c r="F85" s="71">
        <f t="shared" si="8"/>
        <v>2.2155723930540407</v>
      </c>
      <c r="G85" s="31"/>
      <c r="H85" s="78"/>
      <c r="I85" s="79"/>
      <c r="K85" s="31"/>
    </row>
    <row r="86" spans="1:11" x14ac:dyDescent="0.25">
      <c r="A86" s="24" t="s">
        <v>102</v>
      </c>
      <c r="B86" s="25"/>
      <c r="C86" s="25" t="str">
        <f t="shared" si="7"/>
        <v>JA_SAMP_16</v>
      </c>
      <c r="D86" s="31"/>
      <c r="E86" s="31">
        <v>0.14099999999999999</v>
      </c>
      <c r="F86" s="71">
        <f t="shared" si="8"/>
        <v>2.0804616175903292</v>
      </c>
      <c r="G86" s="31"/>
      <c r="H86" s="78"/>
      <c r="I86" s="79"/>
      <c r="K86" s="31"/>
    </row>
    <row r="87" spans="1:11" x14ac:dyDescent="0.25">
      <c r="A87" s="24" t="s">
        <v>105</v>
      </c>
      <c r="B87" s="25"/>
      <c r="C87" s="25" t="str">
        <f t="shared" si="7"/>
        <v>JA_SAMP_17</v>
      </c>
      <c r="D87" s="31"/>
      <c r="E87" s="31">
        <v>0.111</v>
      </c>
      <c r="F87" s="71">
        <f t="shared" si="8"/>
        <v>1.6083922677982094</v>
      </c>
      <c r="G87" s="25"/>
      <c r="H87" s="78"/>
      <c r="I87" s="79"/>
      <c r="K87" s="31"/>
    </row>
    <row r="88" spans="1:11" x14ac:dyDescent="0.25">
      <c r="A88" s="24" t="s">
        <v>106</v>
      </c>
      <c r="B88" s="9"/>
      <c r="C88" s="25" t="str">
        <f t="shared" si="7"/>
        <v>JA_SAMP_18</v>
      </c>
      <c r="D88" s="31"/>
      <c r="E88" s="31">
        <v>0.114</v>
      </c>
      <c r="F88" s="71">
        <f t="shared" si="8"/>
        <v>1.5850450450450446</v>
      </c>
      <c r="G88" s="25"/>
      <c r="H88" s="78"/>
      <c r="I88" s="79"/>
      <c r="K88" s="31"/>
    </row>
    <row r="89" spans="1:11" x14ac:dyDescent="0.25">
      <c r="A89" s="24" t="s">
        <v>103</v>
      </c>
      <c r="B89" s="25"/>
      <c r="C89" s="25" t="str">
        <f t="shared" si="7"/>
        <v>JA_SAMP_19</v>
      </c>
      <c r="D89" s="31"/>
      <c r="E89" s="31">
        <v>0.186</v>
      </c>
      <c r="F89" s="71">
        <f t="shared" si="8"/>
        <v>2.4301785714285704</v>
      </c>
      <c r="G89" s="25"/>
      <c r="H89" s="78"/>
      <c r="I89" s="79"/>
      <c r="K89" s="31"/>
    </row>
    <row r="90" spans="1:11" x14ac:dyDescent="0.25">
      <c r="A90" s="24" t="s">
        <v>104</v>
      </c>
      <c r="B90" s="25"/>
      <c r="C90" s="25" t="str">
        <f t="shared" si="7"/>
        <v>JA_SAMP_20</v>
      </c>
      <c r="D90" s="31"/>
      <c r="E90" s="31">
        <v>0.159</v>
      </c>
      <c r="F90" s="71">
        <f t="shared" si="8"/>
        <v>2.50246652572234</v>
      </c>
      <c r="G90" s="25"/>
      <c r="H90" s="78"/>
      <c r="I90" s="79"/>
    </row>
    <row r="91" spans="1:11" x14ac:dyDescent="0.25">
      <c r="A91" s="24" t="s">
        <v>107</v>
      </c>
      <c r="B91" s="25"/>
      <c r="C91" s="25" t="str">
        <f t="shared" si="7"/>
        <v>JA_SAMP_21</v>
      </c>
      <c r="D91" s="31"/>
      <c r="E91" s="117">
        <v>4.0000000000000001E-3</v>
      </c>
      <c r="F91" s="71">
        <f t="shared" si="8"/>
        <v>6.1599999999999988E-2</v>
      </c>
      <c r="G91" s="25"/>
      <c r="H91" s="85"/>
      <c r="I91" s="86"/>
    </row>
    <row r="92" spans="1:11" x14ac:dyDescent="0.25">
      <c r="A92" s="24" t="s">
        <v>108</v>
      </c>
      <c r="B92" s="25"/>
      <c r="C92" s="25" t="str">
        <f t="shared" si="7"/>
        <v>JA_SAMP_22</v>
      </c>
      <c r="D92" s="31"/>
      <c r="E92" s="31">
        <v>0</v>
      </c>
      <c r="F92" s="71">
        <f t="shared" si="8"/>
        <v>0</v>
      </c>
      <c r="G92" s="25"/>
      <c r="H92" s="85"/>
      <c r="I92" s="86"/>
    </row>
    <row r="93" spans="1:11" x14ac:dyDescent="0.25">
      <c r="A93" s="24" t="s">
        <v>109</v>
      </c>
      <c r="B93" s="25"/>
      <c r="C93" s="25" t="str">
        <f t="shared" si="7"/>
        <v>JA_SAMP_23</v>
      </c>
      <c r="D93" s="31"/>
      <c r="E93" s="31">
        <v>0</v>
      </c>
      <c r="F93" s="71">
        <f t="shared" si="8"/>
        <v>0</v>
      </c>
      <c r="G93" s="25"/>
      <c r="H93" s="85"/>
      <c r="I93" s="86"/>
    </row>
    <row r="94" spans="1:11" ht="15.75" thickBot="1" x14ac:dyDescent="0.3">
      <c r="A94" s="24" t="s">
        <v>110</v>
      </c>
      <c r="B94" s="25"/>
      <c r="C94" s="25" t="str">
        <f t="shared" si="7"/>
        <v>JA_SAMP_24</v>
      </c>
      <c r="D94" s="9"/>
      <c r="E94" s="9">
        <v>0</v>
      </c>
      <c r="F94" s="71">
        <f t="shared" si="8"/>
        <v>0</v>
      </c>
      <c r="G94" s="9"/>
      <c r="H94" s="85"/>
      <c r="I94" s="86"/>
    </row>
    <row r="95" spans="1:11" ht="15.75" thickBot="1" x14ac:dyDescent="0.3">
      <c r="A95" s="88" t="s">
        <v>59</v>
      </c>
      <c r="B95" s="89"/>
      <c r="C95" s="90"/>
      <c r="D95" s="91"/>
    </row>
    <row r="96" spans="1:11" ht="15.75" thickBot="1" x14ac:dyDescent="0.3">
      <c r="A96" s="92"/>
      <c r="B96" s="93"/>
      <c r="C96" s="94"/>
      <c r="D96" s="95"/>
      <c r="G96" s="96"/>
      <c r="H96" s="9"/>
    </row>
    <row r="97" spans="1:12" ht="15.75" thickBot="1" x14ac:dyDescent="0.3">
      <c r="A97" s="92"/>
      <c r="B97" s="97"/>
      <c r="C97" s="98"/>
      <c r="D97" s="99"/>
      <c r="G97" s="96"/>
      <c r="H97" s="9"/>
    </row>
    <row r="98" spans="1:12" ht="15.75" thickBot="1" x14ac:dyDescent="0.3">
      <c r="A98" s="92"/>
      <c r="B98" s="97"/>
      <c r="C98" s="98"/>
      <c r="D98" s="99"/>
      <c r="G98" s="96"/>
      <c r="H98" s="9"/>
    </row>
    <row r="99" spans="1:12" ht="15.75" thickBot="1" x14ac:dyDescent="0.3">
      <c r="A99" s="92"/>
      <c r="B99" s="100"/>
      <c r="C99" s="98"/>
      <c r="D99" s="99"/>
      <c r="G99" s="96"/>
      <c r="H99" s="9"/>
      <c r="I99" s="25"/>
      <c r="J99" s="25"/>
      <c r="K99" s="31"/>
      <c r="L99" s="9"/>
    </row>
    <row r="100" spans="1:12" ht="15.75" thickBot="1" x14ac:dyDescent="0.3">
      <c r="A100" s="101"/>
      <c r="B100" s="97"/>
      <c r="C100" s="98"/>
      <c r="D100" s="99"/>
      <c r="G100" s="96"/>
      <c r="H100" s="9"/>
      <c r="I100" s="9"/>
      <c r="J100" s="9"/>
      <c r="K100" s="9"/>
    </row>
    <row r="101" spans="1:12" ht="15.75" thickBot="1" x14ac:dyDescent="0.3">
      <c r="A101" s="9"/>
      <c r="B101" s="9"/>
      <c r="C101" s="64"/>
      <c r="D101" s="9"/>
      <c r="E101" s="9"/>
      <c r="F101" s="9"/>
      <c r="G101" s="9"/>
      <c r="H101" s="9"/>
      <c r="J101" s="55"/>
      <c r="L101" s="9"/>
    </row>
    <row r="102" spans="1:12" ht="31.5" x14ac:dyDescent="0.25">
      <c r="A102" s="145"/>
      <c r="B102" s="9"/>
      <c r="D102" s="52"/>
      <c r="E102" s="148"/>
      <c r="F102" s="148"/>
      <c r="G102" s="102"/>
      <c r="H102" s="9"/>
      <c r="I102" s="9"/>
      <c r="J102" s="9"/>
      <c r="K102" s="9"/>
      <c r="L102" s="9"/>
    </row>
    <row r="103" spans="1:12" ht="31.5" x14ac:dyDescent="0.25">
      <c r="A103" s="146"/>
      <c r="B103" s="9"/>
      <c r="D103" s="103"/>
      <c r="E103" s="148"/>
      <c r="F103" s="148"/>
      <c r="G103" s="102"/>
      <c r="H103" s="9"/>
      <c r="I103" s="9"/>
      <c r="J103" s="9"/>
      <c r="K103" s="9"/>
      <c r="L103" s="9"/>
    </row>
    <row r="104" spans="1:12" ht="18.75" x14ac:dyDescent="0.25">
      <c r="A104" s="146"/>
      <c r="B104" s="9"/>
      <c r="D104" s="104"/>
      <c r="E104" s="148"/>
      <c r="F104" s="148"/>
      <c r="G104" s="102"/>
      <c r="H104" s="9"/>
      <c r="I104" s="9"/>
      <c r="J104" s="9"/>
      <c r="K104" s="9"/>
      <c r="L104" s="9"/>
    </row>
    <row r="105" spans="1:12" x14ac:dyDescent="0.25">
      <c r="A105" s="146"/>
      <c r="B105" s="9"/>
      <c r="D105" s="149"/>
      <c r="E105" s="149"/>
      <c r="F105" s="149"/>
      <c r="G105" s="9"/>
      <c r="H105" s="9"/>
      <c r="I105" s="9"/>
      <c r="J105" s="9"/>
      <c r="K105" s="9"/>
      <c r="L105" s="9"/>
    </row>
    <row r="106" spans="1:12" x14ac:dyDescent="0.25">
      <c r="A106" s="146"/>
      <c r="B106" s="9"/>
      <c r="D106" s="149"/>
      <c r="E106" s="149"/>
      <c r="F106" s="149"/>
      <c r="G106" s="9"/>
      <c r="H106" s="9"/>
      <c r="I106" s="9"/>
      <c r="J106" s="9"/>
      <c r="K106" s="9"/>
      <c r="L106" s="9"/>
    </row>
    <row r="107" spans="1:12" ht="15.75" thickBot="1" x14ac:dyDescent="0.3">
      <c r="A107" s="147"/>
      <c r="B107" s="9"/>
      <c r="D107" s="149"/>
      <c r="E107" s="149"/>
      <c r="F107" s="149"/>
      <c r="G107" s="9"/>
      <c r="H107" s="9"/>
      <c r="I107" s="9"/>
      <c r="J107" s="9"/>
      <c r="K107" s="9"/>
      <c r="L107" s="9"/>
    </row>
    <row r="108" spans="1:12" x14ac:dyDescent="0.25">
      <c r="A108" s="9"/>
      <c r="B108" s="9"/>
      <c r="C108" s="64"/>
      <c r="F108" s="9"/>
      <c r="G108" s="9"/>
      <c r="H108" s="9"/>
      <c r="I108" s="9"/>
      <c r="J108" s="9"/>
      <c r="K108" s="9"/>
      <c r="L108" s="9"/>
    </row>
    <row r="109" spans="1:12" x14ac:dyDescent="0.25">
      <c r="A109" s="9"/>
      <c r="B109" s="9"/>
      <c r="C109" s="64"/>
      <c r="F109" s="9"/>
      <c r="G109" s="9"/>
      <c r="H109" s="9"/>
      <c r="I109" s="9"/>
      <c r="J109" s="9"/>
      <c r="K109" s="9"/>
      <c r="L109" s="9"/>
    </row>
    <row r="110" spans="1:12" x14ac:dyDescent="0.25">
      <c r="A110" s="9"/>
      <c r="B110" s="9"/>
      <c r="C110" s="87"/>
      <c r="F110" s="9"/>
      <c r="G110" s="9"/>
      <c r="H110" s="9"/>
      <c r="I110" s="9"/>
      <c r="J110" s="9"/>
      <c r="K110" s="9"/>
      <c r="L110" s="9"/>
    </row>
    <row r="111" spans="1:12" x14ac:dyDescent="0.25">
      <c r="A111" s="9"/>
      <c r="B111" s="9"/>
      <c r="C111" s="87"/>
      <c r="F111" s="9"/>
      <c r="G111" s="9"/>
      <c r="H111" s="9"/>
      <c r="I111" s="9"/>
      <c r="J111" s="9"/>
      <c r="K111" s="9"/>
      <c r="L111" s="9"/>
    </row>
  </sheetData>
  <mergeCells count="19">
    <mergeCell ref="A102:A107"/>
    <mergeCell ref="E102:F102"/>
    <mergeCell ref="E103:F103"/>
    <mergeCell ref="E104:F104"/>
    <mergeCell ref="D105:F105"/>
    <mergeCell ref="D106:F106"/>
    <mergeCell ref="D107:F107"/>
    <mergeCell ref="R13:T13"/>
    <mergeCell ref="U13:Y13"/>
    <mergeCell ref="H69:I69"/>
    <mergeCell ref="A11:B11"/>
    <mergeCell ref="H13:I13"/>
    <mergeCell ref="J13:M13"/>
    <mergeCell ref="N13:Q13"/>
    <mergeCell ref="L14:M14"/>
    <mergeCell ref="N14:O14"/>
    <mergeCell ref="P14:Q14"/>
    <mergeCell ref="B40:J40"/>
    <mergeCell ref="B68:L68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D50E-F93C-4684-AEAF-273BB878F796}">
  <dimension ref="A1:E27"/>
  <sheetViews>
    <sheetView tabSelected="1" workbookViewId="0">
      <selection activeCell="I11" sqref="I11"/>
    </sheetView>
  </sheetViews>
  <sheetFormatPr defaultRowHeight="15" x14ac:dyDescent="0.25"/>
  <cols>
    <col min="1" max="1" width="24" customWidth="1"/>
    <col min="3" max="3" width="9.140625" style="116"/>
  </cols>
  <sheetData>
    <row r="1" spans="1:5" x14ac:dyDescent="0.25">
      <c r="A1" t="s">
        <v>111</v>
      </c>
      <c r="B1" t="s">
        <v>112</v>
      </c>
      <c r="C1" s="116" t="s">
        <v>120</v>
      </c>
      <c r="D1" t="s">
        <v>118</v>
      </c>
      <c r="E1" t="s">
        <v>119</v>
      </c>
    </row>
    <row r="2" spans="1:5" x14ac:dyDescent="0.25">
      <c r="A2" t="s">
        <v>87</v>
      </c>
      <c r="B2" t="s">
        <v>113</v>
      </c>
      <c r="C2" s="116">
        <v>0</v>
      </c>
      <c r="D2" t="s">
        <v>121</v>
      </c>
      <c r="E2">
        <v>0.46599999999999986</v>
      </c>
    </row>
    <row r="3" spans="1:5" x14ac:dyDescent="0.25">
      <c r="A3" t="s">
        <v>88</v>
      </c>
      <c r="B3" t="s">
        <v>113</v>
      </c>
      <c r="C3" s="116">
        <v>0</v>
      </c>
      <c r="D3" t="s">
        <v>35</v>
      </c>
      <c r="E3">
        <v>0.58697881066302127</v>
      </c>
    </row>
    <row r="4" spans="1:5" x14ac:dyDescent="0.25">
      <c r="A4" t="s">
        <v>89</v>
      </c>
      <c r="B4" t="s">
        <v>114</v>
      </c>
      <c r="C4" s="116">
        <v>0</v>
      </c>
      <c r="D4" t="s">
        <v>121</v>
      </c>
      <c r="E4">
        <v>0.35681767533666542</v>
      </c>
    </row>
    <row r="5" spans="1:5" x14ac:dyDescent="0.25">
      <c r="A5" t="s">
        <v>90</v>
      </c>
      <c r="B5" t="s">
        <v>114</v>
      </c>
      <c r="C5" s="116">
        <v>0</v>
      </c>
      <c r="D5" t="s">
        <v>35</v>
      </c>
      <c r="E5">
        <v>0.36935483870967734</v>
      </c>
    </row>
    <row r="6" spans="1:5" x14ac:dyDescent="0.25">
      <c r="A6" t="s">
        <v>91</v>
      </c>
      <c r="B6" t="s">
        <v>113</v>
      </c>
      <c r="C6" s="116">
        <v>96</v>
      </c>
      <c r="D6" t="s">
        <v>121</v>
      </c>
      <c r="E6">
        <v>2.892482943469787</v>
      </c>
    </row>
    <row r="7" spans="1:5" x14ac:dyDescent="0.25">
      <c r="A7" t="s">
        <v>92</v>
      </c>
      <c r="B7" t="s">
        <v>113</v>
      </c>
      <c r="C7" s="116">
        <v>96</v>
      </c>
      <c r="D7" t="s">
        <v>35</v>
      </c>
      <c r="E7">
        <v>2.826238002708592</v>
      </c>
    </row>
    <row r="8" spans="1:5" x14ac:dyDescent="0.25">
      <c r="A8" t="s">
        <v>122</v>
      </c>
      <c r="B8" s="116" t="s">
        <v>123</v>
      </c>
      <c r="C8" s="116">
        <v>96</v>
      </c>
      <c r="D8" s="116" t="s">
        <v>121</v>
      </c>
      <c r="E8">
        <v>3.0335982326409123</v>
      </c>
    </row>
    <row r="9" spans="1:5" x14ac:dyDescent="0.25">
      <c r="A9" t="s">
        <v>124</v>
      </c>
      <c r="B9" s="116" t="s">
        <v>123</v>
      </c>
      <c r="C9" s="116">
        <v>96</v>
      </c>
      <c r="D9" s="116" t="s">
        <v>35</v>
      </c>
      <c r="E9">
        <v>3.1701863354037267</v>
      </c>
    </row>
    <row r="10" spans="1:5" x14ac:dyDescent="0.25">
      <c r="A10" t="s">
        <v>95</v>
      </c>
      <c r="B10" s="116" t="s">
        <v>115</v>
      </c>
      <c r="C10" s="116">
        <v>96</v>
      </c>
      <c r="D10" s="116" t="s">
        <v>121</v>
      </c>
      <c r="E10">
        <v>2.8125502815768297</v>
      </c>
    </row>
    <row r="11" spans="1:5" x14ac:dyDescent="0.25">
      <c r="A11" t="s">
        <v>96</v>
      </c>
      <c r="B11" s="116" t="s">
        <v>115</v>
      </c>
      <c r="C11" s="116">
        <v>96</v>
      </c>
      <c r="D11" s="116" t="s">
        <v>35</v>
      </c>
      <c r="E11">
        <v>2.7628083491461095</v>
      </c>
    </row>
    <row r="12" spans="1:5" x14ac:dyDescent="0.25">
      <c r="A12" t="s">
        <v>97</v>
      </c>
      <c r="B12" s="116" t="s">
        <v>114</v>
      </c>
      <c r="C12" s="116">
        <v>96</v>
      </c>
      <c r="D12" s="116" t="s">
        <v>121</v>
      </c>
      <c r="E12">
        <v>0</v>
      </c>
    </row>
    <row r="13" spans="1:5" x14ac:dyDescent="0.25">
      <c r="A13" t="s">
        <v>98</v>
      </c>
      <c r="B13" s="116" t="s">
        <v>114</v>
      </c>
      <c r="C13" s="116">
        <v>96</v>
      </c>
      <c r="D13" s="116" t="s">
        <v>35</v>
      </c>
      <c r="E13">
        <v>0</v>
      </c>
    </row>
    <row r="14" spans="1:5" x14ac:dyDescent="0.25">
      <c r="A14" t="s">
        <v>99</v>
      </c>
      <c r="B14" s="116" t="s">
        <v>113</v>
      </c>
      <c r="C14" s="116">
        <v>24</v>
      </c>
      <c r="D14" s="116" t="s">
        <v>121</v>
      </c>
      <c r="E14">
        <v>2.7266477718145081</v>
      </c>
    </row>
    <row r="15" spans="1:5" x14ac:dyDescent="0.25">
      <c r="A15" t="s">
        <v>100</v>
      </c>
      <c r="B15" s="116" t="s">
        <v>113</v>
      </c>
      <c r="C15" s="116">
        <v>24</v>
      </c>
      <c r="D15" s="116" t="s">
        <v>35</v>
      </c>
      <c r="E15">
        <v>1.9901787348258404</v>
      </c>
    </row>
    <row r="16" spans="1:5" x14ac:dyDescent="0.25">
      <c r="A16" t="s">
        <v>101</v>
      </c>
      <c r="B16" s="116" t="s">
        <v>113</v>
      </c>
      <c r="C16" s="116">
        <v>48</v>
      </c>
      <c r="D16" s="116" t="s">
        <v>121</v>
      </c>
      <c r="E16">
        <v>2.2155723930540407</v>
      </c>
    </row>
    <row r="17" spans="1:5" x14ac:dyDescent="0.25">
      <c r="A17" t="s">
        <v>102</v>
      </c>
      <c r="B17" s="116" t="s">
        <v>113</v>
      </c>
      <c r="C17" s="116">
        <v>48</v>
      </c>
      <c r="D17" s="116" t="s">
        <v>35</v>
      </c>
      <c r="E17">
        <v>2.0804616175903292</v>
      </c>
    </row>
    <row r="18" spans="1:5" x14ac:dyDescent="0.25">
      <c r="A18" t="s">
        <v>125</v>
      </c>
      <c r="B18" s="116" t="s">
        <v>123</v>
      </c>
      <c r="C18" s="116">
        <v>24</v>
      </c>
      <c r="D18" s="116" t="s">
        <v>121</v>
      </c>
      <c r="E18">
        <v>1.6083922677982094</v>
      </c>
    </row>
    <row r="19" spans="1:5" x14ac:dyDescent="0.25">
      <c r="A19" t="s">
        <v>126</v>
      </c>
      <c r="B19" s="116" t="s">
        <v>123</v>
      </c>
      <c r="C19" s="116">
        <v>24</v>
      </c>
      <c r="D19" s="116" t="s">
        <v>35</v>
      </c>
      <c r="E19">
        <v>1.5850450450450446</v>
      </c>
    </row>
    <row r="20" spans="1:5" x14ac:dyDescent="0.25">
      <c r="A20" t="s">
        <v>127</v>
      </c>
      <c r="B20" s="116" t="s">
        <v>123</v>
      </c>
      <c r="C20" s="116">
        <v>48</v>
      </c>
      <c r="D20" s="116" t="s">
        <v>121</v>
      </c>
      <c r="E20">
        <v>2.4301785714285704</v>
      </c>
    </row>
    <row r="21" spans="1:5" x14ac:dyDescent="0.25">
      <c r="A21" t="s">
        <v>128</v>
      </c>
      <c r="B21" s="116" t="s">
        <v>123</v>
      </c>
      <c r="C21" s="116">
        <v>48</v>
      </c>
      <c r="D21" s="116" t="s">
        <v>35</v>
      </c>
      <c r="E21">
        <v>2.50246652572234</v>
      </c>
    </row>
    <row r="22" spans="1:5" x14ac:dyDescent="0.25">
      <c r="A22" t="s">
        <v>107</v>
      </c>
      <c r="B22" s="116" t="s">
        <v>116</v>
      </c>
      <c r="C22" s="116">
        <v>96</v>
      </c>
      <c r="D22" s="116" t="s">
        <v>121</v>
      </c>
      <c r="E22">
        <v>6.1599999999999988E-2</v>
      </c>
    </row>
    <row r="23" spans="1:5" x14ac:dyDescent="0.25">
      <c r="A23" t="s">
        <v>108</v>
      </c>
      <c r="B23" s="116" t="s">
        <v>116</v>
      </c>
      <c r="C23" s="116">
        <v>96</v>
      </c>
      <c r="D23" s="116" t="s">
        <v>35</v>
      </c>
      <c r="E23">
        <v>0</v>
      </c>
    </row>
    <row r="24" spans="1:5" x14ac:dyDescent="0.25">
      <c r="A24" t="s">
        <v>109</v>
      </c>
      <c r="B24" s="116" t="s">
        <v>117</v>
      </c>
      <c r="C24" s="116">
        <v>96</v>
      </c>
      <c r="D24" s="116" t="s">
        <v>121</v>
      </c>
      <c r="E24">
        <v>0</v>
      </c>
    </row>
    <row r="25" spans="1:5" x14ac:dyDescent="0.25">
      <c r="A25" t="s">
        <v>110</v>
      </c>
      <c r="B25" s="116" t="s">
        <v>117</v>
      </c>
      <c r="C25" s="116">
        <v>96</v>
      </c>
      <c r="D25" s="116" t="s">
        <v>35</v>
      </c>
      <c r="E25">
        <v>0</v>
      </c>
    </row>
    <row r="26" spans="1:5" x14ac:dyDescent="0.25">
      <c r="B26" s="122" t="s">
        <v>123</v>
      </c>
      <c r="C26" s="116">
        <v>0</v>
      </c>
      <c r="D26" t="s">
        <v>121</v>
      </c>
      <c r="E26">
        <f>AVERAGE(E2:E3)</f>
        <v>0.52648940533151056</v>
      </c>
    </row>
    <row r="27" spans="1:5" x14ac:dyDescent="0.25">
      <c r="B27" s="122" t="s">
        <v>123</v>
      </c>
      <c r="C27" s="116">
        <v>0</v>
      </c>
      <c r="D27" t="s">
        <v>35</v>
      </c>
      <c r="E27">
        <f>E26</f>
        <v>0.52648940533151056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LJ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Mocking, Helene</dc:creator>
  <cp:lastModifiedBy>Dank, Alexander</cp:lastModifiedBy>
  <dcterms:created xsi:type="dcterms:W3CDTF">2022-01-13T08:50:47Z</dcterms:created>
  <dcterms:modified xsi:type="dcterms:W3CDTF">2022-05-30T10:06:16Z</dcterms:modified>
</cp:coreProperties>
</file>