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Alex/Documents/GitHub/comm2501Ass3/"/>
    </mc:Choice>
  </mc:AlternateContent>
  <xr:revisionPtr revIDLastSave="0" documentId="13_ncr:1_{EE1D3696-F154-594C-903B-BFD0C8E28B88}" xr6:coauthVersionLast="45" xr6:coauthVersionMax="45" xr10:uidLastSave="{00000000-0000-0000-0000-000000000000}"/>
  <bookViews>
    <workbookView xWindow="0" yWindow="460" windowWidth="25600" windowHeight="15540" activeTab="6" xr2:uid="{00000000-000D-0000-FFFF-FFFF00000000}"/>
  </bookViews>
  <sheets>
    <sheet name="CO" sheetId="3" r:id="rId1"/>
    <sheet name="NOX" sheetId="4" r:id="rId2"/>
    <sheet name="PM10Primary" sheetId="5" r:id="rId3"/>
    <sheet name="PM25Primary" sheetId="6" r:id="rId4"/>
    <sheet name="SO2" sheetId="7" r:id="rId5"/>
    <sheet name="VOC" sheetId="8" r:id="rId6"/>
    <sheet name="NH3" sheetId="9" r:id="rId7"/>
    <sheet name="README" sheetId="10" r:id="rId8"/>
    <sheet name="DevelopmentOfData" sheetId="11" r:id="rId9"/>
  </sheets>
  <definedNames>
    <definedName name="sulfurdioxide">'SO2'!$B$4:$R$16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169" i="7" l="1" a="1"/>
  <c r="S169" i="7"/>
  <c r="S170" i="7" a="1"/>
  <c r="S170" i="7"/>
  <c r="S171" i="7" a="1"/>
  <c r="S171" i="7"/>
  <c r="S172" i="7" a="1"/>
  <c r="S172" i="7"/>
  <c r="S173" i="7" a="1"/>
  <c r="S173" i="7"/>
  <c r="S174" i="7" a="1"/>
  <c r="S174" i="7"/>
  <c r="S175" i="7" a="1"/>
  <c r="S175" i="7"/>
  <c r="S176" i="7" a="1"/>
  <c r="S176" i="7"/>
  <c r="S177" i="7" a="1"/>
  <c r="S177" i="7"/>
  <c r="S178" i="7" a="1"/>
  <c r="S178" i="7"/>
  <c r="S179" i="7" a="1"/>
  <c r="S179" i="7"/>
  <c r="S180" i="7" a="1"/>
  <c r="S180" i="7"/>
  <c r="S181" i="7" a="1"/>
  <c r="S181" i="7"/>
  <c r="S182" i="7" a="1"/>
  <c r="S182" i="7"/>
  <c r="S183" i="7" a="1"/>
  <c r="S183" i="7"/>
  <c r="S184" i="7" a="1"/>
  <c r="S184" i="7"/>
  <c r="S185" i="7" a="1"/>
  <c r="S185" i="7"/>
  <c r="S186" i="7" a="1"/>
  <c r="S186" i="7"/>
  <c r="S187" i="7" a="1"/>
  <c r="S187" i="7"/>
  <c r="S188" i="7" a="1"/>
  <c r="S188" i="7"/>
  <c r="S189" i="7" a="1"/>
  <c r="S189" i="7"/>
  <c r="S190" i="7" a="1"/>
  <c r="S190" i="7"/>
  <c r="S191" i="7" a="1"/>
  <c r="S191" i="7"/>
  <c r="S192" i="7" a="1"/>
  <c r="S192" i="7"/>
  <c r="S193" i="7" a="1"/>
  <c r="S193" i="7"/>
  <c r="S194" i="7" a="1"/>
  <c r="S194" i="7"/>
  <c r="S195" i="7" a="1"/>
  <c r="S195" i="7"/>
  <c r="S196" i="7" a="1"/>
  <c r="S196" i="7"/>
  <c r="S197" i="7" a="1"/>
  <c r="S197" i="7"/>
  <c r="S198" i="7" a="1"/>
  <c r="S198" i="7"/>
  <c r="S199" i="7" a="1"/>
  <c r="S199" i="7"/>
  <c r="S200" i="7" a="1"/>
  <c r="S200" i="7"/>
  <c r="S201" i="7" a="1"/>
  <c r="S201" i="7"/>
  <c r="S202" i="7" a="1"/>
  <c r="S202" i="7"/>
  <c r="S203" i="7" a="1"/>
  <c r="S203" i="7"/>
  <c r="S204" i="7" a="1"/>
  <c r="S204" i="7"/>
  <c r="S205" i="7" a="1"/>
  <c r="S205" i="7"/>
  <c r="S206" i="7" a="1"/>
  <c r="S206" i="7"/>
  <c r="S207" i="7" a="1"/>
  <c r="S207" i="7"/>
  <c r="S208" i="7" a="1"/>
  <c r="S208" i="7"/>
  <c r="S209" i="7" a="1"/>
  <c r="S209" i="7"/>
  <c r="S210" i="7" a="1"/>
  <c r="S210" i="7"/>
  <c r="S211" i="7" a="1"/>
  <c r="S211" i="7"/>
  <c r="S212" i="7" a="1"/>
  <c r="S212" i="7"/>
  <c r="S213" i="7" a="1"/>
  <c r="S213" i="7"/>
  <c r="S214" i="7" a="1"/>
  <c r="S214" i="7"/>
  <c r="S215" i="7" a="1"/>
  <c r="S215" i="7"/>
  <c r="S216" i="7" a="1"/>
  <c r="S216" i="7"/>
  <c r="S217" i="7" a="1"/>
  <c r="S217" i="7"/>
  <c r="S218" i="7" a="1"/>
  <c r="S218" i="7"/>
  <c r="S219" i="7" a="1"/>
  <c r="S219" i="7"/>
  <c r="S220" i="7" a="1"/>
  <c r="S220" i="7"/>
  <c r="S221" i="7" a="1"/>
  <c r="S221" i="7"/>
  <c r="S222" i="7" a="1"/>
  <c r="S222" i="7"/>
  <c r="S223" i="7" a="1"/>
  <c r="S223" i="7"/>
  <c r="S224" i="7" a="1"/>
  <c r="S224" i="7"/>
  <c r="S225" i="7" a="1"/>
  <c r="S225" i="7"/>
  <c r="S226" i="7" a="1"/>
  <c r="S226" i="7"/>
  <c r="S227" i="7" a="1"/>
  <c r="S227" i="7"/>
  <c r="S228" i="7" a="1"/>
  <c r="S228" i="7"/>
  <c r="S229" i="7" a="1"/>
  <c r="S229" i="7"/>
  <c r="S230" i="7" a="1"/>
  <c r="S230" i="7"/>
  <c r="S231" i="7" a="1"/>
  <c r="S231" i="7"/>
  <c r="S232" i="7" a="1"/>
  <c r="S232" i="7"/>
  <c r="S233" i="7" a="1"/>
  <c r="S233" i="7"/>
  <c r="S234" i="7" a="1"/>
  <c r="S234" i="7"/>
  <c r="S235" i="7" a="1"/>
  <c r="S235" i="7"/>
  <c r="S236" i="7" a="1"/>
  <c r="S236" i="7"/>
  <c r="S237" i="7" a="1"/>
  <c r="S237" i="7"/>
  <c r="S238" i="7" a="1"/>
  <c r="S238" i="7"/>
  <c r="S239" i="7" a="1"/>
  <c r="S239" i="7"/>
  <c r="S240" i="7" a="1"/>
  <c r="S240" i="7"/>
  <c r="S241" i="7" a="1"/>
  <c r="S241" i="7"/>
  <c r="S242" i="7" a="1"/>
  <c r="S242" i="7"/>
  <c r="S243" i="7" a="1"/>
  <c r="S243" i="7"/>
  <c r="S244" i="7" a="1"/>
  <c r="S244" i="7"/>
  <c r="S245" i="7" a="1"/>
  <c r="S245" i="7"/>
  <c r="S246" i="7" a="1"/>
  <c r="S246" i="7"/>
  <c r="S247" i="7" a="1"/>
  <c r="S247" i="7"/>
  <c r="S248" i="7" a="1"/>
  <c r="S248" i="7"/>
  <c r="S249" i="7" a="1"/>
  <c r="S249" i="7"/>
  <c r="S250" i="7" a="1"/>
  <c r="S250" i="7"/>
  <c r="S251" i="7" a="1"/>
  <c r="S251" i="7"/>
  <c r="S252" i="7" a="1"/>
  <c r="S252" i="7"/>
  <c r="S253" i="7" a="1"/>
  <c r="S253" i="7"/>
  <c r="S254" i="7" a="1"/>
  <c r="S254" i="7"/>
  <c r="S255" i="7" a="1"/>
  <c r="S255" i="7"/>
  <c r="S256" i="7" a="1"/>
  <c r="S256" i="7"/>
  <c r="S257" i="7" a="1"/>
  <c r="S257" i="7"/>
  <c r="S258" i="7" a="1"/>
  <c r="S258" i="7"/>
  <c r="S259" i="7" a="1"/>
  <c r="S259" i="7"/>
  <c r="S260" i="7" a="1"/>
  <c r="S260" i="7"/>
  <c r="S261" i="7" a="1"/>
  <c r="S261" i="7"/>
  <c r="S262" i="7" a="1"/>
  <c r="S262" i="7"/>
  <c r="S263" i="7" a="1"/>
  <c r="S263" i="7"/>
  <c r="S264" i="7" a="1"/>
  <c r="S264" i="7"/>
  <c r="S265" i="7" a="1"/>
  <c r="S265" i="7"/>
  <c r="S266" i="7" a="1"/>
  <c r="S266" i="7"/>
  <c r="S267" i="7" a="1"/>
  <c r="S267" i="7"/>
  <c r="S268" i="7" a="1"/>
  <c r="S268" i="7"/>
  <c r="S269" i="7" a="1"/>
  <c r="S269" i="7"/>
  <c r="S270" i="7" a="1"/>
  <c r="S270" i="7"/>
  <c r="S271" i="7" a="1"/>
  <c r="S271" i="7"/>
  <c r="S272" i="7" a="1"/>
  <c r="S272" i="7"/>
  <c r="S273" i="7" a="1"/>
  <c r="S273" i="7"/>
  <c r="S274" i="7" a="1"/>
  <c r="S274" i="7"/>
  <c r="S275" i="7" a="1"/>
  <c r="S275" i="7"/>
  <c r="S276" i="7" a="1"/>
  <c r="S276" i="7"/>
  <c r="S277" i="7" a="1"/>
  <c r="S277" i="7"/>
  <c r="S278" i="7" a="1"/>
  <c r="S278" i="7"/>
  <c r="S279" i="7" a="1"/>
  <c r="S279" i="7"/>
  <c r="S280" i="7" a="1"/>
  <c r="S280" i="7"/>
  <c r="S281" i="7" a="1"/>
  <c r="S281" i="7"/>
  <c r="S282" i="7" a="1"/>
  <c r="S282" i="7"/>
  <c r="S283" i="7" a="1"/>
  <c r="S283" i="7"/>
  <c r="S284" i="7" a="1"/>
  <c r="S284" i="7"/>
  <c r="S285" i="7" a="1"/>
  <c r="S285" i="7"/>
  <c r="S286" i="7" a="1"/>
  <c r="S286" i="7"/>
  <c r="S287" i="7" a="1"/>
  <c r="S287" i="7"/>
  <c r="S288" i="7" a="1"/>
  <c r="S288" i="7"/>
  <c r="S289" i="7" a="1"/>
  <c r="S289" i="7"/>
  <c r="S290" i="7" a="1"/>
  <c r="S290" i="7"/>
  <c r="S291" i="7" a="1"/>
  <c r="S291" i="7"/>
  <c r="S292" i="7" a="1"/>
  <c r="S292" i="7"/>
  <c r="S293" i="7" a="1"/>
  <c r="S293" i="7"/>
  <c r="S294" i="7" a="1"/>
  <c r="S294" i="7"/>
  <c r="S295" i="7" a="1"/>
  <c r="S295" i="7"/>
  <c r="S296" i="7" a="1"/>
  <c r="S296" i="7"/>
  <c r="S297" i="7" a="1"/>
  <c r="S297" i="7"/>
  <c r="S298" i="7" a="1"/>
  <c r="S298" i="7"/>
  <c r="S299" i="7" a="1"/>
  <c r="S299" i="7"/>
  <c r="S300" i="7" a="1"/>
  <c r="S300" i="7"/>
  <c r="S301" i="7" a="1"/>
  <c r="S301" i="7"/>
  <c r="S302" i="7" a="1"/>
  <c r="S302" i="7"/>
  <c r="S303" i="7" a="1"/>
  <c r="S303" i="7"/>
  <c r="S304" i="7" a="1"/>
  <c r="S304" i="7"/>
  <c r="S305" i="7" a="1"/>
  <c r="S305" i="7"/>
  <c r="S306" i="7" a="1"/>
  <c r="S306" i="7"/>
  <c r="S307" i="7" a="1"/>
  <c r="S307" i="7"/>
  <c r="S308" i="7" a="1"/>
  <c r="S308" i="7"/>
  <c r="S309" i="7" a="1"/>
  <c r="S309" i="7"/>
  <c r="S310" i="7" a="1"/>
  <c r="S310" i="7"/>
  <c r="S311" i="7" a="1"/>
  <c r="S311" i="7"/>
  <c r="S312" i="7" a="1"/>
  <c r="S312" i="7"/>
  <c r="S313" i="7" a="1"/>
  <c r="S313" i="7"/>
  <c r="S314" i="7" a="1"/>
  <c r="S314" i="7"/>
  <c r="S315" i="7" a="1"/>
  <c r="S315" i="7"/>
  <c r="S316" i="7" a="1"/>
  <c r="S316" i="7"/>
  <c r="S317" i="7" a="1"/>
  <c r="S317" i="7"/>
  <c r="S318" i="7" a="1"/>
  <c r="S318" i="7"/>
  <c r="S319" i="7" a="1"/>
  <c r="S319" i="7"/>
  <c r="S320" i="7" a="1"/>
  <c r="S320" i="7"/>
  <c r="S321" i="7" a="1"/>
  <c r="S321" i="7"/>
  <c r="S322" i="7" a="1"/>
  <c r="S322" i="7"/>
  <c r="S323" i="7" a="1"/>
  <c r="S323" i="7"/>
  <c r="S324" i="7" a="1"/>
  <c r="S324" i="7"/>
  <c r="S325" i="7" a="1"/>
  <c r="S325" i="7"/>
  <c r="S326" i="7" a="1"/>
  <c r="S326" i="7"/>
  <c r="S327" i="7" a="1"/>
  <c r="S327" i="7"/>
  <c r="S328" i="7" a="1"/>
  <c r="S328" i="7"/>
  <c r="S329" i="7" a="1"/>
  <c r="S329" i="7"/>
  <c r="S330" i="7" a="1"/>
  <c r="S330" i="7"/>
  <c r="S331" i="7" a="1"/>
  <c r="S331" i="7"/>
  <c r="S332" i="7" a="1"/>
  <c r="S332" i="7"/>
  <c r="S333" i="7" a="1"/>
  <c r="S333" i="7"/>
  <c r="S334" i="7" a="1"/>
  <c r="S334" i="7"/>
  <c r="S335" i="7" a="1"/>
  <c r="S335" i="7"/>
  <c r="S336" i="7" a="1"/>
  <c r="S336" i="7"/>
  <c r="S337" i="7" a="1"/>
  <c r="S337" i="7"/>
  <c r="S338" i="7" a="1"/>
  <c r="S338" i="7"/>
  <c r="S339" i="7" a="1"/>
  <c r="S339" i="7"/>
  <c r="S340" i="7" a="1"/>
  <c r="S340" i="7"/>
  <c r="S341" i="7" a="1"/>
  <c r="S341" i="7"/>
  <c r="S342" i="7" a="1"/>
  <c r="S342" i="7"/>
  <c r="S343" i="7" a="1"/>
  <c r="S343" i="7"/>
  <c r="S344" i="7" a="1"/>
  <c r="S344" i="7"/>
  <c r="S345" i="7" a="1"/>
  <c r="S345" i="7"/>
  <c r="S346" i="7" a="1"/>
  <c r="S346" i="7"/>
  <c r="S347" i="7" a="1"/>
  <c r="S347" i="7"/>
  <c r="S348" i="7" a="1"/>
  <c r="S348" i="7"/>
  <c r="S349" i="7" a="1"/>
  <c r="S349" i="7"/>
  <c r="S350" i="7" a="1"/>
  <c r="S350" i="7"/>
  <c r="S351" i="7" a="1"/>
  <c r="S351" i="7"/>
  <c r="S352" i="7" a="1"/>
  <c r="S352" i="7"/>
  <c r="S353" i="7" a="1"/>
  <c r="S353" i="7"/>
  <c r="S354" i="7" a="1"/>
  <c r="S354" i="7"/>
  <c r="S355" i="7" a="1"/>
  <c r="S355" i="7"/>
  <c r="S356" i="7" a="1"/>
  <c r="S356" i="7"/>
  <c r="S357" i="7" a="1"/>
  <c r="S357" i="7"/>
  <c r="S358" i="7" a="1"/>
  <c r="S358" i="7"/>
  <c r="S359" i="7" a="1"/>
  <c r="S359" i="7"/>
  <c r="S360" i="7" a="1"/>
  <c r="S360" i="7"/>
  <c r="S361" i="7" a="1"/>
  <c r="S361" i="7"/>
  <c r="S362" i="7" a="1"/>
  <c r="S362" i="7"/>
  <c r="S363" i="7" a="1"/>
  <c r="S363" i="7"/>
  <c r="S364" i="7" a="1"/>
  <c r="S364" i="7"/>
  <c r="S365" i="7" a="1"/>
  <c r="S365" i="7"/>
  <c r="S366" i="7" a="1"/>
  <c r="S366" i="7"/>
  <c r="S67" i="7" a="1"/>
  <c r="S67" i="7" s="1"/>
  <c r="S68" i="7" a="1"/>
  <c r="S68" i="7" s="1"/>
  <c r="S69" i="7" a="1"/>
  <c r="S69" i="7" s="1"/>
  <c r="S70" i="7" a="1"/>
  <c r="S70" i="7"/>
  <c r="S71" i="7" a="1"/>
  <c r="S71" i="7" s="1"/>
  <c r="S72" i="7" a="1"/>
  <c r="S72" i="7"/>
  <c r="S73" i="7" a="1"/>
  <c r="S73" i="7" s="1"/>
  <c r="S74" i="7" a="1"/>
  <c r="S74" i="7"/>
  <c r="S75" i="7" a="1"/>
  <c r="S75" i="7" s="1"/>
  <c r="S76" i="7" a="1"/>
  <c r="S76" i="7"/>
  <c r="S77" i="7" a="1"/>
  <c r="S77" i="7" s="1"/>
  <c r="S78" i="7" a="1"/>
  <c r="S78" i="7"/>
  <c r="S79" i="7" a="1"/>
  <c r="S79" i="7" s="1"/>
  <c r="S80" i="7" a="1"/>
  <c r="S80" i="7"/>
  <c r="S81" i="7" a="1"/>
  <c r="S81" i="7" s="1"/>
  <c r="S82" i="7" a="1"/>
  <c r="S82" i="7"/>
  <c r="S83" i="7" a="1"/>
  <c r="S83" i="7" s="1"/>
  <c r="S84" i="7" a="1"/>
  <c r="S84" i="7"/>
  <c r="S85" i="7" a="1"/>
  <c r="S85" i="7" s="1"/>
  <c r="S86" i="7" a="1"/>
  <c r="S86" i="7"/>
  <c r="S87" i="7" a="1"/>
  <c r="S87" i="7" s="1"/>
  <c r="S88" i="7" a="1"/>
  <c r="S88" i="7"/>
  <c r="S89" i="7" a="1"/>
  <c r="S89" i="7" s="1"/>
  <c r="S90" i="7" a="1"/>
  <c r="S90" i="7"/>
  <c r="S91" i="7" a="1"/>
  <c r="S91" i="7" s="1"/>
  <c r="S92" i="7" a="1"/>
  <c r="S92" i="7"/>
  <c r="S93" i="7" a="1"/>
  <c r="S93" i="7" s="1"/>
  <c r="S94" i="7" a="1"/>
  <c r="S94" i="7" s="1"/>
  <c r="S95" i="7" a="1"/>
  <c r="S95" i="7" s="1"/>
  <c r="S96" i="7" a="1"/>
  <c r="S96" i="7" s="1"/>
  <c r="S97" i="7" a="1"/>
  <c r="S97" i="7" s="1"/>
  <c r="S98" i="7" a="1"/>
  <c r="S98" i="7" s="1"/>
  <c r="S99" i="7" a="1"/>
  <c r="S99" i="7" s="1"/>
  <c r="S100" i="7" a="1"/>
  <c r="S100" i="7" s="1"/>
  <c r="S101" i="7" a="1"/>
  <c r="S101" i="7" s="1"/>
  <c r="S102" i="7" a="1"/>
  <c r="S102" i="7" s="1"/>
  <c r="S103" i="7" a="1"/>
  <c r="S103" i="7" s="1"/>
  <c r="S104" i="7" a="1"/>
  <c r="S104" i="7" s="1"/>
  <c r="S105" i="7" a="1"/>
  <c r="S105" i="7" s="1"/>
  <c r="S106" i="7" a="1"/>
  <c r="S106" i="7" s="1"/>
  <c r="S107" i="7" a="1"/>
  <c r="S107" i="7" s="1"/>
  <c r="S108" i="7" a="1"/>
  <c r="S108" i="7" s="1"/>
  <c r="S109" i="7" a="1"/>
  <c r="S109" i="7" s="1"/>
  <c r="S110" i="7" a="1"/>
  <c r="S110" i="7" s="1"/>
  <c r="S111" i="7" a="1"/>
  <c r="S111" i="7" s="1"/>
  <c r="S112" i="7" a="1"/>
  <c r="S112" i="7" s="1"/>
  <c r="S113" i="7" a="1"/>
  <c r="S113" i="7" s="1"/>
  <c r="S114" i="7" a="1"/>
  <c r="S114" i="7" s="1"/>
  <c r="S115" i="7" a="1"/>
  <c r="S115" i="7" s="1"/>
  <c r="S116" i="7" a="1"/>
  <c r="S116" i="7" s="1"/>
  <c r="S117" i="7" a="1"/>
  <c r="S117" i="7" s="1"/>
  <c r="S118" i="7" a="1"/>
  <c r="S118" i="7" s="1"/>
  <c r="S119" i="7" a="1"/>
  <c r="S119" i="7" s="1"/>
  <c r="S120" i="7" a="1"/>
  <c r="S120" i="7" s="1"/>
  <c r="S121" i="7" a="1"/>
  <c r="S121" i="7" s="1"/>
  <c r="S122" i="7" a="1"/>
  <c r="S122" i="7" s="1"/>
  <c r="S123" i="7" a="1"/>
  <c r="S123" i="7" s="1"/>
  <c r="S124" i="7" a="1"/>
  <c r="S124" i="7" s="1"/>
  <c r="S125" i="7" a="1"/>
  <c r="S125" i="7" s="1"/>
  <c r="S126" i="7" a="1"/>
  <c r="S126" i="7" s="1"/>
  <c r="S127" i="7" a="1"/>
  <c r="S127" i="7" s="1"/>
  <c r="S128" i="7" a="1"/>
  <c r="S128" i="7" s="1"/>
  <c r="S129" i="7" a="1"/>
  <c r="S129" i="7" s="1"/>
  <c r="S130" i="7" a="1"/>
  <c r="S130" i="7" s="1"/>
  <c r="S131" i="7" a="1"/>
  <c r="S131" i="7" s="1"/>
  <c r="S132" i="7" a="1"/>
  <c r="S132" i="7" s="1"/>
  <c r="S133" i="7" a="1"/>
  <c r="S133" i="7" s="1"/>
  <c r="S134" i="7" a="1"/>
  <c r="S134" i="7" s="1"/>
  <c r="S135" i="7" a="1"/>
  <c r="S135" i="7" s="1"/>
  <c r="S136" i="7" a="1"/>
  <c r="S136" i="7" s="1"/>
  <c r="S137" i="7" a="1"/>
  <c r="S137" i="7" s="1"/>
  <c r="S138" i="7" a="1"/>
  <c r="S138" i="7" s="1"/>
  <c r="S139" i="7" a="1"/>
  <c r="S139" i="7" s="1"/>
  <c r="S140" i="7" a="1"/>
  <c r="S140" i="7" s="1"/>
  <c r="S141" i="7" a="1"/>
  <c r="S141" i="7" s="1"/>
  <c r="S142" i="7" a="1"/>
  <c r="S142" i="7" s="1"/>
  <c r="S143" i="7" a="1"/>
  <c r="S143" i="7" s="1"/>
  <c r="S144" i="7" a="1"/>
  <c r="S144" i="7" s="1"/>
  <c r="S145" i="7" a="1"/>
  <c r="S145" i="7" s="1"/>
  <c r="S146" i="7" a="1"/>
  <c r="S146" i="7" s="1"/>
  <c r="S147" i="7" a="1"/>
  <c r="S147" i="7" s="1"/>
  <c r="S148" i="7" a="1"/>
  <c r="S148" i="7" s="1"/>
  <c r="S149" i="7" a="1"/>
  <c r="S149" i="7" s="1"/>
  <c r="S150" i="7" a="1"/>
  <c r="S150" i="7" s="1"/>
  <c r="S151" i="7" a="1"/>
  <c r="S151" i="7" s="1"/>
  <c r="S152" i="7" a="1"/>
  <c r="S152" i="7" s="1"/>
  <c r="S153" i="7" a="1"/>
  <c r="S153" i="7" s="1"/>
  <c r="S154" i="7" a="1"/>
  <c r="S154" i="7" s="1"/>
  <c r="S155" i="7" a="1"/>
  <c r="S155" i="7" s="1"/>
  <c r="S156" i="7" a="1"/>
  <c r="S156" i="7" s="1"/>
  <c r="S157" i="7" a="1"/>
  <c r="S157" i="7" s="1"/>
  <c r="S158" i="7" a="1"/>
  <c r="S158" i="7" s="1"/>
  <c r="S159" i="7" a="1"/>
  <c r="S159" i="7" s="1"/>
  <c r="S160" i="7" a="1"/>
  <c r="S160" i="7" s="1"/>
  <c r="S161" i="7" a="1"/>
  <c r="S161" i="7" s="1"/>
  <c r="S162" i="7" a="1"/>
  <c r="S162" i="7" s="1"/>
  <c r="S163" i="7" a="1"/>
  <c r="S163" i="7" s="1"/>
  <c r="S164" i="7" a="1"/>
  <c r="S164" i="7" s="1"/>
  <c r="S165" i="7" a="1"/>
  <c r="S165" i="7" s="1"/>
  <c r="S166" i="7" a="1"/>
  <c r="S166" i="7" s="1"/>
  <c r="S167" i="7" a="1"/>
  <c r="S167" i="7" s="1"/>
  <c r="S168" i="7" a="1"/>
  <c r="S168" i="7" s="1"/>
  <c r="S6" i="7" a="1"/>
  <c r="S6" i="7"/>
  <c r="S7" i="7" a="1"/>
  <c r="S7" i="7"/>
  <c r="S8" i="7" a="1"/>
  <c r="S8" i="7"/>
  <c r="S9" i="7" a="1"/>
  <c r="S9" i="7"/>
  <c r="S10" i="7" a="1"/>
  <c r="S10" i="7"/>
  <c r="S11" i="7" a="1"/>
  <c r="S11" i="7"/>
  <c r="S12" i="7" a="1"/>
  <c r="S12" i="7"/>
  <c r="S13" i="7" a="1"/>
  <c r="S13" i="7"/>
  <c r="S14" i="7" a="1"/>
  <c r="S14" i="7"/>
  <c r="S15" i="7" a="1"/>
  <c r="S15" i="7"/>
  <c r="S16" i="7" a="1"/>
  <c r="S16" i="7"/>
  <c r="S17" i="7" a="1"/>
  <c r="S17" i="7"/>
  <c r="S18" i="7" a="1"/>
  <c r="S18" i="7"/>
  <c r="S19" i="7" a="1"/>
  <c r="S19" i="7"/>
  <c r="S20" i="7" a="1"/>
  <c r="S20" i="7"/>
  <c r="S21" i="7" a="1"/>
  <c r="S21" i="7"/>
  <c r="S22" i="7" a="1"/>
  <c r="S22" i="7"/>
  <c r="S23" i="7" a="1"/>
  <c r="S23" i="7"/>
  <c r="S24" i="7" a="1"/>
  <c r="S24" i="7"/>
  <c r="S25" i="7" a="1"/>
  <c r="S25" i="7"/>
  <c r="S26" i="7" a="1"/>
  <c r="S26" i="7"/>
  <c r="S27" i="7" a="1"/>
  <c r="S27" i="7"/>
  <c r="S28" i="7" a="1"/>
  <c r="S28" i="7"/>
  <c r="S29" i="7" a="1"/>
  <c r="S29" i="7"/>
  <c r="S30" i="7" a="1"/>
  <c r="S30" i="7"/>
  <c r="S31" i="7" a="1"/>
  <c r="S31" i="7"/>
  <c r="S32" i="7" a="1"/>
  <c r="S32" i="7"/>
  <c r="S33" i="7" a="1"/>
  <c r="S33" i="7"/>
  <c r="S34" i="7" a="1"/>
  <c r="S34" i="7"/>
  <c r="S35" i="7" a="1"/>
  <c r="S35" i="7"/>
  <c r="S36" i="7" a="1"/>
  <c r="S36" i="7"/>
  <c r="S37" i="7" a="1"/>
  <c r="S37" i="7"/>
  <c r="S38" i="7" a="1"/>
  <c r="S38" i="7"/>
  <c r="S39" i="7" a="1"/>
  <c r="S39" i="7"/>
  <c r="S40" i="7" a="1"/>
  <c r="S40" i="7"/>
  <c r="S41" i="7" a="1"/>
  <c r="S41" i="7"/>
  <c r="S42" i="7" a="1"/>
  <c r="S42" i="7"/>
  <c r="S43" i="7" a="1"/>
  <c r="S43" i="7"/>
  <c r="S44" i="7" a="1"/>
  <c r="S44" i="7"/>
  <c r="S45" i="7" a="1"/>
  <c r="S45" i="7"/>
  <c r="S46" i="7" a="1"/>
  <c r="S46" i="7"/>
  <c r="S47" i="7" a="1"/>
  <c r="S47" i="7"/>
  <c r="S48" i="7" a="1"/>
  <c r="S48" i="7"/>
  <c r="S49" i="7" a="1"/>
  <c r="S49" i="7"/>
  <c r="S50" i="7" a="1"/>
  <c r="S50" i="7"/>
  <c r="S51" i="7" a="1"/>
  <c r="S51" i="7"/>
  <c r="S52" i="7" a="1"/>
  <c r="S52" i="7"/>
  <c r="S53" i="7" a="1"/>
  <c r="S53" i="7"/>
  <c r="S54" i="7" a="1"/>
  <c r="S54" i="7"/>
  <c r="S55" i="7" a="1"/>
  <c r="S55" i="7"/>
  <c r="S56" i="7" a="1"/>
  <c r="S56" i="7"/>
  <c r="S57" i="7" a="1"/>
  <c r="S57" i="7"/>
  <c r="S58" i="7" a="1"/>
  <c r="S58" i="7"/>
  <c r="S59" i="7" a="1"/>
  <c r="S59" i="7"/>
  <c r="S60" i="7" a="1"/>
  <c r="S60" i="7"/>
  <c r="S61" i="7" a="1"/>
  <c r="S61" i="7"/>
  <c r="S62" i="7" a="1"/>
  <c r="S62" i="7"/>
  <c r="S63" i="7" a="1"/>
  <c r="S63" i="7"/>
  <c r="S64" i="7" a="1"/>
  <c r="S64" i="7"/>
  <c r="S65" i="7" a="1"/>
  <c r="S65" i="7"/>
  <c r="S66" i="7" a="1"/>
  <c r="S66" i="7"/>
  <c r="S5" i="7" a="1"/>
  <c r="S5" i="7"/>
  <c r="AF24" i="5" l="1"/>
  <c r="AE24" i="5"/>
  <c r="AF20" i="5"/>
  <c r="AE20" i="5"/>
  <c r="AF19" i="5"/>
  <c r="AF23" i="5" s="1"/>
  <c r="AE19" i="5"/>
  <c r="AE23" i="5" s="1"/>
  <c r="R29" i="9"/>
  <c r="Q29" i="9"/>
  <c r="R28" i="9"/>
  <c r="Q28" i="9"/>
  <c r="R27" i="9"/>
  <c r="Q27" i="9"/>
  <c r="R26" i="9"/>
  <c r="Q26" i="9"/>
  <c r="R19" i="9"/>
  <c r="R23" i="9" s="1"/>
  <c r="Q19" i="9"/>
  <c r="Q23" i="9" s="1"/>
  <c r="R18" i="9"/>
  <c r="R22" i="9" s="1"/>
  <c r="Q18" i="9"/>
  <c r="Q22" i="9" s="1"/>
  <c r="AF27" i="8"/>
  <c r="AE27" i="8"/>
  <c r="AF26" i="8"/>
  <c r="AE26" i="8"/>
  <c r="AF25" i="8"/>
  <c r="AE25" i="8"/>
  <c r="AF24" i="8"/>
  <c r="AE24" i="8"/>
  <c r="AF21" i="8"/>
  <c r="AE21" i="8"/>
  <c r="AF18" i="8"/>
  <c r="AF20" i="8" s="1"/>
  <c r="AE18" i="8"/>
  <c r="AE20" i="8" s="1"/>
  <c r="R27" i="7"/>
  <c r="Q27" i="7"/>
  <c r="R26" i="7"/>
  <c r="Q26" i="7"/>
  <c r="R25" i="7"/>
  <c r="Q25" i="7"/>
  <c r="R24" i="7"/>
  <c r="Q24" i="7"/>
  <c r="R21" i="7"/>
  <c r="Q21" i="7"/>
  <c r="R18" i="7"/>
  <c r="R20" i="7" s="1"/>
  <c r="Q18" i="7"/>
  <c r="Q20" i="7" s="1"/>
  <c r="AB24" i="6"/>
  <c r="AA24" i="6"/>
  <c r="AB20" i="6"/>
  <c r="AA20" i="6"/>
  <c r="AB19" i="6"/>
  <c r="AB23" i="6" s="1"/>
  <c r="AA19" i="6"/>
  <c r="AA23" i="6" s="1"/>
  <c r="AF27" i="4"/>
  <c r="AE27" i="4"/>
  <c r="AF26" i="4"/>
  <c r="AE26" i="4"/>
  <c r="AF25" i="4"/>
  <c r="AE25" i="4"/>
  <c r="AF24" i="4"/>
  <c r="AE24" i="4"/>
  <c r="AF21" i="4"/>
  <c r="AE21" i="4"/>
  <c r="AF18" i="4"/>
  <c r="AF20" i="4" s="1"/>
  <c r="AE18" i="4"/>
  <c r="AE20" i="4" s="1"/>
  <c r="R27" i="3"/>
  <c r="Q27" i="3"/>
  <c r="R26" i="3"/>
  <c r="Q26" i="3"/>
  <c r="R25" i="3"/>
  <c r="Q25" i="3"/>
  <c r="R24" i="3"/>
  <c r="Q24" i="3"/>
  <c r="R21" i="3"/>
  <c r="Q21" i="3"/>
  <c r="R18" i="3"/>
  <c r="R20" i="3" s="1"/>
  <c r="Q18" i="3"/>
  <c r="Q20" i="3" s="1"/>
  <c r="AE21" i="5" l="1"/>
  <c r="AF21" i="5"/>
  <c r="AF28" i="8"/>
  <c r="AE28" i="4"/>
  <c r="R30" i="9"/>
  <c r="Q28" i="7"/>
  <c r="Q30" i="9"/>
  <c r="AF28" i="4"/>
  <c r="R28" i="7"/>
  <c r="Q28" i="3"/>
  <c r="R28" i="3"/>
  <c r="AE28" i="8"/>
  <c r="R20" i="9"/>
  <c r="Q20" i="9"/>
  <c r="AB21" i="6"/>
  <c r="AA21" i="6"/>
  <c r="P29" i="9"/>
  <c r="O29" i="9"/>
  <c r="N29" i="9"/>
  <c r="P28" i="9"/>
  <c r="O28" i="9"/>
  <c r="N28" i="9"/>
  <c r="P27" i="9"/>
  <c r="O27" i="9"/>
  <c r="N27" i="9"/>
  <c r="P26" i="9"/>
  <c r="O26" i="9"/>
  <c r="N26" i="9"/>
  <c r="P19" i="9"/>
  <c r="P23" i="9" s="1"/>
  <c r="O19" i="9"/>
  <c r="O23" i="9" s="1"/>
  <c r="N19" i="9"/>
  <c r="N23" i="9" s="1"/>
  <c r="P18" i="9"/>
  <c r="O18" i="9"/>
  <c r="N18" i="9"/>
  <c r="N22" i="9" s="1"/>
  <c r="AD27" i="8"/>
  <c r="AC27" i="8"/>
  <c r="AB27" i="8"/>
  <c r="AD26" i="8"/>
  <c r="AC26" i="8"/>
  <c r="AB26" i="8"/>
  <c r="AD25" i="8"/>
  <c r="AC25" i="8"/>
  <c r="AB25" i="8"/>
  <c r="AD24" i="8"/>
  <c r="AC24" i="8"/>
  <c r="AB24" i="8"/>
  <c r="AD21" i="8"/>
  <c r="AC21" i="8"/>
  <c r="AB21" i="8"/>
  <c r="AD18" i="8"/>
  <c r="AD20" i="8" s="1"/>
  <c r="AC18" i="8"/>
  <c r="AC20" i="8" s="1"/>
  <c r="AB18" i="8"/>
  <c r="AB20" i="8" s="1"/>
  <c r="P27" i="7"/>
  <c r="O27" i="7"/>
  <c r="N27" i="7"/>
  <c r="P26" i="7"/>
  <c r="O26" i="7"/>
  <c r="N26" i="7"/>
  <c r="P25" i="7"/>
  <c r="O25" i="7"/>
  <c r="N25" i="7"/>
  <c r="P24" i="7"/>
  <c r="O24" i="7"/>
  <c r="N24" i="7"/>
  <c r="P21" i="7"/>
  <c r="O21" i="7"/>
  <c r="N21" i="7"/>
  <c r="P18" i="7"/>
  <c r="P20" i="7" s="1"/>
  <c r="O18" i="7"/>
  <c r="O20" i="7" s="1"/>
  <c r="N18" i="7"/>
  <c r="N20" i="7" s="1"/>
  <c r="Z20" i="6"/>
  <c r="Y20" i="6"/>
  <c r="X20" i="6"/>
  <c r="Z19" i="6"/>
  <c r="Z21" i="6" s="1"/>
  <c r="Y19" i="6"/>
  <c r="Y21" i="6" s="1"/>
  <c r="X19" i="6"/>
  <c r="X21" i="6" s="1"/>
  <c r="Z24" i="6"/>
  <c r="Y24" i="6"/>
  <c r="X24" i="6"/>
  <c r="AD20" i="5"/>
  <c r="AC20" i="5"/>
  <c r="AB20" i="5"/>
  <c r="AD24" i="5"/>
  <c r="AC24" i="5"/>
  <c r="AB24" i="5"/>
  <c r="AD19" i="5"/>
  <c r="AC19" i="5"/>
  <c r="AC23" i="5" s="1"/>
  <c r="AB19" i="5"/>
  <c r="AB23" i="5" s="1"/>
  <c r="AD27" i="4"/>
  <c r="AC27" i="4"/>
  <c r="AB27" i="4"/>
  <c r="AD26" i="4"/>
  <c r="AC26" i="4"/>
  <c r="AB26" i="4"/>
  <c r="AD25" i="4"/>
  <c r="AC25" i="4"/>
  <c r="AB25" i="4"/>
  <c r="AD24" i="4"/>
  <c r="AC24" i="4"/>
  <c r="AB24" i="4"/>
  <c r="AD21" i="4"/>
  <c r="AC21" i="4"/>
  <c r="AB21" i="4"/>
  <c r="AD18" i="4"/>
  <c r="AD20" i="4" s="1"/>
  <c r="AC18" i="4"/>
  <c r="AC20" i="4" s="1"/>
  <c r="AB18" i="4"/>
  <c r="AB20" i="4" s="1"/>
  <c r="P27" i="3"/>
  <c r="O27" i="3"/>
  <c r="N27" i="3"/>
  <c r="P26" i="3"/>
  <c r="O26" i="3"/>
  <c r="N26" i="3"/>
  <c r="P25" i="3"/>
  <c r="O25" i="3"/>
  <c r="N25" i="3"/>
  <c r="P24" i="3"/>
  <c r="O24" i="3"/>
  <c r="N24" i="3"/>
  <c r="P21" i="3"/>
  <c r="O21" i="3"/>
  <c r="N21" i="3"/>
  <c r="P18" i="3"/>
  <c r="P20" i="3" s="1"/>
  <c r="O18" i="3"/>
  <c r="O20" i="3" s="1"/>
  <c r="N18" i="3"/>
  <c r="N20" i="3" s="1"/>
  <c r="O20" i="9" l="1"/>
  <c r="O30" i="9"/>
  <c r="AB28" i="4"/>
  <c r="AD21" i="5"/>
  <c r="AD23" i="5"/>
  <c r="P28" i="7"/>
  <c r="P20" i="9"/>
  <c r="P30" i="9"/>
  <c r="Y23" i="6"/>
  <c r="AB21" i="5"/>
  <c r="P28" i="3"/>
  <c r="O22" i="9"/>
  <c r="N20" i="9"/>
  <c r="P22" i="9"/>
  <c r="N30" i="9"/>
  <c r="AD28" i="8"/>
  <c r="AC28" i="8"/>
  <c r="AB28" i="8"/>
  <c r="N28" i="7"/>
  <c r="O28" i="7"/>
  <c r="Z23" i="6"/>
  <c r="AC21" i="5"/>
  <c r="AD28" i="4"/>
  <c r="AC28" i="4"/>
  <c r="O28" i="3"/>
  <c r="N28" i="3"/>
  <c r="X23" i="6"/>
  <c r="K18" i="3"/>
  <c r="K20" i="3" s="1"/>
  <c r="M18" i="9"/>
  <c r="AA18" i="8"/>
  <c r="Z18" i="8"/>
  <c r="Y18" i="8"/>
  <c r="X18" i="8"/>
  <c r="W18" i="8"/>
  <c r="V18" i="8"/>
  <c r="U18" i="8"/>
  <c r="T18" i="8"/>
  <c r="S18" i="8"/>
  <c r="R18" i="8"/>
  <c r="N19" i="6"/>
  <c r="AA19" i="5"/>
  <c r="Z19" i="5"/>
  <c r="Y19" i="5"/>
  <c r="X19" i="5"/>
  <c r="W19" i="5"/>
  <c r="V19" i="5"/>
  <c r="U19" i="5"/>
  <c r="T19" i="5"/>
  <c r="S19" i="5"/>
  <c r="R19" i="5"/>
  <c r="AA18" i="4"/>
  <c r="Z18" i="4"/>
  <c r="Y18" i="4"/>
  <c r="X18" i="4"/>
  <c r="W18" i="4"/>
  <c r="V18" i="4"/>
  <c r="U18" i="4"/>
  <c r="T18" i="4"/>
  <c r="S18" i="4"/>
  <c r="R18" i="4"/>
  <c r="M21" i="3"/>
  <c r="L21" i="3"/>
  <c r="K21" i="3"/>
  <c r="J21" i="3"/>
  <c r="I21" i="3"/>
  <c r="H21" i="3"/>
  <c r="G21" i="3"/>
  <c r="F21" i="3"/>
  <c r="E21" i="3"/>
  <c r="M18" i="3"/>
  <c r="M20" i="3" s="1"/>
  <c r="L18" i="3"/>
  <c r="L20" i="3" s="1"/>
  <c r="J18" i="3"/>
  <c r="J20" i="3" s="1"/>
  <c r="I18" i="3"/>
  <c r="I20" i="3" s="1"/>
  <c r="H18" i="3"/>
  <c r="H20" i="3" s="1"/>
  <c r="G18" i="3"/>
  <c r="G20" i="3" s="1"/>
  <c r="F18" i="3"/>
  <c r="F20" i="3" s="1"/>
  <c r="E18" i="3"/>
  <c r="E20" i="3" s="1"/>
  <c r="D21" i="3"/>
  <c r="D18" i="3"/>
  <c r="D20" i="3" s="1"/>
  <c r="L18" i="9" l="1"/>
  <c r="L22" i="9" s="1"/>
  <c r="K18" i="9"/>
  <c r="K22" i="9" s="1"/>
  <c r="M29" i="9"/>
  <c r="L29" i="9"/>
  <c r="K29" i="9"/>
  <c r="J29" i="9"/>
  <c r="I29" i="9"/>
  <c r="H29" i="9"/>
  <c r="G29" i="9"/>
  <c r="F29" i="9"/>
  <c r="E29" i="9"/>
  <c r="D29" i="9"/>
  <c r="C29" i="9"/>
  <c r="B29" i="9"/>
  <c r="M28" i="9"/>
  <c r="L28" i="9"/>
  <c r="K28" i="9"/>
  <c r="J28" i="9"/>
  <c r="I28" i="9"/>
  <c r="H28" i="9"/>
  <c r="G28" i="9"/>
  <c r="F28" i="9"/>
  <c r="E28" i="9"/>
  <c r="D28" i="9"/>
  <c r="C28" i="9"/>
  <c r="B28" i="9"/>
  <c r="M27" i="9"/>
  <c r="L27" i="9"/>
  <c r="K27" i="9"/>
  <c r="J27" i="9"/>
  <c r="I27" i="9"/>
  <c r="H27" i="9"/>
  <c r="G27" i="9"/>
  <c r="F27" i="9"/>
  <c r="E27" i="9"/>
  <c r="D27" i="9"/>
  <c r="C27" i="9"/>
  <c r="B27" i="9"/>
  <c r="M26" i="9"/>
  <c r="L26" i="9"/>
  <c r="K26" i="9"/>
  <c r="J26" i="9"/>
  <c r="I26" i="9"/>
  <c r="H26" i="9"/>
  <c r="G26" i="9"/>
  <c r="F26" i="9"/>
  <c r="E26" i="9"/>
  <c r="D26" i="9"/>
  <c r="C26" i="9"/>
  <c r="B26" i="9"/>
  <c r="M22" i="9"/>
  <c r="J22" i="9"/>
  <c r="I22" i="9"/>
  <c r="H22" i="9"/>
  <c r="G22" i="9"/>
  <c r="F22" i="9"/>
  <c r="E22" i="9"/>
  <c r="D22" i="9"/>
  <c r="M19" i="9"/>
  <c r="M23" i="9" s="1"/>
  <c r="L19" i="9"/>
  <c r="K19" i="9"/>
  <c r="K23" i="9" s="1"/>
  <c r="J19" i="9"/>
  <c r="J20" i="9" s="1"/>
  <c r="I19" i="9"/>
  <c r="I20" i="9" s="1"/>
  <c r="H19" i="9"/>
  <c r="H20" i="9" s="1"/>
  <c r="G19" i="9"/>
  <c r="G20" i="9" s="1"/>
  <c r="F19" i="9"/>
  <c r="F20" i="9" s="1"/>
  <c r="E19" i="9"/>
  <c r="E23" i="9" s="1"/>
  <c r="D19" i="9"/>
  <c r="D20" i="9" s="1"/>
  <c r="C19" i="9"/>
  <c r="C20" i="9" s="1"/>
  <c r="B19" i="9"/>
  <c r="B20" i="9" s="1"/>
  <c r="AA27" i="8"/>
  <c r="Z27" i="8"/>
  <c r="Y27" i="8"/>
  <c r="X27" i="8"/>
  <c r="W27" i="8"/>
  <c r="V27" i="8"/>
  <c r="U27" i="8"/>
  <c r="T27" i="8"/>
  <c r="S27" i="8"/>
  <c r="R27" i="8"/>
  <c r="Q27" i="8"/>
  <c r="P27" i="8"/>
  <c r="O27" i="8"/>
  <c r="N27" i="8"/>
  <c r="M27" i="8"/>
  <c r="L27" i="8"/>
  <c r="K27" i="8"/>
  <c r="J27" i="8"/>
  <c r="I27" i="8"/>
  <c r="H27" i="8"/>
  <c r="G27" i="8"/>
  <c r="F27" i="8"/>
  <c r="E27" i="8"/>
  <c r="D27" i="8"/>
  <c r="C27" i="8"/>
  <c r="AA26" i="8"/>
  <c r="Z26" i="8"/>
  <c r="Y26" i="8"/>
  <c r="X26" i="8"/>
  <c r="W26" i="8"/>
  <c r="V26" i="8"/>
  <c r="U26" i="8"/>
  <c r="T26" i="8"/>
  <c r="S26" i="8"/>
  <c r="R26" i="8"/>
  <c r="Q26" i="8"/>
  <c r="P26" i="8"/>
  <c r="O26" i="8"/>
  <c r="N26" i="8"/>
  <c r="M26" i="8"/>
  <c r="L26" i="8"/>
  <c r="K26" i="8"/>
  <c r="J26" i="8"/>
  <c r="I26" i="8"/>
  <c r="H26" i="8"/>
  <c r="G26" i="8"/>
  <c r="F26" i="8"/>
  <c r="E26" i="8"/>
  <c r="D26" i="8"/>
  <c r="C26" i="8"/>
  <c r="AA25" i="8"/>
  <c r="Z25" i="8"/>
  <c r="Y25" i="8"/>
  <c r="X25" i="8"/>
  <c r="W25" i="8"/>
  <c r="V25" i="8"/>
  <c r="U25" i="8"/>
  <c r="T25" i="8"/>
  <c r="S25" i="8"/>
  <c r="R25" i="8"/>
  <c r="Q25" i="8"/>
  <c r="P25" i="8"/>
  <c r="O25" i="8"/>
  <c r="N25" i="8"/>
  <c r="M25" i="8"/>
  <c r="L25" i="8"/>
  <c r="K25" i="8"/>
  <c r="J25" i="8"/>
  <c r="I25" i="8"/>
  <c r="H25" i="8"/>
  <c r="G25" i="8"/>
  <c r="F25" i="8"/>
  <c r="E25" i="8"/>
  <c r="D25" i="8"/>
  <c r="C25" i="8"/>
  <c r="AA24" i="8"/>
  <c r="Z24" i="8"/>
  <c r="Y24" i="8"/>
  <c r="X24" i="8"/>
  <c r="W24" i="8"/>
  <c r="V24" i="8"/>
  <c r="U24" i="8"/>
  <c r="T24" i="8"/>
  <c r="S24" i="8"/>
  <c r="R24" i="8"/>
  <c r="Q24" i="8"/>
  <c r="P24" i="8"/>
  <c r="O24" i="8"/>
  <c r="N24" i="8"/>
  <c r="M24" i="8"/>
  <c r="L24" i="8"/>
  <c r="K24" i="8"/>
  <c r="J24" i="8"/>
  <c r="I24" i="8"/>
  <c r="H24" i="8"/>
  <c r="G24" i="8"/>
  <c r="F24" i="8"/>
  <c r="E24" i="8"/>
  <c r="D24" i="8"/>
  <c r="C24" i="8"/>
  <c r="B27" i="8"/>
  <c r="B26" i="8"/>
  <c r="B25" i="8"/>
  <c r="B24" i="8"/>
  <c r="AA21" i="8"/>
  <c r="Z21" i="8"/>
  <c r="Y21" i="8"/>
  <c r="X21" i="8"/>
  <c r="W21" i="8"/>
  <c r="V21" i="8"/>
  <c r="U21" i="8"/>
  <c r="T21" i="8"/>
  <c r="S21" i="8"/>
  <c r="R21" i="8"/>
  <c r="Q21" i="8"/>
  <c r="P21" i="8"/>
  <c r="O21" i="8"/>
  <c r="N21" i="8"/>
  <c r="M21" i="8"/>
  <c r="L21" i="8"/>
  <c r="K21" i="8"/>
  <c r="J21" i="8"/>
  <c r="I21" i="8"/>
  <c r="H21" i="8"/>
  <c r="G21" i="8"/>
  <c r="F21" i="8"/>
  <c r="E21" i="8"/>
  <c r="D21" i="8"/>
  <c r="C21" i="8"/>
  <c r="AA20" i="8"/>
  <c r="Z20" i="8"/>
  <c r="Y20" i="8"/>
  <c r="X20" i="8"/>
  <c r="W20" i="8"/>
  <c r="V20" i="8"/>
  <c r="U20" i="8"/>
  <c r="T20" i="8"/>
  <c r="S20" i="8"/>
  <c r="R20" i="8"/>
  <c r="Q20" i="8"/>
  <c r="P20" i="8"/>
  <c r="O20" i="8"/>
  <c r="N20" i="8"/>
  <c r="M20" i="8"/>
  <c r="L20" i="8"/>
  <c r="K20" i="8"/>
  <c r="J20" i="8"/>
  <c r="I20" i="8"/>
  <c r="H20" i="8"/>
  <c r="G20" i="8"/>
  <c r="F20" i="8"/>
  <c r="E20" i="8"/>
  <c r="D20" i="8"/>
  <c r="C20" i="8"/>
  <c r="B21" i="8"/>
  <c r="B20" i="8"/>
  <c r="M27" i="7"/>
  <c r="L27" i="7"/>
  <c r="K27" i="7"/>
  <c r="J27" i="7"/>
  <c r="I27" i="7"/>
  <c r="H27" i="7"/>
  <c r="G27" i="7"/>
  <c r="F27" i="7"/>
  <c r="E27" i="7"/>
  <c r="D27" i="7"/>
  <c r="C27" i="7"/>
  <c r="B27" i="7"/>
  <c r="M26" i="7"/>
  <c r="L26" i="7"/>
  <c r="K26" i="7"/>
  <c r="J26" i="7"/>
  <c r="I26" i="7"/>
  <c r="H26" i="7"/>
  <c r="G26" i="7"/>
  <c r="F26" i="7"/>
  <c r="E26" i="7"/>
  <c r="D26" i="7"/>
  <c r="C26" i="7"/>
  <c r="B26" i="7"/>
  <c r="M25" i="7"/>
  <c r="L25" i="7"/>
  <c r="K25" i="7"/>
  <c r="J25" i="7"/>
  <c r="I25" i="7"/>
  <c r="H25" i="7"/>
  <c r="G25" i="7"/>
  <c r="F25" i="7"/>
  <c r="E25" i="7"/>
  <c r="D25" i="7"/>
  <c r="C25" i="7"/>
  <c r="B25" i="7"/>
  <c r="M24" i="7"/>
  <c r="L24" i="7"/>
  <c r="K24" i="7"/>
  <c r="J24" i="7"/>
  <c r="I24" i="7"/>
  <c r="H24" i="7"/>
  <c r="G24" i="7"/>
  <c r="F24" i="7"/>
  <c r="E24" i="7"/>
  <c r="D24" i="7"/>
  <c r="C24" i="7"/>
  <c r="B24" i="7"/>
  <c r="M21" i="7"/>
  <c r="L21" i="7"/>
  <c r="K21" i="7"/>
  <c r="J21" i="7"/>
  <c r="I21" i="7"/>
  <c r="H21" i="7"/>
  <c r="G21" i="7"/>
  <c r="F21" i="7"/>
  <c r="E21" i="7"/>
  <c r="D21" i="7"/>
  <c r="C21" i="7"/>
  <c r="B21" i="7"/>
  <c r="M18" i="7"/>
  <c r="M20" i="7" s="1"/>
  <c r="L18" i="7"/>
  <c r="L20" i="7" s="1"/>
  <c r="K18" i="7"/>
  <c r="K20" i="7" s="1"/>
  <c r="J18" i="7"/>
  <c r="J20" i="7" s="1"/>
  <c r="I18" i="7"/>
  <c r="I20" i="7" s="1"/>
  <c r="H18" i="7"/>
  <c r="H20" i="7" s="1"/>
  <c r="G18" i="7"/>
  <c r="G20" i="7" s="1"/>
  <c r="F18" i="7"/>
  <c r="F20" i="7" s="1"/>
  <c r="E18" i="7"/>
  <c r="E20" i="7" s="1"/>
  <c r="D18" i="7"/>
  <c r="D20" i="7" s="1"/>
  <c r="C18" i="7"/>
  <c r="C20" i="7" s="1"/>
  <c r="B18" i="7"/>
  <c r="B20" i="7" s="1"/>
  <c r="W24" i="6"/>
  <c r="V24" i="6"/>
  <c r="U24" i="6"/>
  <c r="T24" i="6"/>
  <c r="S24" i="6"/>
  <c r="R24" i="6"/>
  <c r="Q24" i="6"/>
  <c r="P24" i="6"/>
  <c r="O24" i="6"/>
  <c r="N24" i="6"/>
  <c r="W20" i="6"/>
  <c r="V20" i="6"/>
  <c r="U20" i="6"/>
  <c r="T20" i="6"/>
  <c r="S20" i="6"/>
  <c r="R20" i="6"/>
  <c r="Q20" i="6"/>
  <c r="P20" i="6"/>
  <c r="O20" i="6"/>
  <c r="N20" i="6"/>
  <c r="M20" i="6"/>
  <c r="L20" i="6"/>
  <c r="K20" i="6"/>
  <c r="J20" i="6"/>
  <c r="I20" i="6"/>
  <c r="H20" i="6"/>
  <c r="G20" i="6"/>
  <c r="F20" i="6"/>
  <c r="E20" i="6"/>
  <c r="D20" i="6"/>
  <c r="C20" i="6"/>
  <c r="B20" i="6"/>
  <c r="W19" i="6"/>
  <c r="W23" i="6" s="1"/>
  <c r="V19" i="6"/>
  <c r="V23" i="6" s="1"/>
  <c r="U19" i="6"/>
  <c r="U21" i="6" s="1"/>
  <c r="T19" i="6"/>
  <c r="T21" i="6" s="1"/>
  <c r="S19" i="6"/>
  <c r="S21" i="6" s="1"/>
  <c r="R19" i="6"/>
  <c r="R23" i="6" s="1"/>
  <c r="Q19" i="6"/>
  <c r="Q23" i="6" s="1"/>
  <c r="P19" i="6"/>
  <c r="P23" i="6" s="1"/>
  <c r="O19" i="6"/>
  <c r="O23" i="6" s="1"/>
  <c r="N21" i="6"/>
  <c r="M19" i="6"/>
  <c r="M21" i="6" s="1"/>
  <c r="L19" i="6"/>
  <c r="L21" i="6" s="1"/>
  <c r="K19" i="6"/>
  <c r="K21" i="6" s="1"/>
  <c r="J19" i="6"/>
  <c r="J21" i="6" s="1"/>
  <c r="I19" i="6"/>
  <c r="I21" i="6" s="1"/>
  <c r="H19" i="6"/>
  <c r="H21" i="6" s="1"/>
  <c r="G19" i="6"/>
  <c r="G21" i="6" s="1"/>
  <c r="F19" i="6"/>
  <c r="F21" i="6" s="1"/>
  <c r="E19" i="6"/>
  <c r="E21" i="6" s="1"/>
  <c r="D19" i="6"/>
  <c r="D21" i="6" s="1"/>
  <c r="C19" i="6"/>
  <c r="C21" i="6" s="1"/>
  <c r="B19" i="6"/>
  <c r="B21" i="6" s="1"/>
  <c r="AA24" i="5"/>
  <c r="Z24" i="5"/>
  <c r="Y24" i="5"/>
  <c r="X24" i="5"/>
  <c r="W24" i="5"/>
  <c r="V24" i="5"/>
  <c r="U24" i="5"/>
  <c r="T24" i="5"/>
  <c r="S24" i="5"/>
  <c r="AA23" i="5"/>
  <c r="Z23" i="5"/>
  <c r="Y23" i="5"/>
  <c r="X23" i="5"/>
  <c r="W23" i="5"/>
  <c r="V23" i="5"/>
  <c r="U23" i="5"/>
  <c r="T23" i="5"/>
  <c r="S23" i="5"/>
  <c r="R24" i="5"/>
  <c r="R23" i="5"/>
  <c r="AA20" i="5"/>
  <c r="AA21" i="5" s="1"/>
  <c r="Z20" i="5"/>
  <c r="Z21" i="5" s="1"/>
  <c r="Y20" i="5"/>
  <c r="Y21" i="5" s="1"/>
  <c r="X20" i="5"/>
  <c r="X21" i="5" s="1"/>
  <c r="W20" i="5"/>
  <c r="W21" i="5" s="1"/>
  <c r="V20" i="5"/>
  <c r="V21" i="5" s="1"/>
  <c r="U20" i="5"/>
  <c r="U21" i="5" s="1"/>
  <c r="T20" i="5"/>
  <c r="T21" i="5" s="1"/>
  <c r="S20" i="5"/>
  <c r="S21" i="5" s="1"/>
  <c r="R20" i="5"/>
  <c r="R21" i="5" s="1"/>
  <c r="Q20" i="5"/>
  <c r="Q21" i="5" s="1"/>
  <c r="P20" i="5"/>
  <c r="P21" i="5" s="1"/>
  <c r="O20" i="5"/>
  <c r="O21" i="5" s="1"/>
  <c r="N20" i="5"/>
  <c r="N21" i="5" s="1"/>
  <c r="M20" i="5"/>
  <c r="M21" i="5" s="1"/>
  <c r="L20" i="5"/>
  <c r="L21" i="5" s="1"/>
  <c r="K20" i="5"/>
  <c r="K21" i="5" s="1"/>
  <c r="J20" i="5"/>
  <c r="J21" i="5" s="1"/>
  <c r="I20" i="5"/>
  <c r="I21" i="5" s="1"/>
  <c r="H20" i="5"/>
  <c r="H21" i="5" s="1"/>
  <c r="G20" i="5"/>
  <c r="G21" i="5" s="1"/>
  <c r="F20" i="5"/>
  <c r="F21" i="5" s="1"/>
  <c r="E20" i="5"/>
  <c r="E21" i="5" s="1"/>
  <c r="D20" i="5"/>
  <c r="D21" i="5" s="1"/>
  <c r="C20" i="5"/>
  <c r="C21" i="5" s="1"/>
  <c r="B20" i="5"/>
  <c r="B21" i="5" s="1"/>
  <c r="AA27" i="4"/>
  <c r="Z27" i="4"/>
  <c r="Y27" i="4"/>
  <c r="X27" i="4"/>
  <c r="W27" i="4"/>
  <c r="V27" i="4"/>
  <c r="U27" i="4"/>
  <c r="T27" i="4"/>
  <c r="S27" i="4"/>
  <c r="R27" i="4"/>
  <c r="Q27" i="4"/>
  <c r="P27" i="4"/>
  <c r="O27" i="4"/>
  <c r="N27" i="4"/>
  <c r="M27" i="4"/>
  <c r="L27" i="4"/>
  <c r="K27" i="4"/>
  <c r="J27" i="4"/>
  <c r="I27" i="4"/>
  <c r="H27" i="4"/>
  <c r="G27" i="4"/>
  <c r="F27" i="4"/>
  <c r="E27" i="4"/>
  <c r="D27" i="4"/>
  <c r="C27" i="4"/>
  <c r="AA26" i="4"/>
  <c r="Z26" i="4"/>
  <c r="Y26" i="4"/>
  <c r="X26" i="4"/>
  <c r="W26" i="4"/>
  <c r="V26" i="4"/>
  <c r="U26" i="4"/>
  <c r="T26" i="4"/>
  <c r="S26" i="4"/>
  <c r="R26" i="4"/>
  <c r="Q26" i="4"/>
  <c r="P26" i="4"/>
  <c r="O26" i="4"/>
  <c r="N26" i="4"/>
  <c r="M26" i="4"/>
  <c r="L26" i="4"/>
  <c r="K26" i="4"/>
  <c r="J26" i="4"/>
  <c r="I26" i="4"/>
  <c r="H26" i="4"/>
  <c r="G26" i="4"/>
  <c r="F26" i="4"/>
  <c r="E26" i="4"/>
  <c r="D26" i="4"/>
  <c r="C26" i="4"/>
  <c r="AA25" i="4"/>
  <c r="Z25" i="4"/>
  <c r="Y25" i="4"/>
  <c r="X25" i="4"/>
  <c r="W25" i="4"/>
  <c r="V25" i="4"/>
  <c r="U25" i="4"/>
  <c r="T25" i="4"/>
  <c r="S25" i="4"/>
  <c r="R25" i="4"/>
  <c r="Q25" i="4"/>
  <c r="P25" i="4"/>
  <c r="O25" i="4"/>
  <c r="N25" i="4"/>
  <c r="M25" i="4"/>
  <c r="L25" i="4"/>
  <c r="K25" i="4"/>
  <c r="J25" i="4"/>
  <c r="I25" i="4"/>
  <c r="H25" i="4"/>
  <c r="G25" i="4"/>
  <c r="F25" i="4"/>
  <c r="E25" i="4"/>
  <c r="D25" i="4"/>
  <c r="C25" i="4"/>
  <c r="B27" i="4"/>
  <c r="B26" i="4"/>
  <c r="B25" i="4"/>
  <c r="AA24" i="4"/>
  <c r="Z24" i="4"/>
  <c r="Y24" i="4"/>
  <c r="X24" i="4"/>
  <c r="W24" i="4"/>
  <c r="V24" i="4"/>
  <c r="U24" i="4"/>
  <c r="T24" i="4"/>
  <c r="S24" i="4"/>
  <c r="R24" i="4"/>
  <c r="Q24" i="4"/>
  <c r="P24" i="4"/>
  <c r="O24" i="4"/>
  <c r="N24" i="4"/>
  <c r="M24" i="4"/>
  <c r="L24" i="4"/>
  <c r="K24" i="4"/>
  <c r="J24" i="4"/>
  <c r="I24" i="4"/>
  <c r="H24" i="4"/>
  <c r="G24" i="4"/>
  <c r="F24" i="4"/>
  <c r="E24" i="4"/>
  <c r="D24" i="4"/>
  <c r="C24" i="4"/>
  <c r="B24" i="4"/>
  <c r="AA20" i="4"/>
  <c r="Z20" i="4"/>
  <c r="Y20" i="4"/>
  <c r="X20" i="4"/>
  <c r="W20" i="4"/>
  <c r="V20" i="4"/>
  <c r="U20" i="4"/>
  <c r="T20" i="4"/>
  <c r="S20" i="4"/>
  <c r="R20" i="4"/>
  <c r="AA21" i="4"/>
  <c r="Z21" i="4"/>
  <c r="Y21" i="4"/>
  <c r="X21" i="4"/>
  <c r="W21" i="4"/>
  <c r="V21" i="4"/>
  <c r="U21" i="4"/>
  <c r="T21" i="4"/>
  <c r="S21" i="4"/>
  <c r="R21" i="4"/>
  <c r="Q21" i="4"/>
  <c r="P21" i="4"/>
  <c r="O21" i="4"/>
  <c r="N21" i="4"/>
  <c r="M21" i="4"/>
  <c r="L21" i="4"/>
  <c r="K21" i="4"/>
  <c r="J21" i="4"/>
  <c r="I21" i="4"/>
  <c r="H21" i="4"/>
  <c r="G21" i="4"/>
  <c r="F21" i="4"/>
  <c r="M27" i="3"/>
  <c r="L27" i="3"/>
  <c r="K27" i="3"/>
  <c r="J27" i="3"/>
  <c r="I27" i="3"/>
  <c r="H27" i="3"/>
  <c r="G27" i="3"/>
  <c r="F27" i="3"/>
  <c r="E27" i="3"/>
  <c r="M26" i="3"/>
  <c r="L26" i="3"/>
  <c r="K26" i="3"/>
  <c r="J26" i="3"/>
  <c r="I26" i="3"/>
  <c r="H26" i="3"/>
  <c r="G26" i="3"/>
  <c r="F26" i="3"/>
  <c r="E26" i="3"/>
  <c r="M25" i="3"/>
  <c r="L25" i="3"/>
  <c r="K25" i="3"/>
  <c r="J25" i="3"/>
  <c r="I25" i="3"/>
  <c r="H25" i="3"/>
  <c r="G25" i="3"/>
  <c r="F25" i="3"/>
  <c r="E25" i="3"/>
  <c r="M24" i="3"/>
  <c r="L24" i="3"/>
  <c r="K24" i="3"/>
  <c r="J24" i="3"/>
  <c r="I24" i="3"/>
  <c r="H24" i="3"/>
  <c r="G24" i="3"/>
  <c r="F24" i="3"/>
  <c r="E24" i="3"/>
  <c r="D27" i="3"/>
  <c r="D26" i="3"/>
  <c r="D25" i="3"/>
  <c r="D24" i="3"/>
  <c r="L28" i="4" l="1"/>
  <c r="N28" i="4"/>
  <c r="J28" i="4"/>
  <c r="B28" i="8"/>
  <c r="M20" i="9"/>
  <c r="Z28" i="8"/>
  <c r="B30" i="9"/>
  <c r="V28" i="4"/>
  <c r="D30" i="9"/>
  <c r="C28" i="7"/>
  <c r="H28" i="8"/>
  <c r="J28" i="8"/>
  <c r="P28" i="4"/>
  <c r="I28" i="8"/>
  <c r="L30" i="9"/>
  <c r="N28" i="8"/>
  <c r="B28" i="4"/>
  <c r="F28" i="8"/>
  <c r="P28" i="8"/>
  <c r="J30" i="9"/>
  <c r="F28" i="4"/>
  <c r="D28" i="4"/>
  <c r="H28" i="4"/>
  <c r="R28" i="8"/>
  <c r="F23" i="9"/>
  <c r="H30" i="9"/>
  <c r="Q28" i="8"/>
  <c r="G28" i="8"/>
  <c r="O28" i="8"/>
  <c r="E28" i="8"/>
  <c r="M28" i="8"/>
  <c r="D28" i="8"/>
  <c r="L28" i="8"/>
  <c r="T28" i="8"/>
  <c r="C28" i="8"/>
  <c r="K28" i="8"/>
  <c r="B28" i="7"/>
  <c r="I28" i="7"/>
  <c r="E28" i="4"/>
  <c r="M28" i="4"/>
  <c r="C28" i="4"/>
  <c r="K28" i="4"/>
  <c r="S28" i="4"/>
  <c r="I28" i="4"/>
  <c r="Q28" i="4"/>
  <c r="G28" i="4"/>
  <c r="O28" i="4"/>
  <c r="E28" i="3"/>
  <c r="L28" i="3"/>
  <c r="G23" i="9"/>
  <c r="G30" i="9"/>
  <c r="U28" i="8"/>
  <c r="V28" i="8"/>
  <c r="E28" i="7"/>
  <c r="M28" i="7"/>
  <c r="K28" i="7"/>
  <c r="AA28" i="4"/>
  <c r="X28" i="4"/>
  <c r="H28" i="3"/>
  <c r="J28" i="3"/>
  <c r="I28" i="3"/>
  <c r="F28" i="3"/>
  <c r="M28" i="3"/>
  <c r="K28" i="3"/>
  <c r="D23" i="9"/>
  <c r="I23" i="9"/>
  <c r="H23" i="9"/>
  <c r="E20" i="9"/>
  <c r="C30" i="9"/>
  <c r="J23" i="9"/>
  <c r="F30" i="9"/>
  <c r="E30" i="9"/>
  <c r="M30" i="9"/>
  <c r="I30" i="9"/>
  <c r="S28" i="8"/>
  <c r="AA28" i="8"/>
  <c r="Y28" i="8"/>
  <c r="X28" i="8"/>
  <c r="W28" i="8"/>
  <c r="F28" i="7"/>
  <c r="D28" i="7"/>
  <c r="L28" i="7"/>
  <c r="J28" i="7"/>
  <c r="H28" i="7"/>
  <c r="G28" i="7"/>
  <c r="R21" i="6"/>
  <c r="N23" i="6"/>
  <c r="U23" i="6"/>
  <c r="Q21" i="6"/>
  <c r="T23" i="6"/>
  <c r="P21" i="6"/>
  <c r="S23" i="6"/>
  <c r="O21" i="6"/>
  <c r="W21" i="6"/>
  <c r="V21" i="6"/>
  <c r="T28" i="4"/>
  <c r="Z28" i="4"/>
  <c r="Y28" i="4"/>
  <c r="W28" i="4"/>
  <c r="R28" i="4"/>
  <c r="U28" i="4"/>
  <c r="G28" i="3"/>
  <c r="D28" i="3"/>
  <c r="L20" i="9"/>
  <c r="K20" i="9"/>
  <c r="K30" i="9"/>
  <c r="L23"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<sst xmlns="http://schemas.openxmlformats.org/spreadsheetml/2006/main" count="229" uniqueCount="83">
  <si>
    <t>Source Category</t>
  </si>
  <si>
    <t>FUEL COMB. ELEC. UTIL.</t>
  </si>
  <si>
    <t>FUEL COMB. INDUSTRIAL</t>
  </si>
  <si>
    <t>FUEL COMB. OTHER</t>
  </si>
  <si>
    <t>CHEMICAL &amp; ALLIED PRODUCT MFG</t>
  </si>
  <si>
    <t>METALS PROCESSING</t>
  </si>
  <si>
    <t>PETROLEUM &amp; RELATED INDUSTRIES</t>
  </si>
  <si>
    <t>OTHER INDUSTRIAL PROCESSES</t>
  </si>
  <si>
    <t>SOLVENT UTILIZATION</t>
  </si>
  <si>
    <t xml:space="preserve">NA </t>
  </si>
  <si>
    <t>STORAGE &amp; TRANSPORT</t>
  </si>
  <si>
    <t>WASTE DISPOSAL &amp; RECYCLING</t>
  </si>
  <si>
    <t>HIGHWAY VEHICLES</t>
  </si>
  <si>
    <t>OFF-HIGHWAY</t>
  </si>
  <si>
    <t>MISCELLANEOUS</t>
  </si>
  <si>
    <t>Carbon Monoxide (CO)</t>
  </si>
  <si>
    <t>National Emissions Totals (thousands of tons)</t>
  </si>
  <si>
    <t>Total</t>
  </si>
  <si>
    <t>Nitrogen Oxides (Nox)</t>
  </si>
  <si>
    <t>Particulate Matter 10 Micrometers in Diameter and Smaller (PM10)</t>
  </si>
  <si>
    <t>Particulate Matter 2.5 Micrometers in Diameter and Smaller (PM2.5)</t>
  </si>
  <si>
    <t>Sulfur Dioxide (SO2)</t>
  </si>
  <si>
    <t>National Totals (thousands of tons)</t>
  </si>
  <si>
    <t>Volatile Organic Compounds (VOC)</t>
  </si>
  <si>
    <t>Wildfires</t>
  </si>
  <si>
    <t>Miscellaneous without wildfires</t>
  </si>
  <si>
    <t>Stationary fuel combustion</t>
  </si>
  <si>
    <t>Industrial and other processes</t>
  </si>
  <si>
    <t>Transportation</t>
  </si>
  <si>
    <t>Miscellaneous</t>
  </si>
  <si>
    <t>Total without wildfires</t>
  </si>
  <si>
    <t>Total without miscellaneous</t>
  </si>
  <si>
    <t>National Totals with Condensibles from 1999 - 2014 (thousands of tons)</t>
  </si>
  <si>
    <t>Updates since February 27, 2014:</t>
  </si>
  <si>
    <t>Updates since February 17, 2014:</t>
  </si>
  <si>
    <t>Wildfires for 2002v3 were updated to accurately reflect the inventory published on http://www.epa.gov/ttn/chief/net/2002inventory.html#inventorydata</t>
  </si>
  <si>
    <t>2003 and 2004 Miscellaneous has been recalculated to reflect the adjustments to the 2002 Wildfire emissions.  This in turn will effect the 2003 and 2004 total emissions.</t>
  </si>
  <si>
    <t>Updates since December 4, 2013:</t>
  </si>
  <si>
    <t>Added Puerto Rico, Virgin Islands and Tribal data back into the trend line.  These were discovered to be included in the data prior to 2002 and thus were added back into 2002-present.  These data were estimated using interpolation for interim years and held constant after 2011.</t>
  </si>
  <si>
    <t>Puerto Rico, Virgin Islands and Tribal data were not present in the MOVES database or for NOx and SO2 CAMD replacements.  The added territories were taken from the NEI years and interpolated values and then appended to the other data sources used for updating.</t>
  </si>
  <si>
    <t>2012 &amp; 2013 Puerto Rico, Virgin Islands and Tribal data were held constant from the 2011 NEI for all pollutants and tiers.</t>
  </si>
  <si>
    <t>2013 EGU NOx and SO2 emissions were updating using CAMD's final estimates.</t>
  </si>
  <si>
    <r>
      <t xml:space="preserve">Updates since June 6, 2013:  </t>
    </r>
    <r>
      <rPr>
        <sz val="11"/>
        <color theme="1"/>
        <rFont val="Calibri"/>
        <family val="2"/>
        <scheme val="minor"/>
      </rPr>
      <t>Now using NEI 2011 v1 at the Tier 1 level.</t>
    </r>
  </si>
  <si>
    <t>Onroad &amp; Nonroad updates for 2007, 2009 and 2010 from MOVES.</t>
  </si>
  <si>
    <t>2006 mobile emissions were recalculated using interpolation between 2005 MOVES data and 2007 MOVES.</t>
  </si>
  <si>
    <t>2009 &amp; 2010 non-mobile emissions were recalculated using interpolation between NEI 2008v3 and NEI 2011v1.</t>
  </si>
  <si>
    <t>CEM data for 2013 is currently only available for the first three quarters of the year.  The percent change from the third to fourth quarters in 2012 were used to estimate the final quarter of 2013.  AK and HI CEM data are not provided from CAMD and are held constant from 2011.</t>
  </si>
  <si>
    <t>Projected 2020 inventory for mobile emissions were used to calculate 2012 and 2013 onroad and nonroad estimates.</t>
  </si>
  <si>
    <t>2012 and 2013 emissions for non-EGU and non-mobile are held constant from 2011.</t>
  </si>
  <si>
    <r>
      <rPr>
        <b/>
        <sz val="11"/>
        <color theme="1"/>
        <rFont val="Calibri"/>
        <family val="2"/>
        <scheme val="minor"/>
      </rPr>
      <t>Updates since June 12, 2012</t>
    </r>
    <r>
      <rPr>
        <sz val="11"/>
        <color theme="1"/>
        <rFont val="Calibri"/>
        <family val="2"/>
        <scheme val="minor"/>
      </rPr>
      <t>:  Now using NEI 2008 v3 at the Tier 1 level.</t>
    </r>
  </si>
  <si>
    <t>2006 and 2007 were recalculated using interpolation between NEI 2005 v2 and NEI 2008 v3.</t>
  </si>
  <si>
    <t>2002 and 2005 MOVES data were used to update 2002-2007.</t>
  </si>
  <si>
    <t>2012 CEM annual data were used to update the previous estimate.</t>
  </si>
  <si>
    <r>
      <rPr>
        <b/>
        <sz val="11"/>
        <color theme="1"/>
        <rFont val="Calibri"/>
        <family val="2"/>
        <scheme val="minor"/>
      </rPr>
      <t>Updates since June 14, 2011</t>
    </r>
    <r>
      <rPr>
        <sz val="11"/>
        <color theme="1"/>
        <rFont val="Calibri"/>
        <family val="2"/>
        <scheme val="minor"/>
      </rPr>
      <t>:  Now using NEI 2008v2 at the Tier 1 level.  Adjusted "Open burning" SCCs in 2005 to be more in align with 2008 wildfires.</t>
    </r>
  </si>
  <si>
    <t>This update affects emissions for year 2006 and after.
The NEI 2005 v2 and the 2008 NEI v2 are applied to recalculate 2006 and 2007 as an interpolation between 2005v2 and 2008v2.
2009-2012 values were filled with 2008v2 emissions (flat lined) except where noted because presently there is no comprehensive projected inventory available for interpolation based off the NEI 2008v2 inventory.
EGU (electric generating utility) NOx and SO2 emissions for 2009-2011 were updated with continuous emissions monitoring (CEMs) data from the EPA's Acid Rain  Program (CAMD) emissions database.
CEM data for 2012 is currently only available for the first three quarters of the year.  The percent change from the third to fourth quarters in 2011 were used to estimate the final quarter of 2012.  Alaska and Hawaii CEM data are not provided from CAMD and are held constant from 2008.
Projected 2012 inventory data from the 2005-based modeling platform &lt;http://www.epa.gov/ttn/chief/emch/index.html&gt; was used to develop 2009-2012 estimates for the mobile source sectors rather than flat lining and the results were scaled to the 2008v2 emissions to maintain consistency with the flat-line approach for other sectors.  The 2009- 2012 onroad and nonroad data were scaled to the 2008 NEI V2 onroad and nonroad sector data at the state pollutant level  (and gas and diesel  vehicles for onroad). 
An adjustment was applied to the 2005 NEI unclassified  fire emissions to allocate and add those emissions to pre-existing estimate of prescribed fires and wildfires, and provides for a more reasonable exclusion of wildfires for 'anthropogenic only' emissions.
The same  operation was performed for nonroad mobile used NMIM (NONROAD) model results  for monthly-county-SCC, aggregated to state-annual to compute ratios.  The 2012 projected inventory was that used for the final US EPA Cross-State Air Pollution Rule and is a product of the 2005 based modeling platform &lt;http://www.epa.gov/ttn/chief/emch/index.html&gt; which supported the Final Transport Rule.  The purpose of the Final Transport Rule was to identify upwind states’ emissions that significantly contribute to downwind nonattainment or interfere with downwind maintenance of the 1997 and 2006 fine particle (PM2.5) National Ambient Air Quality Standard (NAAQS) and the 1997 ozone NAAQS.   The Cross-State Air Pollution Rule (CSAPR), requires states to significantly improve air quality by reducing power plant emissions that contribute to ozone and/or fine particle pollution in other states.</t>
  </si>
  <si>
    <t xml:space="preserve">Emissions in 2008 decreased over 2005 for all pollutants except slight increases for NH3, PM10, and PM2.5. </t>
  </si>
  <si>
    <t>NH3: The increase in the miscellaneous category come from prescribed fires and primarily from waste disposal, the latter largely due to the addition of municipal/commercial composting emissions.</t>
  </si>
  <si>
    <t>PM: The increases in the highway vehicle category are associated with the change to the MOVES estimation model, which has higher PM2.5 emissions than previous model MOBILE6 due to temperature impacts on PM2.5 included in MOVES and based on new emissions testing. The increases in the Miscellaneous category are related to increases in dust from agricultural tilling and livestock especially for PM10.  The apparent increase in PM2.5 from 2005 to 2008 is also related to a change in methods for computing PM2.5 emissions from paved roads.  Specifically, a new method for 2008 paved road emissions was based on truck vehicle miles tracking and road particulate testing in collaboration with industry group for a new emission factor that results in an increase for PM2.5 and decrease for PM10.  These increases offset decreases in other sectors.</t>
  </si>
  <si>
    <t xml:space="preserve">While slight increases are observed  up to 2008, the decrease after 2008 may be in part due to our approach to flat-line several categories  in absence of a projection year  emissions inventory. </t>
  </si>
  <si>
    <t xml:space="preserve">For instance for NH3 the trend in emissions from agriculture activities has been upward.  The flatline of the agriculture emissions in the Miscellaneous category from 2008, and the decreases in the other sectors allow for an apparent decrease. </t>
  </si>
  <si>
    <t>A thorough discussion of the emissions differences for all pollutants and categories is included in the 2008 v2 release documentation, posted at &lt;http://www.epa.gov/ttn/chief/net/2008neiv2/2008_neiv2_tsd_draft.pdf&gt;.</t>
  </si>
  <si>
    <t>Process taken to update data:</t>
  </si>
  <si>
    <t>2.  Open all files in a text editor that supports large file sizes (for checking total records).</t>
  </si>
  <si>
    <t>3.  Import separate datafiles into SAS and use the numbers found in step two to ensure all records imported successfully.</t>
  </si>
  <si>
    <t>4.  Combine datasets then check to makse sure all records are there.</t>
  </si>
  <si>
    <t>5.  Sum the data to pollutant totals.</t>
  </si>
  <si>
    <t>7.  Run the database through our SCC_to_Tier crosswalk.</t>
  </si>
  <si>
    <t>8.  Check post merge to make sure all SCCs have an assigned Tier.</t>
  </si>
  <si>
    <t>10.  An extra step for checking sums -&gt; added back in removed data and check totals again.</t>
  </si>
  <si>
    <t>11.  Sum data up to national/Tier1/pollutant level.</t>
  </si>
  <si>
    <t>12.  Take the new 2005 prescribed fire emissions and add those back into the Miscellaneous Tier.</t>
  </si>
  <si>
    <t>13.  Interpolate 2009 and 2010 emissions after removal of wildfires.</t>
  </si>
  <si>
    <t>1.  Retrieve NEI 2014v1 onroad, nonroad, nonpoint &amp; point SCC files.</t>
  </si>
  <si>
    <t>6.  Check pollutant totals against the NEI 2014v1 page or EIS summaries.</t>
  </si>
  <si>
    <t>14.  2008 wildfire emissions are flatlined for 2009 and 2010 while 2011 wildfire emissions are flatlined for 2012 and 2013.  2014 wildfire emissions are held constant for 2015 &amp; 2016.</t>
  </si>
  <si>
    <t>15.  All emissions are held constant for 2015 and 2016 using the NEI 2014v1, except for Tiers: Fuel Comb. Elec. Util. (NOx and SO2 only), Highway Vehicles and Off-Highway.  For Fuel Comb. Elec. Util NOx and SO2 the data are replaced by emissions obtained from http://camddataandmaps.epa.gov/gdm/index.cfm?fuseaction=emissions.wizard using state level/quick reports.  AK, HI, PR, VI and Tribal emissions are not available from CAMD and are retained from the NEI.</t>
  </si>
  <si>
    <t>16.  Highway Vehicles and Off-Highway use MOVES and NONROAD from the modeling files for years: '02, '05, '07, '09, and '10.  For 2015 and 2016 mobile values were interpolated after using the 2017 projection file (ftp://ftp.epa.gov/EmisInventory/2011v6/v3platform/reports/2017ek_cb6v2_v6_11g_state_sector_totals.xlsx).  A 2006 modeling file was not available and the mobile portion was found through interpolation between 2005 and 2007.</t>
  </si>
  <si>
    <t>9.  Sum data up to pollutant totals again and check totals against EIS summaries or 2014 NEI webpage</t>
  </si>
  <si>
    <t>Updates since February 6, 2015:</t>
  </si>
  <si>
    <t>Updated 2011 NEI v1 with 2011 NEI v2.  2009 &amp; 2010 non-mobile emissions recalculated as a result of the 2011 update.  Updated 2012, 2013 and 2014 SO2 and NOX electric generating units emissions to the most recent CAMD available data.</t>
  </si>
  <si>
    <t xml:space="preserve">Added 2014v1 and recalculated emissions for 2012 &amp; 2013 non-mobile emissions through interpolation.  Updated 2015 &amp; 2016 SO2 and NOX electric generating unit emissions to the most recent CAMD available data.  2015 &amp; 2016 mobile emissions were calculated using interpolation between 2014v1 NEI and  the 2017 modeling file (see DevelopmentOfData sheet for location).  </t>
  </si>
  <si>
    <t>2014v1 did not account for the impact of meteorology and there will be a noticable spike in PM emissions in 2014.  This will be corrected in the 2014v2 release next year (2017).</t>
  </si>
  <si>
    <t xml:space="preserve">Updated Dec 19, 2016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</si>
</sst>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sz val="10"/>
      <name val="MS Sans Serif"/>
      <family val="2"/>
    </font>
    <font>
      <sz val="10"/>
      <name val="MS Sans Serif"/>
      <family val="2"/>
    </font>
    <font>
      <sz val="10"/>
      <name val="Arial"/>
      <family val="2"/>
    </font>
    <font>
      <sz val="11"/>
      <color indexed="8"/>
      <name val="Calibri"/>
      <family val="2"/>
    </font>
    <font>
      <sz val="10"/>
      <name val="MS Sans Serif"/>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8" fillId="0" borderId="0" applyFont="0" applyFill="0" applyBorder="0" applyAlignment="0" applyProtection="0"/>
    <xf numFmtId="0" fontId="18" fillId="0" borderId="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20" fillId="0" borderId="0"/>
    <xf numFmtId="0" fontId="18" fillId="0" borderId="0"/>
    <xf numFmtId="0" fontId="18" fillId="0" borderId="0"/>
    <xf numFmtId="0" fontId="20" fillId="0" borderId="0"/>
    <xf numFmtId="0" fontId="20" fillId="0" borderId="0"/>
    <xf numFmtId="0" fontId="18" fillId="0" borderId="0"/>
    <xf numFmtId="0" fontId="18" fillId="0" borderId="0"/>
    <xf numFmtId="0" fontId="21" fillId="0" borderId="0"/>
    <xf numFmtId="0" fontId="1" fillId="0" borderId="0"/>
    <xf numFmtId="0" fontId="20" fillId="0" borderId="0"/>
    <xf numFmtId="0" fontId="1" fillId="8" borderId="8" applyNumberFormat="0" applyFont="0" applyAlignment="0" applyProtection="0"/>
    <xf numFmtId="0" fontId="20" fillId="0" borderId="0"/>
    <xf numFmtId="0" fontId="21" fillId="0" borderId="0"/>
    <xf numFmtId="0" fontId="20" fillId="0" borderId="0"/>
    <xf numFmtId="0" fontId="22" fillId="0" borderId="0"/>
    <xf numFmtId="43" fontId="22" fillId="0" borderId="0" applyFont="0" applyFill="0" applyBorder="0" applyAlignment="0" applyProtection="0"/>
    <xf numFmtId="0" fontId="18" fillId="0" borderId="0"/>
    <xf numFmtId="43" fontId="18" fillId="0" borderId="0" applyFont="0" applyFill="0" applyBorder="0" applyAlignment="0" applyProtection="0"/>
    <xf numFmtId="0" fontId="1" fillId="0" borderId="0"/>
    <xf numFmtId="0" fontId="1" fillId="0" borderId="0"/>
    <xf numFmtId="0" fontId="1" fillId="15" borderId="0" applyNumberFormat="0" applyBorder="0" applyAlignment="0" applyProtection="0"/>
    <xf numFmtId="0" fontId="23" fillId="0" borderId="0"/>
    <xf numFmtId="0" fontId="18" fillId="0" borderId="0"/>
    <xf numFmtId="0" fontId="1" fillId="8" borderId="8" applyNumberFormat="0" applyFont="0" applyAlignment="0" applyProtection="0"/>
    <xf numFmtId="0" fontId="1" fillId="30" borderId="0" applyNumberFormat="0" applyBorder="0" applyAlignment="0" applyProtection="0"/>
    <xf numFmtId="0" fontId="20" fillId="0" borderId="0"/>
    <xf numFmtId="0" fontId="1" fillId="11"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9" fontId="18" fillId="0" borderId="0" applyFont="0" applyFill="0" applyBorder="0" applyAlignment="0" applyProtection="0"/>
    <xf numFmtId="0" fontId="1" fillId="26" borderId="0" applyNumberFormat="0" applyBorder="0" applyAlignment="0" applyProtection="0"/>
    <xf numFmtId="0" fontId="1" fillId="0" borderId="0"/>
    <xf numFmtId="0" fontId="1" fillId="18" borderId="0" applyNumberFormat="0" applyBorder="0" applyAlignment="0" applyProtection="0"/>
    <xf numFmtId="0" fontId="23" fillId="0" borderId="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8"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9" fontId="18" fillId="0" borderId="0" applyFont="0" applyFill="0" applyBorder="0" applyAlignment="0" applyProtection="0"/>
    <xf numFmtId="0" fontId="24" fillId="0" borderId="0"/>
    <xf numFmtId="0" fontId="20" fillId="0" borderId="0"/>
    <xf numFmtId="0" fontId="20" fillId="0" borderId="0"/>
    <xf numFmtId="0" fontId="1" fillId="0" borderId="0"/>
    <xf numFmtId="0" fontId="1" fillId="8" borderId="8" applyNumberFormat="0" applyFont="0" applyAlignment="0" applyProtection="0"/>
    <xf numFmtId="0" fontId="2" fillId="0" borderId="0" applyNumberFormat="0" applyFill="0" applyBorder="0" applyAlignment="0" applyProtection="0"/>
    <xf numFmtId="0" fontId="1" fillId="0" borderId="0"/>
    <xf numFmtId="0" fontId="1" fillId="8" borderId="8" applyNumberFormat="0" applyFont="0" applyAlignment="0" applyProtection="0"/>
  </cellStyleXfs>
  <cellXfs count="100">
    <xf numFmtId="0" fontId="0" fillId="0" borderId="0" xfId="0"/>
    <xf numFmtId="0" fontId="18" fillId="0" borderId="0" xfId="54" applyFont="1" applyFill="1"/>
    <xf numFmtId="3" fontId="18" fillId="0" borderId="0" xfId="54" applyNumberFormat="1" applyAlignment="1">
      <alignment horizontal="center"/>
    </xf>
    <xf numFmtId="0" fontId="0" fillId="0" borderId="0" xfId="0"/>
    <xf numFmtId="0" fontId="18" fillId="0" borderId="0" xfId="54" applyFill="1"/>
    <xf numFmtId="0" fontId="18" fillId="0" borderId="0" xfId="54"/>
    <xf numFmtId="0" fontId="19" fillId="0" borderId="0" xfId="54" applyFont="1"/>
    <xf numFmtId="0" fontId="19" fillId="0" borderId="0" xfId="54" applyFont="1" applyAlignment="1">
      <alignment horizontal="center"/>
    </xf>
    <xf numFmtId="0" fontId="19" fillId="0" borderId="0" xfId="54" applyFont="1" applyFill="1" applyAlignment="1">
      <alignment horizontal="center"/>
    </xf>
    <xf numFmtId="0" fontId="0" fillId="0" borderId="0" xfId="0"/>
    <xf numFmtId="0" fontId="18" fillId="0" borderId="0" xfId="54" applyFill="1"/>
    <xf numFmtId="0" fontId="18" fillId="0" borderId="0" xfId="54"/>
    <xf numFmtId="0" fontId="18" fillId="0" borderId="0" xfId="49"/>
    <xf numFmtId="0" fontId="19" fillId="0" borderId="0" xfId="49" applyFont="1"/>
    <xf numFmtId="0" fontId="19" fillId="0" borderId="0" xfId="49" applyFont="1" applyAlignment="1">
      <alignment horizontal="center"/>
    </xf>
    <xf numFmtId="0" fontId="19" fillId="0" borderId="0" xfId="49" applyFont="1" applyFill="1" applyAlignment="1">
      <alignment horizontal="center"/>
    </xf>
    <xf numFmtId="3" fontId="18" fillId="0" borderId="0" xfId="49" applyNumberFormat="1" applyAlignment="1">
      <alignment horizontal="center"/>
    </xf>
    <xf numFmtId="0" fontId="18" fillId="0" borderId="0" xfId="49" applyFill="1"/>
    <xf numFmtId="0" fontId="0" fillId="0" borderId="0" xfId="0"/>
    <xf numFmtId="0" fontId="18" fillId="0" borderId="0" xfId="54" applyFill="1"/>
    <xf numFmtId="0" fontId="18" fillId="0" borderId="0" xfId="54"/>
    <xf numFmtId="0" fontId="18" fillId="0" borderId="0" xfId="49"/>
    <xf numFmtId="0" fontId="19" fillId="0" borderId="0" xfId="49" applyFont="1"/>
    <xf numFmtId="0" fontId="19" fillId="0" borderId="0" xfId="49" applyFont="1" applyAlignment="1">
      <alignment horizontal="center"/>
    </xf>
    <xf numFmtId="0" fontId="19" fillId="0" borderId="0" xfId="49" applyFont="1" applyFill="1" applyAlignment="1">
      <alignment horizontal="center"/>
    </xf>
    <xf numFmtId="3" fontId="18" fillId="0" borderId="0" xfId="49" applyNumberFormat="1" applyAlignment="1">
      <alignment horizontal="center"/>
    </xf>
    <xf numFmtId="0" fontId="0" fillId="0" borderId="0" xfId="0"/>
    <xf numFmtId="0" fontId="18" fillId="0" borderId="0" xfId="54" applyFill="1"/>
    <xf numFmtId="0" fontId="18" fillId="0" borderId="0" xfId="54"/>
    <xf numFmtId="0" fontId="18" fillId="0" borderId="0" xfId="49"/>
    <xf numFmtId="0" fontId="19" fillId="0" borderId="0" xfId="49" applyFont="1"/>
    <xf numFmtId="0" fontId="19" fillId="0" borderId="0" xfId="49" applyFont="1" applyAlignment="1">
      <alignment horizontal="center"/>
    </xf>
    <xf numFmtId="0" fontId="19" fillId="0" borderId="0" xfId="49" applyFont="1" applyFill="1" applyAlignment="1">
      <alignment horizontal="center"/>
    </xf>
    <xf numFmtId="3" fontId="18" fillId="0" borderId="0" xfId="49" applyNumberFormat="1" applyAlignment="1">
      <alignment horizontal="center"/>
    </xf>
    <xf numFmtId="0" fontId="0" fillId="0" borderId="0" xfId="0"/>
    <xf numFmtId="0" fontId="18" fillId="0" borderId="0" xfId="54" applyFill="1"/>
    <xf numFmtId="0" fontId="18" fillId="0" borderId="0" xfId="54"/>
    <xf numFmtId="0" fontId="18" fillId="0" borderId="0" xfId="49"/>
    <xf numFmtId="0" fontId="19" fillId="0" borderId="0" xfId="49" applyFont="1"/>
    <xf numFmtId="0" fontId="19" fillId="0" borderId="0" xfId="49" applyFont="1" applyAlignment="1">
      <alignment horizontal="center"/>
    </xf>
    <xf numFmtId="0" fontId="19" fillId="0" borderId="0" xfId="49" applyFont="1" applyFill="1" applyAlignment="1">
      <alignment horizontal="center"/>
    </xf>
    <xf numFmtId="3" fontId="18" fillId="0" borderId="0" xfId="49" applyNumberFormat="1" applyFont="1" applyAlignment="1">
      <alignment horizontal="center"/>
    </xf>
    <xf numFmtId="0" fontId="18" fillId="0" borderId="0" xfId="49" applyFill="1"/>
    <xf numFmtId="0" fontId="0" fillId="0" borderId="0" xfId="0"/>
    <xf numFmtId="0" fontId="18" fillId="0" borderId="0" xfId="54" applyFill="1"/>
    <xf numFmtId="0" fontId="18" fillId="0" borderId="0" xfId="54"/>
    <xf numFmtId="0" fontId="18" fillId="0" borderId="0" xfId="49"/>
    <xf numFmtId="0" fontId="19" fillId="0" borderId="0" xfId="49" applyFont="1"/>
    <xf numFmtId="0" fontId="19" fillId="0" borderId="0" xfId="49" applyFont="1" applyAlignment="1">
      <alignment horizontal="center"/>
    </xf>
    <xf numFmtId="0" fontId="19" fillId="0" borderId="0" xfId="49" applyFont="1" applyFill="1" applyAlignment="1">
      <alignment horizontal="center"/>
    </xf>
    <xf numFmtId="3" fontId="18" fillId="0" borderId="0" xfId="49" applyNumberFormat="1" applyFont="1" applyAlignment="1">
      <alignment horizontal="center"/>
    </xf>
    <xf numFmtId="0" fontId="18" fillId="0" borderId="0" xfId="49" applyFill="1"/>
    <xf numFmtId="0" fontId="0" fillId="0" borderId="0" xfId="0"/>
    <xf numFmtId="0" fontId="18" fillId="0" borderId="0" xfId="54" applyFill="1"/>
    <xf numFmtId="0" fontId="18" fillId="0" borderId="0" xfId="54"/>
    <xf numFmtId="0" fontId="18" fillId="0" borderId="0" xfId="49"/>
    <xf numFmtId="0" fontId="19" fillId="0" borderId="0" xfId="49" applyFont="1"/>
    <xf numFmtId="0" fontId="19" fillId="0" borderId="0" xfId="49" applyFont="1" applyAlignment="1">
      <alignment horizontal="center"/>
    </xf>
    <xf numFmtId="0" fontId="19" fillId="0" borderId="0" xfId="49" applyFont="1" applyFill="1" applyAlignment="1">
      <alignment horizontal="center"/>
    </xf>
    <xf numFmtId="3" fontId="18" fillId="0" borderId="0" xfId="49" applyNumberFormat="1" applyFont="1" applyAlignment="1">
      <alignment horizontal="center"/>
    </xf>
    <xf numFmtId="0" fontId="18" fillId="0" borderId="0" xfId="49" applyFill="1"/>
    <xf numFmtId="0" fontId="18" fillId="0" borderId="0" xfId="49" applyAlignment="1">
      <alignment horizontal="center"/>
    </xf>
    <xf numFmtId="0" fontId="0" fillId="0" borderId="0" xfId="0"/>
    <xf numFmtId="0" fontId="18" fillId="0" borderId="0" xfId="49" applyFill="1"/>
    <xf numFmtId="3" fontId="18" fillId="0" borderId="0" xfId="54" applyNumberFormat="1" applyAlignment="1">
      <alignment horizontal="center"/>
    </xf>
    <xf numFmtId="0" fontId="0" fillId="0" borderId="0" xfId="0"/>
    <xf numFmtId="3" fontId="18" fillId="0" borderId="0" xfId="49" applyNumberFormat="1" applyAlignment="1">
      <alignment horizontal="center"/>
    </xf>
    <xf numFmtId="0" fontId="0" fillId="0" borderId="0" xfId="0"/>
    <xf numFmtId="3" fontId="18" fillId="0" borderId="0" xfId="49" applyNumberFormat="1" applyAlignment="1">
      <alignment horizontal="center"/>
    </xf>
    <xf numFmtId="0" fontId="18" fillId="0" borderId="0" xfId="49" applyFill="1"/>
    <xf numFmtId="3" fontId="18" fillId="0" borderId="0" xfId="49" applyNumberFormat="1" applyFont="1" applyAlignment="1">
      <alignment horizontal="center"/>
    </xf>
    <xf numFmtId="3" fontId="18" fillId="0" borderId="0" xfId="49" applyNumberFormat="1" applyAlignment="1">
      <alignment horizontal="center"/>
    </xf>
    <xf numFmtId="3" fontId="0" fillId="0" borderId="0" xfId="0" applyNumberFormat="1"/>
    <xf numFmtId="0" fontId="18" fillId="0" borderId="0" xfId="49" applyFill="1"/>
    <xf numFmtId="3" fontId="18" fillId="0" borderId="0" xfId="49" applyNumberFormat="1" applyFont="1" applyAlignment="1">
      <alignment horizontal="center"/>
    </xf>
    <xf numFmtId="0" fontId="18" fillId="0" borderId="0" xfId="49" applyFill="1"/>
    <xf numFmtId="3" fontId="18" fillId="0" borderId="0" xfId="49" applyNumberFormat="1" applyFont="1" applyAlignment="1">
      <alignment horizontal="center"/>
    </xf>
    <xf numFmtId="3" fontId="18" fillId="0" borderId="0" xfId="49" applyNumberFormat="1" applyFont="1" applyAlignment="1">
      <alignment horizontal="center"/>
    </xf>
    <xf numFmtId="0" fontId="0" fillId="0" borderId="0" xfId="0"/>
    <xf numFmtId="3" fontId="18" fillId="0" borderId="0" xfId="49" applyNumberFormat="1" applyFont="1" applyAlignment="1">
      <alignment horizontal="center"/>
    </xf>
    <xf numFmtId="3" fontId="0" fillId="0" borderId="0" xfId="0" applyNumberFormat="1"/>
    <xf numFmtId="3" fontId="18" fillId="0" borderId="0" xfId="54" applyNumberFormat="1" applyAlignment="1">
      <alignment horizontal="center"/>
    </xf>
    <xf numFmtId="3" fontId="18" fillId="0" borderId="0" xfId="49" applyNumberFormat="1" applyAlignment="1">
      <alignment horizontal="center"/>
    </xf>
    <xf numFmtId="3" fontId="18" fillId="0" borderId="0" xfId="49" applyNumberFormat="1" applyFont="1" applyAlignment="1">
      <alignment horizontal="center"/>
    </xf>
    <xf numFmtId="3" fontId="18" fillId="0" borderId="0" xfId="54" applyNumberFormat="1" applyAlignment="1">
      <alignment horizontal="center"/>
    </xf>
    <xf numFmtId="3" fontId="18" fillId="0" borderId="0" xfId="54" applyNumberFormat="1" applyAlignment="1">
      <alignment horizontal="center"/>
    </xf>
    <xf numFmtId="3" fontId="18" fillId="0" borderId="0" xfId="49" applyNumberFormat="1" applyFont="1" applyAlignment="1">
      <alignment horizontal="center"/>
    </xf>
    <xf numFmtId="3" fontId="18" fillId="0" borderId="0" xfId="49" applyNumberFormat="1" applyAlignment="1">
      <alignment horizontal="center"/>
    </xf>
    <xf numFmtId="3" fontId="18" fillId="0" borderId="0" xfId="54" applyNumberFormat="1" applyAlignment="1">
      <alignment horizontal="center"/>
    </xf>
    <xf numFmtId="49"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16" fillId="0" borderId="0" xfId="0" applyFont="1"/>
    <xf numFmtId="0" fontId="0" fillId="0" borderId="0" xfId="0"/>
    <xf numFmtId="0" fontId="0" fillId="0" borderId="0" xfId="0" applyAlignment="1">
      <alignment wrapText="1"/>
    </xf>
    <xf numFmtId="0" fontId="0" fillId="0" borderId="0" xfId="0" applyNumberFormat="1" applyAlignment="1">
      <alignment wrapText="1"/>
    </xf>
    <xf numFmtId="0" fontId="16" fillId="0" borderId="0" xfId="0" applyFont="1"/>
    <xf numFmtId="3" fontId="18" fillId="0" borderId="0" xfId="54" applyNumberFormat="1" applyFill="1" applyAlignment="1">
      <alignment horizontal="center"/>
    </xf>
    <xf numFmtId="3" fontId="0" fillId="0" borderId="0" xfId="0" applyNumberFormat="1" applyAlignment="1">
      <alignment horizontal="center"/>
    </xf>
  </cellXfs>
  <cellStyles count="104">
    <cellStyle name="20% - Accent1" xfId="19" builtinId="30" customBuiltin="1"/>
    <cellStyle name="20% - Accent1 2" xfId="86" xr:uid="{00000000-0005-0000-0000-000001000000}"/>
    <cellStyle name="20% - Accent2" xfId="23" builtinId="34" customBuiltin="1"/>
    <cellStyle name="20% - Accent2 2" xfId="85" xr:uid="{00000000-0005-0000-0000-000003000000}"/>
    <cellStyle name="20% - Accent3" xfId="27" builtinId="38" customBuiltin="1"/>
    <cellStyle name="20% - Accent3 2" xfId="81" xr:uid="{00000000-0005-0000-0000-000005000000}"/>
    <cellStyle name="20% - Accent4" xfId="31" builtinId="42" customBuiltin="1"/>
    <cellStyle name="20% - Accent4 2" xfId="75" xr:uid="{00000000-0005-0000-0000-000007000000}"/>
    <cellStyle name="20% - Accent5" xfId="35" builtinId="46" customBuiltin="1"/>
    <cellStyle name="20% - Accent5 2" xfId="79" xr:uid="{00000000-0005-0000-0000-000009000000}"/>
    <cellStyle name="20% - Accent6" xfId="39" builtinId="50" customBuiltin="1"/>
    <cellStyle name="20% - Accent6 2" xfId="72" xr:uid="{00000000-0005-0000-0000-00000B000000}"/>
    <cellStyle name="40% - Accent1" xfId="20" builtinId="31" customBuiltin="1"/>
    <cellStyle name="40% - Accent1 2" xfId="74" xr:uid="{00000000-0005-0000-0000-00000D000000}"/>
    <cellStyle name="40% - Accent2" xfId="24" builtinId="35" customBuiltin="1"/>
    <cellStyle name="40% - Accent2 2" xfId="68" xr:uid="{00000000-0005-0000-0000-00000F000000}"/>
    <cellStyle name="40% - Accent3" xfId="28" builtinId="39" customBuiltin="1"/>
    <cellStyle name="40% - Accent3 2" xfId="83" xr:uid="{00000000-0005-0000-0000-000011000000}"/>
    <cellStyle name="40% - Accent4" xfId="32" builtinId="43" customBuiltin="1"/>
    <cellStyle name="40% - Accent4 2" xfId="84" xr:uid="{00000000-0005-0000-0000-000013000000}"/>
    <cellStyle name="40% - Accent5" xfId="36" builtinId="47" customBuiltin="1"/>
    <cellStyle name="40% - Accent5 2" xfId="76" xr:uid="{00000000-0005-0000-0000-000015000000}"/>
    <cellStyle name="40% - Accent6" xfId="40" builtinId="51" customBuiltin="1"/>
    <cellStyle name="40% - Accent6 2" xfId="77" xr:uid="{00000000-0005-0000-0000-000017000000}"/>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4" xr:uid="{00000000-0005-0000-0000-000027000000}"/>
    <cellStyle name="Comma 2 2" xfId="45" xr:uid="{00000000-0005-0000-0000-000028000000}"/>
    <cellStyle name="Comma 2 3" xfId="63" xr:uid="{00000000-0005-0000-0000-000029000000}"/>
    <cellStyle name="Comma 2 3 2" xfId="65" xr:uid="{00000000-0005-0000-0000-00002A000000}"/>
    <cellStyle name="Comma 2 3 3" xfId="42" xr:uid="{00000000-0005-0000-0000-00002B000000}"/>
    <cellStyle name="Comma 3" xfId="46" xr:uid="{00000000-0005-0000-0000-00002C000000}"/>
    <cellStyle name="Comma 4" xfId="47" xr:uid="{00000000-0005-0000-0000-00002D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102" xr:uid="{00000000-0005-0000-0000-000038000000}"/>
    <cellStyle name="Normal 2" xfId="48" xr:uid="{00000000-0005-0000-0000-000039000000}"/>
    <cellStyle name="Normal 2 2" xfId="57" xr:uid="{00000000-0005-0000-0000-00003A000000}"/>
    <cellStyle name="Normal 2 2 2" xfId="70" xr:uid="{00000000-0005-0000-0000-00003B000000}"/>
    <cellStyle name="Normal 2 3" xfId="56" xr:uid="{00000000-0005-0000-0000-00003C000000}"/>
    <cellStyle name="Normal 2 4" xfId="62" xr:uid="{00000000-0005-0000-0000-00003D000000}"/>
    <cellStyle name="Normal 2 4 2" xfId="64" xr:uid="{00000000-0005-0000-0000-00003E000000}"/>
    <cellStyle name="Normal 2 4 3" xfId="43" xr:uid="{00000000-0005-0000-0000-00003F000000}"/>
    <cellStyle name="Normal 2 5" xfId="97" xr:uid="{00000000-0005-0000-0000-000040000000}"/>
    <cellStyle name="Normal 2 6" xfId="96" xr:uid="{00000000-0005-0000-0000-000041000000}"/>
    <cellStyle name="Normal 2 6 2" xfId="98" xr:uid="{00000000-0005-0000-0000-000042000000}"/>
    <cellStyle name="Normal 3" xfId="49" xr:uid="{00000000-0005-0000-0000-000043000000}"/>
    <cellStyle name="Normal 3 2" xfId="50" xr:uid="{00000000-0005-0000-0000-000044000000}"/>
    <cellStyle name="Normal 3 2 2" xfId="82" xr:uid="{00000000-0005-0000-0000-000045000000}"/>
    <cellStyle name="Normal 3 3" xfId="69" xr:uid="{00000000-0005-0000-0000-000046000000}"/>
    <cellStyle name="Normal 4" xfId="51" xr:uid="{00000000-0005-0000-0000-000047000000}"/>
    <cellStyle name="Normal 4 2" xfId="52" xr:uid="{00000000-0005-0000-0000-000048000000}"/>
    <cellStyle name="Normal 5" xfId="53" xr:uid="{00000000-0005-0000-0000-000049000000}"/>
    <cellStyle name="Normal 5 2" xfId="66" xr:uid="{00000000-0005-0000-0000-00004A000000}"/>
    <cellStyle name="Normal 5 2 2" xfId="87" xr:uid="{00000000-0005-0000-0000-00004B000000}"/>
    <cellStyle name="Normal 5 3" xfId="80" xr:uid="{00000000-0005-0000-0000-00004C000000}"/>
    <cellStyle name="Normal 5 3 2" xfId="88" xr:uid="{00000000-0005-0000-0000-00004D000000}"/>
    <cellStyle name="Normal 5 4" xfId="89" xr:uid="{00000000-0005-0000-0000-00004E000000}"/>
    <cellStyle name="Normal 5 5" xfId="67" xr:uid="{00000000-0005-0000-0000-00004F000000}"/>
    <cellStyle name="Normal 6" xfId="54" xr:uid="{00000000-0005-0000-0000-000050000000}"/>
    <cellStyle name="Normal 7" xfId="55" xr:uid="{00000000-0005-0000-0000-000051000000}"/>
    <cellStyle name="Normal 7 2" xfId="59" xr:uid="{00000000-0005-0000-0000-000052000000}"/>
    <cellStyle name="Normal 7 3" xfId="60" xr:uid="{00000000-0005-0000-0000-000053000000}"/>
    <cellStyle name="Normal 7 3 2" xfId="61" xr:uid="{00000000-0005-0000-0000-000054000000}"/>
    <cellStyle name="Normal 7 4" xfId="90" xr:uid="{00000000-0005-0000-0000-000055000000}"/>
    <cellStyle name="Normal 8" xfId="73" xr:uid="{00000000-0005-0000-0000-000056000000}"/>
    <cellStyle name="Normal 8 2" xfId="91" xr:uid="{00000000-0005-0000-0000-000057000000}"/>
    <cellStyle name="Normal 9" xfId="99" xr:uid="{00000000-0005-0000-0000-000058000000}"/>
    <cellStyle name="Note" xfId="15" builtinId="10" customBuiltin="1"/>
    <cellStyle name="Note 2" xfId="58" xr:uid="{00000000-0005-0000-0000-00005A000000}"/>
    <cellStyle name="Note 2 2" xfId="92" xr:uid="{00000000-0005-0000-0000-00005B000000}"/>
    <cellStyle name="Note 3" xfId="71" xr:uid="{00000000-0005-0000-0000-00005C000000}"/>
    <cellStyle name="Note 3 2" xfId="93" xr:uid="{00000000-0005-0000-0000-00005D000000}"/>
    <cellStyle name="Note 4" xfId="94" xr:uid="{00000000-0005-0000-0000-00005E000000}"/>
    <cellStyle name="Note 5" xfId="100" xr:uid="{00000000-0005-0000-0000-00005F000000}"/>
    <cellStyle name="Note 6" xfId="103" xr:uid="{00000000-0005-0000-0000-000060000000}"/>
    <cellStyle name="Output" xfId="10" builtinId="21" customBuiltin="1"/>
    <cellStyle name="Percent 2" xfId="78" xr:uid="{00000000-0005-0000-0000-000062000000}"/>
    <cellStyle name="Percent 3" xfId="95" xr:uid="{00000000-0005-0000-0000-000063000000}"/>
    <cellStyle name="Title" xfId="1" builtinId="15" customBuiltin="1"/>
    <cellStyle name="Title 2" xfId="101" xr:uid="{00000000-0005-0000-0000-000065000000}"/>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0"/>
  <sheetViews>
    <sheetView workbookViewId="0">
      <pane xSplit="1" ySplit="3" topLeftCell="B7" activePane="bottomRight" state="frozen"/>
      <selection pane="topRight" activeCell="B1" sqref="B1"/>
      <selection pane="bottomLeft" activeCell="A6" sqref="A6"/>
      <selection pane="bottomRight" activeCell="B19" sqref="B19:R19"/>
    </sheetView>
  </sheetViews>
  <sheetFormatPr baseColWidth="10" defaultColWidth="8.83203125" defaultRowHeight="15"/>
  <cols>
    <col min="1" max="1" width="62.5" customWidth="1"/>
  </cols>
  <sheetData>
    <row r="1" spans="1:18">
      <c r="A1" s="7" t="s">
        <v>15</v>
      </c>
      <c r="B1" s="5"/>
      <c r="C1" s="5"/>
      <c r="D1" s="5"/>
      <c r="E1" s="5"/>
      <c r="F1" s="5"/>
      <c r="G1" s="5"/>
      <c r="H1" s="5"/>
      <c r="I1" s="5"/>
      <c r="J1" s="5"/>
      <c r="K1" s="5"/>
      <c r="L1" s="5"/>
      <c r="M1" s="5"/>
      <c r="N1" s="3"/>
      <c r="O1" s="3"/>
      <c r="P1" s="3"/>
    </row>
    <row r="2" spans="1:18">
      <c r="A2" s="7" t="s">
        <v>16</v>
      </c>
      <c r="B2" s="5"/>
      <c r="C2" s="5"/>
      <c r="D2" s="5"/>
      <c r="E2" s="5"/>
      <c r="F2" s="5"/>
      <c r="G2" s="5"/>
      <c r="H2" s="5"/>
      <c r="I2" s="5"/>
      <c r="J2" s="5"/>
      <c r="K2" s="5"/>
      <c r="L2" s="5"/>
      <c r="M2" s="5"/>
      <c r="N2" s="3"/>
      <c r="O2" s="3"/>
      <c r="P2" s="3"/>
    </row>
    <row r="3" spans="1:18">
      <c r="A3" s="6" t="s">
        <v>0</v>
      </c>
      <c r="B3" s="7">
        <v>2000</v>
      </c>
      <c r="C3" s="7">
        <v>2001</v>
      </c>
      <c r="D3" s="7">
        <v>2002</v>
      </c>
      <c r="E3" s="7">
        <v>2003</v>
      </c>
      <c r="F3" s="7">
        <v>2004</v>
      </c>
      <c r="G3" s="7">
        <v>2005</v>
      </c>
      <c r="H3" s="7">
        <v>2006</v>
      </c>
      <c r="I3" s="7">
        <v>2007</v>
      </c>
      <c r="J3" s="7">
        <v>2008</v>
      </c>
      <c r="K3" s="7">
        <v>2009</v>
      </c>
      <c r="L3" s="7">
        <v>2010</v>
      </c>
      <c r="M3" s="7">
        <v>2011</v>
      </c>
      <c r="N3" s="7">
        <v>2012</v>
      </c>
      <c r="O3" s="7">
        <v>2013</v>
      </c>
      <c r="P3" s="8">
        <v>2014</v>
      </c>
      <c r="Q3" s="8">
        <v>2015</v>
      </c>
      <c r="R3" s="8">
        <v>2016</v>
      </c>
    </row>
    <row r="4" spans="1:18">
      <c r="A4" s="5" t="s">
        <v>1</v>
      </c>
      <c r="B4" s="64">
        <v>483.96913199999995</v>
      </c>
      <c r="C4" s="64">
        <v>484.73252000000002</v>
      </c>
      <c r="D4" s="81">
        <v>656.59267291024696</v>
      </c>
      <c r="E4" s="81">
        <v>652.54836220951631</v>
      </c>
      <c r="F4" s="81">
        <v>647.60557430878555</v>
      </c>
      <c r="G4" s="81">
        <v>642.66278640805501</v>
      </c>
      <c r="H4" s="81">
        <v>672.8937946254033</v>
      </c>
      <c r="I4" s="81">
        <v>703.12480284275171</v>
      </c>
      <c r="J4" s="81">
        <v>728.48011348893078</v>
      </c>
      <c r="K4" s="85">
        <v>747.11622620694163</v>
      </c>
      <c r="L4" s="85">
        <v>765.75233892495248</v>
      </c>
      <c r="M4" s="98">
        <v>784.38845164296322</v>
      </c>
      <c r="N4" s="98">
        <v>761.79932892190232</v>
      </c>
      <c r="O4" s="98">
        <v>739.21020620084141</v>
      </c>
      <c r="P4" s="98">
        <v>716.6210834797804</v>
      </c>
      <c r="Q4" s="98">
        <v>716.6210834797804</v>
      </c>
      <c r="R4" s="98">
        <v>716.6210834797804</v>
      </c>
    </row>
    <row r="5" spans="1:18">
      <c r="A5" s="5" t="s">
        <v>2</v>
      </c>
      <c r="B5" s="64">
        <v>1219.1205979999995</v>
      </c>
      <c r="C5" s="64">
        <v>1252.8060559999994</v>
      </c>
      <c r="D5" s="81">
        <v>1267.1338480802497</v>
      </c>
      <c r="E5" s="81">
        <v>1230.6313506467734</v>
      </c>
      <c r="F5" s="81">
        <v>1191.9829307544551</v>
      </c>
      <c r="G5" s="81">
        <v>1151.7175558621054</v>
      </c>
      <c r="H5" s="81">
        <v>1067.4640522195627</v>
      </c>
      <c r="I5" s="81">
        <v>983.21054857701984</v>
      </c>
      <c r="J5" s="81">
        <v>898.34839542582961</v>
      </c>
      <c r="K5" s="85">
        <v>919.31544703936868</v>
      </c>
      <c r="L5" s="85">
        <v>940.28249865290775</v>
      </c>
      <c r="M5" s="98">
        <v>961.24955026644693</v>
      </c>
      <c r="N5" s="98">
        <v>959.66964580693434</v>
      </c>
      <c r="O5" s="98">
        <v>958.08974134742175</v>
      </c>
      <c r="P5" s="98">
        <v>956.50983688790927</v>
      </c>
      <c r="Q5" s="98">
        <v>956.50983688790927</v>
      </c>
      <c r="R5" s="98">
        <v>956.50983688790927</v>
      </c>
    </row>
    <row r="6" spans="1:18">
      <c r="A6" s="5" t="s">
        <v>3</v>
      </c>
      <c r="B6" s="64">
        <v>3080.9052110000011</v>
      </c>
      <c r="C6" s="64">
        <v>3087.9353070000006</v>
      </c>
      <c r="D6" s="81">
        <v>3550.0528319395198</v>
      </c>
      <c r="E6" s="81">
        <v>3477.7417653152252</v>
      </c>
      <c r="F6" s="81">
        <v>3404.5474358549377</v>
      </c>
      <c r="G6" s="81">
        <v>3330.7379159636571</v>
      </c>
      <c r="H6" s="81">
        <v>3136.8784069241283</v>
      </c>
      <c r="I6" s="81">
        <v>2943.018897884599</v>
      </c>
      <c r="J6" s="81">
        <v>2749.1268536041566</v>
      </c>
      <c r="K6" s="85">
        <v>2783.4481347665815</v>
      </c>
      <c r="L6" s="85">
        <v>2817.7694159290063</v>
      </c>
      <c r="M6" s="98">
        <v>2852.0906970914311</v>
      </c>
      <c r="N6" s="98">
        <v>2718.7455935822245</v>
      </c>
      <c r="O6" s="98">
        <v>2585.4004900730179</v>
      </c>
      <c r="P6" s="98">
        <v>2452.0553865638108</v>
      </c>
      <c r="Q6" s="98">
        <v>2452.0553865638108</v>
      </c>
      <c r="R6" s="98">
        <v>2452.0553865638108</v>
      </c>
    </row>
    <row r="7" spans="1:18">
      <c r="A7" s="5" t="s">
        <v>4</v>
      </c>
      <c r="B7" s="64">
        <v>360.53034700000012</v>
      </c>
      <c r="C7" s="64">
        <v>372.45794000000001</v>
      </c>
      <c r="D7" s="81">
        <v>283.91125561267341</v>
      </c>
      <c r="E7" s="81">
        <v>258.61606936588169</v>
      </c>
      <c r="F7" s="81">
        <v>233.32088311908993</v>
      </c>
      <c r="G7" s="81">
        <v>208.02569687229814</v>
      </c>
      <c r="H7" s="81">
        <v>199.64242284735377</v>
      </c>
      <c r="I7" s="81">
        <v>191.2591488224094</v>
      </c>
      <c r="J7" s="81">
        <v>182.875874798495</v>
      </c>
      <c r="K7" s="85">
        <v>177.73111472151899</v>
      </c>
      <c r="L7" s="85">
        <v>172.58635464454298</v>
      </c>
      <c r="M7" s="98">
        <v>167.44159456756699</v>
      </c>
      <c r="N7" s="98">
        <v>154.48007204971682</v>
      </c>
      <c r="O7" s="98">
        <v>141.51854953186665</v>
      </c>
      <c r="P7" s="98">
        <v>128.55702701401648</v>
      </c>
      <c r="Q7" s="98">
        <v>128.55702701401648</v>
      </c>
      <c r="R7" s="98">
        <v>128.55702701401648</v>
      </c>
    </row>
    <row r="8" spans="1:18">
      <c r="A8" s="5" t="s">
        <v>5</v>
      </c>
      <c r="B8" s="64">
        <v>1295.3036599999998</v>
      </c>
      <c r="C8" s="64">
        <v>1379.5920000000001</v>
      </c>
      <c r="D8" s="81">
        <v>986.72991907683718</v>
      </c>
      <c r="E8" s="81">
        <v>934.29389472611786</v>
      </c>
      <c r="F8" s="81">
        <v>881.82668037539838</v>
      </c>
      <c r="G8" s="81">
        <v>829.35946602467902</v>
      </c>
      <c r="H8" s="81">
        <v>832.92576475851945</v>
      </c>
      <c r="I8" s="81">
        <v>836.49206349235976</v>
      </c>
      <c r="J8" s="81">
        <v>840.05836221541995</v>
      </c>
      <c r="K8" s="85">
        <v>815.2992808758712</v>
      </c>
      <c r="L8" s="85">
        <v>790.54019953632246</v>
      </c>
      <c r="M8" s="98">
        <v>765.78111819677372</v>
      </c>
      <c r="N8" s="98">
        <v>713.66894289735694</v>
      </c>
      <c r="O8" s="98">
        <v>661.55676759794017</v>
      </c>
      <c r="P8" s="98">
        <v>609.4445922985235</v>
      </c>
      <c r="Q8" s="98">
        <v>609.4445922985235</v>
      </c>
      <c r="R8" s="98">
        <v>609.4445922985235</v>
      </c>
    </row>
    <row r="9" spans="1:18">
      <c r="A9" s="5" t="s">
        <v>6</v>
      </c>
      <c r="B9" s="64">
        <v>160.59365899999997</v>
      </c>
      <c r="C9" s="64">
        <v>161.50072299999999</v>
      </c>
      <c r="D9" s="81">
        <v>356.52981678585678</v>
      </c>
      <c r="E9" s="81">
        <v>354.92536028994982</v>
      </c>
      <c r="F9" s="81">
        <v>352.89193438904283</v>
      </c>
      <c r="G9" s="81">
        <v>350.8585084881359</v>
      </c>
      <c r="H9" s="81">
        <v>322.1775988352473</v>
      </c>
      <c r="I9" s="81">
        <v>293.49668918235869</v>
      </c>
      <c r="J9" s="81">
        <v>264.72351853407696</v>
      </c>
      <c r="K9" s="85">
        <v>400.50358393963927</v>
      </c>
      <c r="L9" s="85">
        <v>536.28364934520152</v>
      </c>
      <c r="M9" s="98">
        <v>672.06371475076378</v>
      </c>
      <c r="N9" s="98">
        <v>734.50674971300884</v>
      </c>
      <c r="O9" s="98">
        <v>796.94978467525391</v>
      </c>
      <c r="P9" s="98">
        <v>859.39281963749897</v>
      </c>
      <c r="Q9" s="98">
        <v>859.39281963749897</v>
      </c>
      <c r="R9" s="98">
        <v>859.39281963749897</v>
      </c>
    </row>
    <row r="10" spans="1:18">
      <c r="A10" s="5" t="s">
        <v>7</v>
      </c>
      <c r="B10" s="64">
        <v>592.49881799999991</v>
      </c>
      <c r="C10" s="64">
        <v>615.09772800000007</v>
      </c>
      <c r="D10" s="81">
        <v>489.85667666574994</v>
      </c>
      <c r="E10" s="81">
        <v>505.18703800617027</v>
      </c>
      <c r="F10" s="81">
        <v>520.17093634659057</v>
      </c>
      <c r="G10" s="81">
        <v>533.74835468701099</v>
      </c>
      <c r="H10" s="81">
        <v>498.17777659822735</v>
      </c>
      <c r="I10" s="81">
        <v>462.60719850944366</v>
      </c>
      <c r="J10" s="81">
        <v>426.21526534526504</v>
      </c>
      <c r="K10" s="85">
        <v>396.56012252344664</v>
      </c>
      <c r="L10" s="85">
        <v>366.90497970162824</v>
      </c>
      <c r="M10" s="98">
        <v>337.24983687980983</v>
      </c>
      <c r="N10" s="98">
        <v>427.43309478011491</v>
      </c>
      <c r="O10" s="98">
        <v>517.61635268041994</v>
      </c>
      <c r="P10" s="98">
        <v>607.79961058072502</v>
      </c>
      <c r="Q10" s="98">
        <v>607.79961058072502</v>
      </c>
      <c r="R10" s="98">
        <v>607.79961058072502</v>
      </c>
    </row>
    <row r="11" spans="1:18">
      <c r="A11" s="5" t="s">
        <v>8</v>
      </c>
      <c r="B11" s="64">
        <v>51.351063000000011</v>
      </c>
      <c r="C11" s="64">
        <v>50.479819999999997</v>
      </c>
      <c r="D11" s="81">
        <v>1.6597416351438001</v>
      </c>
      <c r="E11" s="81">
        <v>1.9395300262657658</v>
      </c>
      <c r="F11" s="81">
        <v>2.2193184173877314</v>
      </c>
      <c r="G11" s="81">
        <v>2.4991068085096972</v>
      </c>
      <c r="H11" s="81">
        <v>3.9966382175731319</v>
      </c>
      <c r="I11" s="81">
        <v>5.4941696266365669</v>
      </c>
      <c r="J11" s="81">
        <v>6.9917010352675009</v>
      </c>
      <c r="K11" s="85">
        <v>5.2651392629635403</v>
      </c>
      <c r="L11" s="85">
        <v>3.5385774906595797</v>
      </c>
      <c r="M11" s="98">
        <v>1.812015718355618</v>
      </c>
      <c r="N11" s="98">
        <v>1.7528598413765277</v>
      </c>
      <c r="O11" s="98">
        <v>1.6937039643974374</v>
      </c>
      <c r="P11" s="98">
        <v>1.6345480874183471</v>
      </c>
      <c r="Q11" s="98">
        <v>1.6345480874183471</v>
      </c>
      <c r="R11" s="98">
        <v>1.6345480874183471</v>
      </c>
    </row>
    <row r="12" spans="1:18">
      <c r="A12" s="5" t="s">
        <v>10</v>
      </c>
      <c r="B12" s="64">
        <v>169.47743599999998</v>
      </c>
      <c r="C12" s="64">
        <v>178.08602099999993</v>
      </c>
      <c r="D12" s="81">
        <v>117.90558978733409</v>
      </c>
      <c r="E12" s="81">
        <v>114.39777669519367</v>
      </c>
      <c r="F12" s="81">
        <v>110.88996360305325</v>
      </c>
      <c r="G12" s="81">
        <v>107.38215051091284</v>
      </c>
      <c r="H12" s="81">
        <v>77.612276791041893</v>
      </c>
      <c r="I12" s="81">
        <v>47.842403071170949</v>
      </c>
      <c r="J12" s="81">
        <v>18.072529351269203</v>
      </c>
      <c r="K12" s="85">
        <v>21.069797998014149</v>
      </c>
      <c r="L12" s="85">
        <v>24.067066644759095</v>
      </c>
      <c r="M12" s="98">
        <v>27.064335291504044</v>
      </c>
      <c r="N12" s="98">
        <v>21.391055785269874</v>
      </c>
      <c r="O12" s="98">
        <v>15.717776279035704</v>
      </c>
      <c r="P12" s="98">
        <v>10.044496772801528</v>
      </c>
      <c r="Q12" s="98">
        <v>10.044496772801528</v>
      </c>
      <c r="R12" s="98">
        <v>10.044496772801528</v>
      </c>
    </row>
    <row r="13" spans="1:18">
      <c r="A13" s="5" t="s">
        <v>11</v>
      </c>
      <c r="B13" s="64">
        <v>1849.0858400000002</v>
      </c>
      <c r="C13" s="64">
        <v>1851.3775740000001</v>
      </c>
      <c r="D13" s="81">
        <v>1593.8215257238398</v>
      </c>
      <c r="E13" s="81">
        <v>1581.1374115565479</v>
      </c>
      <c r="F13" s="81">
        <v>1567.792927169256</v>
      </c>
      <c r="G13" s="81">
        <v>1553.8367427819639</v>
      </c>
      <c r="H13" s="81">
        <v>1495.4454381735093</v>
      </c>
      <c r="I13" s="81">
        <v>1437.0541335650546</v>
      </c>
      <c r="J13" s="81">
        <v>1378.1830947989886</v>
      </c>
      <c r="K13" s="85">
        <v>1289.1693938764206</v>
      </c>
      <c r="L13" s="85">
        <v>1200.1556929538526</v>
      </c>
      <c r="M13" s="98">
        <v>1111.1419920312844</v>
      </c>
      <c r="N13" s="98">
        <v>1459.3481586265111</v>
      </c>
      <c r="O13" s="98">
        <v>1807.5543252217378</v>
      </c>
      <c r="P13" s="98">
        <v>2155.7604918169645</v>
      </c>
      <c r="Q13" s="98">
        <v>2155.7604918169645</v>
      </c>
      <c r="R13" s="98">
        <v>2155.7604918169645</v>
      </c>
    </row>
    <row r="14" spans="1:18">
      <c r="A14" s="5" t="s">
        <v>12</v>
      </c>
      <c r="B14" s="64">
        <v>68060.943259999985</v>
      </c>
      <c r="C14" s="64">
        <v>63476.038739999982</v>
      </c>
      <c r="D14" s="81">
        <v>51610.937972855761</v>
      </c>
      <c r="E14" s="81">
        <v>48682.53010175901</v>
      </c>
      <c r="F14" s="81">
        <v>45754.122230662266</v>
      </c>
      <c r="G14" s="81">
        <v>42825.714359565514</v>
      </c>
      <c r="H14" s="81">
        <v>40045.945180033144</v>
      </c>
      <c r="I14" s="81">
        <v>37266.176000500782</v>
      </c>
      <c r="J14" s="81">
        <v>33156.468155717928</v>
      </c>
      <c r="K14" s="85">
        <v>27436.85145307667</v>
      </c>
      <c r="L14" s="85">
        <v>28242.218741849196</v>
      </c>
      <c r="M14" s="98">
        <v>27355.394763755543</v>
      </c>
      <c r="N14" s="98">
        <v>25522.556343806547</v>
      </c>
      <c r="O14" s="98">
        <v>23689.717923857552</v>
      </c>
      <c r="P14" s="98">
        <v>21856.87950390856</v>
      </c>
      <c r="Q14" s="98">
        <v>19853.366691530278</v>
      </c>
      <c r="R14" s="98">
        <v>17871.688923611448</v>
      </c>
    </row>
    <row r="15" spans="1:18">
      <c r="A15" s="5" t="s">
        <v>13</v>
      </c>
      <c r="B15" s="64">
        <v>24178.456670999993</v>
      </c>
      <c r="C15" s="64">
        <v>24676.658330000006</v>
      </c>
      <c r="D15" s="81">
        <v>22624.294728354689</v>
      </c>
      <c r="E15" s="81">
        <v>22383.928701756115</v>
      </c>
      <c r="F15" s="81">
        <v>22143.562675157544</v>
      </c>
      <c r="G15" s="81">
        <v>21903.196648558966</v>
      </c>
      <c r="H15" s="81">
        <v>20372.736928841605</v>
      </c>
      <c r="I15" s="81">
        <v>18842.277209124244</v>
      </c>
      <c r="J15" s="81">
        <v>17884.237223024506</v>
      </c>
      <c r="K15" s="85">
        <v>15920.77760368445</v>
      </c>
      <c r="L15" s="85">
        <v>15353.423195899577</v>
      </c>
      <c r="M15" s="98">
        <v>14948.952024850267</v>
      </c>
      <c r="N15" s="98">
        <v>14406.090333574844</v>
      </c>
      <c r="O15" s="98">
        <v>13863.228642299422</v>
      </c>
      <c r="P15" s="98">
        <v>13320.366951024002</v>
      </c>
      <c r="Q15" s="98">
        <v>13154.931904401852</v>
      </c>
      <c r="R15" s="98">
        <v>12989.496857779703</v>
      </c>
    </row>
    <row r="16" spans="1:18">
      <c r="A16" s="5" t="s">
        <v>14</v>
      </c>
      <c r="B16" s="64">
        <v>12964.397550999998</v>
      </c>
      <c r="C16" s="64">
        <v>8675.5646280000001</v>
      </c>
      <c r="D16" s="81">
        <v>18493.421145654007</v>
      </c>
      <c r="E16" s="85">
        <v>19414.8205777406</v>
      </c>
      <c r="F16" s="85">
        <v>20336.220009827193</v>
      </c>
      <c r="G16" s="85">
        <v>15106.150261548795</v>
      </c>
      <c r="H16" s="85">
        <v>17111.202873365368</v>
      </c>
      <c r="I16" s="81">
        <v>19116.25548518194</v>
      </c>
      <c r="J16" s="81">
        <v>21121.308047615032</v>
      </c>
      <c r="K16" s="85">
        <v>21839.417403587748</v>
      </c>
      <c r="L16" s="85">
        <v>22557.526759560464</v>
      </c>
      <c r="M16" s="98">
        <v>23776.943965482562</v>
      </c>
      <c r="N16" s="98">
        <v>23184.044628257398</v>
      </c>
      <c r="O16" s="98">
        <v>22591.14529103223</v>
      </c>
      <c r="P16" s="98">
        <v>19623.531859741106</v>
      </c>
      <c r="Q16" s="98">
        <v>19623.531859741106</v>
      </c>
      <c r="R16" s="98">
        <v>19623.531859741106</v>
      </c>
    </row>
    <row r="17" spans="1:18">
      <c r="A17" s="5"/>
      <c r="B17" s="64"/>
      <c r="C17" s="64"/>
      <c r="D17" s="85"/>
      <c r="E17" s="85"/>
      <c r="F17" s="85"/>
      <c r="G17" s="85"/>
      <c r="H17" s="85"/>
      <c r="I17" s="64"/>
      <c r="J17" s="64"/>
      <c r="K17" s="64"/>
      <c r="L17" s="64"/>
      <c r="M17" s="64"/>
      <c r="N17" s="98"/>
      <c r="O17" s="98"/>
      <c r="P17" s="98"/>
      <c r="Q17" s="98"/>
      <c r="R17" s="98"/>
    </row>
    <row r="18" spans="1:18">
      <c r="A18" s="4" t="s">
        <v>17</v>
      </c>
      <c r="B18" s="64">
        <v>114466.63324599998</v>
      </c>
      <c r="C18" s="64">
        <v>106262.327387</v>
      </c>
      <c r="D18" s="85">
        <f t="shared" ref="D18:R18" si="0">SUM(D4:D16)</f>
        <v>102032.84772508191</v>
      </c>
      <c r="E18" s="85">
        <f t="shared" si="0"/>
        <v>99592.697940093363</v>
      </c>
      <c r="F18" s="85">
        <f t="shared" si="0"/>
        <v>97147.153499984997</v>
      </c>
      <c r="G18" s="85">
        <f t="shared" si="0"/>
        <v>88545.889554080597</v>
      </c>
      <c r="H18" s="85">
        <f t="shared" si="0"/>
        <v>85837.099152230687</v>
      </c>
      <c r="I18" s="81">
        <f t="shared" si="0"/>
        <v>83128.308750380776</v>
      </c>
      <c r="J18" s="81">
        <f t="shared" si="0"/>
        <v>79655.089134955168</v>
      </c>
      <c r="K18" s="81">
        <f t="shared" si="0"/>
        <v>72752.52470155964</v>
      </c>
      <c r="L18" s="81">
        <f t="shared" si="0"/>
        <v>73771.049471133068</v>
      </c>
      <c r="M18" s="81">
        <f t="shared" si="0"/>
        <v>73761.574060525279</v>
      </c>
      <c r="N18" s="98">
        <f t="shared" si="0"/>
        <v>71065.486807643203</v>
      </c>
      <c r="O18" s="98">
        <f t="shared" si="0"/>
        <v>68369.399554761141</v>
      </c>
      <c r="P18" s="98">
        <f t="shared" si="0"/>
        <v>63298.59820781312</v>
      </c>
      <c r="Q18" s="98">
        <f t="shared" si="0"/>
        <v>61129.650348812691</v>
      </c>
      <c r="R18" s="98">
        <f t="shared" si="0"/>
        <v>58982.537534271702</v>
      </c>
    </row>
    <row r="19" spans="1:18">
      <c r="A19" s="53" t="s">
        <v>24</v>
      </c>
      <c r="B19" s="64">
        <v>12048.633207999999</v>
      </c>
      <c r="C19" s="64">
        <v>7743.9547080000002</v>
      </c>
      <c r="D19" s="85">
        <v>14051.517051558771</v>
      </c>
      <c r="E19" s="85">
        <v>14051.517051558771</v>
      </c>
      <c r="F19" s="85">
        <v>14051.517051558771</v>
      </c>
      <c r="G19" s="85">
        <v>7900.0478711937776</v>
      </c>
      <c r="H19" s="85">
        <v>7900.0478711937776</v>
      </c>
      <c r="I19" s="64">
        <v>7900.0478711937776</v>
      </c>
      <c r="J19" s="64">
        <v>12200.1179825899</v>
      </c>
      <c r="K19" s="64">
        <v>12200.1179825899</v>
      </c>
      <c r="L19" s="64">
        <v>12200.1179825899</v>
      </c>
      <c r="M19" s="64">
        <v>12701.425832539282</v>
      </c>
      <c r="N19" s="98">
        <v>12701.425832539282</v>
      </c>
      <c r="O19" s="98">
        <v>12701.425832539282</v>
      </c>
      <c r="P19" s="98">
        <v>10326.711738473326</v>
      </c>
      <c r="Q19" s="98">
        <v>10326.711738473326</v>
      </c>
      <c r="R19" s="98">
        <v>10326.711738473326</v>
      </c>
    </row>
    <row r="20" spans="1:18">
      <c r="A20" s="1" t="s">
        <v>30</v>
      </c>
      <c r="B20" s="64">
        <v>102418.00605899998</v>
      </c>
      <c r="C20" s="64">
        <v>98518.379019999993</v>
      </c>
      <c r="D20" s="85">
        <f>D18 - D19</f>
        <v>87981.330673523145</v>
      </c>
      <c r="E20" s="85">
        <f t="shared" ref="E20:M20" si="1">E18 - E19</f>
        <v>85541.180888534596</v>
      </c>
      <c r="F20" s="85">
        <f t="shared" si="1"/>
        <v>83095.63644842623</v>
      </c>
      <c r="G20" s="85">
        <f t="shared" si="1"/>
        <v>80645.841682886821</v>
      </c>
      <c r="H20" s="85">
        <f t="shared" si="1"/>
        <v>77937.051281036911</v>
      </c>
      <c r="I20" s="81">
        <f t="shared" si="1"/>
        <v>75228.260879187001</v>
      </c>
      <c r="J20" s="81">
        <f t="shared" si="1"/>
        <v>67454.971152365266</v>
      </c>
      <c r="K20" s="81">
        <f t="shared" si="1"/>
        <v>60552.406718969738</v>
      </c>
      <c r="L20" s="81">
        <f t="shared" si="1"/>
        <v>61570.931488543167</v>
      </c>
      <c r="M20" s="81">
        <f t="shared" si="1"/>
        <v>61060.148227985999</v>
      </c>
      <c r="N20" s="98">
        <f>N18 - N19</f>
        <v>58364.060975103923</v>
      </c>
      <c r="O20" s="98">
        <f t="shared" ref="O20:R20" si="2">O18 - O19</f>
        <v>55667.973722221861</v>
      </c>
      <c r="P20" s="98">
        <f t="shared" si="2"/>
        <v>52971.886469339792</v>
      </c>
      <c r="Q20" s="98">
        <f t="shared" si="2"/>
        <v>50802.938610339363</v>
      </c>
      <c r="R20" s="98">
        <f t="shared" si="2"/>
        <v>48655.825795798373</v>
      </c>
    </row>
    <row r="21" spans="1:18">
      <c r="A21" s="53" t="s">
        <v>25</v>
      </c>
      <c r="B21" s="64"/>
      <c r="C21" s="64"/>
      <c r="D21" s="85">
        <f t="shared" ref="D21:M21" si="3">D16 - D19</f>
        <v>4441.9040940952364</v>
      </c>
      <c r="E21" s="85">
        <f t="shared" si="3"/>
        <v>5363.3035261818295</v>
      </c>
      <c r="F21" s="85">
        <f t="shared" si="3"/>
        <v>6284.7029582684227</v>
      </c>
      <c r="G21" s="85">
        <f t="shared" si="3"/>
        <v>7206.1023903550176</v>
      </c>
      <c r="H21" s="85">
        <f t="shared" si="3"/>
        <v>9211.1550021715902</v>
      </c>
      <c r="I21" s="81">
        <f t="shared" si="3"/>
        <v>11216.207613988163</v>
      </c>
      <c r="J21" s="81">
        <f t="shared" si="3"/>
        <v>8921.1900650251318</v>
      </c>
      <c r="K21" s="81">
        <f t="shared" si="3"/>
        <v>9639.2994209978478</v>
      </c>
      <c r="L21" s="81">
        <f t="shared" si="3"/>
        <v>10357.408776970564</v>
      </c>
      <c r="M21" s="81">
        <f t="shared" si="3"/>
        <v>11075.51813294328</v>
      </c>
      <c r="N21" s="98">
        <f>N16 - N19</f>
        <v>10482.618795718116</v>
      </c>
      <c r="O21" s="98">
        <f t="shared" ref="O21:R21" si="4">O16 - O19</f>
        <v>9889.7194584929475</v>
      </c>
      <c r="P21" s="98">
        <f t="shared" si="4"/>
        <v>9296.8201212677795</v>
      </c>
      <c r="Q21" s="98">
        <f t="shared" si="4"/>
        <v>9296.8201212677795</v>
      </c>
      <c r="R21" s="98">
        <f t="shared" si="4"/>
        <v>9296.8201212677795</v>
      </c>
    </row>
    <row r="22" spans="1:18" s="62" customFormat="1">
      <c r="A22" s="53"/>
      <c r="B22" s="64"/>
      <c r="C22" s="64"/>
      <c r="D22" s="85"/>
      <c r="E22" s="85"/>
      <c r="F22" s="85"/>
      <c r="G22" s="85"/>
      <c r="H22" s="85"/>
      <c r="I22" s="64"/>
      <c r="J22" s="64"/>
      <c r="K22" s="64"/>
      <c r="L22" s="64"/>
      <c r="M22" s="64"/>
      <c r="N22" s="98"/>
      <c r="O22" s="98"/>
      <c r="P22" s="98"/>
      <c r="Q22" s="98"/>
      <c r="R22" s="98"/>
    </row>
    <row r="23" spans="1:18">
      <c r="A23" s="4"/>
      <c r="B23" s="64"/>
      <c r="C23" s="64"/>
      <c r="D23" s="85"/>
      <c r="E23" s="85"/>
      <c r="F23" s="85"/>
      <c r="G23" s="85"/>
      <c r="H23" s="85"/>
      <c r="I23" s="64"/>
      <c r="J23" s="64"/>
      <c r="K23" s="64"/>
      <c r="L23" s="64"/>
      <c r="M23" s="64"/>
      <c r="N23" s="98"/>
      <c r="O23" s="98"/>
      <c r="P23" s="98"/>
      <c r="Q23" s="98"/>
      <c r="R23" s="98"/>
    </row>
    <row r="24" spans="1:18">
      <c r="A24" s="53" t="s">
        <v>26</v>
      </c>
      <c r="B24" s="64">
        <v>4783.9949410000008</v>
      </c>
      <c r="C24" s="64">
        <v>4825.4738830000006</v>
      </c>
      <c r="D24" s="85">
        <f t="shared" ref="D24:R24" si="5">SUM(D4:D6)</f>
        <v>5473.7793529300161</v>
      </c>
      <c r="E24" s="85">
        <f t="shared" si="5"/>
        <v>5360.9214781715145</v>
      </c>
      <c r="F24" s="85">
        <f t="shared" si="5"/>
        <v>5244.1359409181787</v>
      </c>
      <c r="G24" s="85">
        <f t="shared" si="5"/>
        <v>5125.118258233817</v>
      </c>
      <c r="H24" s="85">
        <f t="shared" si="5"/>
        <v>4877.2362537690942</v>
      </c>
      <c r="I24" s="64">
        <f t="shared" si="5"/>
        <v>4629.3542493043706</v>
      </c>
      <c r="J24" s="64">
        <f t="shared" si="5"/>
        <v>4375.9553625189164</v>
      </c>
      <c r="K24" s="64">
        <f t="shared" si="5"/>
        <v>4449.8798080128918</v>
      </c>
      <c r="L24" s="64">
        <f t="shared" si="5"/>
        <v>4523.8042535068671</v>
      </c>
      <c r="M24" s="64">
        <f t="shared" si="5"/>
        <v>4597.7286990008415</v>
      </c>
      <c r="N24" s="98">
        <f t="shared" si="5"/>
        <v>4440.2145683110612</v>
      </c>
      <c r="O24" s="98">
        <f t="shared" si="5"/>
        <v>4282.7004376212808</v>
      </c>
      <c r="P24" s="98">
        <f t="shared" si="5"/>
        <v>4125.1863069315004</v>
      </c>
      <c r="Q24" s="98">
        <f t="shared" si="5"/>
        <v>4125.1863069315004</v>
      </c>
      <c r="R24" s="98">
        <f t="shared" si="5"/>
        <v>4125.1863069315004</v>
      </c>
    </row>
    <row r="25" spans="1:18">
      <c r="A25" s="53" t="s">
        <v>27</v>
      </c>
      <c r="B25" s="64">
        <v>4478.8408230000005</v>
      </c>
      <c r="C25" s="64">
        <v>4608.5918060000004</v>
      </c>
      <c r="D25" s="64">
        <f>SUM(D7:D13)</f>
        <v>3830.414525287435</v>
      </c>
      <c r="E25" s="64">
        <f t="shared" ref="E25:M25" si="6">SUM(E7:E13)</f>
        <v>3750.4970806661267</v>
      </c>
      <c r="F25" s="64">
        <f t="shared" si="6"/>
        <v>3669.1126434198186</v>
      </c>
      <c r="G25" s="64">
        <f t="shared" si="6"/>
        <v>3585.7100261735104</v>
      </c>
      <c r="H25" s="64">
        <f t="shared" si="6"/>
        <v>3429.9779162214718</v>
      </c>
      <c r="I25" s="64">
        <f t="shared" si="6"/>
        <v>3274.2458062694341</v>
      </c>
      <c r="J25" s="64">
        <f t="shared" si="6"/>
        <v>3117.1203460787819</v>
      </c>
      <c r="K25" s="64">
        <f t="shared" si="6"/>
        <v>3105.5984331978743</v>
      </c>
      <c r="L25" s="64">
        <f t="shared" si="6"/>
        <v>3094.0765203169667</v>
      </c>
      <c r="M25" s="64">
        <f t="shared" si="6"/>
        <v>3082.5546074360586</v>
      </c>
      <c r="N25" s="98">
        <f t="shared" ref="N25:P25" si="7">SUM(N7:N13)</f>
        <v>3512.5809336933553</v>
      </c>
      <c r="O25" s="98">
        <f t="shared" si="7"/>
        <v>3942.6072599506515</v>
      </c>
      <c r="P25" s="98">
        <f t="shared" si="7"/>
        <v>4372.6335862079486</v>
      </c>
      <c r="Q25" s="98">
        <f t="shared" ref="Q25:R25" si="8">SUM(Q7:Q13)</f>
        <v>4372.6335862079486</v>
      </c>
      <c r="R25" s="98">
        <f t="shared" si="8"/>
        <v>4372.6335862079486</v>
      </c>
    </row>
    <row r="26" spans="1:18">
      <c r="A26" s="53" t="s">
        <v>28</v>
      </c>
      <c r="B26" s="64">
        <v>92239.399930999978</v>
      </c>
      <c r="C26" s="64">
        <v>88152.697069999995</v>
      </c>
      <c r="D26" s="64">
        <f>SUM(D14:D15)</f>
        <v>74235.232701210451</v>
      </c>
      <c r="E26" s="64">
        <f t="shared" ref="E26:M26" si="9">SUM(E14:E15)</f>
        <v>71066.458803515125</v>
      </c>
      <c r="F26" s="64">
        <f t="shared" si="9"/>
        <v>67897.684905819813</v>
      </c>
      <c r="G26" s="64">
        <f t="shared" si="9"/>
        <v>64728.91100812448</v>
      </c>
      <c r="H26" s="64">
        <f t="shared" si="9"/>
        <v>60418.682108874753</v>
      </c>
      <c r="I26" s="64">
        <f t="shared" si="9"/>
        <v>56108.453209625026</v>
      </c>
      <c r="J26" s="64">
        <f t="shared" si="9"/>
        <v>51040.705378742437</v>
      </c>
      <c r="K26" s="64">
        <f t="shared" si="9"/>
        <v>43357.629056761121</v>
      </c>
      <c r="L26" s="64">
        <f t="shared" si="9"/>
        <v>43595.641937748776</v>
      </c>
      <c r="M26" s="64">
        <f t="shared" si="9"/>
        <v>42304.346788605806</v>
      </c>
      <c r="N26" s="98">
        <f t="shared" ref="N26:P26" si="10">SUM(N14:N15)</f>
        <v>39928.646677381388</v>
      </c>
      <c r="O26" s="98">
        <f t="shared" si="10"/>
        <v>37552.94656615697</v>
      </c>
      <c r="P26" s="98">
        <f t="shared" si="10"/>
        <v>35177.24645493256</v>
      </c>
      <c r="Q26" s="98">
        <f t="shared" ref="Q26:R26" si="11">SUM(Q14:Q15)</f>
        <v>33008.29859593213</v>
      </c>
      <c r="R26" s="98">
        <f t="shared" si="11"/>
        <v>30861.185781391148</v>
      </c>
    </row>
    <row r="27" spans="1:18">
      <c r="A27" s="53" t="s">
        <v>29</v>
      </c>
      <c r="B27" s="64">
        <v>12964.403571999997</v>
      </c>
      <c r="C27" s="64">
        <v>8675.5709690000003</v>
      </c>
      <c r="D27" s="64">
        <f>D16</f>
        <v>18493.421145654007</v>
      </c>
      <c r="E27" s="64">
        <f t="shared" ref="E27:M27" si="12">E16</f>
        <v>19414.8205777406</v>
      </c>
      <c r="F27" s="64">
        <f t="shared" si="12"/>
        <v>20336.220009827193</v>
      </c>
      <c r="G27" s="64">
        <f t="shared" si="12"/>
        <v>15106.150261548795</v>
      </c>
      <c r="H27" s="64">
        <f t="shared" si="12"/>
        <v>17111.202873365368</v>
      </c>
      <c r="I27" s="64">
        <f t="shared" si="12"/>
        <v>19116.25548518194</v>
      </c>
      <c r="J27" s="64">
        <f t="shared" si="12"/>
        <v>21121.308047615032</v>
      </c>
      <c r="K27" s="64">
        <f t="shared" si="12"/>
        <v>21839.417403587748</v>
      </c>
      <c r="L27" s="64">
        <f t="shared" si="12"/>
        <v>22557.526759560464</v>
      </c>
      <c r="M27" s="64">
        <f t="shared" si="12"/>
        <v>23776.943965482562</v>
      </c>
      <c r="N27" s="98">
        <f t="shared" ref="N27:P27" si="13">N16</f>
        <v>23184.044628257398</v>
      </c>
      <c r="O27" s="98">
        <f t="shared" si="13"/>
        <v>22591.14529103223</v>
      </c>
      <c r="P27" s="98">
        <f t="shared" si="13"/>
        <v>19623.531859741106</v>
      </c>
      <c r="Q27" s="98">
        <f t="shared" ref="Q27:R27" si="14">Q16</f>
        <v>19623.531859741106</v>
      </c>
      <c r="R27" s="98">
        <f t="shared" si="14"/>
        <v>19623.531859741106</v>
      </c>
    </row>
    <row r="28" spans="1:18">
      <c r="A28" s="53" t="s">
        <v>17</v>
      </c>
      <c r="B28" s="64">
        <v>114466.63926699998</v>
      </c>
      <c r="C28" s="64">
        <v>106262.333728</v>
      </c>
      <c r="D28" s="64">
        <f>SUM(D24:D27)</f>
        <v>102032.84772508191</v>
      </c>
      <c r="E28" s="64">
        <f t="shared" ref="E28:M28" si="15">SUM(E24:E27)</f>
        <v>99592.697940093363</v>
      </c>
      <c r="F28" s="64">
        <f t="shared" si="15"/>
        <v>97147.153499984997</v>
      </c>
      <c r="G28" s="64">
        <f t="shared" si="15"/>
        <v>88545.889554080612</v>
      </c>
      <c r="H28" s="64">
        <f t="shared" si="15"/>
        <v>85837.099152230687</v>
      </c>
      <c r="I28" s="64">
        <f t="shared" si="15"/>
        <v>83128.308750380776</v>
      </c>
      <c r="J28" s="64">
        <f t="shared" si="15"/>
        <v>79655.089134955168</v>
      </c>
      <c r="K28" s="64">
        <f t="shared" si="15"/>
        <v>72752.52470155964</v>
      </c>
      <c r="L28" s="64">
        <f t="shared" si="15"/>
        <v>73771.049471133068</v>
      </c>
      <c r="M28" s="64">
        <f t="shared" si="15"/>
        <v>73761.574060525279</v>
      </c>
      <c r="N28" s="98">
        <f t="shared" ref="N28:P28" si="16">SUM(N24:N27)</f>
        <v>71065.486807643203</v>
      </c>
      <c r="O28" s="98">
        <f t="shared" si="16"/>
        <v>68369.399554761127</v>
      </c>
      <c r="P28" s="98">
        <f t="shared" si="16"/>
        <v>63298.59820781312</v>
      </c>
      <c r="Q28" s="98">
        <f t="shared" ref="Q28:R28" si="17">SUM(Q24:Q27)</f>
        <v>61129.650348812691</v>
      </c>
      <c r="R28" s="98">
        <f t="shared" si="17"/>
        <v>58982.537534271702</v>
      </c>
    </row>
    <row r="29" spans="1:18">
      <c r="B29" s="2"/>
      <c r="C29" s="2"/>
      <c r="D29" s="2"/>
      <c r="E29" s="2"/>
      <c r="F29" s="2"/>
      <c r="G29" s="2"/>
    </row>
    <row r="30" spans="1:18">
      <c r="B30" s="2"/>
      <c r="C30" s="2"/>
      <c r="D30" s="2"/>
      <c r="E30" s="2"/>
      <c r="F30" s="2"/>
      <c r="G3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28"/>
  <sheetViews>
    <sheetView workbookViewId="0">
      <pane xSplit="1" ySplit="3" topLeftCell="B4" activePane="bottomRight" state="frozen"/>
      <selection pane="topRight" activeCell="B1" sqref="B1"/>
      <selection pane="bottomLeft" activeCell="A6" sqref="A6"/>
      <selection pane="bottomRight" activeCell="A3" sqref="A3:XFD4"/>
    </sheetView>
  </sheetViews>
  <sheetFormatPr baseColWidth="10" defaultColWidth="8.83203125" defaultRowHeight="15"/>
  <cols>
    <col min="1" max="1" width="35.5" bestFit="1" customWidth="1"/>
  </cols>
  <sheetData>
    <row r="1" spans="1:32">
      <c r="A1" s="12"/>
      <c r="B1" s="12"/>
      <c r="C1" s="12"/>
      <c r="D1" s="12"/>
      <c r="E1" s="12"/>
      <c r="F1" s="14" t="s">
        <v>18</v>
      </c>
      <c r="G1" s="14"/>
      <c r="H1" s="12"/>
      <c r="I1" s="12"/>
      <c r="J1" s="12"/>
      <c r="K1" s="12"/>
      <c r="L1" s="12"/>
      <c r="M1" s="12"/>
      <c r="N1" s="12"/>
      <c r="O1" s="12"/>
      <c r="P1" s="12"/>
      <c r="Q1" s="12"/>
      <c r="R1" s="11"/>
      <c r="S1" s="12"/>
      <c r="T1" s="12"/>
      <c r="U1" s="12"/>
      <c r="V1" s="12"/>
      <c r="W1" s="12"/>
      <c r="X1" s="12"/>
      <c r="Y1" s="12"/>
      <c r="Z1" s="12"/>
      <c r="AA1" s="12"/>
      <c r="AB1" s="9"/>
      <c r="AC1" s="9"/>
      <c r="AD1" s="9"/>
    </row>
    <row r="2" spans="1:32">
      <c r="A2" s="12"/>
      <c r="B2" s="12"/>
      <c r="C2" s="12"/>
      <c r="D2" s="12"/>
      <c r="E2" s="12"/>
      <c r="F2" s="14" t="s">
        <v>16</v>
      </c>
      <c r="G2" s="14"/>
      <c r="H2" s="12"/>
      <c r="I2" s="12"/>
      <c r="J2" s="12"/>
      <c r="K2" s="12"/>
      <c r="L2" s="12"/>
      <c r="M2" s="12"/>
      <c r="N2" s="12"/>
      <c r="O2" s="12"/>
      <c r="P2" s="12"/>
      <c r="Q2" s="12"/>
      <c r="R2" s="11"/>
      <c r="S2" s="12"/>
      <c r="T2" s="12"/>
      <c r="U2" s="12"/>
      <c r="V2" s="12"/>
      <c r="W2" s="12"/>
      <c r="X2" s="12"/>
      <c r="Y2" s="12"/>
      <c r="Z2" s="12"/>
      <c r="AA2" s="12"/>
      <c r="AB2" s="9"/>
      <c r="AC2" s="9"/>
      <c r="AD2" s="9"/>
    </row>
    <row r="3" spans="1:32">
      <c r="A3" s="13" t="s">
        <v>0</v>
      </c>
      <c r="B3" s="14">
        <v>1970</v>
      </c>
      <c r="C3" s="14">
        <v>1975</v>
      </c>
      <c r="D3" s="14">
        <v>1980</v>
      </c>
      <c r="E3" s="14">
        <v>1985</v>
      </c>
      <c r="F3" s="14">
        <v>1990</v>
      </c>
      <c r="G3" s="14">
        <v>1991</v>
      </c>
      <c r="H3" s="14">
        <v>1992</v>
      </c>
      <c r="I3" s="14">
        <v>1993</v>
      </c>
      <c r="J3" s="14">
        <v>1994</v>
      </c>
      <c r="K3" s="14">
        <v>1995</v>
      </c>
      <c r="L3" s="14">
        <v>1996</v>
      </c>
      <c r="M3" s="14">
        <v>1997</v>
      </c>
      <c r="N3" s="14">
        <v>1998</v>
      </c>
      <c r="O3" s="14">
        <v>1999</v>
      </c>
      <c r="P3" s="14">
        <v>2000</v>
      </c>
      <c r="Q3" s="14">
        <v>2001</v>
      </c>
      <c r="R3" s="14">
        <v>2002</v>
      </c>
      <c r="S3" s="14">
        <v>2003</v>
      </c>
      <c r="T3" s="14">
        <v>2004</v>
      </c>
      <c r="U3" s="14">
        <v>2005</v>
      </c>
      <c r="V3" s="14">
        <v>2006</v>
      </c>
      <c r="W3" s="14">
        <v>2007</v>
      </c>
      <c r="X3" s="14">
        <v>2008</v>
      </c>
      <c r="Y3" s="14">
        <v>2009</v>
      </c>
      <c r="Z3" s="14">
        <v>2010</v>
      </c>
      <c r="AA3" s="14">
        <v>2011</v>
      </c>
      <c r="AB3" s="15">
        <v>2012</v>
      </c>
      <c r="AC3" s="15">
        <v>2013</v>
      </c>
      <c r="AD3" s="15">
        <v>2014</v>
      </c>
      <c r="AE3" s="58">
        <v>2015</v>
      </c>
      <c r="AF3" s="58">
        <v>2016</v>
      </c>
    </row>
    <row r="4" spans="1:32">
      <c r="A4" s="12" t="s">
        <v>1</v>
      </c>
      <c r="B4" s="16">
        <v>4900</v>
      </c>
      <c r="C4" s="16">
        <v>5694</v>
      </c>
      <c r="D4" s="16">
        <v>7024</v>
      </c>
      <c r="E4" s="16">
        <v>6127</v>
      </c>
      <c r="F4" s="16">
        <v>6663</v>
      </c>
      <c r="G4" s="16">
        <v>6519</v>
      </c>
      <c r="H4" s="16">
        <v>6504</v>
      </c>
      <c r="I4" s="16">
        <v>6651</v>
      </c>
      <c r="J4" s="16">
        <v>6565</v>
      </c>
      <c r="K4" s="16">
        <v>6384</v>
      </c>
      <c r="L4" s="16">
        <v>6164.2186600000005</v>
      </c>
      <c r="M4" s="16">
        <v>6276.4222699999991</v>
      </c>
      <c r="N4" s="16">
        <v>6232.1956900000005</v>
      </c>
      <c r="O4" s="16">
        <v>5721.1754069999997</v>
      </c>
      <c r="P4" s="16">
        <v>5330.201145</v>
      </c>
      <c r="Q4" s="16">
        <v>4917.2186760000004</v>
      </c>
      <c r="R4" s="81">
        <v>4709.4075706228896</v>
      </c>
      <c r="S4" s="81">
        <v>4339.60928423526</v>
      </c>
      <c r="T4" s="81">
        <v>3969.2129178476298</v>
      </c>
      <c r="U4" s="81">
        <v>3792.2918834001216</v>
      </c>
      <c r="V4" s="81">
        <v>3587.7494531870811</v>
      </c>
      <c r="W4" s="81">
        <v>3383.2070229740411</v>
      </c>
      <c r="X4" s="81">
        <v>3143.6202005819327</v>
      </c>
      <c r="Y4" s="85">
        <v>2818.1266040498053</v>
      </c>
      <c r="Z4" s="85">
        <v>2457.5886153386105</v>
      </c>
      <c r="AA4" s="85">
        <v>2090.1144652652492</v>
      </c>
      <c r="AB4" s="98">
        <v>1964.7300111464733</v>
      </c>
      <c r="AC4" s="98">
        <v>1839.3455570276974</v>
      </c>
      <c r="AD4" s="98">
        <v>1713.9611029089217</v>
      </c>
      <c r="AE4" s="98">
        <v>1459.1354010777493</v>
      </c>
      <c r="AF4" s="98">
        <v>1052.514475053563</v>
      </c>
    </row>
    <row r="5" spans="1:32">
      <c r="A5" s="12" t="s">
        <v>2</v>
      </c>
      <c r="B5" s="16">
        <v>4325</v>
      </c>
      <c r="C5" s="16">
        <v>4007</v>
      </c>
      <c r="D5" s="16">
        <v>3555</v>
      </c>
      <c r="E5" s="16">
        <v>3209</v>
      </c>
      <c r="F5" s="16">
        <v>3035</v>
      </c>
      <c r="G5" s="16">
        <v>2979</v>
      </c>
      <c r="H5" s="16">
        <v>3071</v>
      </c>
      <c r="I5" s="16">
        <v>3151</v>
      </c>
      <c r="J5" s="16">
        <v>3147</v>
      </c>
      <c r="K5" s="16">
        <v>3144</v>
      </c>
      <c r="L5" s="16">
        <v>3151.4075800000001</v>
      </c>
      <c r="M5" s="16">
        <v>3100.6291200000001</v>
      </c>
      <c r="N5" s="16">
        <v>3049.7537699999998</v>
      </c>
      <c r="O5" s="16">
        <v>2708.91635</v>
      </c>
      <c r="P5" s="16">
        <v>2723.1669440000001</v>
      </c>
      <c r="Q5" s="16">
        <v>2757.201896</v>
      </c>
      <c r="R5" s="81">
        <v>2040.8726871181088</v>
      </c>
      <c r="S5" s="81">
        <v>1971.3723553472516</v>
      </c>
      <c r="T5" s="81">
        <v>1897.427666166165</v>
      </c>
      <c r="U5" s="81">
        <v>1819.9680195988888</v>
      </c>
      <c r="V5" s="81">
        <v>1681.3364020589393</v>
      </c>
      <c r="W5" s="81">
        <v>1542.70478451899</v>
      </c>
      <c r="X5" s="81">
        <v>1399.0445595462593</v>
      </c>
      <c r="Y5" s="85">
        <v>1352.129349998361</v>
      </c>
      <c r="Z5" s="85">
        <v>1305.2141404504628</v>
      </c>
      <c r="AA5" s="85">
        <v>1258.2989309025645</v>
      </c>
      <c r="AB5" s="98">
        <v>1235.1773880549235</v>
      </c>
      <c r="AC5" s="98">
        <v>1212.0558452072826</v>
      </c>
      <c r="AD5" s="98">
        <v>1188.9343023596418</v>
      </c>
      <c r="AE5" s="98">
        <v>1188.9343023596418</v>
      </c>
      <c r="AF5" s="98">
        <v>1188.9343023596418</v>
      </c>
    </row>
    <row r="6" spans="1:32">
      <c r="A6" s="12" t="s">
        <v>3</v>
      </c>
      <c r="B6" s="16">
        <v>836</v>
      </c>
      <c r="C6" s="16">
        <v>785</v>
      </c>
      <c r="D6" s="16">
        <v>741</v>
      </c>
      <c r="E6" s="16">
        <v>712</v>
      </c>
      <c r="F6" s="16">
        <v>1196</v>
      </c>
      <c r="G6" s="16">
        <v>1281</v>
      </c>
      <c r="H6" s="16">
        <v>1353</v>
      </c>
      <c r="I6" s="16">
        <v>1308</v>
      </c>
      <c r="J6" s="16">
        <v>1303</v>
      </c>
      <c r="K6" s="16">
        <v>1298</v>
      </c>
      <c r="L6" s="16">
        <v>1196.9553500000002</v>
      </c>
      <c r="M6" s="16">
        <v>1177.0580299999999</v>
      </c>
      <c r="N6" s="16">
        <v>1100.92275</v>
      </c>
      <c r="O6" s="16">
        <v>767.93349799999999</v>
      </c>
      <c r="P6" s="16">
        <v>765.56884000000002</v>
      </c>
      <c r="Q6" s="16">
        <v>779.19232399999999</v>
      </c>
      <c r="R6" s="81">
        <v>737.82918226867719</v>
      </c>
      <c r="S6" s="81">
        <v>736.43552061866342</v>
      </c>
      <c r="T6" s="81">
        <v>733.83694894653399</v>
      </c>
      <c r="U6" s="81">
        <v>730.25936465728887</v>
      </c>
      <c r="V6" s="81">
        <v>681.83431181522224</v>
      </c>
      <c r="W6" s="81">
        <v>633.40925897315572</v>
      </c>
      <c r="X6" s="81">
        <v>584.79460552917806</v>
      </c>
      <c r="Y6" s="85">
        <v>574.93963427204926</v>
      </c>
      <c r="Z6" s="85">
        <v>565.08466301492047</v>
      </c>
      <c r="AA6" s="85">
        <v>555.22969175779167</v>
      </c>
      <c r="AB6" s="98">
        <v>548.19629229828604</v>
      </c>
      <c r="AC6" s="98">
        <v>541.16289283878041</v>
      </c>
      <c r="AD6" s="98">
        <v>534.12949337927466</v>
      </c>
      <c r="AE6" s="98">
        <v>534.12949337927466</v>
      </c>
      <c r="AF6" s="98">
        <v>534.12949337927466</v>
      </c>
    </row>
    <row r="7" spans="1:32">
      <c r="A7" s="12" t="s">
        <v>4</v>
      </c>
      <c r="B7" s="16">
        <v>271</v>
      </c>
      <c r="C7" s="16">
        <v>221</v>
      </c>
      <c r="D7" s="16">
        <v>213</v>
      </c>
      <c r="E7" s="16">
        <v>262</v>
      </c>
      <c r="F7" s="16">
        <v>168</v>
      </c>
      <c r="G7" s="16">
        <v>165</v>
      </c>
      <c r="H7" s="16">
        <v>163</v>
      </c>
      <c r="I7" s="16">
        <v>155</v>
      </c>
      <c r="J7" s="16">
        <v>160</v>
      </c>
      <c r="K7" s="16">
        <v>158</v>
      </c>
      <c r="L7" s="16">
        <v>124.77827000000001</v>
      </c>
      <c r="M7" s="16">
        <v>126.84078</v>
      </c>
      <c r="N7" s="16">
        <v>129.07328000000001</v>
      </c>
      <c r="O7" s="16">
        <v>102.469069</v>
      </c>
      <c r="P7" s="16">
        <v>104.668492</v>
      </c>
      <c r="Q7" s="16">
        <v>107.18793700000001</v>
      </c>
      <c r="R7" s="81">
        <v>69.832238463935283</v>
      </c>
      <c r="S7" s="81">
        <v>66.85504224209707</v>
      </c>
      <c r="T7" s="81">
        <v>63.877846020258865</v>
      </c>
      <c r="U7" s="81">
        <v>60.900649798420659</v>
      </c>
      <c r="V7" s="81">
        <v>58.817829515613766</v>
      </c>
      <c r="W7" s="81">
        <v>56.735009232806881</v>
      </c>
      <c r="X7" s="81">
        <v>54.652188952959996</v>
      </c>
      <c r="Y7" s="85">
        <v>53.59743295831165</v>
      </c>
      <c r="Z7" s="85">
        <v>52.542676963663304</v>
      </c>
      <c r="AA7" s="85">
        <v>51.487920969014965</v>
      </c>
      <c r="AB7" s="98">
        <v>49.858043035845022</v>
      </c>
      <c r="AC7" s="98">
        <v>48.228165102675078</v>
      </c>
      <c r="AD7" s="98">
        <v>46.598287169505141</v>
      </c>
      <c r="AE7" s="98">
        <v>46.598287169505141</v>
      </c>
      <c r="AF7" s="98">
        <v>46.598287169505141</v>
      </c>
    </row>
    <row r="8" spans="1:32">
      <c r="A8" s="12" t="s">
        <v>5</v>
      </c>
      <c r="B8" s="16">
        <v>77</v>
      </c>
      <c r="C8" s="16">
        <v>73</v>
      </c>
      <c r="D8" s="16">
        <v>65</v>
      </c>
      <c r="E8" s="16">
        <v>87</v>
      </c>
      <c r="F8" s="16">
        <v>97</v>
      </c>
      <c r="G8" s="16">
        <v>76</v>
      </c>
      <c r="H8" s="16">
        <v>81</v>
      </c>
      <c r="I8" s="16">
        <v>83</v>
      </c>
      <c r="J8" s="16">
        <v>91</v>
      </c>
      <c r="K8" s="16">
        <v>98</v>
      </c>
      <c r="L8" s="16">
        <v>83.40795</v>
      </c>
      <c r="M8" s="16">
        <v>89.052089999999993</v>
      </c>
      <c r="N8" s="16">
        <v>89.152259999999998</v>
      </c>
      <c r="O8" s="16">
        <v>85.839584000000002</v>
      </c>
      <c r="P8" s="16">
        <v>88.854873999999995</v>
      </c>
      <c r="Q8" s="16">
        <v>94.370709000000005</v>
      </c>
      <c r="R8" s="81">
        <v>68.942318994498351</v>
      </c>
      <c r="S8" s="81">
        <v>68.031785881019914</v>
      </c>
      <c r="T8" s="81">
        <v>67.102362767541464</v>
      </c>
      <c r="U8" s="81">
        <v>66.172939654063015</v>
      </c>
      <c r="V8" s="81">
        <v>70.560855850858687</v>
      </c>
      <c r="W8" s="81">
        <v>74.948772047654344</v>
      </c>
      <c r="X8" s="81">
        <v>79.336688248990015</v>
      </c>
      <c r="Y8" s="85">
        <v>76.395382605606812</v>
      </c>
      <c r="Z8" s="85">
        <v>73.45407696222361</v>
      </c>
      <c r="AA8" s="85">
        <v>70.512771318840407</v>
      </c>
      <c r="AB8" s="98">
        <v>71.837706398194797</v>
      </c>
      <c r="AC8" s="98">
        <v>73.162641477549187</v>
      </c>
      <c r="AD8" s="98">
        <v>74.487576556903591</v>
      </c>
      <c r="AE8" s="98">
        <v>74.487576556903591</v>
      </c>
      <c r="AF8" s="98">
        <v>74.487576556903591</v>
      </c>
    </row>
    <row r="9" spans="1:32">
      <c r="A9" s="12" t="s">
        <v>6</v>
      </c>
      <c r="B9" s="16">
        <v>240</v>
      </c>
      <c r="C9" s="16">
        <v>63</v>
      </c>
      <c r="D9" s="16">
        <v>72</v>
      </c>
      <c r="E9" s="16">
        <v>124</v>
      </c>
      <c r="F9" s="16">
        <v>153</v>
      </c>
      <c r="G9" s="16">
        <v>121</v>
      </c>
      <c r="H9" s="16">
        <v>148</v>
      </c>
      <c r="I9" s="16">
        <v>123</v>
      </c>
      <c r="J9" s="16">
        <v>117</v>
      </c>
      <c r="K9" s="16">
        <v>110</v>
      </c>
      <c r="L9" s="16">
        <v>139.08267999999998</v>
      </c>
      <c r="M9" s="16">
        <v>143.15672000000001</v>
      </c>
      <c r="N9" s="16">
        <v>142.97984</v>
      </c>
      <c r="O9" s="16">
        <v>120.085521</v>
      </c>
      <c r="P9" s="16">
        <v>122.131897</v>
      </c>
      <c r="Q9" s="16">
        <v>124.29669899999999</v>
      </c>
      <c r="R9" s="81">
        <v>354.19122147511536</v>
      </c>
      <c r="S9" s="81">
        <v>357.19445137944541</v>
      </c>
      <c r="T9" s="81">
        <v>355.40608487377551</v>
      </c>
      <c r="U9" s="81">
        <v>353.61771836810561</v>
      </c>
      <c r="V9" s="81">
        <v>379.46226250983705</v>
      </c>
      <c r="W9" s="81">
        <v>405.30680665156854</v>
      </c>
      <c r="X9" s="81">
        <v>431.10159302277901</v>
      </c>
      <c r="Y9" s="85">
        <v>515.83167403989376</v>
      </c>
      <c r="Z9" s="85">
        <v>600.56175505700844</v>
      </c>
      <c r="AA9" s="85">
        <v>685.29183607412313</v>
      </c>
      <c r="AB9" s="98">
        <v>730.75758149403293</v>
      </c>
      <c r="AC9" s="98">
        <v>776.22332691394274</v>
      </c>
      <c r="AD9" s="98">
        <v>821.68907233385244</v>
      </c>
      <c r="AE9" s="98">
        <v>821.68907233385244</v>
      </c>
      <c r="AF9" s="98">
        <v>821.68907233385244</v>
      </c>
    </row>
    <row r="10" spans="1:32">
      <c r="A10" s="12" t="s">
        <v>7</v>
      </c>
      <c r="B10" s="16">
        <v>187</v>
      </c>
      <c r="C10" s="16">
        <v>182</v>
      </c>
      <c r="D10" s="16">
        <v>205</v>
      </c>
      <c r="E10" s="16">
        <v>327</v>
      </c>
      <c r="F10" s="16">
        <v>378</v>
      </c>
      <c r="G10" s="16">
        <v>352</v>
      </c>
      <c r="H10" s="16">
        <v>361</v>
      </c>
      <c r="I10" s="16">
        <v>370</v>
      </c>
      <c r="J10" s="16">
        <v>389</v>
      </c>
      <c r="K10" s="16">
        <v>399</v>
      </c>
      <c r="L10" s="16">
        <v>432.79967999999997</v>
      </c>
      <c r="M10" s="16">
        <v>460.22217000000001</v>
      </c>
      <c r="N10" s="16">
        <v>466.66404999999997</v>
      </c>
      <c r="O10" s="16">
        <v>451.14304299999998</v>
      </c>
      <c r="P10" s="16">
        <v>478.78160800000001</v>
      </c>
      <c r="Q10" s="16">
        <v>504.27396999999996</v>
      </c>
      <c r="R10" s="81">
        <v>429.41703632859327</v>
      </c>
      <c r="S10" s="81">
        <v>448.09480315366233</v>
      </c>
      <c r="T10" s="81">
        <v>466.6387169787314</v>
      </c>
      <c r="U10" s="81">
        <v>482.00709080380039</v>
      </c>
      <c r="V10" s="81">
        <v>460.84304476063357</v>
      </c>
      <c r="W10" s="81">
        <v>439.67899871746681</v>
      </c>
      <c r="X10" s="81">
        <v>415.61537886786653</v>
      </c>
      <c r="Y10" s="85">
        <v>394.73716399052222</v>
      </c>
      <c r="Z10" s="85">
        <v>373.85894911317791</v>
      </c>
      <c r="AA10" s="85">
        <v>352.98073423583361</v>
      </c>
      <c r="AB10" s="98">
        <v>347.63279424615172</v>
      </c>
      <c r="AC10" s="98">
        <v>342.28485425646983</v>
      </c>
      <c r="AD10" s="98">
        <v>336.93691426678788</v>
      </c>
      <c r="AE10" s="98">
        <v>336.93691426678788</v>
      </c>
      <c r="AF10" s="98">
        <v>336.93691426678788</v>
      </c>
    </row>
    <row r="11" spans="1:32">
      <c r="A11" s="12" t="s">
        <v>8</v>
      </c>
      <c r="B11" s="16">
        <v>0</v>
      </c>
      <c r="C11" s="16">
        <v>0</v>
      </c>
      <c r="D11" s="16">
        <v>0</v>
      </c>
      <c r="E11" s="16">
        <v>2</v>
      </c>
      <c r="F11" s="16">
        <v>1</v>
      </c>
      <c r="G11" s="16">
        <v>2</v>
      </c>
      <c r="H11" s="16">
        <v>3</v>
      </c>
      <c r="I11" s="16">
        <v>3</v>
      </c>
      <c r="J11" s="16">
        <v>3</v>
      </c>
      <c r="K11" s="16">
        <v>3</v>
      </c>
      <c r="L11" s="16">
        <v>2.3939499999999998</v>
      </c>
      <c r="M11" s="16">
        <v>2.5049999999999999</v>
      </c>
      <c r="N11" s="16">
        <v>2.55593</v>
      </c>
      <c r="O11" s="16">
        <v>4.2687879999999998</v>
      </c>
      <c r="P11" s="16">
        <v>4.3423470000000002</v>
      </c>
      <c r="Q11" s="16">
        <v>4.4422690000000005</v>
      </c>
      <c r="R11" s="81">
        <v>6.8837153010068972</v>
      </c>
      <c r="S11" s="81">
        <v>6.0440878971122682</v>
      </c>
      <c r="T11" s="81">
        <v>5.2044604932176393</v>
      </c>
      <c r="U11" s="81">
        <v>4.3648330893230094</v>
      </c>
      <c r="V11" s="81">
        <v>4.9626428834153398</v>
      </c>
      <c r="W11" s="81">
        <v>5.5604526775076701</v>
      </c>
      <c r="X11" s="81">
        <v>6.1582624718643011</v>
      </c>
      <c r="Y11" s="85">
        <v>4.4157021671166632</v>
      </c>
      <c r="Z11" s="85">
        <v>2.6731418623690253</v>
      </c>
      <c r="AA11" s="85">
        <v>0.93058155762138806</v>
      </c>
      <c r="AB11" s="98">
        <v>1.0268019288561849</v>
      </c>
      <c r="AC11" s="98">
        <v>1.1230223000909818</v>
      </c>
      <c r="AD11" s="98">
        <v>1.2192426713257789</v>
      </c>
      <c r="AE11" s="98">
        <v>1.2192426713257789</v>
      </c>
      <c r="AF11" s="98">
        <v>1.2192426713257789</v>
      </c>
    </row>
    <row r="12" spans="1:32">
      <c r="A12" s="12" t="s">
        <v>10</v>
      </c>
      <c r="B12" s="16">
        <v>0</v>
      </c>
      <c r="C12" s="16">
        <v>0</v>
      </c>
      <c r="D12" s="16">
        <v>0</v>
      </c>
      <c r="E12" s="16">
        <v>2</v>
      </c>
      <c r="F12" s="16">
        <v>3</v>
      </c>
      <c r="G12" s="16">
        <v>6</v>
      </c>
      <c r="H12" s="16">
        <v>5</v>
      </c>
      <c r="I12" s="16">
        <v>5</v>
      </c>
      <c r="J12" s="16">
        <v>5</v>
      </c>
      <c r="K12" s="16">
        <v>6</v>
      </c>
      <c r="L12" s="16">
        <v>15.41628</v>
      </c>
      <c r="M12" s="16">
        <v>15.87298</v>
      </c>
      <c r="N12" s="16">
        <v>16.109929999999999</v>
      </c>
      <c r="O12" s="16">
        <v>14.487960999999999</v>
      </c>
      <c r="P12" s="16">
        <v>15.477937000000001</v>
      </c>
      <c r="Q12" s="16">
        <v>16.054811999999998</v>
      </c>
      <c r="R12" s="81">
        <v>19.134947455362997</v>
      </c>
      <c r="S12" s="81">
        <v>18.126297306349759</v>
      </c>
      <c r="T12" s="81">
        <v>17.117647157336521</v>
      </c>
      <c r="U12" s="81">
        <v>16.108997008323279</v>
      </c>
      <c r="V12" s="81">
        <v>14.160868191782185</v>
      </c>
      <c r="W12" s="81">
        <v>12.212739375241092</v>
      </c>
      <c r="X12" s="81">
        <v>10.264610558989501</v>
      </c>
      <c r="Y12" s="85">
        <v>13.360862965478017</v>
      </c>
      <c r="Z12" s="85">
        <v>16.45711537196653</v>
      </c>
      <c r="AA12" s="85">
        <v>19.553367778455048</v>
      </c>
      <c r="AB12" s="98">
        <v>15.045059446922883</v>
      </c>
      <c r="AC12" s="98">
        <v>10.536751115390718</v>
      </c>
      <c r="AD12" s="98">
        <v>6.0284427838585533</v>
      </c>
      <c r="AE12" s="98">
        <v>6.0284427838585533</v>
      </c>
      <c r="AF12" s="98">
        <v>6.0284427838585533</v>
      </c>
    </row>
    <row r="13" spans="1:32">
      <c r="A13" s="12" t="s">
        <v>11</v>
      </c>
      <c r="B13" s="16">
        <v>440</v>
      </c>
      <c r="C13" s="16">
        <v>159</v>
      </c>
      <c r="D13" s="16">
        <v>111</v>
      </c>
      <c r="E13" s="16">
        <v>87</v>
      </c>
      <c r="F13" s="16">
        <v>91</v>
      </c>
      <c r="G13" s="16">
        <v>95</v>
      </c>
      <c r="H13" s="16">
        <v>96</v>
      </c>
      <c r="I13" s="16">
        <v>123</v>
      </c>
      <c r="J13" s="16">
        <v>114</v>
      </c>
      <c r="K13" s="16">
        <v>99</v>
      </c>
      <c r="L13" s="16">
        <v>152.58750000000001</v>
      </c>
      <c r="M13" s="16">
        <v>156.72121999999999</v>
      </c>
      <c r="N13" s="16">
        <v>163.25598000000002</v>
      </c>
      <c r="O13" s="16">
        <v>161.662462</v>
      </c>
      <c r="P13" s="16">
        <v>128.73061100000001</v>
      </c>
      <c r="Q13" s="16">
        <v>130.05542399999999</v>
      </c>
      <c r="R13" s="81">
        <v>110.75884598519221</v>
      </c>
      <c r="S13" s="81">
        <v>122.45176893154651</v>
      </c>
      <c r="T13" s="81">
        <v>134.08415893790081</v>
      </c>
      <c r="U13" s="81">
        <v>145.67798894425513</v>
      </c>
      <c r="V13" s="81">
        <v>129.51245676313343</v>
      </c>
      <c r="W13" s="81">
        <v>113.34692458201171</v>
      </c>
      <c r="X13" s="81">
        <v>97.055642013634028</v>
      </c>
      <c r="Y13" s="85">
        <v>92.475651779094903</v>
      </c>
      <c r="Z13" s="85">
        <v>87.895661544555779</v>
      </c>
      <c r="AA13" s="85">
        <v>83.315671310016654</v>
      </c>
      <c r="AB13" s="98">
        <v>93.489272459170436</v>
      </c>
      <c r="AC13" s="98">
        <v>103.66287360832422</v>
      </c>
      <c r="AD13" s="98">
        <v>113.836474757478</v>
      </c>
      <c r="AE13" s="98">
        <v>113.836474757478</v>
      </c>
      <c r="AF13" s="98">
        <v>113.836474757478</v>
      </c>
    </row>
    <row r="14" spans="1:32">
      <c r="A14" s="12" t="s">
        <v>12</v>
      </c>
      <c r="B14" s="16">
        <v>12624</v>
      </c>
      <c r="C14" s="16">
        <v>12061</v>
      </c>
      <c r="D14" s="16">
        <v>11493</v>
      </c>
      <c r="E14" s="16">
        <v>10932</v>
      </c>
      <c r="F14" s="16">
        <v>9592</v>
      </c>
      <c r="G14" s="16">
        <v>9449</v>
      </c>
      <c r="H14" s="16">
        <v>9306</v>
      </c>
      <c r="I14" s="16">
        <v>9162</v>
      </c>
      <c r="J14" s="16">
        <v>9019</v>
      </c>
      <c r="K14" s="16">
        <v>8876</v>
      </c>
      <c r="L14" s="16">
        <v>8732.7439600000016</v>
      </c>
      <c r="M14" s="16">
        <v>8791.7872799999986</v>
      </c>
      <c r="N14" s="16">
        <v>8619.2681699999994</v>
      </c>
      <c r="O14" s="16">
        <v>8371.3374299999996</v>
      </c>
      <c r="P14" s="16">
        <v>8393.5218599999989</v>
      </c>
      <c r="Q14" s="16">
        <v>7774.1959100000004</v>
      </c>
      <c r="R14" s="81">
        <v>10337.276260006405</v>
      </c>
      <c r="S14" s="81">
        <v>9670.7664437215917</v>
      </c>
      <c r="T14" s="81">
        <v>9004.25662743678</v>
      </c>
      <c r="U14" s="81">
        <v>8337.7468111519684</v>
      </c>
      <c r="V14" s="81">
        <v>7992.0753288743799</v>
      </c>
      <c r="W14" s="81">
        <v>7646.4038465967915</v>
      </c>
      <c r="X14" s="81">
        <v>6941.4348573545103</v>
      </c>
      <c r="Y14" s="85">
        <v>6206.306086120233</v>
      </c>
      <c r="Z14" s="85">
        <v>5701.1166933170362</v>
      </c>
      <c r="AA14" s="85">
        <v>5870.3464310505587</v>
      </c>
      <c r="AB14" s="98">
        <v>5470.1885179752753</v>
      </c>
      <c r="AC14" s="98">
        <v>5070.0306048999919</v>
      </c>
      <c r="AD14" s="98">
        <v>4669.8726918247075</v>
      </c>
      <c r="AE14" s="98">
        <v>4135.3702389284335</v>
      </c>
      <c r="AF14" s="98">
        <v>3605.5329935165005</v>
      </c>
    </row>
    <row r="15" spans="1:32">
      <c r="A15" s="12" t="s">
        <v>13</v>
      </c>
      <c r="B15" s="16">
        <v>2652</v>
      </c>
      <c r="C15" s="16">
        <v>2968</v>
      </c>
      <c r="D15" s="16">
        <v>3353</v>
      </c>
      <c r="E15" s="16">
        <v>3576</v>
      </c>
      <c r="F15" s="16">
        <v>3781</v>
      </c>
      <c r="G15" s="16">
        <v>3849</v>
      </c>
      <c r="H15" s="16">
        <v>3915</v>
      </c>
      <c r="I15" s="16">
        <v>3981</v>
      </c>
      <c r="J15" s="16">
        <v>4047</v>
      </c>
      <c r="K15" s="16">
        <v>4113</v>
      </c>
      <c r="L15" s="16">
        <v>4179.20856</v>
      </c>
      <c r="M15" s="16">
        <v>4178.1268799999998</v>
      </c>
      <c r="N15" s="16">
        <v>4156.3456699999997</v>
      </c>
      <c r="O15" s="16">
        <v>4084.4155989999999</v>
      </c>
      <c r="P15" s="16">
        <v>4166.9662539999999</v>
      </c>
      <c r="Q15" s="16">
        <v>4156.0193380000001</v>
      </c>
      <c r="R15" s="81">
        <v>4863.6926120568432</v>
      </c>
      <c r="S15" s="81">
        <v>4667.3733983374059</v>
      </c>
      <c r="T15" s="85">
        <v>4471.0541846179685</v>
      </c>
      <c r="U15" s="85">
        <v>4274.7349708985321</v>
      </c>
      <c r="V15" s="81">
        <v>3897.9005215019679</v>
      </c>
      <c r="W15" s="81">
        <v>3521.0660721054037</v>
      </c>
      <c r="X15" s="81">
        <v>3484.7652217895748</v>
      </c>
      <c r="Y15" s="85">
        <v>3391.3659774168882</v>
      </c>
      <c r="Z15" s="85">
        <v>3315.4739835340397</v>
      </c>
      <c r="AA15" s="85">
        <v>3081.3783318338765</v>
      </c>
      <c r="AB15" s="98">
        <v>2987.2250219897492</v>
      </c>
      <c r="AC15" s="98">
        <v>2893.0717121456219</v>
      </c>
      <c r="AD15" s="98">
        <v>2798.9184023014946</v>
      </c>
      <c r="AE15" s="98">
        <v>2607.160206201957</v>
      </c>
      <c r="AF15" s="98">
        <v>2415.4020101024194</v>
      </c>
    </row>
    <row r="16" spans="1:32">
      <c r="A16" s="12" t="s">
        <v>14</v>
      </c>
      <c r="B16" s="16">
        <v>330</v>
      </c>
      <c r="C16" s="16">
        <v>165</v>
      </c>
      <c r="D16" s="16">
        <v>248</v>
      </c>
      <c r="E16" s="16">
        <v>310</v>
      </c>
      <c r="F16" s="16">
        <v>369</v>
      </c>
      <c r="G16" s="16">
        <v>286</v>
      </c>
      <c r="H16" s="16">
        <v>255</v>
      </c>
      <c r="I16" s="16">
        <v>241</v>
      </c>
      <c r="J16" s="16">
        <v>390</v>
      </c>
      <c r="K16" s="16">
        <v>267</v>
      </c>
      <c r="L16" s="16">
        <v>412.36083000000002</v>
      </c>
      <c r="M16" s="16">
        <v>186.56205</v>
      </c>
      <c r="N16" s="16">
        <v>179.48262</v>
      </c>
      <c r="O16" s="16">
        <v>251.008478</v>
      </c>
      <c r="P16" s="16">
        <v>276.02077600000001</v>
      </c>
      <c r="Q16" s="16">
        <v>184.00074600000002</v>
      </c>
      <c r="R16" s="81">
        <v>210.5218700388956</v>
      </c>
      <c r="S16" s="85">
        <v>178.22100162229688</v>
      </c>
      <c r="T16" s="85">
        <v>145.92013320569814</v>
      </c>
      <c r="U16" s="85">
        <v>270.91317886864238</v>
      </c>
      <c r="V16" s="81">
        <v>267.78411331565155</v>
      </c>
      <c r="W16" s="81">
        <v>264.65504776266073</v>
      </c>
      <c r="X16" s="81">
        <v>261.51536351830242</v>
      </c>
      <c r="Y16" s="85">
        <v>278.02373981873632</v>
      </c>
      <c r="Z16" s="85">
        <v>294.53211611917015</v>
      </c>
      <c r="AA16" s="85">
        <v>399.47283451301178</v>
      </c>
      <c r="AB16" s="98">
        <v>385.8654734312359</v>
      </c>
      <c r="AC16" s="98">
        <v>372.25811234946002</v>
      </c>
      <c r="AD16" s="98">
        <v>291.71748174010276</v>
      </c>
      <c r="AE16" s="98">
        <v>291.71748174010276</v>
      </c>
      <c r="AF16" s="98">
        <v>291.71748174010276</v>
      </c>
    </row>
    <row r="17" spans="1:32">
      <c r="A17" s="9"/>
      <c r="B17" s="16"/>
      <c r="C17" s="16"/>
      <c r="D17" s="16"/>
      <c r="E17" s="16"/>
      <c r="F17" s="16"/>
      <c r="G17" s="16"/>
      <c r="H17" s="16"/>
      <c r="I17" s="16"/>
      <c r="J17" s="16"/>
      <c r="K17" s="16"/>
      <c r="L17" s="16"/>
      <c r="M17" s="16"/>
      <c r="N17" s="16"/>
      <c r="O17" s="16"/>
      <c r="P17" s="16"/>
      <c r="Q17" s="16"/>
      <c r="R17" s="16"/>
      <c r="S17" s="85"/>
      <c r="T17" s="85"/>
      <c r="U17" s="85"/>
      <c r="V17" s="16"/>
      <c r="W17" s="16"/>
      <c r="X17" s="16"/>
      <c r="Y17" s="16"/>
      <c r="Z17" s="16"/>
      <c r="AA17" s="16"/>
      <c r="AB17" s="88"/>
      <c r="AC17" s="88"/>
      <c r="AD17" s="88"/>
      <c r="AE17" s="88"/>
      <c r="AF17" s="88"/>
    </row>
    <row r="18" spans="1:32">
      <c r="A18" s="17" t="s">
        <v>17</v>
      </c>
      <c r="B18" s="66">
        <v>26883</v>
      </c>
      <c r="C18" s="66">
        <v>26377</v>
      </c>
      <c r="D18" s="66">
        <v>27079</v>
      </c>
      <c r="E18" s="66">
        <v>25757</v>
      </c>
      <c r="F18" s="66">
        <v>25529</v>
      </c>
      <c r="G18" s="66">
        <v>25179</v>
      </c>
      <c r="H18" s="66">
        <v>25260</v>
      </c>
      <c r="I18" s="66">
        <v>25357</v>
      </c>
      <c r="J18" s="66">
        <v>25349</v>
      </c>
      <c r="K18" s="66">
        <v>24956</v>
      </c>
      <c r="L18" s="66">
        <v>24787.369309999998</v>
      </c>
      <c r="M18" s="66">
        <v>24704.96486</v>
      </c>
      <c r="N18" s="66">
        <v>24347.768379999998</v>
      </c>
      <c r="O18" s="66">
        <v>22844.750438000003</v>
      </c>
      <c r="P18" s="66">
        <v>22598.433585000002</v>
      </c>
      <c r="Q18" s="66">
        <v>21548.510710000002</v>
      </c>
      <c r="R18" s="66">
        <f>SUM(R4:R16)</f>
        <v>23958.760506115523</v>
      </c>
      <c r="S18" s="85">
        <f t="shared" ref="S18:AA18" si="0">SUM(S4:S16)</f>
        <v>22650.576240673705</v>
      </c>
      <c r="T18" s="85">
        <f t="shared" si="0"/>
        <v>21331.139755449538</v>
      </c>
      <c r="U18" s="85">
        <f t="shared" si="0"/>
        <v>20354.764446241734</v>
      </c>
      <c r="V18" s="82">
        <f t="shared" si="0"/>
        <v>19227.000091228514</v>
      </c>
      <c r="W18" s="82">
        <f t="shared" si="0"/>
        <v>18099.235736215302</v>
      </c>
      <c r="X18" s="82">
        <f t="shared" si="0"/>
        <v>16909.35917245684</v>
      </c>
      <c r="Y18" s="82">
        <f t="shared" si="0"/>
        <v>15771.705262182097</v>
      </c>
      <c r="Z18" s="82">
        <f t="shared" si="0"/>
        <v>14846.453588649203</v>
      </c>
      <c r="AA18" s="82">
        <f t="shared" si="0"/>
        <v>14518.913568566955</v>
      </c>
      <c r="AB18" s="88">
        <f>SUM(AB4:AB16)</f>
        <v>13901.029963905117</v>
      </c>
      <c r="AC18" s="88">
        <f t="shared" ref="AC18:AD18" si="1">SUM(AC4:AC16)</f>
        <v>13283.146359243277</v>
      </c>
      <c r="AD18" s="88">
        <f t="shared" si="1"/>
        <v>12598.329485053853</v>
      </c>
      <c r="AE18" s="88">
        <f t="shared" ref="AE18:AF18" si="2">SUM(AE4:AE16)</f>
        <v>11617.24313422687</v>
      </c>
      <c r="AF18" s="88">
        <f t="shared" si="2"/>
        <v>10489.026766691215</v>
      </c>
    </row>
    <row r="19" spans="1:32">
      <c r="A19" s="63" t="s">
        <v>24</v>
      </c>
      <c r="B19" s="66" t="s">
        <v>9</v>
      </c>
      <c r="C19" s="66" t="s">
        <v>9</v>
      </c>
      <c r="D19" s="66" t="s">
        <v>9</v>
      </c>
      <c r="E19" s="66" t="s">
        <v>9</v>
      </c>
      <c r="F19" s="66">
        <v>361.68541999999997</v>
      </c>
      <c r="G19" s="66">
        <v>246.9358</v>
      </c>
      <c r="H19" s="66">
        <v>233.74489000000003</v>
      </c>
      <c r="I19" s="66">
        <v>233.74489000000003</v>
      </c>
      <c r="J19" s="66">
        <v>381.68380999999999</v>
      </c>
      <c r="K19" s="66">
        <v>258.19341000000003</v>
      </c>
      <c r="L19" s="66">
        <v>404.98626999999999</v>
      </c>
      <c r="M19" s="66">
        <v>179.11698000000001</v>
      </c>
      <c r="N19" s="66">
        <v>171.95885000000001</v>
      </c>
      <c r="O19" s="66">
        <v>236.147471</v>
      </c>
      <c r="P19" s="66">
        <v>263.201187</v>
      </c>
      <c r="Q19" s="66">
        <v>170.963967</v>
      </c>
      <c r="R19" s="66">
        <v>113.619264789</v>
      </c>
      <c r="S19" s="85">
        <v>113.619264789</v>
      </c>
      <c r="T19" s="85">
        <v>113.619264789</v>
      </c>
      <c r="U19" s="85">
        <v>93.808955837276386</v>
      </c>
      <c r="V19" s="66">
        <v>93.808955837276386</v>
      </c>
      <c r="W19" s="66">
        <v>93.808955837276386</v>
      </c>
      <c r="X19" s="66">
        <v>96.370082406500003</v>
      </c>
      <c r="Y19" s="66">
        <v>96.370082406500003</v>
      </c>
      <c r="Z19" s="66">
        <v>96.370082406500003</v>
      </c>
      <c r="AA19" s="66">
        <v>184.80242449990774</v>
      </c>
      <c r="AB19" s="88">
        <v>184.80242449990774</v>
      </c>
      <c r="AC19" s="88">
        <v>184.80242449990774</v>
      </c>
      <c r="AD19" s="88">
        <v>117.5777289166419</v>
      </c>
      <c r="AE19" s="88">
        <v>117.5777289166419</v>
      </c>
      <c r="AF19" s="88">
        <v>117.5777289166419</v>
      </c>
    </row>
    <row r="20" spans="1:32">
      <c r="A20" s="1" t="s">
        <v>30</v>
      </c>
      <c r="B20" s="66">
        <v>26883</v>
      </c>
      <c r="C20" s="66">
        <v>26377</v>
      </c>
      <c r="D20" s="66">
        <v>27079</v>
      </c>
      <c r="E20" s="66">
        <v>25757</v>
      </c>
      <c r="F20" s="66">
        <v>25167.314579999998</v>
      </c>
      <c r="G20" s="66">
        <v>24932.064200000001</v>
      </c>
      <c r="H20" s="66">
        <v>25026.255109999998</v>
      </c>
      <c r="I20" s="66">
        <v>25123.255109999998</v>
      </c>
      <c r="J20" s="66">
        <v>24967.316190000001</v>
      </c>
      <c r="K20" s="66">
        <v>24697.80659</v>
      </c>
      <c r="L20" s="66">
        <v>24382.383039999997</v>
      </c>
      <c r="M20" s="66">
        <v>24525.847880000001</v>
      </c>
      <c r="N20" s="66">
        <v>24175.809529999999</v>
      </c>
      <c r="O20" s="66">
        <v>22608.602967000003</v>
      </c>
      <c r="P20" s="66">
        <v>22335.232398000004</v>
      </c>
      <c r="Q20" s="66">
        <v>21377.546743000003</v>
      </c>
      <c r="R20" s="66">
        <f>R18 - R19</f>
        <v>23845.141241326524</v>
      </c>
      <c r="S20" s="85">
        <f t="shared" ref="S20:Z20" si="3">S18 - S19</f>
        <v>22536.956975884706</v>
      </c>
      <c r="T20" s="85">
        <f t="shared" si="3"/>
        <v>21217.52049066054</v>
      </c>
      <c r="U20" s="85">
        <f t="shared" si="3"/>
        <v>20260.955490404456</v>
      </c>
      <c r="V20" s="66">
        <f t="shared" si="3"/>
        <v>19133.191135391236</v>
      </c>
      <c r="W20" s="66">
        <f t="shared" si="3"/>
        <v>18005.426780378024</v>
      </c>
      <c r="X20" s="66">
        <f t="shared" si="3"/>
        <v>16812.989090050338</v>
      </c>
      <c r="Y20" s="66">
        <f t="shared" si="3"/>
        <v>15675.335179775597</v>
      </c>
      <c r="Z20" s="66">
        <f t="shared" si="3"/>
        <v>14750.083506242703</v>
      </c>
      <c r="AA20" s="66">
        <f t="shared" ref="AA20" si="4">AA18 - AA19</f>
        <v>14334.111144067048</v>
      </c>
      <c r="AB20" s="88">
        <f>AB18 - AB19</f>
        <v>13716.22753940521</v>
      </c>
      <c r="AC20" s="88">
        <f t="shared" ref="AC20:AD20" si="5">AC18 - AC19</f>
        <v>13098.34393474337</v>
      </c>
      <c r="AD20" s="88">
        <f t="shared" si="5"/>
        <v>12480.751756137211</v>
      </c>
      <c r="AE20" s="88">
        <f t="shared" ref="AE20:AF20" si="6">AE18 - AE19</f>
        <v>11499.665405310228</v>
      </c>
      <c r="AF20" s="88">
        <f t="shared" si="6"/>
        <v>10371.449037774573</v>
      </c>
    </row>
    <row r="21" spans="1:32">
      <c r="A21" s="53" t="s">
        <v>25</v>
      </c>
      <c r="B21" s="66"/>
      <c r="C21" s="66"/>
      <c r="D21" s="66"/>
      <c r="E21" s="66"/>
      <c r="F21" s="66">
        <f t="shared" ref="F21:AA21" si="7">F16 - F19</f>
        <v>7.3145800000000349</v>
      </c>
      <c r="G21" s="66">
        <f t="shared" si="7"/>
        <v>39.0642</v>
      </c>
      <c r="H21" s="66">
        <f t="shared" si="7"/>
        <v>21.255109999999974</v>
      </c>
      <c r="I21" s="66">
        <f t="shared" si="7"/>
        <v>7.2551099999999735</v>
      </c>
      <c r="J21" s="66">
        <f t="shared" si="7"/>
        <v>8.316190000000006</v>
      </c>
      <c r="K21" s="66">
        <f t="shared" si="7"/>
        <v>8.8065899999999715</v>
      </c>
      <c r="L21" s="66">
        <f t="shared" si="7"/>
        <v>7.3745600000000309</v>
      </c>
      <c r="M21" s="66">
        <f t="shared" si="7"/>
        <v>7.445069999999987</v>
      </c>
      <c r="N21" s="66">
        <f t="shared" si="7"/>
        <v>7.5237699999999847</v>
      </c>
      <c r="O21" s="66">
        <f t="shared" si="7"/>
        <v>14.861007000000001</v>
      </c>
      <c r="P21" s="66">
        <f t="shared" si="7"/>
        <v>12.819589000000008</v>
      </c>
      <c r="Q21" s="66">
        <f t="shared" si="7"/>
        <v>13.036779000000024</v>
      </c>
      <c r="R21" s="66">
        <f t="shared" si="7"/>
        <v>96.902605249895601</v>
      </c>
      <c r="S21" s="85">
        <f t="shared" si="7"/>
        <v>64.601736833296883</v>
      </c>
      <c r="T21" s="85">
        <f t="shared" si="7"/>
        <v>32.300868416698137</v>
      </c>
      <c r="U21" s="85">
        <f t="shared" si="7"/>
        <v>177.10422303136599</v>
      </c>
      <c r="V21" s="66">
        <f t="shared" si="7"/>
        <v>173.97515747837517</v>
      </c>
      <c r="W21" s="66">
        <f t="shared" si="7"/>
        <v>170.84609192538434</v>
      </c>
      <c r="X21" s="66">
        <f t="shared" si="7"/>
        <v>165.14528111180243</v>
      </c>
      <c r="Y21" s="66">
        <f t="shared" si="7"/>
        <v>181.65365741223633</v>
      </c>
      <c r="Z21" s="66">
        <f t="shared" si="7"/>
        <v>198.16203371267017</v>
      </c>
      <c r="AA21" s="66">
        <f t="shared" si="7"/>
        <v>214.67041001310403</v>
      </c>
      <c r="AB21" s="82">
        <f>AB16 - AB19</f>
        <v>201.06304893132815</v>
      </c>
      <c r="AC21" s="87">
        <f t="shared" ref="AC21:AD21" si="8">AC16 - AC19</f>
        <v>187.45568784955228</v>
      </c>
      <c r="AD21" s="87">
        <f t="shared" si="8"/>
        <v>174.13975282346087</v>
      </c>
      <c r="AE21" s="88">
        <f t="shared" ref="AE21:AF21" si="9">AE16 - AE19</f>
        <v>174.13975282346087</v>
      </c>
      <c r="AF21" s="88">
        <f t="shared" si="9"/>
        <v>174.13975282346087</v>
      </c>
    </row>
    <row r="22" spans="1:32">
      <c r="A22" s="10"/>
      <c r="B22" s="66"/>
      <c r="C22" s="66"/>
      <c r="D22" s="66"/>
      <c r="E22" s="66"/>
      <c r="F22" s="66"/>
      <c r="G22" s="66"/>
      <c r="H22" s="66"/>
      <c r="I22" s="66"/>
      <c r="J22" s="66"/>
      <c r="K22" s="66"/>
      <c r="L22" s="66"/>
      <c r="M22" s="66"/>
      <c r="N22" s="66"/>
      <c r="O22" s="66"/>
      <c r="P22" s="66"/>
      <c r="Q22" s="66"/>
      <c r="R22" s="66"/>
      <c r="S22" s="66"/>
      <c r="T22" s="66"/>
      <c r="U22" s="66"/>
      <c r="V22" s="66"/>
      <c r="W22" s="66"/>
      <c r="X22" s="66"/>
      <c r="Y22" s="66"/>
      <c r="Z22" s="66"/>
      <c r="AA22" s="66"/>
      <c r="AB22" s="66"/>
      <c r="AC22" s="66"/>
      <c r="AD22" s="9"/>
      <c r="AE22" s="88"/>
      <c r="AF22" s="88"/>
    </row>
    <row r="23" spans="1:32">
      <c r="A23" s="10"/>
      <c r="B23" s="66"/>
      <c r="C23" s="66"/>
      <c r="D23" s="66"/>
      <c r="E23" s="66"/>
      <c r="F23" s="66"/>
      <c r="G23" s="66"/>
      <c r="H23" s="66"/>
      <c r="I23" s="66"/>
      <c r="J23" s="66"/>
      <c r="K23" s="66"/>
      <c r="L23" s="66"/>
      <c r="M23" s="66"/>
      <c r="N23" s="66"/>
      <c r="O23" s="66"/>
      <c r="P23" s="66"/>
      <c r="Q23" s="66"/>
      <c r="R23" s="66"/>
      <c r="S23" s="66"/>
      <c r="T23" s="66"/>
      <c r="U23" s="66"/>
      <c r="V23" s="66"/>
      <c r="W23" s="66"/>
      <c r="X23" s="66"/>
      <c r="Y23" s="66"/>
      <c r="Z23" s="66"/>
      <c r="AA23" s="66"/>
      <c r="AB23" s="66"/>
      <c r="AC23" s="66"/>
      <c r="AD23" s="9"/>
      <c r="AE23" s="88"/>
      <c r="AF23" s="88"/>
    </row>
    <row r="24" spans="1:32">
      <c r="A24" s="53" t="s">
        <v>26</v>
      </c>
      <c r="B24" s="66">
        <f>SUM(B4:B6)</f>
        <v>10061</v>
      </c>
      <c r="C24" s="66">
        <f t="shared" ref="C24:AA24" si="10">SUM(C4:C6)</f>
        <v>10486</v>
      </c>
      <c r="D24" s="66">
        <f t="shared" si="10"/>
        <v>11320</v>
      </c>
      <c r="E24" s="66">
        <f t="shared" si="10"/>
        <v>10048</v>
      </c>
      <c r="F24" s="66">
        <f t="shared" si="10"/>
        <v>10894</v>
      </c>
      <c r="G24" s="66">
        <f t="shared" si="10"/>
        <v>10779</v>
      </c>
      <c r="H24" s="66">
        <f t="shared" si="10"/>
        <v>10928</v>
      </c>
      <c r="I24" s="66">
        <f t="shared" si="10"/>
        <v>11110</v>
      </c>
      <c r="J24" s="66">
        <f t="shared" si="10"/>
        <v>11015</v>
      </c>
      <c r="K24" s="66">
        <f t="shared" si="10"/>
        <v>10826</v>
      </c>
      <c r="L24" s="66">
        <f t="shared" si="10"/>
        <v>10512.581590000002</v>
      </c>
      <c r="M24" s="66">
        <f t="shared" si="10"/>
        <v>10554.109419999999</v>
      </c>
      <c r="N24" s="66">
        <f t="shared" si="10"/>
        <v>10382.87221</v>
      </c>
      <c r="O24" s="66">
        <f t="shared" si="10"/>
        <v>9198.0252550000005</v>
      </c>
      <c r="P24" s="66">
        <f t="shared" si="10"/>
        <v>8818.9369289999995</v>
      </c>
      <c r="Q24" s="66">
        <f t="shared" si="10"/>
        <v>8453.6128960000005</v>
      </c>
      <c r="R24" s="66">
        <f t="shared" si="10"/>
        <v>7488.1094400096754</v>
      </c>
      <c r="S24" s="66">
        <f t="shared" si="10"/>
        <v>7047.4171602011756</v>
      </c>
      <c r="T24" s="66">
        <f t="shared" si="10"/>
        <v>6600.477532960329</v>
      </c>
      <c r="U24" s="66">
        <f t="shared" si="10"/>
        <v>6342.5192676562992</v>
      </c>
      <c r="V24" s="66">
        <f t="shared" si="10"/>
        <v>5950.9201670612429</v>
      </c>
      <c r="W24" s="66">
        <f t="shared" si="10"/>
        <v>5559.3210664661865</v>
      </c>
      <c r="X24" s="66">
        <f t="shared" si="10"/>
        <v>5127.4593656573697</v>
      </c>
      <c r="Y24" s="66">
        <f t="shared" si="10"/>
        <v>4745.1955883202154</v>
      </c>
      <c r="Z24" s="66">
        <f t="shared" si="10"/>
        <v>4327.8874188039936</v>
      </c>
      <c r="AA24" s="66">
        <f t="shared" si="10"/>
        <v>3903.643087925605</v>
      </c>
      <c r="AB24" s="87">
        <f t="shared" ref="AB24:AD24" si="11">SUM(AB4:AB6)</f>
        <v>3748.103691499683</v>
      </c>
      <c r="AC24" s="87">
        <f t="shared" si="11"/>
        <v>3592.5642950737606</v>
      </c>
      <c r="AD24" s="87">
        <f t="shared" si="11"/>
        <v>3437.0248986478382</v>
      </c>
      <c r="AE24" s="88">
        <f t="shared" ref="AE24:AF24" si="12">SUM(AE4:AE6)</f>
        <v>3182.1991968166658</v>
      </c>
      <c r="AF24" s="88">
        <f t="shared" si="12"/>
        <v>2775.5782707924795</v>
      </c>
    </row>
    <row r="25" spans="1:32">
      <c r="A25" s="53" t="s">
        <v>27</v>
      </c>
      <c r="B25" s="66">
        <f>SUM(B7:B13)</f>
        <v>1215</v>
      </c>
      <c r="C25" s="66">
        <f t="shared" ref="C25:AA25" si="13">SUM(C7:C13)</f>
        <v>698</v>
      </c>
      <c r="D25" s="66">
        <f t="shared" si="13"/>
        <v>666</v>
      </c>
      <c r="E25" s="66">
        <f t="shared" si="13"/>
        <v>891</v>
      </c>
      <c r="F25" s="66">
        <f t="shared" si="13"/>
        <v>891</v>
      </c>
      <c r="G25" s="66">
        <f t="shared" si="13"/>
        <v>817</v>
      </c>
      <c r="H25" s="66">
        <f t="shared" si="13"/>
        <v>857</v>
      </c>
      <c r="I25" s="66">
        <f t="shared" si="13"/>
        <v>862</v>
      </c>
      <c r="J25" s="66">
        <f t="shared" si="13"/>
        <v>879</v>
      </c>
      <c r="K25" s="66">
        <f t="shared" si="13"/>
        <v>873</v>
      </c>
      <c r="L25" s="66">
        <f t="shared" si="13"/>
        <v>950.46630999999991</v>
      </c>
      <c r="M25" s="66">
        <f t="shared" si="13"/>
        <v>994.37095999999997</v>
      </c>
      <c r="N25" s="66">
        <f t="shared" si="13"/>
        <v>1009.7912699999999</v>
      </c>
      <c r="O25" s="66">
        <f t="shared" si="13"/>
        <v>939.95642800000007</v>
      </c>
      <c r="P25" s="66">
        <f t="shared" si="13"/>
        <v>942.98776599999997</v>
      </c>
      <c r="Q25" s="66">
        <f t="shared" si="13"/>
        <v>980.6818199999999</v>
      </c>
      <c r="R25" s="66">
        <f t="shared" si="13"/>
        <v>1059.1603240037043</v>
      </c>
      <c r="S25" s="66">
        <f t="shared" si="13"/>
        <v>1086.7982367912332</v>
      </c>
      <c r="T25" s="66">
        <f t="shared" si="13"/>
        <v>1109.4312772287622</v>
      </c>
      <c r="U25" s="66">
        <f t="shared" si="13"/>
        <v>1128.8502176662912</v>
      </c>
      <c r="V25" s="66">
        <f t="shared" si="13"/>
        <v>1118.319960475274</v>
      </c>
      <c r="W25" s="66">
        <f t="shared" si="13"/>
        <v>1107.789703284257</v>
      </c>
      <c r="X25" s="66">
        <f t="shared" si="13"/>
        <v>1094.1843641370833</v>
      </c>
      <c r="Y25" s="66">
        <f t="shared" si="13"/>
        <v>1150.8138705060242</v>
      </c>
      <c r="Z25" s="66">
        <f t="shared" si="13"/>
        <v>1207.4433768749645</v>
      </c>
      <c r="AA25" s="66">
        <f t="shared" si="13"/>
        <v>1264.0728832439052</v>
      </c>
      <c r="AB25" s="87">
        <f t="shared" ref="AB25:AD25" si="14">SUM(AB7:AB13)</f>
        <v>1309.6472590091739</v>
      </c>
      <c r="AC25" s="87">
        <f t="shared" si="14"/>
        <v>1355.2216347744427</v>
      </c>
      <c r="AD25" s="87">
        <f t="shared" si="14"/>
        <v>1400.7960105397112</v>
      </c>
      <c r="AE25" s="88">
        <f t="shared" ref="AE25:AF25" si="15">SUM(AE7:AE13)</f>
        <v>1400.7960105397112</v>
      </c>
      <c r="AF25" s="88">
        <f t="shared" si="15"/>
        <v>1400.7960105397112</v>
      </c>
    </row>
    <row r="26" spans="1:32">
      <c r="A26" s="53" t="s">
        <v>28</v>
      </c>
      <c r="B26" s="66">
        <f>B14+B15</f>
        <v>15276</v>
      </c>
      <c r="C26" s="66">
        <f t="shared" ref="C26:AA26" si="16">C14+C15</f>
        <v>15029</v>
      </c>
      <c r="D26" s="66">
        <f t="shared" si="16"/>
        <v>14846</v>
      </c>
      <c r="E26" s="66">
        <f t="shared" si="16"/>
        <v>14508</v>
      </c>
      <c r="F26" s="66">
        <f t="shared" si="16"/>
        <v>13373</v>
      </c>
      <c r="G26" s="66">
        <f t="shared" si="16"/>
        <v>13298</v>
      </c>
      <c r="H26" s="66">
        <f t="shared" si="16"/>
        <v>13221</v>
      </c>
      <c r="I26" s="66">
        <f t="shared" si="16"/>
        <v>13143</v>
      </c>
      <c r="J26" s="66">
        <f t="shared" si="16"/>
        <v>13066</v>
      </c>
      <c r="K26" s="66">
        <f t="shared" si="16"/>
        <v>12989</v>
      </c>
      <c r="L26" s="66">
        <f t="shared" si="16"/>
        <v>12911.952520000003</v>
      </c>
      <c r="M26" s="66">
        <f t="shared" si="16"/>
        <v>12969.914159999998</v>
      </c>
      <c r="N26" s="66">
        <f t="shared" si="16"/>
        <v>12775.613839999998</v>
      </c>
      <c r="O26" s="66">
        <f t="shared" si="16"/>
        <v>12455.753029</v>
      </c>
      <c r="P26" s="66">
        <f t="shared" si="16"/>
        <v>12560.488114</v>
      </c>
      <c r="Q26" s="66">
        <f t="shared" si="16"/>
        <v>11930.215248</v>
      </c>
      <c r="R26" s="66">
        <f t="shared" si="16"/>
        <v>15200.968872063248</v>
      </c>
      <c r="S26" s="66">
        <f t="shared" si="16"/>
        <v>14338.139842058998</v>
      </c>
      <c r="T26" s="66">
        <f t="shared" si="16"/>
        <v>13475.310812054748</v>
      </c>
      <c r="U26" s="66">
        <f t="shared" si="16"/>
        <v>12612.481782050501</v>
      </c>
      <c r="V26" s="66">
        <f t="shared" si="16"/>
        <v>11889.975850376348</v>
      </c>
      <c r="W26" s="66">
        <f t="shared" si="16"/>
        <v>11167.469918702194</v>
      </c>
      <c r="X26" s="66">
        <f t="shared" si="16"/>
        <v>10426.200079144084</v>
      </c>
      <c r="Y26" s="66">
        <f t="shared" si="16"/>
        <v>9597.6720635371203</v>
      </c>
      <c r="Z26" s="66">
        <f t="shared" si="16"/>
        <v>9016.5906768510758</v>
      </c>
      <c r="AA26" s="66">
        <f t="shared" si="16"/>
        <v>8951.7247628844343</v>
      </c>
      <c r="AB26" s="87">
        <f t="shared" ref="AB26:AD26" si="17">AB14+AB15</f>
        <v>8457.413539965024</v>
      </c>
      <c r="AC26" s="87">
        <f t="shared" si="17"/>
        <v>7963.1023170456137</v>
      </c>
      <c r="AD26" s="87">
        <f t="shared" si="17"/>
        <v>7468.7910941262016</v>
      </c>
      <c r="AE26" s="88">
        <f t="shared" ref="AE26:AF26" si="18">AE14+AE15</f>
        <v>6742.5304451303909</v>
      </c>
      <c r="AF26" s="88">
        <f t="shared" si="18"/>
        <v>6020.9350036189198</v>
      </c>
    </row>
    <row r="27" spans="1:32">
      <c r="A27" s="53" t="s">
        <v>29</v>
      </c>
      <c r="B27" s="66">
        <f>B16</f>
        <v>330</v>
      </c>
      <c r="C27" s="66">
        <f t="shared" ref="C27:AA27" si="19">C16</f>
        <v>165</v>
      </c>
      <c r="D27" s="66">
        <f t="shared" si="19"/>
        <v>248</v>
      </c>
      <c r="E27" s="66">
        <f t="shared" si="19"/>
        <v>310</v>
      </c>
      <c r="F27" s="66">
        <f t="shared" si="19"/>
        <v>369</v>
      </c>
      <c r="G27" s="66">
        <f t="shared" si="19"/>
        <v>286</v>
      </c>
      <c r="H27" s="66">
        <f t="shared" si="19"/>
        <v>255</v>
      </c>
      <c r="I27" s="66">
        <f t="shared" si="19"/>
        <v>241</v>
      </c>
      <c r="J27" s="66">
        <f t="shared" si="19"/>
        <v>390</v>
      </c>
      <c r="K27" s="66">
        <f t="shared" si="19"/>
        <v>267</v>
      </c>
      <c r="L27" s="66">
        <f t="shared" si="19"/>
        <v>412.36083000000002</v>
      </c>
      <c r="M27" s="66">
        <f t="shared" si="19"/>
        <v>186.56205</v>
      </c>
      <c r="N27" s="66">
        <f t="shared" si="19"/>
        <v>179.48262</v>
      </c>
      <c r="O27" s="66">
        <f t="shared" si="19"/>
        <v>251.008478</v>
      </c>
      <c r="P27" s="66">
        <f t="shared" si="19"/>
        <v>276.02077600000001</v>
      </c>
      <c r="Q27" s="66">
        <f t="shared" si="19"/>
        <v>184.00074600000002</v>
      </c>
      <c r="R27" s="66">
        <f t="shared" si="19"/>
        <v>210.5218700388956</v>
      </c>
      <c r="S27" s="66">
        <f t="shared" si="19"/>
        <v>178.22100162229688</v>
      </c>
      <c r="T27" s="66">
        <f t="shared" si="19"/>
        <v>145.92013320569814</v>
      </c>
      <c r="U27" s="66">
        <f t="shared" si="19"/>
        <v>270.91317886864238</v>
      </c>
      <c r="V27" s="66">
        <f t="shared" si="19"/>
        <v>267.78411331565155</v>
      </c>
      <c r="W27" s="66">
        <f t="shared" si="19"/>
        <v>264.65504776266073</v>
      </c>
      <c r="X27" s="66">
        <f t="shared" si="19"/>
        <v>261.51536351830242</v>
      </c>
      <c r="Y27" s="66">
        <f t="shared" si="19"/>
        <v>278.02373981873632</v>
      </c>
      <c r="Z27" s="66">
        <f t="shared" si="19"/>
        <v>294.53211611917015</v>
      </c>
      <c r="AA27" s="66">
        <f t="shared" si="19"/>
        <v>399.47283451301178</v>
      </c>
      <c r="AB27" s="87">
        <f t="shared" ref="AB27:AD27" si="20">AB16</f>
        <v>385.8654734312359</v>
      </c>
      <c r="AC27" s="87">
        <f t="shared" si="20"/>
        <v>372.25811234946002</v>
      </c>
      <c r="AD27" s="87">
        <f t="shared" si="20"/>
        <v>291.71748174010276</v>
      </c>
      <c r="AE27" s="88">
        <f t="shared" ref="AE27:AF27" si="21">AE16</f>
        <v>291.71748174010276</v>
      </c>
      <c r="AF27" s="88">
        <f t="shared" si="21"/>
        <v>291.71748174010276</v>
      </c>
    </row>
    <row r="28" spans="1:32">
      <c r="A28" s="53" t="s">
        <v>17</v>
      </c>
      <c r="B28" s="66">
        <f>SUM(B24:B27)</f>
        <v>26882</v>
      </c>
      <c r="C28" s="66">
        <f t="shared" ref="C28:AA28" si="22">SUM(C24:C27)</f>
        <v>26378</v>
      </c>
      <c r="D28" s="66">
        <f t="shared" si="22"/>
        <v>27080</v>
      </c>
      <c r="E28" s="66">
        <f t="shared" si="22"/>
        <v>25757</v>
      </c>
      <c r="F28" s="66">
        <f t="shared" si="22"/>
        <v>25527</v>
      </c>
      <c r="G28" s="66">
        <f t="shared" si="22"/>
        <v>25180</v>
      </c>
      <c r="H28" s="66">
        <f t="shared" si="22"/>
        <v>25261</v>
      </c>
      <c r="I28" s="66">
        <f t="shared" si="22"/>
        <v>25356</v>
      </c>
      <c r="J28" s="66">
        <f t="shared" si="22"/>
        <v>25350</v>
      </c>
      <c r="K28" s="66">
        <f t="shared" si="22"/>
        <v>24955</v>
      </c>
      <c r="L28" s="66">
        <f t="shared" si="22"/>
        <v>24787.361250000005</v>
      </c>
      <c r="M28" s="66">
        <f t="shared" si="22"/>
        <v>24704.956589999998</v>
      </c>
      <c r="N28" s="66">
        <f t="shared" si="22"/>
        <v>24347.759939999996</v>
      </c>
      <c r="O28" s="66">
        <f t="shared" si="22"/>
        <v>22844.743189999997</v>
      </c>
      <c r="P28" s="66">
        <f t="shared" si="22"/>
        <v>22598.433585000002</v>
      </c>
      <c r="Q28" s="66">
        <f t="shared" si="22"/>
        <v>21548.510710000002</v>
      </c>
      <c r="R28" s="66">
        <f t="shared" si="22"/>
        <v>23958.760506115519</v>
      </c>
      <c r="S28" s="66">
        <f t="shared" si="22"/>
        <v>22650.576240673705</v>
      </c>
      <c r="T28" s="66">
        <f t="shared" si="22"/>
        <v>21331.139755449538</v>
      </c>
      <c r="U28" s="66">
        <f t="shared" si="22"/>
        <v>20354.764446241734</v>
      </c>
      <c r="V28" s="66">
        <f t="shared" si="22"/>
        <v>19227.000091228514</v>
      </c>
      <c r="W28" s="66">
        <f t="shared" si="22"/>
        <v>18099.235736215302</v>
      </c>
      <c r="X28" s="66">
        <f t="shared" si="22"/>
        <v>16909.35917245684</v>
      </c>
      <c r="Y28" s="66">
        <f t="shared" si="22"/>
        <v>15771.705262182097</v>
      </c>
      <c r="Z28" s="66">
        <f t="shared" si="22"/>
        <v>14846.453588649203</v>
      </c>
      <c r="AA28" s="66">
        <f t="shared" si="22"/>
        <v>14518.913568566955</v>
      </c>
      <c r="AB28" s="87">
        <f t="shared" ref="AB28:AD28" si="23">SUM(AB24:AB27)</f>
        <v>13901.029963905117</v>
      </c>
      <c r="AC28" s="87">
        <f t="shared" si="23"/>
        <v>13283.146359243277</v>
      </c>
      <c r="AD28" s="87">
        <f t="shared" si="23"/>
        <v>12598.329485053855</v>
      </c>
      <c r="AE28" s="88">
        <f t="shared" ref="AE28:AF28" si="24">SUM(AE24:AE27)</f>
        <v>11617.243134226872</v>
      </c>
      <c r="AF28" s="88">
        <f t="shared" si="24"/>
        <v>10489.026766691213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26"/>
  <sheetViews>
    <sheetView workbookViewId="0">
      <pane xSplit="1" ySplit="3" topLeftCell="B4" activePane="bottomRight" state="frozen"/>
      <selection pane="topRight" activeCell="B1" sqref="B1"/>
      <selection pane="bottomLeft" activeCell="A5" sqref="A5"/>
      <selection pane="bottomRight" activeCell="A7" sqref="A7:XFD7"/>
    </sheetView>
  </sheetViews>
  <sheetFormatPr baseColWidth="10" defaultColWidth="8.83203125" defaultRowHeight="15"/>
  <cols>
    <col min="1" max="1" width="35.5" bestFit="1" customWidth="1"/>
  </cols>
  <sheetData>
    <row r="1" spans="1:32">
      <c r="A1" s="21"/>
      <c r="B1" s="21"/>
      <c r="C1" s="21"/>
      <c r="D1" s="21"/>
      <c r="E1" s="23" t="s">
        <v>19</v>
      </c>
      <c r="F1" s="23"/>
      <c r="G1" s="23"/>
      <c r="H1" s="23"/>
      <c r="I1" s="23"/>
      <c r="J1" s="23"/>
      <c r="K1" s="23"/>
      <c r="L1" s="23"/>
      <c r="M1" s="21"/>
      <c r="N1" s="21"/>
      <c r="O1" s="21"/>
      <c r="P1" s="21"/>
      <c r="Q1" s="21"/>
      <c r="R1" s="20"/>
      <c r="S1" s="21"/>
      <c r="T1" s="21"/>
      <c r="U1" s="21"/>
      <c r="V1" s="21"/>
      <c r="W1" s="21"/>
      <c r="X1" s="21"/>
      <c r="Y1" s="21"/>
      <c r="Z1" s="21"/>
      <c r="AA1" s="21"/>
      <c r="AB1" s="18"/>
      <c r="AC1" s="18"/>
      <c r="AD1" s="18"/>
    </row>
    <row r="2" spans="1:32">
      <c r="A2" s="21"/>
      <c r="B2" s="21"/>
      <c r="C2" s="21"/>
      <c r="D2" s="21"/>
      <c r="E2" s="23" t="s">
        <v>32</v>
      </c>
      <c r="F2" s="23"/>
      <c r="G2" s="23"/>
      <c r="H2" s="23"/>
      <c r="I2" s="23"/>
      <c r="J2" s="23"/>
      <c r="K2" s="23"/>
      <c r="L2" s="23"/>
      <c r="M2" s="21"/>
      <c r="N2" s="21"/>
      <c r="O2" s="21"/>
      <c r="P2" s="21"/>
      <c r="Q2" s="21"/>
      <c r="R2" s="20"/>
      <c r="S2" s="21"/>
      <c r="T2" s="21"/>
      <c r="U2" s="21"/>
      <c r="V2" s="21"/>
      <c r="W2" s="21"/>
      <c r="X2" s="21"/>
      <c r="Y2" s="21"/>
      <c r="Z2" s="21"/>
      <c r="AA2" s="21"/>
      <c r="AB2" s="18"/>
      <c r="AC2" s="18"/>
      <c r="AD2" s="18"/>
    </row>
    <row r="3" spans="1:32">
      <c r="A3" s="22" t="s">
        <v>0</v>
      </c>
      <c r="B3" s="23">
        <v>1970</v>
      </c>
      <c r="C3" s="23">
        <v>1975</v>
      </c>
      <c r="D3" s="23">
        <v>1980</v>
      </c>
      <c r="E3" s="23">
        <v>1985</v>
      </c>
      <c r="F3" s="23">
        <v>1990</v>
      </c>
      <c r="G3" s="23">
        <v>1991</v>
      </c>
      <c r="H3" s="23">
        <v>1992</v>
      </c>
      <c r="I3" s="23">
        <v>1993</v>
      </c>
      <c r="J3" s="23">
        <v>1994</v>
      </c>
      <c r="K3" s="23">
        <v>1995</v>
      </c>
      <c r="L3" s="23">
        <v>1996</v>
      </c>
      <c r="M3" s="23">
        <v>1997</v>
      </c>
      <c r="N3" s="23">
        <v>1998</v>
      </c>
      <c r="O3" s="23">
        <v>1999</v>
      </c>
      <c r="P3" s="23">
        <v>2000</v>
      </c>
      <c r="Q3" s="23">
        <v>2001</v>
      </c>
      <c r="R3" s="23">
        <v>2002</v>
      </c>
      <c r="S3" s="23">
        <v>2003</v>
      </c>
      <c r="T3" s="23">
        <v>2004</v>
      </c>
      <c r="U3" s="23">
        <v>2005</v>
      </c>
      <c r="V3" s="23">
        <v>2006</v>
      </c>
      <c r="W3" s="23">
        <v>2007</v>
      </c>
      <c r="X3" s="23">
        <v>2008</v>
      </c>
      <c r="Y3" s="23">
        <v>2009</v>
      </c>
      <c r="Z3" s="23">
        <v>2010</v>
      </c>
      <c r="AA3" s="23">
        <v>2011</v>
      </c>
      <c r="AB3" s="24">
        <v>2012</v>
      </c>
      <c r="AC3" s="24">
        <v>2013</v>
      </c>
      <c r="AD3" s="24">
        <v>2014</v>
      </c>
      <c r="AE3" s="58">
        <v>2015</v>
      </c>
      <c r="AF3" s="58">
        <v>2016</v>
      </c>
    </row>
    <row r="4" spans="1:32">
      <c r="A4" s="21" t="s">
        <v>1</v>
      </c>
      <c r="B4" s="25">
        <v>1775</v>
      </c>
      <c r="C4" s="25">
        <v>1191</v>
      </c>
      <c r="D4" s="25">
        <v>879</v>
      </c>
      <c r="E4" s="25">
        <v>280</v>
      </c>
      <c r="F4" s="25">
        <v>295</v>
      </c>
      <c r="G4" s="25">
        <v>257</v>
      </c>
      <c r="H4" s="25">
        <v>257</v>
      </c>
      <c r="I4" s="25">
        <v>279</v>
      </c>
      <c r="J4" s="25">
        <v>273</v>
      </c>
      <c r="K4" s="25">
        <v>268</v>
      </c>
      <c r="L4" s="25">
        <v>288.798</v>
      </c>
      <c r="M4" s="25">
        <v>294.51600000000002</v>
      </c>
      <c r="N4" s="25">
        <v>228.99799999999999</v>
      </c>
      <c r="O4" s="25">
        <v>722.78499999999997</v>
      </c>
      <c r="P4" s="25">
        <v>686.77499999999998</v>
      </c>
      <c r="Q4" s="25">
        <v>696.35299999999995</v>
      </c>
      <c r="R4" s="81">
        <v>620.04125192236643</v>
      </c>
      <c r="S4" s="81">
        <v>622.40986114455814</v>
      </c>
      <c r="T4" s="81">
        <v>624.71324373840207</v>
      </c>
      <c r="U4" s="81">
        <v>627.01662633224601</v>
      </c>
      <c r="V4" s="81">
        <v>555.5212443869973</v>
      </c>
      <c r="W4" s="81">
        <v>484.02586244174864</v>
      </c>
      <c r="X4" s="81">
        <v>408.7574299195839</v>
      </c>
      <c r="Y4" s="85">
        <v>365.89188177038147</v>
      </c>
      <c r="Z4" s="85">
        <v>323.02633362117905</v>
      </c>
      <c r="AA4" s="85">
        <v>280.16078547197657</v>
      </c>
      <c r="AB4" s="98">
        <v>262.96713885791081</v>
      </c>
      <c r="AC4" s="98">
        <v>245.77349224384506</v>
      </c>
      <c r="AD4" s="98">
        <v>228.57984562977927</v>
      </c>
      <c r="AE4" s="98">
        <v>228.57984562977927</v>
      </c>
      <c r="AF4" s="98">
        <v>228.57984562977927</v>
      </c>
    </row>
    <row r="5" spans="1:32">
      <c r="A5" s="21" t="s">
        <v>2</v>
      </c>
      <c r="B5" s="25">
        <v>641</v>
      </c>
      <c r="C5" s="25">
        <v>564</v>
      </c>
      <c r="D5" s="25">
        <v>679</v>
      </c>
      <c r="E5" s="25">
        <v>247</v>
      </c>
      <c r="F5" s="25">
        <v>270</v>
      </c>
      <c r="G5" s="25">
        <v>233</v>
      </c>
      <c r="H5" s="25">
        <v>243</v>
      </c>
      <c r="I5" s="25">
        <v>257</v>
      </c>
      <c r="J5" s="25">
        <v>270</v>
      </c>
      <c r="K5" s="25">
        <v>302</v>
      </c>
      <c r="L5" s="25">
        <v>238.40700000000001</v>
      </c>
      <c r="M5" s="25">
        <v>232.35400000000001</v>
      </c>
      <c r="N5" s="25">
        <v>228.94399999999999</v>
      </c>
      <c r="O5" s="25">
        <v>317.49700000000001</v>
      </c>
      <c r="P5" s="25">
        <v>319.745</v>
      </c>
      <c r="Q5" s="25">
        <v>329.92500000000001</v>
      </c>
      <c r="R5" s="81">
        <v>339.09766975272237</v>
      </c>
      <c r="S5" s="81">
        <v>344.62579358279737</v>
      </c>
      <c r="T5" s="81">
        <v>348.26678889636923</v>
      </c>
      <c r="U5" s="81">
        <v>350.03223250633778</v>
      </c>
      <c r="V5" s="81">
        <v>296.57708084908433</v>
      </c>
      <c r="W5" s="81">
        <v>243.12192919183084</v>
      </c>
      <c r="X5" s="81">
        <v>189.08800683903758</v>
      </c>
      <c r="Y5" s="85">
        <v>217.58418832797426</v>
      </c>
      <c r="Z5" s="85">
        <v>246.08036981691095</v>
      </c>
      <c r="AA5" s="85">
        <v>274.57655130584766</v>
      </c>
      <c r="AB5" s="98">
        <v>291.3302035693049</v>
      </c>
      <c r="AC5" s="98">
        <v>308.08385583276214</v>
      </c>
      <c r="AD5" s="98">
        <v>324.83750809621938</v>
      </c>
      <c r="AE5" s="98">
        <v>324.83750809621938</v>
      </c>
      <c r="AF5" s="98">
        <v>324.83750809621938</v>
      </c>
    </row>
    <row r="6" spans="1:32">
      <c r="A6" s="21" t="s">
        <v>3</v>
      </c>
      <c r="B6" s="25">
        <v>455</v>
      </c>
      <c r="C6" s="25">
        <v>492</v>
      </c>
      <c r="D6" s="25">
        <v>887</v>
      </c>
      <c r="E6" s="25">
        <v>1009</v>
      </c>
      <c r="F6" s="25">
        <v>631</v>
      </c>
      <c r="G6" s="25">
        <v>657</v>
      </c>
      <c r="H6" s="25">
        <v>683</v>
      </c>
      <c r="I6" s="25">
        <v>588</v>
      </c>
      <c r="J6" s="25">
        <v>570</v>
      </c>
      <c r="K6" s="25">
        <v>610</v>
      </c>
      <c r="L6" s="25">
        <v>380.17399999999998</v>
      </c>
      <c r="M6" s="25">
        <v>380.75599999999997</v>
      </c>
      <c r="N6" s="25">
        <v>378.33600000000001</v>
      </c>
      <c r="O6" s="25">
        <v>421.44600000000003</v>
      </c>
      <c r="P6" s="25">
        <v>464.55599999999998</v>
      </c>
      <c r="Q6" s="25">
        <v>467.125</v>
      </c>
      <c r="R6" s="81">
        <v>490.78173310671139</v>
      </c>
      <c r="S6" s="81">
        <v>482.17711988965749</v>
      </c>
      <c r="T6" s="81">
        <v>473.35842190228726</v>
      </c>
      <c r="U6" s="81">
        <v>464.41802008011126</v>
      </c>
      <c r="V6" s="81">
        <v>439.0282779088742</v>
      </c>
      <c r="W6" s="81">
        <v>413.63853573763714</v>
      </c>
      <c r="X6" s="81">
        <v>388.22045990230396</v>
      </c>
      <c r="Y6" s="85">
        <v>400.12031870096115</v>
      </c>
      <c r="Z6" s="85">
        <v>412.02017749961834</v>
      </c>
      <c r="AA6" s="85">
        <v>423.92003629827548</v>
      </c>
      <c r="AB6" s="98">
        <v>405.36583210180913</v>
      </c>
      <c r="AC6" s="98">
        <v>386.81162790534279</v>
      </c>
      <c r="AD6" s="98">
        <v>368.25742370887644</v>
      </c>
      <c r="AE6" s="98">
        <v>368.25742370887644</v>
      </c>
      <c r="AF6" s="98">
        <v>368.25742370887644</v>
      </c>
    </row>
    <row r="7" spans="1:32">
      <c r="A7" s="21" t="s">
        <v>4</v>
      </c>
      <c r="B7" s="25">
        <v>235</v>
      </c>
      <c r="C7" s="25">
        <v>127</v>
      </c>
      <c r="D7" s="25">
        <v>148</v>
      </c>
      <c r="E7" s="25">
        <v>58</v>
      </c>
      <c r="F7" s="25">
        <v>77</v>
      </c>
      <c r="G7" s="25">
        <v>68</v>
      </c>
      <c r="H7" s="25">
        <v>71</v>
      </c>
      <c r="I7" s="25">
        <v>66</v>
      </c>
      <c r="J7" s="25">
        <v>76</v>
      </c>
      <c r="K7" s="25">
        <v>67</v>
      </c>
      <c r="L7" s="25">
        <v>63.113999999999997</v>
      </c>
      <c r="M7" s="25">
        <v>63.838000000000001</v>
      </c>
      <c r="N7" s="25">
        <v>64.835999999999999</v>
      </c>
      <c r="O7" s="25">
        <v>53.722999999999999</v>
      </c>
      <c r="P7" s="25">
        <v>54.972999999999999</v>
      </c>
      <c r="Q7" s="25">
        <v>56.561999999999998</v>
      </c>
      <c r="R7" s="81">
        <v>39.762792402003484</v>
      </c>
      <c r="S7" s="81">
        <v>38.440609813473081</v>
      </c>
      <c r="T7" s="81">
        <v>37.116997224942679</v>
      </c>
      <c r="U7" s="81">
        <v>35.793384636412277</v>
      </c>
      <c r="V7" s="81">
        <v>32.503366587494853</v>
      </c>
      <c r="W7" s="81">
        <v>29.213348538577428</v>
      </c>
      <c r="X7" s="81">
        <v>25.923330490425595</v>
      </c>
      <c r="Y7" s="85">
        <v>24.678901227595262</v>
      </c>
      <c r="Z7" s="85">
        <v>23.434471964764928</v>
      </c>
      <c r="AA7" s="85">
        <v>22.19004270193459</v>
      </c>
      <c r="AB7" s="98">
        <v>21.373556840431846</v>
      </c>
      <c r="AC7" s="98">
        <v>20.557070978929101</v>
      </c>
      <c r="AD7" s="98">
        <v>19.740585117426352</v>
      </c>
      <c r="AE7" s="98">
        <v>19.740585117426352</v>
      </c>
      <c r="AF7" s="98">
        <v>19.740585117426352</v>
      </c>
    </row>
    <row r="8" spans="1:32">
      <c r="A8" s="21" t="s">
        <v>5</v>
      </c>
      <c r="B8" s="25">
        <v>1316</v>
      </c>
      <c r="C8" s="25">
        <v>825</v>
      </c>
      <c r="D8" s="25">
        <v>622</v>
      </c>
      <c r="E8" s="25">
        <v>220</v>
      </c>
      <c r="F8" s="25">
        <v>214</v>
      </c>
      <c r="G8" s="25">
        <v>251</v>
      </c>
      <c r="H8" s="25">
        <v>250</v>
      </c>
      <c r="I8" s="25">
        <v>181</v>
      </c>
      <c r="J8" s="25">
        <v>184</v>
      </c>
      <c r="K8" s="25">
        <v>212</v>
      </c>
      <c r="L8" s="25">
        <v>144.05099999999999</v>
      </c>
      <c r="M8" s="25">
        <v>151.08199999999999</v>
      </c>
      <c r="N8" s="25">
        <v>150.11699999999999</v>
      </c>
      <c r="O8" s="25">
        <v>135.86699999999999</v>
      </c>
      <c r="P8" s="25">
        <v>139.762</v>
      </c>
      <c r="Q8" s="25">
        <v>147.798</v>
      </c>
      <c r="R8" s="81">
        <v>81.177793980734137</v>
      </c>
      <c r="S8" s="81">
        <v>81.852192603772224</v>
      </c>
      <c r="T8" s="81">
        <v>82.514101226810311</v>
      </c>
      <c r="U8" s="81">
        <v>83.176009849848384</v>
      </c>
      <c r="V8" s="81">
        <v>82.469323512070602</v>
      </c>
      <c r="W8" s="81">
        <v>81.762637174292806</v>
      </c>
      <c r="X8" s="81">
        <v>81.055950837610823</v>
      </c>
      <c r="Y8" s="85">
        <v>75.047011263886091</v>
      </c>
      <c r="Z8" s="85">
        <v>69.03807169016136</v>
      </c>
      <c r="AA8" s="85">
        <v>63.029132116436614</v>
      </c>
      <c r="AB8" s="98">
        <v>61.509869586313101</v>
      </c>
      <c r="AC8" s="98">
        <v>59.990607056189589</v>
      </c>
      <c r="AD8" s="98">
        <v>58.471344526066083</v>
      </c>
      <c r="AE8" s="98">
        <v>58.471344526066083</v>
      </c>
      <c r="AF8" s="98">
        <v>58.471344526066083</v>
      </c>
    </row>
    <row r="9" spans="1:32">
      <c r="A9" s="21" t="s">
        <v>6</v>
      </c>
      <c r="B9" s="25">
        <v>286</v>
      </c>
      <c r="C9" s="25">
        <v>179</v>
      </c>
      <c r="D9" s="25">
        <v>138</v>
      </c>
      <c r="E9" s="25">
        <v>63</v>
      </c>
      <c r="F9" s="25">
        <v>55</v>
      </c>
      <c r="G9" s="25">
        <v>43</v>
      </c>
      <c r="H9" s="25">
        <v>43</v>
      </c>
      <c r="I9" s="25">
        <v>38</v>
      </c>
      <c r="J9" s="25">
        <v>38</v>
      </c>
      <c r="K9" s="25">
        <v>40</v>
      </c>
      <c r="L9" s="25">
        <v>29.280999999999999</v>
      </c>
      <c r="M9" s="25">
        <v>29.86</v>
      </c>
      <c r="N9" s="25">
        <v>29.530999999999999</v>
      </c>
      <c r="O9" s="25">
        <v>38.009</v>
      </c>
      <c r="P9" s="25">
        <v>38.417000000000002</v>
      </c>
      <c r="Q9" s="25">
        <v>38.814999999999998</v>
      </c>
      <c r="R9" s="81">
        <v>24.59814210622099</v>
      </c>
      <c r="S9" s="81">
        <v>25.778845034368967</v>
      </c>
      <c r="T9" s="81">
        <v>26.88008695251694</v>
      </c>
      <c r="U9" s="81">
        <v>27.981328870664914</v>
      </c>
      <c r="V9" s="81">
        <v>28.622774301899945</v>
      </c>
      <c r="W9" s="81">
        <v>29.264219733134979</v>
      </c>
      <c r="X9" s="81">
        <v>29.893492998561285</v>
      </c>
      <c r="Y9" s="85">
        <v>31.62173695193572</v>
      </c>
      <c r="Z9" s="85">
        <v>33.349980905310154</v>
      </c>
      <c r="AA9" s="85">
        <v>35.078224858684592</v>
      </c>
      <c r="AB9" s="98">
        <v>35.424803350561028</v>
      </c>
      <c r="AC9" s="98">
        <v>35.771381842437464</v>
      </c>
      <c r="AD9" s="98">
        <v>36.117960334313906</v>
      </c>
      <c r="AE9" s="98">
        <v>36.117960334313906</v>
      </c>
      <c r="AF9" s="98">
        <v>36.117960334313906</v>
      </c>
    </row>
    <row r="10" spans="1:32">
      <c r="A10" s="21" t="s">
        <v>7</v>
      </c>
      <c r="B10" s="25">
        <v>5832</v>
      </c>
      <c r="C10" s="25">
        <v>2572</v>
      </c>
      <c r="D10" s="25">
        <v>1846</v>
      </c>
      <c r="E10" s="25">
        <v>611</v>
      </c>
      <c r="F10" s="25">
        <v>583</v>
      </c>
      <c r="G10" s="25">
        <v>520</v>
      </c>
      <c r="H10" s="25">
        <v>506</v>
      </c>
      <c r="I10" s="25">
        <v>501</v>
      </c>
      <c r="J10" s="25">
        <v>495</v>
      </c>
      <c r="K10" s="25">
        <v>511</v>
      </c>
      <c r="L10" s="25">
        <v>325.16699999999997</v>
      </c>
      <c r="M10" s="25">
        <v>336.26600000000002</v>
      </c>
      <c r="N10" s="25">
        <v>338.04</v>
      </c>
      <c r="O10" s="25">
        <v>364.78500000000003</v>
      </c>
      <c r="P10" s="25">
        <v>378.35399999999998</v>
      </c>
      <c r="Q10" s="25">
        <v>393.55599999999998</v>
      </c>
      <c r="R10" s="81">
        <v>976.42755834609034</v>
      </c>
      <c r="S10" s="81">
        <v>988.34534694192405</v>
      </c>
      <c r="T10" s="81">
        <v>998.86492072826775</v>
      </c>
      <c r="U10" s="81">
        <v>1009.2498824892944</v>
      </c>
      <c r="V10" s="81">
        <v>1032.0488414719096</v>
      </c>
      <c r="W10" s="81">
        <v>1054.8478004545248</v>
      </c>
      <c r="X10" s="81">
        <v>1076.2264167895439</v>
      </c>
      <c r="Y10" s="85">
        <v>972.87515023915944</v>
      </c>
      <c r="Z10" s="85">
        <v>869.52388368877496</v>
      </c>
      <c r="AA10" s="85">
        <v>766.17261713839048</v>
      </c>
      <c r="AB10" s="98">
        <v>769.77620674208015</v>
      </c>
      <c r="AC10" s="98">
        <v>773.37979634576982</v>
      </c>
      <c r="AD10" s="98">
        <v>776.98338594945949</v>
      </c>
      <c r="AE10" s="98">
        <v>776.98338594945949</v>
      </c>
      <c r="AF10" s="98">
        <v>776.98338594945949</v>
      </c>
    </row>
    <row r="11" spans="1:32">
      <c r="A11" s="21" t="s">
        <v>8</v>
      </c>
      <c r="B11" s="25" t="s">
        <v>9</v>
      </c>
      <c r="C11" s="25" t="s">
        <v>9</v>
      </c>
      <c r="D11" s="25" t="s">
        <v>9</v>
      </c>
      <c r="E11" s="25">
        <v>2</v>
      </c>
      <c r="F11" s="25">
        <v>4</v>
      </c>
      <c r="G11" s="25">
        <v>5</v>
      </c>
      <c r="H11" s="25">
        <v>5</v>
      </c>
      <c r="I11" s="25">
        <v>6</v>
      </c>
      <c r="J11" s="25">
        <v>6</v>
      </c>
      <c r="K11" s="25">
        <v>6</v>
      </c>
      <c r="L11" s="25">
        <v>5.7670000000000003</v>
      </c>
      <c r="M11" s="25">
        <v>6.0149999999999997</v>
      </c>
      <c r="N11" s="25">
        <v>6.1790000000000003</v>
      </c>
      <c r="O11" s="25">
        <v>16.812000000000001</v>
      </c>
      <c r="P11" s="25">
        <v>17.149999999999999</v>
      </c>
      <c r="Q11" s="25">
        <v>17.617999999999999</v>
      </c>
      <c r="R11" s="81">
        <v>8.1274688652059126</v>
      </c>
      <c r="S11" s="81">
        <v>8.1577362441042052</v>
      </c>
      <c r="T11" s="81">
        <v>8.1880036230024995</v>
      </c>
      <c r="U11" s="81">
        <v>8.2182710019007903</v>
      </c>
      <c r="V11" s="81">
        <v>6.9823985434001932</v>
      </c>
      <c r="W11" s="81">
        <v>5.7465260848995969</v>
      </c>
      <c r="X11" s="81">
        <v>4.510653626322803</v>
      </c>
      <c r="Y11" s="85">
        <v>4.4603537384461909</v>
      </c>
      <c r="Z11" s="85">
        <v>4.4100538505695788</v>
      </c>
      <c r="AA11" s="85">
        <v>4.3597539626929676</v>
      </c>
      <c r="AB11" s="98">
        <v>4.3198985397907546</v>
      </c>
      <c r="AC11" s="98">
        <v>4.2800431168885416</v>
      </c>
      <c r="AD11" s="98">
        <v>4.2401876939863277</v>
      </c>
      <c r="AE11" s="98">
        <v>4.2401876939863277</v>
      </c>
      <c r="AF11" s="98">
        <v>4.2401876939863277</v>
      </c>
    </row>
    <row r="12" spans="1:32">
      <c r="A12" s="21" t="s">
        <v>10</v>
      </c>
      <c r="B12" s="25" t="s">
        <v>9</v>
      </c>
      <c r="C12" s="25" t="s">
        <v>9</v>
      </c>
      <c r="D12" s="25" t="s">
        <v>9</v>
      </c>
      <c r="E12" s="25">
        <v>107</v>
      </c>
      <c r="F12" s="25">
        <v>102</v>
      </c>
      <c r="G12" s="25">
        <v>101</v>
      </c>
      <c r="H12" s="25">
        <v>117</v>
      </c>
      <c r="I12" s="25">
        <v>114</v>
      </c>
      <c r="J12" s="25">
        <v>106</v>
      </c>
      <c r="K12" s="25">
        <v>109</v>
      </c>
      <c r="L12" s="25">
        <v>80.506</v>
      </c>
      <c r="M12" s="25">
        <v>83.119</v>
      </c>
      <c r="N12" s="25">
        <v>84.016999999999996</v>
      </c>
      <c r="O12" s="25">
        <v>82.606999999999999</v>
      </c>
      <c r="P12" s="25">
        <v>84.274000000000001</v>
      </c>
      <c r="Q12" s="25">
        <v>88.075000000000003</v>
      </c>
      <c r="R12" s="81">
        <v>59.921086644606788</v>
      </c>
      <c r="S12" s="81">
        <v>59.256800037540692</v>
      </c>
      <c r="T12" s="81">
        <v>58.509292181724597</v>
      </c>
      <c r="U12" s="81">
        <v>57.761784325908501</v>
      </c>
      <c r="V12" s="81">
        <v>55.650455636418698</v>
      </c>
      <c r="W12" s="81">
        <v>53.539126946928896</v>
      </c>
      <c r="X12" s="81">
        <v>51.31641124425969</v>
      </c>
      <c r="Y12" s="85">
        <v>51.533564989224722</v>
      </c>
      <c r="Z12" s="85">
        <v>51.750718734189753</v>
      </c>
      <c r="AA12" s="85">
        <v>51.967872479154792</v>
      </c>
      <c r="AB12" s="98">
        <v>57.021416926972627</v>
      </c>
      <c r="AC12" s="98">
        <v>62.074961374790462</v>
      </c>
      <c r="AD12" s="98">
        <v>67.128505822608304</v>
      </c>
      <c r="AE12" s="98">
        <v>67.128505822608304</v>
      </c>
      <c r="AF12" s="98">
        <v>67.128505822608304</v>
      </c>
    </row>
    <row r="13" spans="1:32">
      <c r="A13" s="21" t="s">
        <v>11</v>
      </c>
      <c r="B13" s="25">
        <v>999</v>
      </c>
      <c r="C13" s="25">
        <v>371</v>
      </c>
      <c r="D13" s="25">
        <v>273</v>
      </c>
      <c r="E13" s="25">
        <v>278</v>
      </c>
      <c r="F13" s="25">
        <v>271</v>
      </c>
      <c r="G13" s="25">
        <v>276</v>
      </c>
      <c r="H13" s="25">
        <v>278</v>
      </c>
      <c r="I13" s="25">
        <v>334</v>
      </c>
      <c r="J13" s="25">
        <v>313</v>
      </c>
      <c r="K13" s="25">
        <v>287</v>
      </c>
      <c r="L13" s="25">
        <v>453.84800000000001</v>
      </c>
      <c r="M13" s="25">
        <v>467.56099999999998</v>
      </c>
      <c r="N13" s="25">
        <v>488.327</v>
      </c>
      <c r="O13" s="25">
        <v>467.827</v>
      </c>
      <c r="P13" s="25">
        <v>361.68200000000002</v>
      </c>
      <c r="Q13" s="25">
        <v>362.50799999999998</v>
      </c>
      <c r="R13" s="81">
        <v>288.93887775040366</v>
      </c>
      <c r="S13" s="81">
        <v>289.29318331788511</v>
      </c>
      <c r="T13" s="81">
        <v>289.34289102536655</v>
      </c>
      <c r="U13" s="81">
        <v>289.10846499472802</v>
      </c>
      <c r="V13" s="81">
        <v>272.00802351111867</v>
      </c>
      <c r="W13" s="81">
        <v>254.90758202750936</v>
      </c>
      <c r="X13" s="81">
        <v>237.59190334822034</v>
      </c>
      <c r="Y13" s="85">
        <v>222.35559237854568</v>
      </c>
      <c r="Z13" s="85">
        <v>207.11928140887102</v>
      </c>
      <c r="AA13" s="85">
        <v>191.88297043919638</v>
      </c>
      <c r="AB13" s="98">
        <v>229.69249885283554</v>
      </c>
      <c r="AC13" s="98">
        <v>267.50202726647473</v>
      </c>
      <c r="AD13" s="98">
        <v>305.31155568011388</v>
      </c>
      <c r="AE13" s="98">
        <v>305.31155568011388</v>
      </c>
      <c r="AF13" s="98">
        <v>305.31155568011388</v>
      </c>
    </row>
    <row r="14" spans="1:32">
      <c r="A14" s="21" t="s">
        <v>12</v>
      </c>
      <c r="B14" s="25">
        <v>480</v>
      </c>
      <c r="C14" s="25">
        <v>456</v>
      </c>
      <c r="D14" s="25">
        <v>432</v>
      </c>
      <c r="E14" s="25">
        <v>408</v>
      </c>
      <c r="F14" s="25">
        <v>387</v>
      </c>
      <c r="G14" s="25">
        <v>370</v>
      </c>
      <c r="H14" s="25">
        <v>354</v>
      </c>
      <c r="I14" s="25">
        <v>337</v>
      </c>
      <c r="J14" s="25">
        <v>321</v>
      </c>
      <c r="K14" s="25">
        <v>304</v>
      </c>
      <c r="L14" s="25">
        <v>287.14699999999999</v>
      </c>
      <c r="M14" s="25">
        <v>274.05</v>
      </c>
      <c r="N14" s="25">
        <v>256.18</v>
      </c>
      <c r="O14" s="25">
        <v>240.77199999999999</v>
      </c>
      <c r="P14" s="25">
        <v>229.83500000000001</v>
      </c>
      <c r="Q14" s="25">
        <v>212.499</v>
      </c>
      <c r="R14" s="81">
        <v>401.749321676188</v>
      </c>
      <c r="S14" s="81">
        <v>395.42195942815664</v>
      </c>
      <c r="T14" s="81">
        <v>389.09459718012533</v>
      </c>
      <c r="U14" s="81">
        <v>382.76723493209403</v>
      </c>
      <c r="V14" s="81">
        <v>376.27577823486689</v>
      </c>
      <c r="W14" s="81">
        <v>369.78432153763976</v>
      </c>
      <c r="X14" s="81">
        <v>331.89977297923997</v>
      </c>
      <c r="Y14" s="85">
        <v>304.62954321637841</v>
      </c>
      <c r="Z14" s="85">
        <v>278.72452749677018</v>
      </c>
      <c r="AA14" s="85">
        <v>370.82588154454737</v>
      </c>
      <c r="AB14" s="98">
        <v>350.59772386233567</v>
      </c>
      <c r="AC14" s="98">
        <v>330.36956618012397</v>
      </c>
      <c r="AD14" s="98">
        <v>310.14140849791227</v>
      </c>
      <c r="AE14" s="98">
        <v>298.21431168907822</v>
      </c>
      <c r="AF14" s="98">
        <v>286.59704645716516</v>
      </c>
    </row>
    <row r="15" spans="1:32">
      <c r="A15" s="21" t="s">
        <v>13</v>
      </c>
      <c r="B15" s="25">
        <v>164</v>
      </c>
      <c r="C15" s="25">
        <v>209</v>
      </c>
      <c r="D15" s="25">
        <v>257</v>
      </c>
      <c r="E15" s="25">
        <v>304</v>
      </c>
      <c r="F15" s="25">
        <v>328</v>
      </c>
      <c r="G15" s="25">
        <v>331</v>
      </c>
      <c r="H15" s="25">
        <v>333</v>
      </c>
      <c r="I15" s="25">
        <v>335</v>
      </c>
      <c r="J15" s="25">
        <v>337</v>
      </c>
      <c r="K15" s="25">
        <v>339</v>
      </c>
      <c r="L15" s="25">
        <v>341.42500000000001</v>
      </c>
      <c r="M15" s="25">
        <v>336.661</v>
      </c>
      <c r="N15" s="25">
        <v>331.69600000000003</v>
      </c>
      <c r="O15" s="25">
        <v>335.51</v>
      </c>
      <c r="P15" s="25">
        <v>322.245</v>
      </c>
      <c r="Q15" s="25">
        <v>316.51</v>
      </c>
      <c r="R15" s="81">
        <v>362.42749983522202</v>
      </c>
      <c r="S15" s="81">
        <v>342.84165085941333</v>
      </c>
      <c r="T15" s="81">
        <v>323.25580188360465</v>
      </c>
      <c r="U15" s="81">
        <v>303.66995290779602</v>
      </c>
      <c r="V15" s="81">
        <v>283.35292349188006</v>
      </c>
      <c r="W15" s="81">
        <v>263.03589407596417</v>
      </c>
      <c r="X15" s="81">
        <v>259.82773366055494</v>
      </c>
      <c r="Y15" s="85">
        <v>242.39270186126541</v>
      </c>
      <c r="Z15" s="85">
        <v>228.0671253247987</v>
      </c>
      <c r="AA15" s="85">
        <v>223.3974228790905</v>
      </c>
      <c r="AB15" s="98">
        <v>215.55479514718033</v>
      </c>
      <c r="AC15" s="98">
        <v>207.71216741527016</v>
      </c>
      <c r="AD15" s="98">
        <v>199.86953968335996</v>
      </c>
      <c r="AE15" s="98">
        <v>181.24770014533846</v>
      </c>
      <c r="AF15" s="98">
        <v>162.62586060731695</v>
      </c>
    </row>
    <row r="16" spans="1:32">
      <c r="A16" s="21" t="s">
        <v>14</v>
      </c>
      <c r="B16" s="25">
        <v>839</v>
      </c>
      <c r="C16" s="25">
        <v>569</v>
      </c>
      <c r="D16" s="25">
        <v>852</v>
      </c>
      <c r="E16" s="25">
        <v>37736</v>
      </c>
      <c r="F16" s="25">
        <v>24536</v>
      </c>
      <c r="G16" s="25">
        <v>24233</v>
      </c>
      <c r="H16" s="25">
        <v>23958</v>
      </c>
      <c r="I16" s="25">
        <v>24328</v>
      </c>
      <c r="J16" s="25">
        <v>25619</v>
      </c>
      <c r="K16" s="25">
        <v>22765</v>
      </c>
      <c r="L16" s="25">
        <v>20219.312000000002</v>
      </c>
      <c r="M16" s="25">
        <v>20252.550999999999</v>
      </c>
      <c r="N16" s="25">
        <v>20307.467000000001</v>
      </c>
      <c r="O16" s="25">
        <v>20185.744999999999</v>
      </c>
      <c r="P16" s="25">
        <v>20649.109</v>
      </c>
      <c r="Q16" s="25">
        <v>20580.25</v>
      </c>
      <c r="R16" s="81">
        <v>17882.827907800489</v>
      </c>
      <c r="S16" s="85">
        <v>17985.884212564724</v>
      </c>
      <c r="T16" s="85">
        <v>18088.94051732896</v>
      </c>
      <c r="U16" s="85">
        <v>17662.329135404554</v>
      </c>
      <c r="V16" s="81">
        <v>17940.09321314051</v>
      </c>
      <c r="W16" s="81">
        <v>18217.857290876465</v>
      </c>
      <c r="X16" s="81">
        <v>18495.620668860582</v>
      </c>
      <c r="Y16" s="85">
        <v>18286.050507690634</v>
      </c>
      <c r="Z16" s="85">
        <v>18076.480346520686</v>
      </c>
      <c r="AA16" s="85">
        <v>18014.966925318917</v>
      </c>
      <c r="AB16" s="98">
        <v>19368.935452235557</v>
      </c>
      <c r="AC16" s="98">
        <v>20722.903979152197</v>
      </c>
      <c r="AD16" s="98">
        <v>21802.648422309925</v>
      </c>
      <c r="AE16" s="98">
        <v>21802.648422309925</v>
      </c>
      <c r="AF16" s="98">
        <v>21802.648422309925</v>
      </c>
    </row>
    <row r="17" spans="1:32">
      <c r="A17" s="18"/>
      <c r="B17" s="25"/>
      <c r="C17" s="25"/>
      <c r="D17" s="25"/>
      <c r="E17" s="25"/>
      <c r="F17" s="25"/>
      <c r="G17" s="25"/>
      <c r="H17" s="25"/>
      <c r="I17" s="25"/>
      <c r="J17" s="25"/>
      <c r="K17" s="25"/>
      <c r="L17" s="25"/>
      <c r="M17" s="25"/>
      <c r="N17" s="25"/>
      <c r="O17" s="25"/>
      <c r="P17" s="25"/>
      <c r="Q17" s="25"/>
      <c r="R17" s="85"/>
      <c r="S17" s="85"/>
      <c r="T17" s="85"/>
      <c r="U17" s="85"/>
      <c r="V17" s="25"/>
      <c r="W17" s="25"/>
      <c r="X17" s="25"/>
      <c r="Y17" s="25"/>
      <c r="Z17" s="25"/>
      <c r="AA17" s="25"/>
      <c r="AB17" s="88"/>
      <c r="AC17" s="88"/>
      <c r="AD17" s="88"/>
      <c r="AE17" s="88"/>
      <c r="AF17" s="88"/>
    </row>
    <row r="18" spans="1:32">
      <c r="A18" s="18"/>
      <c r="B18" s="25"/>
      <c r="C18" s="25"/>
      <c r="D18" s="25"/>
      <c r="E18" s="25"/>
      <c r="F18" s="25"/>
      <c r="G18" s="25"/>
      <c r="H18" s="25"/>
      <c r="I18" s="25"/>
      <c r="J18" s="25"/>
      <c r="K18" s="25"/>
      <c r="L18" s="25"/>
      <c r="M18" s="25"/>
      <c r="N18" s="25"/>
      <c r="O18" s="25"/>
      <c r="P18" s="25"/>
      <c r="Q18" s="25"/>
      <c r="R18" s="85"/>
      <c r="S18" s="85"/>
      <c r="T18" s="85"/>
      <c r="U18" s="85"/>
      <c r="V18" s="25"/>
      <c r="W18" s="25"/>
      <c r="X18" s="25"/>
      <c r="Y18" s="25"/>
      <c r="Z18" s="25"/>
      <c r="AA18" s="25"/>
      <c r="AB18" s="88"/>
      <c r="AC18" s="88"/>
      <c r="AD18" s="88"/>
      <c r="AE18" s="88"/>
      <c r="AF18" s="88"/>
    </row>
    <row r="19" spans="1:32">
      <c r="A19" s="18" t="s">
        <v>17</v>
      </c>
      <c r="B19" s="68">
        <v>13022</v>
      </c>
      <c r="C19" s="68">
        <v>7555</v>
      </c>
      <c r="D19" s="68">
        <v>7013</v>
      </c>
      <c r="E19" s="68">
        <v>41323</v>
      </c>
      <c r="F19" s="68">
        <v>27753</v>
      </c>
      <c r="G19" s="68">
        <v>27345</v>
      </c>
      <c r="H19" s="68">
        <v>27098</v>
      </c>
      <c r="I19" s="68">
        <v>27364</v>
      </c>
      <c r="J19" s="68">
        <v>28608</v>
      </c>
      <c r="K19" s="68">
        <v>25820</v>
      </c>
      <c r="L19" s="68">
        <v>22856.997000000003</v>
      </c>
      <c r="M19" s="68">
        <v>22908.629000000001</v>
      </c>
      <c r="N19" s="68">
        <v>22892.668000000001</v>
      </c>
      <c r="O19" s="25">
        <v>23383.384999999998</v>
      </c>
      <c r="P19" s="68">
        <v>23746.877</v>
      </c>
      <c r="Q19" s="68">
        <v>23707.593999999997</v>
      </c>
      <c r="R19" s="85">
        <f>SUM(R4:R16)</f>
        <v>21575.879104188964</v>
      </c>
      <c r="S19" s="85">
        <f t="shared" ref="S19:AA19" si="0">SUM(S4:S16)</f>
        <v>21664.485311462377</v>
      </c>
      <c r="T19" s="85">
        <f t="shared" si="0"/>
        <v>21749.045663892379</v>
      </c>
      <c r="U19" s="85">
        <f t="shared" si="0"/>
        <v>21301.522328331896</v>
      </c>
      <c r="V19" s="82">
        <f t="shared" si="0"/>
        <v>21401.133701576524</v>
      </c>
      <c r="W19" s="82">
        <f t="shared" si="0"/>
        <v>21500.745074821152</v>
      </c>
      <c r="X19" s="82">
        <f t="shared" si="0"/>
        <v>21579.932231496248</v>
      </c>
      <c r="Y19" s="82">
        <f t="shared" si="0"/>
        <v>21199.241452356386</v>
      </c>
      <c r="Z19" s="82">
        <f t="shared" si="0"/>
        <v>20823.025342522604</v>
      </c>
      <c r="AA19" s="82">
        <f t="shared" si="0"/>
        <v>20722.528216515144</v>
      </c>
      <c r="AB19" s="88">
        <f>SUM(AB4:AB16)</f>
        <v>22073.869396613081</v>
      </c>
      <c r="AC19" s="88">
        <f t="shared" ref="AC19:AD19" si="1">SUM(AC4:AC16)</f>
        <v>23425.210576711022</v>
      </c>
      <c r="AD19" s="88">
        <f t="shared" si="1"/>
        <v>24502.327673050047</v>
      </c>
      <c r="AE19" s="88">
        <f t="shared" ref="AE19:AF19" si="2">SUM(AE4:AE16)</f>
        <v>24471.778736703192</v>
      </c>
      <c r="AF19" s="88">
        <f t="shared" si="2"/>
        <v>24441.539631933258</v>
      </c>
    </row>
    <row r="20" spans="1:32">
      <c r="A20" s="65" t="s">
        <v>29</v>
      </c>
      <c r="B20" s="68">
        <f>B16</f>
        <v>839</v>
      </c>
      <c r="C20" s="68">
        <f t="shared" ref="C20:AD20" si="3">C16</f>
        <v>569</v>
      </c>
      <c r="D20" s="68">
        <f t="shared" si="3"/>
        <v>852</v>
      </c>
      <c r="E20" s="68">
        <f t="shared" si="3"/>
        <v>37736</v>
      </c>
      <c r="F20" s="68">
        <f t="shared" si="3"/>
        <v>24536</v>
      </c>
      <c r="G20" s="68">
        <f t="shared" si="3"/>
        <v>24233</v>
      </c>
      <c r="H20" s="68">
        <f t="shared" si="3"/>
        <v>23958</v>
      </c>
      <c r="I20" s="68">
        <f t="shared" si="3"/>
        <v>24328</v>
      </c>
      <c r="J20" s="68">
        <f t="shared" si="3"/>
        <v>25619</v>
      </c>
      <c r="K20" s="68">
        <f t="shared" si="3"/>
        <v>22765</v>
      </c>
      <c r="L20" s="68">
        <f t="shared" si="3"/>
        <v>20219.312000000002</v>
      </c>
      <c r="M20" s="68">
        <f t="shared" si="3"/>
        <v>20252.550999999999</v>
      </c>
      <c r="N20" s="68">
        <f t="shared" si="3"/>
        <v>20307.467000000001</v>
      </c>
      <c r="O20" s="68">
        <f t="shared" si="3"/>
        <v>20185.744999999999</v>
      </c>
      <c r="P20" s="68">
        <f t="shared" si="3"/>
        <v>20649.109</v>
      </c>
      <c r="Q20" s="68">
        <f t="shared" si="3"/>
        <v>20580.25</v>
      </c>
      <c r="R20" s="85">
        <f t="shared" si="3"/>
        <v>17882.827907800489</v>
      </c>
      <c r="S20" s="85">
        <f t="shared" si="3"/>
        <v>17985.884212564724</v>
      </c>
      <c r="T20" s="85">
        <f t="shared" si="3"/>
        <v>18088.94051732896</v>
      </c>
      <c r="U20" s="85">
        <f t="shared" si="3"/>
        <v>17662.329135404554</v>
      </c>
      <c r="V20" s="68">
        <f t="shared" si="3"/>
        <v>17940.09321314051</v>
      </c>
      <c r="W20" s="68">
        <f t="shared" si="3"/>
        <v>18217.857290876465</v>
      </c>
      <c r="X20" s="68">
        <f t="shared" si="3"/>
        <v>18495.620668860582</v>
      </c>
      <c r="Y20" s="68">
        <f t="shared" si="3"/>
        <v>18286.050507690634</v>
      </c>
      <c r="Z20" s="68">
        <f t="shared" si="3"/>
        <v>18076.480346520686</v>
      </c>
      <c r="AA20" s="68">
        <f t="shared" si="3"/>
        <v>18014.966925318917</v>
      </c>
      <c r="AB20" s="88">
        <f t="shared" si="3"/>
        <v>19368.935452235557</v>
      </c>
      <c r="AC20" s="88">
        <f t="shared" si="3"/>
        <v>20722.903979152197</v>
      </c>
      <c r="AD20" s="88">
        <f t="shared" si="3"/>
        <v>21802.648422309925</v>
      </c>
      <c r="AE20" s="88">
        <f t="shared" ref="AE20:AF20" si="4">AE16</f>
        <v>21802.648422309925</v>
      </c>
      <c r="AF20" s="88">
        <f t="shared" si="4"/>
        <v>21802.648422309925</v>
      </c>
    </row>
    <row r="21" spans="1:32">
      <c r="A21" s="1" t="s">
        <v>31</v>
      </c>
      <c r="B21" s="68">
        <f>B19 - B20</f>
        <v>12183</v>
      </c>
      <c r="C21" s="68">
        <f t="shared" ref="C21:AD21" si="5">C19 - C20</f>
        <v>6986</v>
      </c>
      <c r="D21" s="68">
        <f t="shared" si="5"/>
        <v>6161</v>
      </c>
      <c r="E21" s="68">
        <f t="shared" si="5"/>
        <v>3587</v>
      </c>
      <c r="F21" s="68">
        <f t="shared" si="5"/>
        <v>3217</v>
      </c>
      <c r="G21" s="68">
        <f t="shared" si="5"/>
        <v>3112</v>
      </c>
      <c r="H21" s="68">
        <f t="shared" si="5"/>
        <v>3140</v>
      </c>
      <c r="I21" s="68">
        <f t="shared" si="5"/>
        <v>3036</v>
      </c>
      <c r="J21" s="68">
        <f t="shared" si="5"/>
        <v>2989</v>
      </c>
      <c r="K21" s="68">
        <f t="shared" si="5"/>
        <v>3055</v>
      </c>
      <c r="L21" s="68">
        <f t="shared" si="5"/>
        <v>2637.6850000000013</v>
      </c>
      <c r="M21" s="68">
        <f t="shared" si="5"/>
        <v>2656.0780000000013</v>
      </c>
      <c r="N21" s="68">
        <f t="shared" si="5"/>
        <v>2585.2010000000009</v>
      </c>
      <c r="O21" s="68">
        <f t="shared" si="5"/>
        <v>3197.6399999999994</v>
      </c>
      <c r="P21" s="68">
        <f t="shared" si="5"/>
        <v>3097.768</v>
      </c>
      <c r="Q21" s="68">
        <f t="shared" si="5"/>
        <v>3127.3439999999973</v>
      </c>
      <c r="R21" s="85">
        <f t="shared" si="5"/>
        <v>3693.0511963884746</v>
      </c>
      <c r="S21" s="85">
        <f t="shared" si="5"/>
        <v>3678.6010988976523</v>
      </c>
      <c r="T21" s="85">
        <f t="shared" si="5"/>
        <v>3660.1051465634191</v>
      </c>
      <c r="U21" s="85">
        <f t="shared" si="5"/>
        <v>3639.1931929273414</v>
      </c>
      <c r="V21" s="68">
        <f t="shared" si="5"/>
        <v>3461.0404884360141</v>
      </c>
      <c r="W21" s="68">
        <f t="shared" si="5"/>
        <v>3282.8877839446868</v>
      </c>
      <c r="X21" s="68">
        <f t="shared" si="5"/>
        <v>3084.3115626356666</v>
      </c>
      <c r="Y21" s="68">
        <f t="shared" si="5"/>
        <v>2913.1909446657519</v>
      </c>
      <c r="Z21" s="68">
        <f t="shared" si="5"/>
        <v>2746.5449960019178</v>
      </c>
      <c r="AA21" s="68">
        <f t="shared" si="5"/>
        <v>2707.5612911962271</v>
      </c>
      <c r="AB21" s="88">
        <f t="shared" si="5"/>
        <v>2704.9339443775243</v>
      </c>
      <c r="AC21" s="88">
        <f t="shared" si="5"/>
        <v>2702.3065975588252</v>
      </c>
      <c r="AD21" s="88">
        <f t="shared" si="5"/>
        <v>2699.6792507401224</v>
      </c>
      <c r="AE21" s="87">
        <f t="shared" ref="AE21:AF21" si="6">AE19 - AE20</f>
        <v>2669.1303143932673</v>
      </c>
      <c r="AF21" s="87">
        <f t="shared" si="6"/>
        <v>2638.8912096233325</v>
      </c>
    </row>
    <row r="22" spans="1:32">
      <c r="A22" s="53" t="s">
        <v>24</v>
      </c>
      <c r="B22" s="68"/>
      <c r="C22" s="68"/>
      <c r="D22" s="68"/>
      <c r="E22" s="68"/>
      <c r="F22" s="68"/>
      <c r="G22" s="68"/>
      <c r="H22" s="68"/>
      <c r="I22" s="68"/>
      <c r="J22" s="68"/>
      <c r="K22" s="68"/>
      <c r="L22" s="68"/>
      <c r="M22" s="68"/>
      <c r="N22" s="68"/>
      <c r="O22" s="68"/>
      <c r="P22" s="68"/>
      <c r="Q22" s="68"/>
      <c r="R22" s="85">
        <v>1334.674743253511</v>
      </c>
      <c r="S22" s="85">
        <v>1334.674743253511</v>
      </c>
      <c r="T22" s="85">
        <v>1334.674743253511</v>
      </c>
      <c r="U22" s="85">
        <v>805.00705656486662</v>
      </c>
      <c r="V22" s="68">
        <v>805.00705656486662</v>
      </c>
      <c r="W22" s="68">
        <v>805.00705656486662</v>
      </c>
      <c r="X22" s="68">
        <v>1177.9339003769899</v>
      </c>
      <c r="Y22" s="68">
        <v>1177.9339003769899</v>
      </c>
      <c r="Z22" s="68">
        <v>1177.9339003769899</v>
      </c>
      <c r="AA22" s="68">
        <v>1325.9906403451698</v>
      </c>
      <c r="AB22" s="88">
        <v>1325.9906403451698</v>
      </c>
      <c r="AC22" s="88">
        <v>1325.9906403451698</v>
      </c>
      <c r="AD22" s="88">
        <v>1029.9856890315064</v>
      </c>
      <c r="AE22" s="88">
        <v>1029.9856890315064</v>
      </c>
      <c r="AF22" s="88">
        <v>1029.9856890315064</v>
      </c>
    </row>
    <row r="23" spans="1:32">
      <c r="A23" s="53" t="s">
        <v>30</v>
      </c>
      <c r="B23" s="68"/>
      <c r="C23" s="68"/>
      <c r="D23" s="68"/>
      <c r="E23" s="68"/>
      <c r="F23" s="68"/>
      <c r="G23" s="68"/>
      <c r="H23" s="68"/>
      <c r="I23" s="68"/>
      <c r="J23" s="68"/>
      <c r="K23" s="68"/>
      <c r="L23" s="68"/>
      <c r="M23" s="68"/>
      <c r="N23" s="68"/>
      <c r="O23" s="68"/>
      <c r="P23" s="68"/>
      <c r="Q23" s="68"/>
      <c r="R23" s="68">
        <f>R19 - R22</f>
        <v>20241.204360935451</v>
      </c>
      <c r="S23" s="68">
        <f t="shared" ref="S23:AA23" si="7">S19 - S22</f>
        <v>20329.810568208864</v>
      </c>
      <c r="T23" s="68">
        <f t="shared" si="7"/>
        <v>20414.370920638867</v>
      </c>
      <c r="U23" s="68">
        <f t="shared" si="7"/>
        <v>20496.515271767028</v>
      </c>
      <c r="V23" s="68">
        <f t="shared" si="7"/>
        <v>20596.126645011656</v>
      </c>
      <c r="W23" s="68">
        <f t="shared" si="7"/>
        <v>20695.738018256285</v>
      </c>
      <c r="X23" s="68">
        <f t="shared" si="7"/>
        <v>20401.998331119259</v>
      </c>
      <c r="Y23" s="68">
        <f t="shared" si="7"/>
        <v>20021.307551979397</v>
      </c>
      <c r="Z23" s="68">
        <f t="shared" si="7"/>
        <v>19645.091442145615</v>
      </c>
      <c r="AA23" s="68">
        <f t="shared" si="7"/>
        <v>19396.537576169972</v>
      </c>
      <c r="AB23" s="88">
        <f t="shared" ref="AB23:AD23" si="8">AB19 - AB22</f>
        <v>20747.87875626791</v>
      </c>
      <c r="AC23" s="88">
        <f t="shared" si="8"/>
        <v>22099.219936365851</v>
      </c>
      <c r="AD23" s="88">
        <f t="shared" si="8"/>
        <v>23472.341984018542</v>
      </c>
      <c r="AE23" s="88">
        <f t="shared" ref="AE23:AF23" si="9">AE19 - AE22</f>
        <v>23441.793047671687</v>
      </c>
      <c r="AF23" s="88">
        <f t="shared" si="9"/>
        <v>23411.553942901752</v>
      </c>
    </row>
    <row r="24" spans="1:32">
      <c r="A24" s="53" t="s">
        <v>25</v>
      </c>
      <c r="B24" s="68"/>
      <c r="C24" s="68"/>
      <c r="D24" s="68"/>
      <c r="E24" s="68"/>
      <c r="F24" s="68"/>
      <c r="G24" s="68"/>
      <c r="H24" s="68"/>
      <c r="I24" s="68"/>
      <c r="J24" s="68"/>
      <c r="K24" s="68"/>
      <c r="L24" s="68"/>
      <c r="M24" s="68"/>
      <c r="N24" s="68"/>
      <c r="O24" s="68"/>
      <c r="P24" s="68"/>
      <c r="Q24" s="68"/>
      <c r="R24" s="68">
        <f t="shared" ref="R24:AA24" si="10">R16 - R22</f>
        <v>16548.153164546977</v>
      </c>
      <c r="S24" s="68">
        <f t="shared" si="10"/>
        <v>16651.209469311212</v>
      </c>
      <c r="T24" s="68">
        <f t="shared" si="10"/>
        <v>16754.265774075448</v>
      </c>
      <c r="U24" s="68">
        <f t="shared" si="10"/>
        <v>16857.322078839687</v>
      </c>
      <c r="V24" s="68">
        <f t="shared" si="10"/>
        <v>17135.086156575642</v>
      </c>
      <c r="W24" s="68">
        <f t="shared" si="10"/>
        <v>17412.850234311598</v>
      </c>
      <c r="X24" s="68">
        <f t="shared" si="10"/>
        <v>17317.686768483592</v>
      </c>
      <c r="Y24" s="68">
        <f t="shared" si="10"/>
        <v>17108.116607313645</v>
      </c>
      <c r="Z24" s="68">
        <f t="shared" si="10"/>
        <v>16898.546446143697</v>
      </c>
      <c r="AA24" s="68">
        <f t="shared" si="10"/>
        <v>16688.976284973745</v>
      </c>
      <c r="AB24" s="87">
        <f t="shared" ref="AB24:AD24" si="11">AB16 - AB22</f>
        <v>18042.944811890386</v>
      </c>
      <c r="AC24" s="87">
        <f t="shared" si="11"/>
        <v>19396.913338807026</v>
      </c>
      <c r="AD24" s="87">
        <f t="shared" si="11"/>
        <v>20772.662733278419</v>
      </c>
      <c r="AE24" s="88">
        <f t="shared" ref="AE24:AF24" si="12">AE16 - AE22</f>
        <v>20772.662733278419</v>
      </c>
      <c r="AF24" s="88">
        <f t="shared" si="12"/>
        <v>20772.662733278419</v>
      </c>
    </row>
    <row r="25" spans="1:32">
      <c r="A25" s="19"/>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row>
    <row r="26" spans="1:32">
      <c r="A26" s="19"/>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26"/>
  <sheetViews>
    <sheetView workbookViewId="0">
      <pane xSplit="1" ySplit="3" topLeftCell="B4" activePane="bottomRight" state="frozen"/>
      <selection pane="topRight" activeCell="B1" sqref="B1"/>
      <selection pane="bottomLeft" activeCell="A5" sqref="A5"/>
      <selection pane="bottomRight" activeCell="A3" sqref="A3:XFD4"/>
    </sheetView>
  </sheetViews>
  <sheetFormatPr baseColWidth="10" defaultColWidth="8.83203125" defaultRowHeight="15"/>
  <cols>
    <col min="1" max="1" width="35.5" bestFit="1" customWidth="1"/>
  </cols>
  <sheetData>
    <row r="1" spans="1:28">
      <c r="A1" s="29"/>
      <c r="B1" s="29"/>
      <c r="C1" s="31" t="s">
        <v>20</v>
      </c>
      <c r="D1" s="31"/>
      <c r="E1" s="31"/>
      <c r="F1" s="31"/>
      <c r="G1" s="31"/>
      <c r="H1" s="31"/>
      <c r="I1" s="31"/>
      <c r="J1" s="31"/>
      <c r="K1" s="31"/>
      <c r="L1" s="31"/>
      <c r="M1" s="31"/>
      <c r="N1" s="28"/>
      <c r="O1" s="29"/>
      <c r="P1" s="29"/>
      <c r="Q1" s="29"/>
      <c r="R1" s="29"/>
      <c r="S1" s="29"/>
      <c r="T1" s="29"/>
      <c r="U1" s="29"/>
      <c r="V1" s="29"/>
      <c r="W1" s="29"/>
      <c r="X1" s="26"/>
      <c r="Y1" s="26"/>
      <c r="Z1" s="26"/>
    </row>
    <row r="2" spans="1:28">
      <c r="A2" s="29"/>
      <c r="B2" s="29"/>
      <c r="C2" s="31" t="s">
        <v>32</v>
      </c>
      <c r="D2" s="31"/>
      <c r="E2" s="31"/>
      <c r="F2" s="31"/>
      <c r="G2" s="31"/>
      <c r="H2" s="31"/>
      <c r="I2" s="31"/>
      <c r="J2" s="31"/>
      <c r="K2" s="31"/>
      <c r="L2" s="31"/>
      <c r="M2" s="31"/>
      <c r="N2" s="28"/>
      <c r="O2" s="29"/>
      <c r="P2" s="29"/>
      <c r="Q2" s="29"/>
      <c r="R2" s="29"/>
      <c r="S2" s="29"/>
      <c r="T2" s="29"/>
      <c r="U2" s="29"/>
      <c r="V2" s="29"/>
      <c r="W2" s="29"/>
      <c r="X2" s="26"/>
      <c r="Y2" s="26"/>
      <c r="Z2" s="26"/>
    </row>
    <row r="3" spans="1:28">
      <c r="A3" s="30" t="s">
        <v>0</v>
      </c>
      <c r="B3" s="31">
        <v>1990</v>
      </c>
      <c r="C3" s="31">
        <v>1991</v>
      </c>
      <c r="D3" s="31">
        <v>1992</v>
      </c>
      <c r="E3" s="31">
        <v>1993</v>
      </c>
      <c r="F3" s="31">
        <v>1994</v>
      </c>
      <c r="G3" s="31">
        <v>1995</v>
      </c>
      <c r="H3" s="31">
        <v>1996</v>
      </c>
      <c r="I3" s="31">
        <v>1997</v>
      </c>
      <c r="J3" s="31">
        <v>1998</v>
      </c>
      <c r="K3" s="31">
        <v>1999</v>
      </c>
      <c r="L3" s="31">
        <v>2000</v>
      </c>
      <c r="M3" s="31">
        <v>2001</v>
      </c>
      <c r="N3" s="31">
        <v>2002</v>
      </c>
      <c r="O3" s="31">
        <v>2003</v>
      </c>
      <c r="P3" s="31">
        <v>2004</v>
      </c>
      <c r="Q3" s="31">
        <v>2005</v>
      </c>
      <c r="R3" s="31">
        <v>2006</v>
      </c>
      <c r="S3" s="31">
        <v>2007</v>
      </c>
      <c r="T3" s="31">
        <v>2008</v>
      </c>
      <c r="U3" s="31">
        <v>2009</v>
      </c>
      <c r="V3" s="31">
        <v>2010</v>
      </c>
      <c r="W3" s="31">
        <v>2011</v>
      </c>
      <c r="X3" s="32">
        <v>2012</v>
      </c>
      <c r="Y3" s="32">
        <v>2013</v>
      </c>
      <c r="Z3" s="32">
        <v>2014</v>
      </c>
      <c r="AA3" s="58">
        <v>2015</v>
      </c>
      <c r="AB3" s="58">
        <v>2016</v>
      </c>
    </row>
    <row r="4" spans="1:28">
      <c r="A4" s="29" t="s">
        <v>1</v>
      </c>
      <c r="B4" s="33">
        <v>121</v>
      </c>
      <c r="C4" s="33">
        <v>105</v>
      </c>
      <c r="D4" s="33">
        <v>106</v>
      </c>
      <c r="E4" s="33">
        <v>112</v>
      </c>
      <c r="F4" s="33">
        <v>108</v>
      </c>
      <c r="G4" s="33">
        <v>107</v>
      </c>
      <c r="H4" s="33">
        <v>156.839</v>
      </c>
      <c r="I4" s="33">
        <v>160.726</v>
      </c>
      <c r="J4" s="33">
        <v>129.822</v>
      </c>
      <c r="K4" s="33">
        <v>621.18600000000004</v>
      </c>
      <c r="L4" s="33">
        <v>587.48699999999997</v>
      </c>
      <c r="M4" s="33">
        <v>584.02300000000002</v>
      </c>
      <c r="N4" s="81">
        <v>506.19480387772796</v>
      </c>
      <c r="O4" s="81">
        <v>509.39177486760894</v>
      </c>
      <c r="P4" s="81">
        <v>512.52819088757553</v>
      </c>
      <c r="Q4" s="81">
        <v>515.66460690754218</v>
      </c>
      <c r="R4" s="81">
        <v>447.53556768943645</v>
      </c>
      <c r="S4" s="81">
        <v>379.40652847133066</v>
      </c>
      <c r="T4" s="81">
        <v>309.31518569427067</v>
      </c>
      <c r="U4" s="85">
        <v>274.6309732011984</v>
      </c>
      <c r="V4" s="85">
        <v>239.94676070812613</v>
      </c>
      <c r="W4" s="85">
        <v>205.2625482150539</v>
      </c>
      <c r="X4" s="98">
        <v>195.95200372316228</v>
      </c>
      <c r="Y4" s="98">
        <v>186.64145923127066</v>
      </c>
      <c r="Z4" s="98">
        <v>177.33091473937907</v>
      </c>
      <c r="AA4" s="98">
        <v>177.33091473937907</v>
      </c>
      <c r="AB4" s="98">
        <v>177.33091473937907</v>
      </c>
    </row>
    <row r="5" spans="1:28">
      <c r="A5" s="29" t="s">
        <v>2</v>
      </c>
      <c r="B5" s="33">
        <v>177</v>
      </c>
      <c r="C5" s="33">
        <v>151</v>
      </c>
      <c r="D5" s="33">
        <v>159</v>
      </c>
      <c r="E5" s="33">
        <v>172</v>
      </c>
      <c r="F5" s="33">
        <v>183</v>
      </c>
      <c r="G5" s="33">
        <v>203</v>
      </c>
      <c r="H5" s="33">
        <v>152.239</v>
      </c>
      <c r="I5" s="33">
        <v>148.35</v>
      </c>
      <c r="J5" s="33">
        <v>146.785</v>
      </c>
      <c r="K5" s="33">
        <v>257.72899999999998</v>
      </c>
      <c r="L5" s="33">
        <v>259.91300000000001</v>
      </c>
      <c r="M5" s="33">
        <v>266.58100000000002</v>
      </c>
      <c r="N5" s="81">
        <v>177.58125253333353</v>
      </c>
      <c r="O5" s="81">
        <v>183.66925700672482</v>
      </c>
      <c r="P5" s="81">
        <v>189.23679527307573</v>
      </c>
      <c r="Q5" s="81">
        <v>194.28869091771975</v>
      </c>
      <c r="R5" s="81">
        <v>178.24494020737131</v>
      </c>
      <c r="S5" s="81">
        <v>162.20118949702288</v>
      </c>
      <c r="T5" s="81">
        <v>145.6993124673748</v>
      </c>
      <c r="U5" s="85">
        <v>171.43854075669984</v>
      </c>
      <c r="V5" s="85">
        <v>197.17776904602488</v>
      </c>
      <c r="W5" s="85">
        <v>222.91699733534995</v>
      </c>
      <c r="X5" s="98">
        <v>228.73635556605328</v>
      </c>
      <c r="Y5" s="98">
        <v>234.55571379675661</v>
      </c>
      <c r="Z5" s="98">
        <v>240.37507202745996</v>
      </c>
      <c r="AA5" s="98">
        <v>240.37507202745996</v>
      </c>
      <c r="AB5" s="98">
        <v>240.37507202745996</v>
      </c>
    </row>
    <row r="6" spans="1:28">
      <c r="A6" s="29" t="s">
        <v>3</v>
      </c>
      <c r="B6" s="33">
        <v>611</v>
      </c>
      <c r="C6" s="33">
        <v>638</v>
      </c>
      <c r="D6" s="33">
        <v>662</v>
      </c>
      <c r="E6" s="33">
        <v>568</v>
      </c>
      <c r="F6" s="33">
        <v>550</v>
      </c>
      <c r="G6" s="33">
        <v>589</v>
      </c>
      <c r="H6" s="33">
        <v>355.84699999999998</v>
      </c>
      <c r="I6" s="33">
        <v>355.74400000000003</v>
      </c>
      <c r="J6" s="33">
        <v>354.01600000000002</v>
      </c>
      <c r="K6" s="33">
        <v>400.39400000000001</v>
      </c>
      <c r="L6" s="33">
        <v>446.77199999999999</v>
      </c>
      <c r="M6" s="33">
        <v>448.95499999999998</v>
      </c>
      <c r="N6" s="81">
        <v>444.71835865673125</v>
      </c>
      <c r="O6" s="81">
        <v>437.11409958719656</v>
      </c>
      <c r="P6" s="81">
        <v>429.37815050537665</v>
      </c>
      <c r="Q6" s="81">
        <v>421.59175913962383</v>
      </c>
      <c r="R6" s="81">
        <v>407.70174816898924</v>
      </c>
      <c r="S6" s="81">
        <v>393.81173719835465</v>
      </c>
      <c r="T6" s="81">
        <v>379.90311161210411</v>
      </c>
      <c r="U6" s="85">
        <v>391.49127602255675</v>
      </c>
      <c r="V6" s="85">
        <v>403.07944043300938</v>
      </c>
      <c r="W6" s="85">
        <v>414.66760484346207</v>
      </c>
      <c r="X6" s="98">
        <v>397.47256286936499</v>
      </c>
      <c r="Y6" s="98">
        <v>380.27752089526791</v>
      </c>
      <c r="Z6" s="98">
        <v>363.08247892117083</v>
      </c>
      <c r="AA6" s="98">
        <v>363.08247892117083</v>
      </c>
      <c r="AB6" s="98">
        <v>363.08247892117083</v>
      </c>
    </row>
    <row r="7" spans="1:28">
      <c r="A7" s="29" t="s">
        <v>4</v>
      </c>
      <c r="B7" s="33">
        <v>47</v>
      </c>
      <c r="C7" s="33">
        <v>43</v>
      </c>
      <c r="D7" s="33">
        <v>45</v>
      </c>
      <c r="E7" s="33">
        <v>41</v>
      </c>
      <c r="F7" s="33">
        <v>49</v>
      </c>
      <c r="G7" s="33">
        <v>42</v>
      </c>
      <c r="H7" s="33">
        <v>38.542000000000002</v>
      </c>
      <c r="I7" s="33">
        <v>39.051000000000002</v>
      </c>
      <c r="J7" s="33">
        <v>39.612000000000002</v>
      </c>
      <c r="K7" s="33">
        <v>45.146999999999998</v>
      </c>
      <c r="L7" s="33">
        <v>46.164000000000001</v>
      </c>
      <c r="M7" s="33">
        <v>47.48</v>
      </c>
      <c r="N7" s="81">
        <v>29.737831430045389</v>
      </c>
      <c r="O7" s="81">
        <v>29.537325079327431</v>
      </c>
      <c r="P7" s="81">
        <v>29.336241450621273</v>
      </c>
      <c r="Q7" s="81">
        <v>29.135157821915111</v>
      </c>
      <c r="R7" s="81">
        <v>26.040285513746738</v>
      </c>
      <c r="S7" s="81">
        <v>22.945413205578362</v>
      </c>
      <c r="T7" s="81">
        <v>19.85054089783603</v>
      </c>
      <c r="U7" s="85">
        <v>18.899845154362207</v>
      </c>
      <c r="V7" s="85">
        <v>17.949149410888385</v>
      </c>
      <c r="W7" s="85">
        <v>16.998453667414562</v>
      </c>
      <c r="X7" s="98">
        <v>15.993026242590862</v>
      </c>
      <c r="Y7" s="98">
        <v>14.987598817767161</v>
      </c>
      <c r="Z7" s="98">
        <v>13.98217139294346</v>
      </c>
      <c r="AA7" s="98">
        <v>13.98217139294346</v>
      </c>
      <c r="AB7" s="98">
        <v>13.98217139294346</v>
      </c>
    </row>
    <row r="8" spans="1:28">
      <c r="A8" s="29" t="s">
        <v>5</v>
      </c>
      <c r="B8" s="33">
        <v>157</v>
      </c>
      <c r="C8" s="33">
        <v>197</v>
      </c>
      <c r="D8" s="33">
        <v>198</v>
      </c>
      <c r="E8" s="33">
        <v>125</v>
      </c>
      <c r="F8" s="33">
        <v>125</v>
      </c>
      <c r="G8" s="33">
        <v>134</v>
      </c>
      <c r="H8" s="33">
        <v>100.66500000000001</v>
      </c>
      <c r="I8" s="33">
        <v>105.914</v>
      </c>
      <c r="J8" s="33">
        <v>105.32299999999999</v>
      </c>
      <c r="K8" s="33">
        <v>114.739</v>
      </c>
      <c r="L8" s="33">
        <v>118.03700000000001</v>
      </c>
      <c r="M8" s="33">
        <v>124.878</v>
      </c>
      <c r="N8" s="81">
        <v>53.960663204301134</v>
      </c>
      <c r="O8" s="81">
        <v>56.058538972936908</v>
      </c>
      <c r="P8" s="81">
        <v>58.145572149657475</v>
      </c>
      <c r="Q8" s="81">
        <v>60.232605326378057</v>
      </c>
      <c r="R8" s="81">
        <v>61.094884335300371</v>
      </c>
      <c r="S8" s="81">
        <v>61.957163344222678</v>
      </c>
      <c r="T8" s="81">
        <v>62.8194423493836</v>
      </c>
      <c r="U8" s="85">
        <v>57.985369709570115</v>
      </c>
      <c r="V8" s="85">
        <v>53.15129706975663</v>
      </c>
      <c r="W8" s="85">
        <v>48.317224429943145</v>
      </c>
      <c r="X8" s="98">
        <v>47.228762084355836</v>
      </c>
      <c r="Y8" s="98">
        <v>46.140299738768526</v>
      </c>
      <c r="Z8" s="98">
        <v>45.051837393181223</v>
      </c>
      <c r="AA8" s="98">
        <v>45.051837393181223</v>
      </c>
      <c r="AB8" s="98">
        <v>45.051837393181223</v>
      </c>
    </row>
    <row r="9" spans="1:28">
      <c r="A9" s="29" t="s">
        <v>6</v>
      </c>
      <c r="B9" s="33">
        <v>27</v>
      </c>
      <c r="C9" s="33">
        <v>24</v>
      </c>
      <c r="D9" s="33">
        <v>24</v>
      </c>
      <c r="E9" s="33">
        <v>22</v>
      </c>
      <c r="F9" s="33">
        <v>22</v>
      </c>
      <c r="G9" s="33">
        <v>22</v>
      </c>
      <c r="H9" s="33">
        <v>16.515999999999998</v>
      </c>
      <c r="I9" s="33">
        <v>16.927</v>
      </c>
      <c r="J9" s="33">
        <v>16.766999999999999</v>
      </c>
      <c r="K9" s="33">
        <v>27.05</v>
      </c>
      <c r="L9" s="33">
        <v>27.341999999999999</v>
      </c>
      <c r="M9" s="33">
        <v>27.638000000000002</v>
      </c>
      <c r="N9" s="81">
        <v>17.63167939735871</v>
      </c>
      <c r="O9" s="81">
        <v>18.887135180273315</v>
      </c>
      <c r="P9" s="81">
        <v>20.107288991495018</v>
      </c>
      <c r="Q9" s="81">
        <v>21.327442802716721</v>
      </c>
      <c r="R9" s="81">
        <v>21.806464009311814</v>
      </c>
      <c r="S9" s="81">
        <v>22.285485215906906</v>
      </c>
      <c r="T9" s="81">
        <v>22.762258771113938</v>
      </c>
      <c r="U9" s="85">
        <v>24.959099445603133</v>
      </c>
      <c r="V9" s="85">
        <v>27.155940120092328</v>
      </c>
      <c r="W9" s="85">
        <v>29.35278079458152</v>
      </c>
      <c r="X9" s="98">
        <v>30.224560112097588</v>
      </c>
      <c r="Y9" s="98">
        <v>31.096339429613657</v>
      </c>
      <c r="Z9" s="98">
        <v>31.968118747129726</v>
      </c>
      <c r="AA9" s="98">
        <v>31.968118747129726</v>
      </c>
      <c r="AB9" s="98">
        <v>31.968118747129726</v>
      </c>
    </row>
    <row r="10" spans="1:28">
      <c r="A10" s="29" t="s">
        <v>7</v>
      </c>
      <c r="B10" s="33">
        <v>284</v>
      </c>
      <c r="C10" s="33">
        <v>264</v>
      </c>
      <c r="D10" s="33">
        <v>259</v>
      </c>
      <c r="E10" s="33">
        <v>260</v>
      </c>
      <c r="F10" s="33">
        <v>256</v>
      </c>
      <c r="G10" s="33">
        <v>256</v>
      </c>
      <c r="H10" s="33">
        <v>179.59299999999999</v>
      </c>
      <c r="I10" s="33">
        <v>186.411</v>
      </c>
      <c r="J10" s="33">
        <v>188.989</v>
      </c>
      <c r="K10" s="33">
        <v>244.72399999999999</v>
      </c>
      <c r="L10" s="33">
        <v>253.78899999999999</v>
      </c>
      <c r="M10" s="33">
        <v>263.93099999999998</v>
      </c>
      <c r="N10" s="81">
        <v>353.92939825847623</v>
      </c>
      <c r="O10" s="81">
        <v>365.43890464595603</v>
      </c>
      <c r="P10" s="81">
        <v>376.40831884651254</v>
      </c>
      <c r="Q10" s="81">
        <v>387.32407455116356</v>
      </c>
      <c r="R10" s="81">
        <v>372.19872461834348</v>
      </c>
      <c r="S10" s="81">
        <v>357.07337468552339</v>
      </c>
      <c r="T10" s="81">
        <v>340.82818876482543</v>
      </c>
      <c r="U10" s="85">
        <v>319.44851675048074</v>
      </c>
      <c r="V10" s="85">
        <v>298.06884473613604</v>
      </c>
      <c r="W10" s="85">
        <v>276.68917272179129</v>
      </c>
      <c r="X10" s="98">
        <v>286.86842648561935</v>
      </c>
      <c r="Y10" s="98">
        <v>297.04768024944741</v>
      </c>
      <c r="Z10" s="98">
        <v>307.22693401327547</v>
      </c>
      <c r="AA10" s="98">
        <v>307.22693401327547</v>
      </c>
      <c r="AB10" s="98">
        <v>307.22693401327547</v>
      </c>
    </row>
    <row r="11" spans="1:28">
      <c r="A11" s="29" t="s">
        <v>8</v>
      </c>
      <c r="B11" s="33">
        <v>4</v>
      </c>
      <c r="C11" s="33">
        <v>4</v>
      </c>
      <c r="D11" s="33">
        <v>5</v>
      </c>
      <c r="E11" s="33">
        <v>6</v>
      </c>
      <c r="F11" s="33">
        <v>6</v>
      </c>
      <c r="G11" s="33">
        <v>5</v>
      </c>
      <c r="H11" s="33">
        <v>5.1070000000000002</v>
      </c>
      <c r="I11" s="33">
        <v>5.3239999999999998</v>
      </c>
      <c r="J11" s="33">
        <v>5.4710000000000001</v>
      </c>
      <c r="K11" s="33">
        <v>16.61</v>
      </c>
      <c r="L11" s="33">
        <v>16.937999999999999</v>
      </c>
      <c r="M11" s="33">
        <v>17.396000000000001</v>
      </c>
      <c r="N11" s="81">
        <v>6.7642821767629018</v>
      </c>
      <c r="O11" s="81">
        <v>6.9570817546516457</v>
      </c>
      <c r="P11" s="81">
        <v>7.1498813325403896</v>
      </c>
      <c r="Q11" s="81">
        <v>7.3426809104291335</v>
      </c>
      <c r="R11" s="81">
        <v>6.2000765752764222</v>
      </c>
      <c r="S11" s="81">
        <v>5.0574722401237109</v>
      </c>
      <c r="T11" s="81">
        <v>3.9148679050145074</v>
      </c>
      <c r="U11" s="85">
        <v>3.8954540888226119</v>
      </c>
      <c r="V11" s="85">
        <v>3.8760402726307164</v>
      </c>
      <c r="W11" s="85">
        <v>3.8566264564388208</v>
      </c>
      <c r="X11" s="98">
        <v>3.8214447691668361</v>
      </c>
      <c r="Y11" s="98">
        <v>3.7862630818948513</v>
      </c>
      <c r="Z11" s="98">
        <v>3.7510813946228665</v>
      </c>
      <c r="AA11" s="98">
        <v>3.7510813946228665</v>
      </c>
      <c r="AB11" s="98">
        <v>3.7510813946228665</v>
      </c>
    </row>
    <row r="12" spans="1:28">
      <c r="A12" s="29" t="s">
        <v>10</v>
      </c>
      <c r="B12" s="33">
        <v>42</v>
      </c>
      <c r="C12" s="33">
        <v>42</v>
      </c>
      <c r="D12" s="33">
        <v>50</v>
      </c>
      <c r="E12" s="33">
        <v>46</v>
      </c>
      <c r="F12" s="33">
        <v>43</v>
      </c>
      <c r="G12" s="33">
        <v>42</v>
      </c>
      <c r="H12" s="33">
        <v>29.806000000000001</v>
      </c>
      <c r="I12" s="33">
        <v>30.702999999999999</v>
      </c>
      <c r="J12" s="33">
        <v>31.004999999999999</v>
      </c>
      <c r="K12" s="33">
        <v>41.430999999999997</v>
      </c>
      <c r="L12" s="33">
        <v>41.917000000000002</v>
      </c>
      <c r="M12" s="33">
        <v>43.97</v>
      </c>
      <c r="N12" s="81">
        <v>22.912119001709602</v>
      </c>
      <c r="O12" s="81">
        <v>23.65923686255017</v>
      </c>
      <c r="P12" s="81">
        <v>24.383387632409136</v>
      </c>
      <c r="Q12" s="81">
        <v>25.107538402268098</v>
      </c>
      <c r="R12" s="81">
        <v>24.637839646587597</v>
      </c>
      <c r="S12" s="81">
        <v>24.168140890907097</v>
      </c>
      <c r="T12" s="81">
        <v>23.698413542450417</v>
      </c>
      <c r="U12" s="85">
        <v>22.719845893192442</v>
      </c>
      <c r="V12" s="85">
        <v>21.741278243934467</v>
      </c>
      <c r="W12" s="85">
        <v>20.762710594676488</v>
      </c>
      <c r="X12" s="98">
        <v>19.895042061136248</v>
      </c>
      <c r="Y12" s="98">
        <v>19.027373527596009</v>
      </c>
      <c r="Z12" s="98">
        <v>18.159704994055769</v>
      </c>
      <c r="AA12" s="98">
        <v>18.159704994055769</v>
      </c>
      <c r="AB12" s="98">
        <v>18.159704994055769</v>
      </c>
    </row>
    <row r="13" spans="1:28">
      <c r="A13" s="29" t="s">
        <v>11</v>
      </c>
      <c r="B13" s="33">
        <v>234</v>
      </c>
      <c r="C13" s="33">
        <v>238</v>
      </c>
      <c r="D13" s="33">
        <v>239</v>
      </c>
      <c r="E13" s="33">
        <v>288</v>
      </c>
      <c r="F13" s="33">
        <v>271</v>
      </c>
      <c r="G13" s="33">
        <v>247</v>
      </c>
      <c r="H13" s="33">
        <v>426.75900000000001</v>
      </c>
      <c r="I13" s="33">
        <v>439.11099999999999</v>
      </c>
      <c r="J13" s="33">
        <v>459.29399999999998</v>
      </c>
      <c r="K13" s="33">
        <v>439.798</v>
      </c>
      <c r="L13" s="33">
        <v>333.476</v>
      </c>
      <c r="M13" s="33">
        <v>333.88600000000002</v>
      </c>
      <c r="N13" s="81">
        <v>268.19975762012007</v>
      </c>
      <c r="O13" s="81">
        <v>267.60761152674485</v>
      </c>
      <c r="P13" s="81">
        <v>266.76038094791278</v>
      </c>
      <c r="Q13" s="81">
        <v>265.65963983096083</v>
      </c>
      <c r="R13" s="81">
        <v>245.65761829887387</v>
      </c>
      <c r="S13" s="81">
        <v>225.65559676678694</v>
      </c>
      <c r="T13" s="81">
        <v>205.51336871896984</v>
      </c>
      <c r="U13" s="85">
        <v>191.97439976730553</v>
      </c>
      <c r="V13" s="85">
        <v>178.43543081564121</v>
      </c>
      <c r="W13" s="85">
        <v>164.89646186397687</v>
      </c>
      <c r="X13" s="98">
        <v>194.12125040844742</v>
      </c>
      <c r="Y13" s="98">
        <v>223.34603895291798</v>
      </c>
      <c r="Z13" s="98">
        <v>252.57082749738851</v>
      </c>
      <c r="AA13" s="98">
        <v>252.57082749738851</v>
      </c>
      <c r="AB13" s="98">
        <v>252.57082749738851</v>
      </c>
    </row>
    <row r="14" spans="1:28">
      <c r="A14" s="29" t="s">
        <v>12</v>
      </c>
      <c r="B14" s="33">
        <v>323</v>
      </c>
      <c r="C14" s="33">
        <v>308</v>
      </c>
      <c r="D14" s="33">
        <v>292</v>
      </c>
      <c r="E14" s="33">
        <v>276</v>
      </c>
      <c r="F14" s="33">
        <v>261</v>
      </c>
      <c r="G14" s="33">
        <v>245</v>
      </c>
      <c r="H14" s="33">
        <v>228.57900000000001</v>
      </c>
      <c r="I14" s="33">
        <v>215.53899999999999</v>
      </c>
      <c r="J14" s="33">
        <v>199.13399999999999</v>
      </c>
      <c r="K14" s="33">
        <v>183.89699999999999</v>
      </c>
      <c r="L14" s="33">
        <v>173.01900000000001</v>
      </c>
      <c r="M14" s="33">
        <v>157.238</v>
      </c>
      <c r="N14" s="81">
        <v>329.56318573579716</v>
      </c>
      <c r="O14" s="81">
        <v>322.34180918867895</v>
      </c>
      <c r="P14" s="81">
        <v>315.12043264156074</v>
      </c>
      <c r="Q14" s="81">
        <v>307.89905609444253</v>
      </c>
      <c r="R14" s="81">
        <v>295.21552240116483</v>
      </c>
      <c r="S14" s="81">
        <v>282.53198870788714</v>
      </c>
      <c r="T14" s="81">
        <v>252.60300680730472</v>
      </c>
      <c r="U14" s="85">
        <v>224.19884058066103</v>
      </c>
      <c r="V14" s="85">
        <v>198.90475689604</v>
      </c>
      <c r="W14" s="85">
        <v>197.52798227035444</v>
      </c>
      <c r="X14" s="98">
        <v>184.83586979953196</v>
      </c>
      <c r="Y14" s="98">
        <v>172.14375732870948</v>
      </c>
      <c r="Z14" s="98">
        <v>159.45164485788698</v>
      </c>
      <c r="AA14" s="98">
        <v>145.95729992159517</v>
      </c>
      <c r="AB14" s="98">
        <v>132.62224733780874</v>
      </c>
    </row>
    <row r="15" spans="1:28">
      <c r="A15" s="29" t="s">
        <v>13</v>
      </c>
      <c r="B15" s="33">
        <v>300</v>
      </c>
      <c r="C15" s="33">
        <v>303</v>
      </c>
      <c r="D15" s="33">
        <v>305</v>
      </c>
      <c r="E15" s="33">
        <v>307</v>
      </c>
      <c r="F15" s="33">
        <v>309</v>
      </c>
      <c r="G15" s="33">
        <v>311</v>
      </c>
      <c r="H15" s="33">
        <v>312.92500000000001</v>
      </c>
      <c r="I15" s="33">
        <v>308.66199999999998</v>
      </c>
      <c r="J15" s="33">
        <v>304.28899999999999</v>
      </c>
      <c r="K15" s="33">
        <v>307.142</v>
      </c>
      <c r="L15" s="33">
        <v>295.245</v>
      </c>
      <c r="M15" s="33">
        <v>289.99</v>
      </c>
      <c r="N15" s="81">
        <v>337.96228349025273</v>
      </c>
      <c r="O15" s="81">
        <v>321.10225274459123</v>
      </c>
      <c r="P15" s="81">
        <v>304.24222199892972</v>
      </c>
      <c r="Q15" s="81">
        <v>287.38219125326822</v>
      </c>
      <c r="R15" s="81">
        <v>267.12242384588666</v>
      </c>
      <c r="S15" s="81">
        <v>246.8626564385051</v>
      </c>
      <c r="T15" s="81">
        <v>236.35826811385985</v>
      </c>
      <c r="U15" s="85">
        <v>225.25436287585234</v>
      </c>
      <c r="V15" s="85">
        <v>213.41059557023834</v>
      </c>
      <c r="W15" s="85">
        <v>210.48582118800093</v>
      </c>
      <c r="X15" s="98">
        <v>200.92915892567027</v>
      </c>
      <c r="Y15" s="98">
        <v>191.3724966633396</v>
      </c>
      <c r="Z15" s="98">
        <v>181.81583440100897</v>
      </c>
      <c r="AA15" s="98">
        <v>166.41862915448277</v>
      </c>
      <c r="AB15" s="98">
        <v>151.02142390795657</v>
      </c>
    </row>
    <row r="16" spans="1:28">
      <c r="A16" s="29" t="s">
        <v>14</v>
      </c>
      <c r="B16" s="33">
        <v>5233</v>
      </c>
      <c r="C16" s="33">
        <v>5003</v>
      </c>
      <c r="D16" s="33">
        <v>4854</v>
      </c>
      <c r="E16" s="33">
        <v>4926</v>
      </c>
      <c r="F16" s="33">
        <v>5359</v>
      </c>
      <c r="G16" s="33">
        <v>4726</v>
      </c>
      <c r="H16" s="33">
        <v>4720.9269999999997</v>
      </c>
      <c r="I16" s="33">
        <v>4243.9849999999997</v>
      </c>
      <c r="J16" s="33">
        <v>4280.1189999999997</v>
      </c>
      <c r="K16" s="33">
        <v>4510.9210000000003</v>
      </c>
      <c r="L16" s="33">
        <v>4687.9160000000002</v>
      </c>
      <c r="M16" s="33">
        <v>4389.6670000000004</v>
      </c>
      <c r="N16" s="81">
        <v>3256.02989263262</v>
      </c>
      <c r="O16" s="85">
        <v>3346.3808519088302</v>
      </c>
      <c r="P16" s="85">
        <v>3436.7318111850404</v>
      </c>
      <c r="Q16" s="85">
        <v>3069.0494184512263</v>
      </c>
      <c r="R16" s="81">
        <v>3382.9920896082904</v>
      </c>
      <c r="S16" s="81">
        <v>3696.9347607653544</v>
      </c>
      <c r="T16" s="81">
        <v>4010.8767320416882</v>
      </c>
      <c r="U16" s="85">
        <v>4061.0194186020108</v>
      </c>
      <c r="V16" s="85">
        <v>4111.1621051623333</v>
      </c>
      <c r="W16" s="85">
        <v>4287.8759942091983</v>
      </c>
      <c r="X16" s="98">
        <v>4416.3583873588668</v>
      </c>
      <c r="Y16" s="98">
        <v>4544.8407805085353</v>
      </c>
      <c r="Z16" s="98">
        <v>4425.4583115643845</v>
      </c>
      <c r="AA16" s="98">
        <v>4425.4583115643845</v>
      </c>
      <c r="AB16" s="98">
        <v>4425.4583115643845</v>
      </c>
    </row>
    <row r="17" spans="1:28">
      <c r="A17" s="26"/>
      <c r="B17" s="33"/>
      <c r="C17" s="33"/>
      <c r="D17" s="33"/>
      <c r="E17" s="33"/>
      <c r="F17" s="33"/>
      <c r="G17" s="33"/>
      <c r="H17" s="33"/>
      <c r="I17" s="33"/>
      <c r="J17" s="33"/>
      <c r="K17" s="33"/>
      <c r="L17" s="33"/>
      <c r="M17" s="33"/>
      <c r="N17" s="85"/>
      <c r="O17" s="85"/>
      <c r="P17" s="85"/>
      <c r="Q17" s="85"/>
      <c r="R17" s="33"/>
      <c r="S17" s="33"/>
      <c r="T17" s="33"/>
      <c r="U17" s="33"/>
      <c r="V17" s="33"/>
      <c r="W17" s="33"/>
      <c r="X17" s="88"/>
      <c r="Y17" s="88"/>
      <c r="Z17" s="88"/>
      <c r="AA17" s="88"/>
      <c r="AB17" s="88"/>
    </row>
    <row r="18" spans="1:28">
      <c r="A18" s="26"/>
      <c r="B18" s="33"/>
      <c r="C18" s="33"/>
      <c r="D18" s="33"/>
      <c r="E18" s="33"/>
      <c r="F18" s="33"/>
      <c r="G18" s="33"/>
      <c r="H18" s="33"/>
      <c r="I18" s="33"/>
      <c r="J18" s="33"/>
      <c r="K18" s="33"/>
      <c r="L18" s="33"/>
      <c r="M18" s="33"/>
      <c r="N18" s="85"/>
      <c r="O18" s="85"/>
      <c r="P18" s="85"/>
      <c r="Q18" s="85"/>
      <c r="R18" s="33"/>
      <c r="S18" s="33"/>
      <c r="T18" s="33"/>
      <c r="U18" s="33"/>
      <c r="V18" s="33"/>
      <c r="W18" s="33"/>
      <c r="X18" s="88"/>
      <c r="Y18" s="88"/>
      <c r="Z18" s="88"/>
      <c r="AA18" s="88"/>
      <c r="AB18" s="88"/>
    </row>
    <row r="19" spans="1:28">
      <c r="A19" s="26" t="s">
        <v>17</v>
      </c>
      <c r="B19" s="71">
        <f>SUM(B4:B16)</f>
        <v>7560</v>
      </c>
      <c r="C19" s="71">
        <f t="shared" ref="C19:W19" si="0">SUM(C4:C16)</f>
        <v>7320</v>
      </c>
      <c r="D19" s="71">
        <f t="shared" si="0"/>
        <v>7198</v>
      </c>
      <c r="E19" s="71">
        <f t="shared" si="0"/>
        <v>7149</v>
      </c>
      <c r="F19" s="71">
        <f t="shared" si="0"/>
        <v>7542</v>
      </c>
      <c r="G19" s="71">
        <f t="shared" si="0"/>
        <v>6929</v>
      </c>
      <c r="H19" s="71">
        <f t="shared" si="0"/>
        <v>6724.3439999999991</v>
      </c>
      <c r="I19" s="71">
        <f t="shared" si="0"/>
        <v>6256.4470000000001</v>
      </c>
      <c r="J19" s="71">
        <f t="shared" si="0"/>
        <v>6260.6260000000002</v>
      </c>
      <c r="K19" s="71">
        <f t="shared" si="0"/>
        <v>7210.768</v>
      </c>
      <c r="L19" s="71">
        <f t="shared" si="0"/>
        <v>7288.0150000000003</v>
      </c>
      <c r="M19" s="68">
        <f t="shared" si="0"/>
        <v>6995.6329999999998</v>
      </c>
      <c r="N19" s="85">
        <f t="shared" si="0"/>
        <v>5805.1855080152363</v>
      </c>
      <c r="O19" s="85">
        <f t="shared" si="0"/>
        <v>5888.1458793260717</v>
      </c>
      <c r="P19" s="85">
        <f t="shared" si="0"/>
        <v>5969.5286738427076</v>
      </c>
      <c r="Q19" s="85">
        <f t="shared" si="0"/>
        <v>5592.0048624096544</v>
      </c>
      <c r="R19" s="71">
        <f t="shared" si="0"/>
        <v>5736.4481849185795</v>
      </c>
      <c r="S19" s="71">
        <f t="shared" si="0"/>
        <v>5880.8915074275037</v>
      </c>
      <c r="T19" s="71">
        <f t="shared" si="0"/>
        <v>6014.1426976861958</v>
      </c>
      <c r="U19" s="71">
        <f t="shared" si="0"/>
        <v>5987.9159428483163</v>
      </c>
      <c r="V19" s="71">
        <f t="shared" si="0"/>
        <v>5964.0594084848517</v>
      </c>
      <c r="W19" s="71">
        <f t="shared" si="0"/>
        <v>6099.6103785902424</v>
      </c>
      <c r="X19" s="88">
        <f t="shared" ref="X19:Z19" si="1">SUM(X4:X16)</f>
        <v>6222.436850406064</v>
      </c>
      <c r="Y19" s="88">
        <f t="shared" si="1"/>
        <v>6345.2633222218847</v>
      </c>
      <c r="Z19" s="88">
        <f t="shared" si="1"/>
        <v>6220.224931943887</v>
      </c>
      <c r="AA19" s="88">
        <f t="shared" ref="AA19:AB19" si="2">SUM(AA4:AA16)</f>
        <v>6191.3333817610692</v>
      </c>
      <c r="AB19" s="88">
        <f t="shared" si="2"/>
        <v>6162.6011239307572</v>
      </c>
    </row>
    <row r="20" spans="1:28">
      <c r="A20" s="67" t="s">
        <v>29</v>
      </c>
      <c r="B20" s="71">
        <f>B16</f>
        <v>5233</v>
      </c>
      <c r="C20" s="71">
        <f t="shared" ref="C20:W20" si="3">C16</f>
        <v>5003</v>
      </c>
      <c r="D20" s="71">
        <f t="shared" si="3"/>
        <v>4854</v>
      </c>
      <c r="E20" s="71">
        <f t="shared" si="3"/>
        <v>4926</v>
      </c>
      <c r="F20" s="71">
        <f t="shared" si="3"/>
        <v>5359</v>
      </c>
      <c r="G20" s="71">
        <f t="shared" si="3"/>
        <v>4726</v>
      </c>
      <c r="H20" s="71">
        <f t="shared" si="3"/>
        <v>4720.9269999999997</v>
      </c>
      <c r="I20" s="71">
        <f t="shared" si="3"/>
        <v>4243.9849999999997</v>
      </c>
      <c r="J20" s="71">
        <f t="shared" si="3"/>
        <v>4280.1189999999997</v>
      </c>
      <c r="K20" s="71">
        <f t="shared" si="3"/>
        <v>4510.9210000000003</v>
      </c>
      <c r="L20" s="71">
        <f t="shared" si="3"/>
        <v>4687.9160000000002</v>
      </c>
      <c r="M20" s="71">
        <f t="shared" si="3"/>
        <v>4389.6670000000004</v>
      </c>
      <c r="N20" s="85">
        <f t="shared" si="3"/>
        <v>3256.02989263262</v>
      </c>
      <c r="O20" s="85">
        <f t="shared" si="3"/>
        <v>3346.3808519088302</v>
      </c>
      <c r="P20" s="85">
        <f t="shared" si="3"/>
        <v>3436.7318111850404</v>
      </c>
      <c r="Q20" s="85">
        <f t="shared" si="3"/>
        <v>3069.0494184512263</v>
      </c>
      <c r="R20" s="71">
        <f t="shared" si="3"/>
        <v>3382.9920896082904</v>
      </c>
      <c r="S20" s="71">
        <f t="shared" si="3"/>
        <v>3696.9347607653544</v>
      </c>
      <c r="T20" s="71">
        <f t="shared" si="3"/>
        <v>4010.8767320416882</v>
      </c>
      <c r="U20" s="71">
        <f t="shared" si="3"/>
        <v>4061.0194186020108</v>
      </c>
      <c r="V20" s="71">
        <f t="shared" si="3"/>
        <v>4111.1621051623333</v>
      </c>
      <c r="W20" s="71">
        <f t="shared" si="3"/>
        <v>4287.8759942091983</v>
      </c>
      <c r="X20" s="88">
        <f t="shared" ref="X20:Z20" si="4">X16</f>
        <v>4416.3583873588668</v>
      </c>
      <c r="Y20" s="88">
        <f t="shared" si="4"/>
        <v>4544.8407805085353</v>
      </c>
      <c r="Z20" s="88">
        <f t="shared" si="4"/>
        <v>4425.4583115643845</v>
      </c>
      <c r="AA20" s="88">
        <f t="shared" ref="AA20:AB20" si="5">AA16</f>
        <v>4425.4583115643845</v>
      </c>
      <c r="AB20" s="88">
        <f t="shared" si="5"/>
        <v>4425.4583115643845</v>
      </c>
    </row>
    <row r="21" spans="1:28">
      <c r="A21" s="1" t="s">
        <v>31</v>
      </c>
      <c r="B21" s="71">
        <f t="shared" ref="B21:W21" si="6">B19 - B16</f>
        <v>2327</v>
      </c>
      <c r="C21" s="71">
        <f t="shared" si="6"/>
        <v>2317</v>
      </c>
      <c r="D21" s="71">
        <f t="shared" si="6"/>
        <v>2344</v>
      </c>
      <c r="E21" s="71">
        <f t="shared" si="6"/>
        <v>2223</v>
      </c>
      <c r="F21" s="71">
        <f t="shared" si="6"/>
        <v>2183</v>
      </c>
      <c r="G21" s="71">
        <f t="shared" si="6"/>
        <v>2203</v>
      </c>
      <c r="H21" s="71">
        <f t="shared" si="6"/>
        <v>2003.4169999999995</v>
      </c>
      <c r="I21" s="71">
        <f t="shared" si="6"/>
        <v>2012.4620000000004</v>
      </c>
      <c r="J21" s="71">
        <f t="shared" si="6"/>
        <v>1980.5070000000005</v>
      </c>
      <c r="K21" s="71">
        <f t="shared" si="6"/>
        <v>2699.8469999999998</v>
      </c>
      <c r="L21" s="71">
        <f t="shared" si="6"/>
        <v>2600.0990000000002</v>
      </c>
      <c r="M21" s="71">
        <f t="shared" si="6"/>
        <v>2605.9659999999994</v>
      </c>
      <c r="N21" s="85">
        <f t="shared" si="6"/>
        <v>2549.1556153826164</v>
      </c>
      <c r="O21" s="85">
        <f t="shared" si="6"/>
        <v>2541.7650274172415</v>
      </c>
      <c r="P21" s="85">
        <f t="shared" si="6"/>
        <v>2532.7968626576671</v>
      </c>
      <c r="Q21" s="85">
        <f t="shared" si="6"/>
        <v>2522.9554439584281</v>
      </c>
      <c r="R21" s="71">
        <f t="shared" si="6"/>
        <v>2353.4560953102891</v>
      </c>
      <c r="S21" s="71">
        <f t="shared" si="6"/>
        <v>2183.9567466621493</v>
      </c>
      <c r="T21" s="71">
        <f t="shared" si="6"/>
        <v>2003.2659656445076</v>
      </c>
      <c r="U21" s="71">
        <f t="shared" si="6"/>
        <v>1926.8965242463055</v>
      </c>
      <c r="V21" s="71">
        <f t="shared" si="6"/>
        <v>1852.8973033225184</v>
      </c>
      <c r="W21" s="71">
        <f t="shared" si="6"/>
        <v>1811.734384381044</v>
      </c>
      <c r="X21" s="88">
        <f t="shared" ref="X21:Z21" si="7">X19 - X16</f>
        <v>1806.0784630471971</v>
      </c>
      <c r="Y21" s="88">
        <f t="shared" si="7"/>
        <v>1800.4225417133493</v>
      </c>
      <c r="Z21" s="88">
        <f t="shared" si="7"/>
        <v>1794.7666203795025</v>
      </c>
      <c r="AA21" s="87">
        <f t="shared" ref="AA21:AB21" si="8">AA19 - AA16</f>
        <v>1765.8750701966846</v>
      </c>
      <c r="AB21" s="87">
        <f t="shared" si="8"/>
        <v>1737.1428123663727</v>
      </c>
    </row>
    <row r="22" spans="1:28">
      <c r="A22" s="53" t="s">
        <v>24</v>
      </c>
      <c r="B22" s="71"/>
      <c r="C22" s="71"/>
      <c r="D22" s="71"/>
      <c r="E22" s="71"/>
      <c r="F22" s="71"/>
      <c r="G22" s="71"/>
      <c r="H22" s="71"/>
      <c r="I22" s="71"/>
      <c r="J22" s="71"/>
      <c r="K22" s="71"/>
      <c r="L22" s="71"/>
      <c r="M22" s="71"/>
      <c r="N22" s="85">
        <v>1131.0705238551104</v>
      </c>
      <c r="O22" s="85">
        <v>1131.0705238551104</v>
      </c>
      <c r="P22" s="85">
        <v>1131.0705238551104</v>
      </c>
      <c r="Q22" s="85">
        <v>673.03717184508662</v>
      </c>
      <c r="R22" s="71">
        <v>673.03717184508662</v>
      </c>
      <c r="S22" s="71">
        <v>673.03717184508662</v>
      </c>
      <c r="T22" s="71">
        <v>998.60439824500008</v>
      </c>
      <c r="U22" s="71">
        <v>998.60439824500008</v>
      </c>
      <c r="V22" s="71">
        <v>998.60439824500008</v>
      </c>
      <c r="W22" s="71">
        <v>1125.1756007315428</v>
      </c>
      <c r="X22" s="88">
        <v>1125.1756007315428</v>
      </c>
      <c r="Y22" s="88">
        <v>1125.1756007315428</v>
      </c>
      <c r="Z22" s="88">
        <v>872.88970136343301</v>
      </c>
      <c r="AA22" s="88">
        <v>872.88970136343301</v>
      </c>
      <c r="AB22" s="88">
        <v>872.88970136343301</v>
      </c>
    </row>
    <row r="23" spans="1:28">
      <c r="A23" s="53" t="s">
        <v>30</v>
      </c>
      <c r="B23" s="71"/>
      <c r="C23" s="71"/>
      <c r="D23" s="71"/>
      <c r="E23" s="71"/>
      <c r="F23" s="71"/>
      <c r="G23" s="71"/>
      <c r="H23" s="71"/>
      <c r="I23" s="71"/>
      <c r="J23" s="71"/>
      <c r="K23" s="71"/>
      <c r="L23" s="71"/>
      <c r="M23" s="71"/>
      <c r="N23" s="71">
        <f>N19 - N22</f>
        <v>4674.1149841601255</v>
      </c>
      <c r="O23" s="71">
        <f t="shared" ref="O23:W23" si="9">O19 - O22</f>
        <v>4757.0753554709609</v>
      </c>
      <c r="P23" s="71">
        <f t="shared" si="9"/>
        <v>4838.4581499875967</v>
      </c>
      <c r="Q23" s="71">
        <f t="shared" si="9"/>
        <v>4918.9676905645674</v>
      </c>
      <c r="R23" s="71">
        <f t="shared" si="9"/>
        <v>5063.4110130734925</v>
      </c>
      <c r="S23" s="71">
        <f t="shared" si="9"/>
        <v>5207.8543355824168</v>
      </c>
      <c r="T23" s="71">
        <f t="shared" si="9"/>
        <v>5015.5382994411957</v>
      </c>
      <c r="U23" s="71">
        <f t="shared" si="9"/>
        <v>4989.3115446033162</v>
      </c>
      <c r="V23" s="71">
        <f t="shared" si="9"/>
        <v>4965.4550102398516</v>
      </c>
      <c r="W23" s="71">
        <f t="shared" si="9"/>
        <v>4974.4347778586998</v>
      </c>
      <c r="X23" s="88">
        <f t="shared" ref="X23:Z23" si="10">X19 - X22</f>
        <v>5097.2612496745214</v>
      </c>
      <c r="Y23" s="88">
        <f t="shared" si="10"/>
        <v>5220.0877214903421</v>
      </c>
      <c r="Z23" s="88">
        <f t="shared" si="10"/>
        <v>5347.3352305804538</v>
      </c>
      <c r="AA23" s="88">
        <f t="shared" ref="AA23:AB23" si="11">AA19 - AA22</f>
        <v>5318.4436803976359</v>
      </c>
      <c r="AB23" s="88">
        <f t="shared" si="11"/>
        <v>5289.711422567324</v>
      </c>
    </row>
    <row r="24" spans="1:28">
      <c r="A24" s="53" t="s">
        <v>25</v>
      </c>
      <c r="B24" s="71"/>
      <c r="C24" s="71"/>
      <c r="D24" s="71"/>
      <c r="E24" s="71"/>
      <c r="F24" s="71"/>
      <c r="G24" s="71"/>
      <c r="H24" s="71"/>
      <c r="I24" s="71"/>
      <c r="J24" s="71"/>
      <c r="K24" s="71"/>
      <c r="L24" s="71"/>
      <c r="M24" s="71"/>
      <c r="N24" s="71">
        <f t="shared" ref="N24:W24" si="12">N16 - N22</f>
        <v>2124.9593687775096</v>
      </c>
      <c r="O24" s="71">
        <f t="shared" si="12"/>
        <v>2215.3103280537198</v>
      </c>
      <c r="P24" s="71">
        <f t="shared" si="12"/>
        <v>2305.66128732993</v>
      </c>
      <c r="Q24" s="71">
        <f t="shared" si="12"/>
        <v>2396.0122466061398</v>
      </c>
      <c r="R24" s="71">
        <f t="shared" si="12"/>
        <v>2709.9549177632039</v>
      </c>
      <c r="S24" s="71">
        <f t="shared" si="12"/>
        <v>3023.8975889202679</v>
      </c>
      <c r="T24" s="71">
        <f t="shared" si="12"/>
        <v>3012.2723337966881</v>
      </c>
      <c r="U24" s="71">
        <f t="shared" si="12"/>
        <v>3062.4150203570107</v>
      </c>
      <c r="V24" s="71">
        <f t="shared" si="12"/>
        <v>3112.5577069173332</v>
      </c>
      <c r="W24" s="71">
        <f t="shared" si="12"/>
        <v>3162.7003934776558</v>
      </c>
      <c r="X24" s="87">
        <f t="shared" ref="X24:Z24" si="13">X16 - X22</f>
        <v>3291.1827866273243</v>
      </c>
      <c r="Y24" s="87">
        <f t="shared" si="13"/>
        <v>3419.6651797769928</v>
      </c>
      <c r="Z24" s="87">
        <f t="shared" si="13"/>
        <v>3552.5686102009513</v>
      </c>
      <c r="AA24" s="88">
        <f t="shared" ref="AA24:AB24" si="14">AA16 - AA22</f>
        <v>3552.5686102009513</v>
      </c>
      <c r="AB24" s="88">
        <f t="shared" si="14"/>
        <v>3552.5686102009513</v>
      </c>
    </row>
    <row r="25" spans="1:28">
      <c r="A25" s="27"/>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8">
      <c r="A26" s="27"/>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66"/>
  <sheetViews>
    <sheetView workbookViewId="0">
      <pane xSplit="1" ySplit="3" topLeftCell="B4" activePane="bottomRight" state="frozen"/>
      <selection pane="topRight" activeCell="B1" sqref="B1"/>
      <selection pane="bottomLeft" activeCell="A6" sqref="A6"/>
      <selection pane="bottomRight" activeCell="S22" sqref="S22"/>
    </sheetView>
  </sheetViews>
  <sheetFormatPr baseColWidth="10" defaultColWidth="8.83203125" defaultRowHeight="15"/>
  <cols>
    <col min="1" max="1" width="35.5" bestFit="1" customWidth="1"/>
  </cols>
  <sheetData>
    <row r="1" spans="1:30">
      <c r="A1" s="37"/>
      <c r="B1" s="37"/>
      <c r="C1" s="39" t="s">
        <v>21</v>
      </c>
      <c r="D1" s="39"/>
      <c r="E1" s="39"/>
      <c r="F1" s="39"/>
      <c r="G1" s="37"/>
      <c r="H1" s="37"/>
      <c r="I1" s="37"/>
      <c r="J1" s="37"/>
      <c r="K1" s="37"/>
      <c r="L1" s="37"/>
      <c r="M1" s="37"/>
      <c r="N1" s="37"/>
      <c r="O1" s="37"/>
      <c r="P1" s="37"/>
      <c r="Q1" s="37"/>
      <c r="R1" s="36"/>
      <c r="S1" s="37"/>
      <c r="T1" s="37"/>
      <c r="U1" s="37"/>
      <c r="V1" s="37"/>
      <c r="W1" s="37"/>
      <c r="X1" s="37"/>
      <c r="Y1" s="37"/>
      <c r="Z1" s="37"/>
      <c r="AA1" s="37"/>
      <c r="AB1" s="34"/>
      <c r="AC1" s="34"/>
      <c r="AD1" s="34"/>
    </row>
    <row r="2" spans="1:30">
      <c r="A2" s="37"/>
      <c r="B2" s="37"/>
      <c r="C2" s="39" t="s">
        <v>22</v>
      </c>
      <c r="D2" s="39"/>
      <c r="E2" s="39"/>
      <c r="F2" s="39"/>
      <c r="G2" s="37"/>
      <c r="H2" s="37"/>
      <c r="I2" s="37"/>
      <c r="J2" s="37"/>
      <c r="K2" s="37"/>
      <c r="L2" s="37"/>
      <c r="M2" s="37"/>
      <c r="N2" s="37"/>
      <c r="O2" s="37"/>
      <c r="P2" s="37"/>
      <c r="Q2" s="37"/>
      <c r="R2" s="36"/>
      <c r="S2" s="37"/>
      <c r="T2" s="37"/>
      <c r="U2" s="37"/>
      <c r="V2" s="37"/>
      <c r="W2" s="37"/>
      <c r="X2" s="37"/>
      <c r="Y2" s="37"/>
      <c r="Z2" s="37"/>
      <c r="AA2" s="37"/>
      <c r="AB2" s="34"/>
      <c r="AC2" s="34"/>
      <c r="AD2" s="34"/>
    </row>
    <row r="3" spans="1:30">
      <c r="A3" s="38" t="s">
        <v>0</v>
      </c>
      <c r="B3" s="39">
        <v>2000</v>
      </c>
      <c r="C3" s="39">
        <v>2001</v>
      </c>
      <c r="D3" s="39">
        <v>2002</v>
      </c>
      <c r="E3" s="39">
        <v>2003</v>
      </c>
      <c r="F3" s="39">
        <v>2004</v>
      </c>
      <c r="G3" s="39">
        <v>2005</v>
      </c>
      <c r="H3" s="39">
        <v>2006</v>
      </c>
      <c r="I3" s="39">
        <v>2007</v>
      </c>
      <c r="J3" s="39">
        <v>2008</v>
      </c>
      <c r="K3" s="39">
        <v>2009</v>
      </c>
      <c r="L3" s="39">
        <v>2010</v>
      </c>
      <c r="M3" s="39">
        <v>2011</v>
      </c>
      <c r="N3" s="40">
        <v>2012</v>
      </c>
      <c r="O3" s="40">
        <v>2013</v>
      </c>
      <c r="P3" s="40">
        <v>2014</v>
      </c>
      <c r="Q3" s="58">
        <v>2015</v>
      </c>
      <c r="R3" s="58">
        <v>2016</v>
      </c>
    </row>
    <row r="4" spans="1:30">
      <c r="A4" s="37" t="s">
        <v>1</v>
      </c>
      <c r="B4" s="41">
        <v>11396.178250999999</v>
      </c>
      <c r="C4" s="41">
        <v>10850.383714</v>
      </c>
      <c r="D4" s="81">
        <v>10436.083690947704</v>
      </c>
      <c r="E4" s="84">
        <v>10342.972437905137</v>
      </c>
      <c r="F4" s="81">
        <v>10249.747524772569</v>
      </c>
      <c r="G4" s="81">
        <v>10404.321519705525</v>
      </c>
      <c r="H4" s="81">
        <v>9545.5602184160161</v>
      </c>
      <c r="I4" s="81">
        <v>8686.7989171265053</v>
      </c>
      <c r="J4" s="81">
        <v>7792.2062486410377</v>
      </c>
      <c r="K4" s="85">
        <v>6762.119741510005</v>
      </c>
      <c r="L4" s="85">
        <v>5696.2018671830128</v>
      </c>
      <c r="M4" s="85">
        <v>4625.2954871757102</v>
      </c>
      <c r="N4" s="98">
        <v>4623.894278525655</v>
      </c>
      <c r="O4" s="98">
        <v>4622.4930698755998</v>
      </c>
      <c r="P4" s="98">
        <v>3224.0868371206516</v>
      </c>
      <c r="Q4" s="98">
        <v>2249.9661850914617</v>
      </c>
      <c r="R4" s="98">
        <v>1185.1359589862716</v>
      </c>
    </row>
    <row r="5" spans="1:30">
      <c r="A5" s="37" t="s">
        <v>2</v>
      </c>
      <c r="B5" s="41">
        <v>2138.846462</v>
      </c>
      <c r="C5" s="41">
        <v>2242.8049819999997</v>
      </c>
      <c r="D5" s="81">
        <v>1786.02920648894</v>
      </c>
      <c r="E5" s="84">
        <v>1780.2452513395594</v>
      </c>
      <c r="F5" s="81">
        <v>1763.2694821899076</v>
      </c>
      <c r="G5" s="81">
        <v>1735.1048449483746</v>
      </c>
      <c r="H5" s="81">
        <v>1514.1602867064344</v>
      </c>
      <c r="I5" s="81">
        <v>1293.2157284644941</v>
      </c>
      <c r="J5" s="81">
        <v>1068.632246197403</v>
      </c>
      <c r="K5" s="85">
        <v>937.73042502273779</v>
      </c>
      <c r="L5" s="85">
        <v>806.82860384807259</v>
      </c>
      <c r="M5" s="85">
        <v>675.92678267340727</v>
      </c>
      <c r="N5" s="98">
        <v>675.90775734337285</v>
      </c>
      <c r="O5" s="98">
        <v>675.88873201333843</v>
      </c>
      <c r="P5" s="98">
        <v>656.90145263900524</v>
      </c>
      <c r="Q5" s="98">
        <v>656.90145263900524</v>
      </c>
      <c r="R5" s="98">
        <v>656.90145263900524</v>
      </c>
      <c r="S5" cm="1">
        <f t="array" ref="S5">INDEX(sulfurdioxide,1+INT((ROW(A1)-1)/COLUMNS(sulfurdioxide)),MOD(ROW(A1)-1+COLUMNS(sulfurdioxide),COLUMNS(sulfurdioxide))+1)</f>
        <v>11396.178250999999</v>
      </c>
    </row>
    <row r="6" spans="1:30">
      <c r="A6" s="37" t="s">
        <v>3</v>
      </c>
      <c r="B6" s="41">
        <v>627.90006600000004</v>
      </c>
      <c r="C6" s="41">
        <v>641.95841200000007</v>
      </c>
      <c r="D6" s="81">
        <v>578.86964928142459</v>
      </c>
      <c r="E6" s="84">
        <v>580.74241246373947</v>
      </c>
      <c r="F6" s="81">
        <v>581.63009212718634</v>
      </c>
      <c r="G6" s="81">
        <v>581.54304845186527</v>
      </c>
      <c r="H6" s="81">
        <v>484.76297564149894</v>
      </c>
      <c r="I6" s="81">
        <v>387.98290283113261</v>
      </c>
      <c r="J6" s="81">
        <v>291.10598107397055</v>
      </c>
      <c r="K6" s="85">
        <v>266.96469690585974</v>
      </c>
      <c r="L6" s="85">
        <v>242.82341273774892</v>
      </c>
      <c r="M6" s="85">
        <v>218.68212856963811</v>
      </c>
      <c r="N6" s="98">
        <v>218.59431528952629</v>
      </c>
      <c r="O6" s="98">
        <v>218.50650200941448</v>
      </c>
      <c r="P6" s="98">
        <v>130.86884845781526</v>
      </c>
      <c r="Q6" s="98">
        <v>130.86884845781526</v>
      </c>
      <c r="R6" s="98">
        <v>130.86884845781526</v>
      </c>
      <c r="S6" s="94" cm="1">
        <f t="array" ref="S6">INDEX(sulfurdioxide,1+INT((ROW(A2)-1)/COLUMNS(sulfurdioxide)),MOD(ROW(A2)-1+COLUMNS(sulfurdioxide),COLUMNS(sulfurdioxide))+1)</f>
        <v>10850.383714</v>
      </c>
    </row>
    <row r="7" spans="1:30">
      <c r="A7" s="37" t="s">
        <v>4</v>
      </c>
      <c r="B7" s="41">
        <v>338.39419099999998</v>
      </c>
      <c r="C7" s="41">
        <v>342.200335</v>
      </c>
      <c r="D7" s="81">
        <v>259.09939545220357</v>
      </c>
      <c r="E7" s="84">
        <v>256.56512425282114</v>
      </c>
      <c r="F7" s="81">
        <v>254.03085305343868</v>
      </c>
      <c r="G7" s="81">
        <v>251.49658185405619</v>
      </c>
      <c r="H7" s="81">
        <v>229.28947486513746</v>
      </c>
      <c r="I7" s="81">
        <v>207.08236787621874</v>
      </c>
      <c r="J7" s="81">
        <v>184.87526088311498</v>
      </c>
      <c r="K7" s="85">
        <v>165.42026329833251</v>
      </c>
      <c r="L7" s="85">
        <v>145.96526571355005</v>
      </c>
      <c r="M7" s="85">
        <v>126.51026812876761</v>
      </c>
      <c r="N7" s="98">
        <v>126.49873754498586</v>
      </c>
      <c r="O7" s="98">
        <v>126.48720696120411</v>
      </c>
      <c r="P7" s="98">
        <v>114.97968434701743</v>
      </c>
      <c r="Q7" s="98">
        <v>114.97968434701743</v>
      </c>
      <c r="R7" s="98">
        <v>114.97968434701743</v>
      </c>
      <c r="S7" s="94" cm="1">
        <f t="array" ref="S7">INDEX(sulfurdioxide,1+INT((ROW(A3)-1)/COLUMNS(sulfurdioxide)),MOD(ROW(A3)-1+COLUMNS(sulfurdioxide),COLUMNS(sulfurdioxide))+1)</f>
        <v>10436.083690947704</v>
      </c>
    </row>
    <row r="8" spans="1:30">
      <c r="A8" s="37" t="s">
        <v>5</v>
      </c>
      <c r="B8" s="41">
        <v>312.641367</v>
      </c>
      <c r="C8" s="41">
        <v>331.756955</v>
      </c>
      <c r="D8" s="81">
        <v>212.95500189338239</v>
      </c>
      <c r="E8" s="84">
        <v>200.16827549947035</v>
      </c>
      <c r="F8" s="81">
        <v>187.38145910555835</v>
      </c>
      <c r="G8" s="81">
        <v>174.59464271164632</v>
      </c>
      <c r="H8" s="81">
        <v>175.47196903571421</v>
      </c>
      <c r="I8" s="81">
        <v>176.3492953597821</v>
      </c>
      <c r="J8" s="81">
        <v>177.22662167939919</v>
      </c>
      <c r="K8" s="85">
        <v>166.28790512039393</v>
      </c>
      <c r="L8" s="85">
        <v>155.34918856138867</v>
      </c>
      <c r="M8" s="85">
        <v>144.41047200238341</v>
      </c>
      <c r="N8" s="98">
        <v>144.37354622563981</v>
      </c>
      <c r="O8" s="98">
        <v>144.33662044889621</v>
      </c>
      <c r="P8" s="98">
        <v>107.4846952587758</v>
      </c>
      <c r="Q8" s="98">
        <v>107.4846952587758</v>
      </c>
      <c r="R8" s="98">
        <v>107.4846952587758</v>
      </c>
      <c r="S8" s="94" cm="1">
        <f t="array" ref="S8">INDEX(sulfurdioxide,1+INT((ROW(A4)-1)/COLUMNS(sulfurdioxide)),MOD(ROW(A4)-1+COLUMNS(sulfurdioxide),COLUMNS(sulfurdioxide))+1)</f>
        <v>10342.972437905137</v>
      </c>
    </row>
    <row r="9" spans="1:30">
      <c r="A9" s="37" t="s">
        <v>6</v>
      </c>
      <c r="B9" s="41">
        <v>315.76159799999999</v>
      </c>
      <c r="C9" s="41">
        <v>319.01205699999997</v>
      </c>
      <c r="D9" s="81">
        <v>256.66710354183527</v>
      </c>
      <c r="E9" s="84">
        <v>237.37531081249514</v>
      </c>
      <c r="F9" s="81">
        <v>218.01456964315503</v>
      </c>
      <c r="G9" s="81">
        <v>198.65382847381488</v>
      </c>
      <c r="H9" s="81">
        <v>182.1299248702899</v>
      </c>
      <c r="I9" s="81">
        <v>165.60602126676494</v>
      </c>
      <c r="J9" s="81">
        <v>149.06490431967532</v>
      </c>
      <c r="K9" s="85">
        <v>139.11736479063981</v>
      </c>
      <c r="L9" s="85">
        <v>129.1698252616043</v>
      </c>
      <c r="M9" s="85">
        <v>119.22228573256882</v>
      </c>
      <c r="N9" s="98">
        <v>119.20571352486981</v>
      </c>
      <c r="O9" s="98">
        <v>119.18914131717079</v>
      </c>
      <c r="P9" s="98">
        <v>102.65007803355007</v>
      </c>
      <c r="Q9" s="98">
        <v>102.65007803355007</v>
      </c>
      <c r="R9" s="98">
        <v>102.65007803355007</v>
      </c>
      <c r="S9" s="94" cm="1">
        <f t="array" ref="S9">INDEX(sulfurdioxide,1+INT((ROW(A5)-1)/COLUMNS(sulfurdioxide)),MOD(ROW(A5)-1+COLUMNS(sulfurdioxide),COLUMNS(sulfurdioxide))+1)</f>
        <v>10249.747524772569</v>
      </c>
    </row>
    <row r="10" spans="1:30">
      <c r="A10" s="37" t="s">
        <v>7</v>
      </c>
      <c r="B10" s="41">
        <v>409.65949899999998</v>
      </c>
      <c r="C10" s="41">
        <v>429.00187900000003</v>
      </c>
      <c r="D10" s="81">
        <v>325.13085675319996</v>
      </c>
      <c r="E10" s="84">
        <v>337.21398258649202</v>
      </c>
      <c r="F10" s="81">
        <v>349.29053951978409</v>
      </c>
      <c r="G10" s="81">
        <v>360.96385645307618</v>
      </c>
      <c r="H10" s="81">
        <v>325.02624891877747</v>
      </c>
      <c r="I10" s="81">
        <v>289.08864138447871</v>
      </c>
      <c r="J10" s="81">
        <v>252.861389524722</v>
      </c>
      <c r="K10" s="85">
        <v>231.37281616884965</v>
      </c>
      <c r="L10" s="85">
        <v>209.88424281297731</v>
      </c>
      <c r="M10" s="85">
        <v>188.39566945710493</v>
      </c>
      <c r="N10" s="98">
        <v>188.37968019372269</v>
      </c>
      <c r="O10" s="98">
        <v>188.36369093034045</v>
      </c>
      <c r="P10" s="98">
        <v>172.40640607485403</v>
      </c>
      <c r="Q10" s="98">
        <v>172.40640607485403</v>
      </c>
      <c r="R10" s="98">
        <v>172.40640607485403</v>
      </c>
      <c r="S10" s="94" cm="1">
        <f t="array" ref="S10">INDEX(sulfurdioxide,1+INT((ROW(A6)-1)/COLUMNS(sulfurdioxide)),MOD(ROW(A6)-1+COLUMNS(sulfurdioxide),COLUMNS(sulfurdioxide))+1)</f>
        <v>10404.321519705525</v>
      </c>
    </row>
    <row r="11" spans="1:30">
      <c r="A11" s="37" t="s">
        <v>8</v>
      </c>
      <c r="B11" s="41">
        <v>1.1496679999999999</v>
      </c>
      <c r="C11" s="41">
        <v>1.1772529999999999</v>
      </c>
      <c r="D11" s="81">
        <v>0.23673921986580007</v>
      </c>
      <c r="E11" s="84">
        <v>0.22846403877636867</v>
      </c>
      <c r="F11" s="81">
        <v>0.22018885768693727</v>
      </c>
      <c r="G11" s="81">
        <v>0.21191367659750585</v>
      </c>
      <c r="H11" s="81">
        <v>0.4760354908983373</v>
      </c>
      <c r="I11" s="81">
        <v>0.74015730519916878</v>
      </c>
      <c r="J11" s="81">
        <v>1.00427911954199</v>
      </c>
      <c r="K11" s="85">
        <v>0.71487114567528276</v>
      </c>
      <c r="L11" s="85">
        <v>0.42546317180857551</v>
      </c>
      <c r="M11" s="85">
        <v>0.13605519794186824</v>
      </c>
      <c r="N11" s="98">
        <v>0.135987943310792</v>
      </c>
      <c r="O11" s="98">
        <v>0.13592068867971577</v>
      </c>
      <c r="P11" s="98">
        <v>6.8800566865630602E-2</v>
      </c>
      <c r="Q11" s="98">
        <v>6.8800566865630602E-2</v>
      </c>
      <c r="R11" s="98">
        <v>6.8800566865630602E-2</v>
      </c>
      <c r="S11" s="94" cm="1">
        <f t="array" ref="S11">INDEX(sulfurdioxide,1+INT((ROW(A7)-1)/COLUMNS(sulfurdioxide)),MOD(ROW(A7)-1+COLUMNS(sulfurdioxide),COLUMNS(sulfurdioxide))+1)</f>
        <v>9545.5602184160161</v>
      </c>
    </row>
    <row r="12" spans="1:30">
      <c r="A12" s="37" t="s">
        <v>10</v>
      </c>
      <c r="B12" s="41">
        <v>6.4347529999999997</v>
      </c>
      <c r="C12" s="41">
        <v>6.6302989999999999</v>
      </c>
      <c r="D12" s="81">
        <v>4.6196707739005998</v>
      </c>
      <c r="E12" s="84">
        <v>3.9849636902882297</v>
      </c>
      <c r="F12" s="81">
        <v>3.3502566066758597</v>
      </c>
      <c r="G12" s="81">
        <v>2.7155495230634896</v>
      </c>
      <c r="H12" s="81">
        <v>3.8639793874819937</v>
      </c>
      <c r="I12" s="81">
        <v>5.0124092519004977</v>
      </c>
      <c r="J12" s="81">
        <v>6.1608391163418501</v>
      </c>
      <c r="K12" s="85">
        <v>7.1994361325944682</v>
      </c>
      <c r="L12" s="85">
        <v>8.2380331488470855</v>
      </c>
      <c r="M12" s="85">
        <v>9.2766301650997036</v>
      </c>
      <c r="N12" s="98">
        <v>9.270792059286098</v>
      </c>
      <c r="O12" s="98">
        <v>9.2649539534724923</v>
      </c>
      <c r="P12" s="98">
        <v>3.4385243514932826</v>
      </c>
      <c r="Q12" s="98">
        <v>3.4385243514932826</v>
      </c>
      <c r="R12" s="98">
        <v>3.4385243514932826</v>
      </c>
      <c r="S12" s="94" cm="1">
        <f t="array" ref="S12">INDEX(sulfurdioxide,1+INT((ROW(A8)-1)/COLUMNS(sulfurdioxide)),MOD(ROW(A8)-1+COLUMNS(sulfurdioxide),COLUMNS(sulfurdioxide))+1)</f>
        <v>8686.7989171265053</v>
      </c>
    </row>
    <row r="13" spans="1:30">
      <c r="A13" s="37" t="s">
        <v>11</v>
      </c>
      <c r="B13" s="41">
        <v>33.938758</v>
      </c>
      <c r="C13" s="41">
        <v>34.645608999999993</v>
      </c>
      <c r="D13" s="81">
        <v>26.157681284572956</v>
      </c>
      <c r="E13" s="84">
        <v>26.933185333649106</v>
      </c>
      <c r="F13" s="81">
        <v>27.694782662725256</v>
      </c>
      <c r="G13" s="81">
        <v>28.449999991801405</v>
      </c>
      <c r="H13" s="81">
        <v>25.992312895760936</v>
      </c>
      <c r="I13" s="81">
        <v>23.534625799720466</v>
      </c>
      <c r="J13" s="81">
        <v>21.05698835006832</v>
      </c>
      <c r="K13" s="85">
        <v>19.647671620690062</v>
      </c>
      <c r="L13" s="85">
        <v>18.238354891311804</v>
      </c>
      <c r="M13" s="85">
        <v>16.829038161933543</v>
      </c>
      <c r="N13" s="98">
        <v>16.848898153847546</v>
      </c>
      <c r="O13" s="98">
        <v>16.86875814576155</v>
      </c>
      <c r="P13" s="98">
        <v>36.689030075938213</v>
      </c>
      <c r="Q13" s="98">
        <v>36.689030075938213</v>
      </c>
      <c r="R13" s="98">
        <v>36.689030075938213</v>
      </c>
      <c r="S13" s="94" cm="1">
        <f t="array" ref="S13">INDEX(sulfurdioxide,1+INT((ROW(A9)-1)/COLUMNS(sulfurdioxide)),MOD(ROW(A9)-1+COLUMNS(sulfurdioxide),COLUMNS(sulfurdioxide))+1)</f>
        <v>7792.2062486410377</v>
      </c>
    </row>
    <row r="14" spans="1:30">
      <c r="A14" s="37" t="s">
        <v>12</v>
      </c>
      <c r="B14" s="41">
        <v>259.57540999999998</v>
      </c>
      <c r="C14" s="41">
        <v>247.74441000000002</v>
      </c>
      <c r="D14" s="81">
        <v>285.81593361632326</v>
      </c>
      <c r="E14" s="84">
        <v>247.75146046216705</v>
      </c>
      <c r="F14" s="81">
        <v>209.68698730801083</v>
      </c>
      <c r="G14" s="81">
        <v>171.62251415385458</v>
      </c>
      <c r="H14" s="81">
        <v>106.893881802039</v>
      </c>
      <c r="I14" s="81">
        <v>42.165249450223413</v>
      </c>
      <c r="J14" s="81">
        <v>39.422822636404703</v>
      </c>
      <c r="K14" s="85">
        <v>35.703865346010652</v>
      </c>
      <c r="L14" s="85">
        <v>37.230686390782523</v>
      </c>
      <c r="M14" s="85">
        <v>29.464856834214899</v>
      </c>
      <c r="N14" s="98">
        <v>29.46404976135755</v>
      </c>
      <c r="O14" s="98">
        <v>29.463242688500202</v>
      </c>
      <c r="P14" s="98">
        <v>28.657783976867002</v>
      </c>
      <c r="Q14" s="98">
        <v>23.520950416830281</v>
      </c>
      <c r="R14" s="98">
        <v>18.412746011615607</v>
      </c>
      <c r="S14" s="94" cm="1">
        <f t="array" ref="S14">INDEX(sulfurdioxide,1+INT((ROW(A10)-1)/COLUMNS(sulfurdioxide)),MOD(ROW(A10)-1+COLUMNS(sulfurdioxide),COLUMNS(sulfurdioxide))+1)</f>
        <v>6762.119741510005</v>
      </c>
    </row>
    <row r="15" spans="1:30">
      <c r="A15" s="37" t="s">
        <v>13</v>
      </c>
      <c r="B15" s="41">
        <v>436.97895500000004</v>
      </c>
      <c r="C15" s="41">
        <v>440.08677</v>
      </c>
      <c r="D15" s="81">
        <v>725.45237796750553</v>
      </c>
      <c r="E15" s="84">
        <v>653.73148948320136</v>
      </c>
      <c r="F15" s="81">
        <v>582.0106009988973</v>
      </c>
      <c r="G15" s="81">
        <v>510.28971251459313</v>
      </c>
      <c r="H15" s="81">
        <v>398.74847677842592</v>
      </c>
      <c r="I15" s="81">
        <v>287.20724104225872</v>
      </c>
      <c r="J15" s="81">
        <v>201.06211811275628</v>
      </c>
      <c r="K15" s="85">
        <v>207.06930772925153</v>
      </c>
      <c r="L15" s="85">
        <v>121.05304704351978</v>
      </c>
      <c r="M15" s="85">
        <v>127.13442460249956</v>
      </c>
      <c r="N15" s="98">
        <v>127.08300203741989</v>
      </c>
      <c r="O15" s="98">
        <v>127.03157947234021</v>
      </c>
      <c r="P15" s="98">
        <v>75.711859522819964</v>
      </c>
      <c r="Q15" s="98">
        <v>53.170796119588175</v>
      </c>
      <c r="R15" s="98">
        <v>30.629732716356383</v>
      </c>
      <c r="S15" s="94" cm="1">
        <f t="array" ref="S15">INDEX(sulfurdioxide,1+INT((ROW(A11)-1)/COLUMNS(sulfurdioxide)),MOD(ROW(A11)-1+COLUMNS(sulfurdioxide),COLUMNS(sulfurdioxide))+1)</f>
        <v>5696.2018671830128</v>
      </c>
    </row>
    <row r="16" spans="1:30">
      <c r="A16" s="37" t="s">
        <v>14</v>
      </c>
      <c r="B16" s="41">
        <v>69.539186999999998</v>
      </c>
      <c r="C16" s="41">
        <v>44.252963000000001</v>
      </c>
      <c r="D16" s="81">
        <v>134.94766473039971</v>
      </c>
      <c r="E16" s="85">
        <v>140.03166509695822</v>
      </c>
      <c r="F16" s="85">
        <v>145.11566546351673</v>
      </c>
      <c r="G16" s="85">
        <v>125.78046339385837</v>
      </c>
      <c r="H16" s="81">
        <v>130.18024182856891</v>
      </c>
      <c r="I16" s="81">
        <v>134.58002026327947</v>
      </c>
      <c r="J16" s="81">
        <v>138.97816342146493</v>
      </c>
      <c r="K16" s="85">
        <v>149.88929388244762</v>
      </c>
      <c r="L16" s="85">
        <v>160.80042434343031</v>
      </c>
      <c r="M16" s="85">
        <v>197.55506837643335</v>
      </c>
      <c r="N16" s="98">
        <v>197.53166579203616</v>
      </c>
      <c r="O16" s="98">
        <v>197.50826320763898</v>
      </c>
      <c r="P16" s="98">
        <v>148.89792187659285</v>
      </c>
      <c r="Q16" s="98">
        <v>148.89792187659285</v>
      </c>
      <c r="R16" s="98">
        <v>148.89792187659285</v>
      </c>
      <c r="S16" s="94" cm="1">
        <f t="array" ref="S16">INDEX(sulfurdioxide,1+INT((ROW(A12)-1)/COLUMNS(sulfurdioxide)),MOD(ROW(A12)-1+COLUMNS(sulfurdioxide),COLUMNS(sulfurdioxide))+1)</f>
        <v>4625.2954871757102</v>
      </c>
    </row>
    <row r="17" spans="1:19">
      <c r="A17" s="34"/>
      <c r="B17" s="41"/>
      <c r="C17" s="41"/>
      <c r="D17" s="85"/>
      <c r="E17" s="85"/>
      <c r="F17" s="85"/>
      <c r="G17" s="85"/>
      <c r="H17" s="41"/>
      <c r="I17" s="41"/>
      <c r="J17" s="41"/>
      <c r="K17" s="41"/>
      <c r="L17" s="41"/>
      <c r="M17" s="41"/>
      <c r="N17" s="88"/>
      <c r="O17" s="88"/>
      <c r="P17" s="88"/>
      <c r="Q17" s="88"/>
      <c r="R17" s="88"/>
      <c r="S17" s="94" cm="1">
        <f t="array" ref="S17">INDEX(sulfurdioxide,1+INT((ROW(A13)-1)/COLUMNS(sulfurdioxide)),MOD(ROW(A13)-1+COLUMNS(sulfurdioxide),COLUMNS(sulfurdioxide))+1)</f>
        <v>4623.894278525655</v>
      </c>
    </row>
    <row r="18" spans="1:19">
      <c r="A18" s="42" t="s">
        <v>17</v>
      </c>
      <c r="B18" s="70">
        <f t="shared" ref="B18:P18" si="0">SUM(B4:B16)</f>
        <v>16346.998164999997</v>
      </c>
      <c r="C18" s="70">
        <f t="shared" si="0"/>
        <v>15931.655637999998</v>
      </c>
      <c r="D18" s="85">
        <f t="shared" si="0"/>
        <v>15032.064971951257</v>
      </c>
      <c r="E18" s="85">
        <f t="shared" si="0"/>
        <v>14807.944022964759</v>
      </c>
      <c r="F18" s="85">
        <f t="shared" si="0"/>
        <v>14571.443002309114</v>
      </c>
      <c r="G18" s="85">
        <f t="shared" si="0"/>
        <v>14545.748475852128</v>
      </c>
      <c r="H18" s="70">
        <f t="shared" si="0"/>
        <v>13122.556026637047</v>
      </c>
      <c r="I18" s="70">
        <f t="shared" si="0"/>
        <v>11699.363577421958</v>
      </c>
      <c r="J18" s="70">
        <f t="shared" si="0"/>
        <v>10323.657863075903</v>
      </c>
      <c r="K18" s="70">
        <f t="shared" si="0"/>
        <v>9089.2376586734899</v>
      </c>
      <c r="L18" s="70">
        <f t="shared" si="0"/>
        <v>7732.2084151080562</v>
      </c>
      <c r="M18" s="70">
        <f t="shared" si="0"/>
        <v>6478.8391670777019</v>
      </c>
      <c r="N18" s="88">
        <f t="shared" si="0"/>
        <v>6477.1884243950299</v>
      </c>
      <c r="O18" s="88">
        <f t="shared" si="0"/>
        <v>6475.537681712357</v>
      </c>
      <c r="P18" s="88">
        <f t="shared" si="0"/>
        <v>4802.8419223022456</v>
      </c>
      <c r="Q18" s="88">
        <f t="shared" ref="Q18:R18" si="1">SUM(Q4:Q16)</f>
        <v>3801.0433733097884</v>
      </c>
      <c r="R18" s="88">
        <f t="shared" si="1"/>
        <v>2708.5638793961525</v>
      </c>
      <c r="S18" s="94" cm="1">
        <f t="array" ref="S18">INDEX(sulfurdioxide,1+INT((ROW(A14)-1)/COLUMNS(sulfurdioxide)),MOD(ROW(A14)-1+COLUMNS(sulfurdioxide),COLUMNS(sulfurdioxide))+1)</f>
        <v>4622.4930698755998</v>
      </c>
    </row>
    <row r="19" spans="1:19">
      <c r="A19" s="69" t="s">
        <v>24</v>
      </c>
      <c r="B19" s="74">
        <v>69.321860000000001</v>
      </c>
      <c r="C19" s="74">
        <v>44.031129999999997</v>
      </c>
      <c r="D19" s="85">
        <v>80.335376891999772</v>
      </c>
      <c r="E19" s="85">
        <v>80.335376891999772</v>
      </c>
      <c r="F19" s="85">
        <v>80.335376891999772</v>
      </c>
      <c r="G19" s="85">
        <v>55.916174455782894</v>
      </c>
      <c r="H19" s="74">
        <v>55.916174455782894</v>
      </c>
      <c r="I19" s="74">
        <v>55.916174455782894</v>
      </c>
      <c r="J19" s="74">
        <v>69.993067472599904</v>
      </c>
      <c r="K19" s="74">
        <v>69.993067472599904</v>
      </c>
      <c r="L19" s="74">
        <v>69.993067472599904</v>
      </c>
      <c r="M19" s="74">
        <v>95.836581044620246</v>
      </c>
      <c r="N19" s="88">
        <v>95.836581044620246</v>
      </c>
      <c r="O19" s="88">
        <v>95.836581044620246</v>
      </c>
      <c r="P19" s="88">
        <v>70.433269769258658</v>
      </c>
      <c r="Q19" s="88">
        <v>70.433269769258658</v>
      </c>
      <c r="R19" s="88">
        <v>70.433269769258658</v>
      </c>
      <c r="S19" s="94" cm="1">
        <f t="array" ref="S19">INDEX(sulfurdioxide,1+INT((ROW(A15)-1)/COLUMNS(sulfurdioxide)),MOD(ROW(A15)-1+COLUMNS(sulfurdioxide),COLUMNS(sulfurdioxide))+1)</f>
        <v>3224.0868371206516</v>
      </c>
    </row>
    <row r="20" spans="1:19">
      <c r="A20" s="1" t="s">
        <v>30</v>
      </c>
      <c r="B20" s="74">
        <f t="shared" ref="B20:M20" si="2">B18 - B19</f>
        <v>16277.676304999997</v>
      </c>
      <c r="C20" s="74">
        <f t="shared" si="2"/>
        <v>15887.624507999999</v>
      </c>
      <c r="D20" s="85">
        <f t="shared" si="2"/>
        <v>14951.729595059256</v>
      </c>
      <c r="E20" s="85">
        <f t="shared" si="2"/>
        <v>14727.608646072758</v>
      </c>
      <c r="F20" s="85">
        <f t="shared" si="2"/>
        <v>14491.107625417113</v>
      </c>
      <c r="G20" s="85">
        <f t="shared" si="2"/>
        <v>14489.832301396345</v>
      </c>
      <c r="H20" s="74">
        <f t="shared" si="2"/>
        <v>13066.639852181264</v>
      </c>
      <c r="I20" s="74">
        <f t="shared" si="2"/>
        <v>11643.447402966176</v>
      </c>
      <c r="J20" s="74">
        <f t="shared" si="2"/>
        <v>10253.664795603303</v>
      </c>
      <c r="K20" s="74">
        <f t="shared" si="2"/>
        <v>9019.2445912008898</v>
      </c>
      <c r="L20" s="74">
        <f t="shared" si="2"/>
        <v>7662.2153476354561</v>
      </c>
      <c r="M20" s="74">
        <f t="shared" si="2"/>
        <v>6383.0025860330816</v>
      </c>
      <c r="N20" s="88">
        <f t="shared" ref="N20:P20" si="3">N18 - N19</f>
        <v>6381.3518433504096</v>
      </c>
      <c r="O20" s="88">
        <f t="shared" si="3"/>
        <v>6379.7011006677367</v>
      </c>
      <c r="P20" s="88">
        <f t="shared" si="3"/>
        <v>4732.4086525329867</v>
      </c>
      <c r="Q20" s="88">
        <f t="shared" ref="Q20:R20" si="4">Q18 - Q19</f>
        <v>3730.61010354053</v>
      </c>
      <c r="R20" s="88">
        <f t="shared" si="4"/>
        <v>2638.1306096268941</v>
      </c>
      <c r="S20" s="94" cm="1">
        <f t="array" ref="S20">INDEX(sulfurdioxide,1+INT((ROW(A16)-1)/COLUMNS(sulfurdioxide)),MOD(ROW(A16)-1+COLUMNS(sulfurdioxide),COLUMNS(sulfurdioxide))+1)</f>
        <v>2249.9661850914617</v>
      </c>
    </row>
    <row r="21" spans="1:19">
      <c r="A21" s="53" t="s">
        <v>25</v>
      </c>
      <c r="B21" s="74">
        <f t="shared" ref="B21:M21" si="5">B16 - B19</f>
        <v>0.21732699999999738</v>
      </c>
      <c r="C21" s="74">
        <f t="shared" si="5"/>
        <v>0.22183300000000372</v>
      </c>
      <c r="D21" s="85">
        <f t="shared" si="5"/>
        <v>54.612287838399936</v>
      </c>
      <c r="E21" s="85">
        <f t="shared" si="5"/>
        <v>59.696288204958449</v>
      </c>
      <c r="F21" s="85">
        <f t="shared" si="5"/>
        <v>64.780288571516962</v>
      </c>
      <c r="G21" s="85">
        <f t="shared" si="5"/>
        <v>69.864288938075475</v>
      </c>
      <c r="H21" s="74">
        <f t="shared" si="5"/>
        <v>74.264067372786016</v>
      </c>
      <c r="I21" s="74">
        <f t="shared" si="5"/>
        <v>78.663845807496571</v>
      </c>
      <c r="J21" s="74">
        <f t="shared" si="5"/>
        <v>68.985095948865023</v>
      </c>
      <c r="K21" s="74">
        <f t="shared" si="5"/>
        <v>79.896226409847714</v>
      </c>
      <c r="L21" s="74">
        <f t="shared" si="5"/>
        <v>90.807356870830404</v>
      </c>
      <c r="M21" s="74">
        <f t="shared" si="5"/>
        <v>101.71848733181311</v>
      </c>
      <c r="N21" s="86">
        <f t="shared" ref="N21:P21" si="6">N16 - N19</f>
        <v>101.69508474741592</v>
      </c>
      <c r="O21" s="86">
        <f t="shared" si="6"/>
        <v>101.67168216301873</v>
      </c>
      <c r="P21" s="86">
        <f t="shared" si="6"/>
        <v>78.464652107334189</v>
      </c>
      <c r="Q21" s="87">
        <f t="shared" ref="Q21:R21" si="7">Q16 - Q19</f>
        <v>78.464652107334189</v>
      </c>
      <c r="R21" s="87">
        <f t="shared" si="7"/>
        <v>78.464652107334189</v>
      </c>
      <c r="S21" s="94" cm="1">
        <f t="array" ref="S21">INDEX(sulfurdioxide,1+INT((ROW(A17)-1)/COLUMNS(sulfurdioxide)),MOD(ROW(A17)-1+COLUMNS(sulfurdioxide),COLUMNS(sulfurdioxide))+1)</f>
        <v>1185.1359589862716</v>
      </c>
    </row>
    <row r="22" spans="1:19">
      <c r="A22" s="35"/>
      <c r="B22" s="34"/>
      <c r="C22" s="34"/>
      <c r="D22" s="34"/>
      <c r="E22" s="34"/>
      <c r="F22" s="34"/>
      <c r="G22" s="34"/>
      <c r="H22" s="34"/>
      <c r="I22" s="34"/>
      <c r="J22" s="34"/>
      <c r="K22" s="34"/>
      <c r="L22" s="34"/>
      <c r="M22" s="34"/>
      <c r="N22" s="34"/>
      <c r="O22" s="34"/>
      <c r="P22" s="34"/>
      <c r="Q22" s="88"/>
      <c r="R22" s="88"/>
      <c r="S22" s="94" cm="1">
        <f t="array" ref="S22">INDEX(sulfurdioxide,1+INT((ROW(A18)-1)/COLUMNS(sulfurdioxide)),MOD(ROW(A18)-1+COLUMNS(sulfurdioxide),COLUMNS(sulfurdioxide))+1)</f>
        <v>2138.846462</v>
      </c>
    </row>
    <row r="23" spans="1:19">
      <c r="A23" s="35"/>
      <c r="B23" s="34"/>
      <c r="C23" s="34"/>
      <c r="D23" s="34"/>
      <c r="E23" s="34"/>
      <c r="F23" s="34"/>
      <c r="G23" s="34"/>
      <c r="H23" s="34"/>
      <c r="I23" s="34"/>
      <c r="J23" s="34"/>
      <c r="K23" s="34"/>
      <c r="L23" s="34"/>
      <c r="M23" s="34"/>
      <c r="N23" s="34"/>
      <c r="O23" s="34"/>
      <c r="P23" s="34"/>
      <c r="Q23" s="88"/>
      <c r="R23" s="88"/>
      <c r="S23" s="94" cm="1">
        <f t="array" ref="S23">INDEX(sulfurdioxide,1+INT((ROW(A19)-1)/COLUMNS(sulfurdioxide)),MOD(ROW(A19)-1+COLUMNS(sulfurdioxide),COLUMNS(sulfurdioxide))+1)</f>
        <v>2242.8049819999997</v>
      </c>
    </row>
    <row r="24" spans="1:19">
      <c r="A24" s="53" t="s">
        <v>26</v>
      </c>
      <c r="B24" s="72">
        <f t="shared" ref="B24:M24" si="8">SUM(B4:B6)</f>
        <v>14162.924778999999</v>
      </c>
      <c r="C24" s="72">
        <f t="shared" si="8"/>
        <v>13735.147107999999</v>
      </c>
      <c r="D24" s="72">
        <f t="shared" si="8"/>
        <v>12800.982546718069</v>
      </c>
      <c r="E24" s="72">
        <f t="shared" si="8"/>
        <v>12703.960101708437</v>
      </c>
      <c r="F24" s="72">
        <f t="shared" si="8"/>
        <v>12594.647099089663</v>
      </c>
      <c r="G24" s="72">
        <f t="shared" si="8"/>
        <v>12720.969413105766</v>
      </c>
      <c r="H24" s="72">
        <f t="shared" si="8"/>
        <v>11544.483480763949</v>
      </c>
      <c r="I24" s="72">
        <f t="shared" si="8"/>
        <v>10367.997548422132</v>
      </c>
      <c r="J24" s="72">
        <f t="shared" si="8"/>
        <v>9151.9444759124108</v>
      </c>
      <c r="K24" s="72">
        <f t="shared" si="8"/>
        <v>7966.8148634386025</v>
      </c>
      <c r="L24" s="72">
        <f t="shared" si="8"/>
        <v>6745.8538837688347</v>
      </c>
      <c r="M24" s="72">
        <f t="shared" si="8"/>
        <v>5519.9043984187556</v>
      </c>
      <c r="N24" s="80">
        <f t="shared" ref="N24:P24" si="9">SUM(N4:N6)</f>
        <v>5518.3963511585544</v>
      </c>
      <c r="O24" s="80">
        <f t="shared" si="9"/>
        <v>5516.8883038983522</v>
      </c>
      <c r="P24" s="80">
        <f t="shared" si="9"/>
        <v>4011.8571382174719</v>
      </c>
      <c r="Q24" s="88">
        <f t="shared" ref="Q24:R24" si="10">SUM(Q4:Q6)</f>
        <v>3037.736486188282</v>
      </c>
      <c r="R24" s="88">
        <f t="shared" si="10"/>
        <v>1972.9062600830921</v>
      </c>
      <c r="S24" s="94" cm="1">
        <f t="array" ref="S24">INDEX(sulfurdioxide,1+INT((ROW(A20)-1)/COLUMNS(sulfurdioxide)),MOD(ROW(A20)-1+COLUMNS(sulfurdioxide),COLUMNS(sulfurdioxide))+1)</f>
        <v>1786.02920648894</v>
      </c>
    </row>
    <row r="25" spans="1:19">
      <c r="A25" s="53" t="s">
        <v>27</v>
      </c>
      <c r="B25" s="72">
        <f t="shared" ref="B25:M25" si="11">SUM(B7:B13)</f>
        <v>1417.979834</v>
      </c>
      <c r="C25" s="72">
        <f t="shared" si="11"/>
        <v>1464.424387</v>
      </c>
      <c r="D25" s="72">
        <f t="shared" si="11"/>
        <v>1084.8664489189603</v>
      </c>
      <c r="E25" s="72">
        <f t="shared" si="11"/>
        <v>1062.4693062139922</v>
      </c>
      <c r="F25" s="72">
        <f t="shared" si="11"/>
        <v>1039.9826494490242</v>
      </c>
      <c r="G25" s="72">
        <f t="shared" si="11"/>
        <v>1017.0863726840561</v>
      </c>
      <c r="H25" s="72">
        <f t="shared" si="11"/>
        <v>942.24994546406026</v>
      </c>
      <c r="I25" s="72">
        <f t="shared" si="11"/>
        <v>867.41351824406479</v>
      </c>
      <c r="J25" s="72">
        <f t="shared" si="11"/>
        <v>792.25028299286362</v>
      </c>
      <c r="K25" s="72">
        <f t="shared" si="11"/>
        <v>729.76032827717574</v>
      </c>
      <c r="L25" s="72">
        <f t="shared" si="11"/>
        <v>667.27037356148776</v>
      </c>
      <c r="M25" s="72">
        <f t="shared" si="11"/>
        <v>604.7804188458</v>
      </c>
      <c r="N25" s="80">
        <f t="shared" ref="N25:P25" si="12">SUM(N7:N13)</f>
        <v>604.71335564566266</v>
      </c>
      <c r="O25" s="80">
        <f t="shared" si="12"/>
        <v>604.64629244552532</v>
      </c>
      <c r="P25" s="80">
        <f t="shared" si="12"/>
        <v>537.71721870849444</v>
      </c>
      <c r="Q25" s="88">
        <f t="shared" ref="Q25:R25" si="13">SUM(Q7:Q13)</f>
        <v>537.71721870849444</v>
      </c>
      <c r="R25" s="88">
        <f t="shared" si="13"/>
        <v>537.71721870849444</v>
      </c>
      <c r="S25" s="94" cm="1">
        <f t="array" ref="S25">INDEX(sulfurdioxide,1+INT((ROW(A21)-1)/COLUMNS(sulfurdioxide)),MOD(ROW(A21)-1+COLUMNS(sulfurdioxide),COLUMNS(sulfurdioxide))+1)</f>
        <v>1780.2452513395594</v>
      </c>
    </row>
    <row r="26" spans="1:19">
      <c r="A26" s="53" t="s">
        <v>28</v>
      </c>
      <c r="B26" s="72">
        <f t="shared" ref="B26:M26" si="14">B14 + B15</f>
        <v>696.55436499999996</v>
      </c>
      <c r="C26" s="72">
        <f t="shared" si="14"/>
        <v>687.83118000000002</v>
      </c>
      <c r="D26" s="72">
        <f t="shared" si="14"/>
        <v>1011.2683115838288</v>
      </c>
      <c r="E26" s="72">
        <f t="shared" si="14"/>
        <v>901.48294994536843</v>
      </c>
      <c r="F26" s="72">
        <f t="shared" si="14"/>
        <v>791.69758830690807</v>
      </c>
      <c r="G26" s="72">
        <f t="shared" si="14"/>
        <v>681.91222666844772</v>
      </c>
      <c r="H26" s="72">
        <f t="shared" si="14"/>
        <v>505.64235858046493</v>
      </c>
      <c r="I26" s="72">
        <f t="shared" si="14"/>
        <v>329.37249049248214</v>
      </c>
      <c r="J26" s="72">
        <f t="shared" si="14"/>
        <v>240.48494074916098</v>
      </c>
      <c r="K26" s="72">
        <f t="shared" si="14"/>
        <v>242.77317307526218</v>
      </c>
      <c r="L26" s="72">
        <f t="shared" si="14"/>
        <v>158.28373343430229</v>
      </c>
      <c r="M26" s="72">
        <f t="shared" si="14"/>
        <v>156.59928143671448</v>
      </c>
      <c r="N26" s="80">
        <f t="shared" ref="N26:P26" si="15">N14 + N15</f>
        <v>156.54705179877743</v>
      </c>
      <c r="O26" s="80">
        <f t="shared" si="15"/>
        <v>156.49482216084041</v>
      </c>
      <c r="P26" s="80">
        <f t="shared" si="15"/>
        <v>104.36964349968696</v>
      </c>
      <c r="Q26" s="88">
        <f t="shared" ref="Q26:R26" si="16">Q14 + Q15</f>
        <v>76.691746536418464</v>
      </c>
      <c r="R26" s="88">
        <f t="shared" si="16"/>
        <v>49.042478727971989</v>
      </c>
      <c r="S26" s="94" cm="1">
        <f t="array" ref="S26">INDEX(sulfurdioxide,1+INT((ROW(A22)-1)/COLUMNS(sulfurdioxide)),MOD(ROW(A22)-1+COLUMNS(sulfurdioxide),COLUMNS(sulfurdioxide))+1)</f>
        <v>1763.2694821899076</v>
      </c>
    </row>
    <row r="27" spans="1:19">
      <c r="A27" s="53" t="s">
        <v>29</v>
      </c>
      <c r="B27" s="72">
        <f t="shared" ref="B27:M27" si="17">B16</f>
        <v>69.539186999999998</v>
      </c>
      <c r="C27" s="72">
        <f t="shared" si="17"/>
        <v>44.252963000000001</v>
      </c>
      <c r="D27" s="72">
        <f t="shared" si="17"/>
        <v>134.94766473039971</v>
      </c>
      <c r="E27" s="72">
        <f t="shared" si="17"/>
        <v>140.03166509695822</v>
      </c>
      <c r="F27" s="72">
        <f t="shared" si="17"/>
        <v>145.11566546351673</v>
      </c>
      <c r="G27" s="72">
        <f t="shared" si="17"/>
        <v>125.78046339385837</v>
      </c>
      <c r="H27" s="72">
        <f t="shared" si="17"/>
        <v>130.18024182856891</v>
      </c>
      <c r="I27" s="72">
        <f t="shared" si="17"/>
        <v>134.58002026327947</v>
      </c>
      <c r="J27" s="72">
        <f t="shared" si="17"/>
        <v>138.97816342146493</v>
      </c>
      <c r="K27" s="72">
        <f t="shared" si="17"/>
        <v>149.88929388244762</v>
      </c>
      <c r="L27" s="72">
        <f t="shared" si="17"/>
        <v>160.80042434343031</v>
      </c>
      <c r="M27" s="72">
        <f t="shared" si="17"/>
        <v>197.55506837643335</v>
      </c>
      <c r="N27" s="80">
        <f t="shared" ref="N27:P27" si="18">N16</f>
        <v>197.53166579203616</v>
      </c>
      <c r="O27" s="80">
        <f t="shared" si="18"/>
        <v>197.50826320763898</v>
      </c>
      <c r="P27" s="80">
        <f t="shared" si="18"/>
        <v>148.89792187659285</v>
      </c>
      <c r="Q27" s="87">
        <f t="shared" ref="Q27:R27" si="19">Q16</f>
        <v>148.89792187659285</v>
      </c>
      <c r="R27" s="87">
        <f t="shared" si="19"/>
        <v>148.89792187659285</v>
      </c>
      <c r="S27" s="94" cm="1">
        <f t="array" ref="S27">INDEX(sulfurdioxide,1+INT((ROW(A23)-1)/COLUMNS(sulfurdioxide)),MOD(ROW(A23)-1+COLUMNS(sulfurdioxide),COLUMNS(sulfurdioxide))+1)</f>
        <v>1735.1048449483746</v>
      </c>
    </row>
    <row r="28" spans="1:19">
      <c r="A28" s="53" t="s">
        <v>17</v>
      </c>
      <c r="B28" s="72">
        <f t="shared" ref="B28:M28" si="20">SUM(B24:B27)</f>
        <v>16346.998164999999</v>
      </c>
      <c r="C28" s="72">
        <f t="shared" si="20"/>
        <v>15931.655638</v>
      </c>
      <c r="D28" s="72">
        <f t="shared" si="20"/>
        <v>15032.064971951257</v>
      </c>
      <c r="E28" s="72">
        <f t="shared" si="20"/>
        <v>14807.944022964755</v>
      </c>
      <c r="F28" s="72">
        <f t="shared" si="20"/>
        <v>14571.443002309112</v>
      </c>
      <c r="G28" s="72">
        <f t="shared" si="20"/>
        <v>14545.748475852128</v>
      </c>
      <c r="H28" s="72">
        <f t="shared" si="20"/>
        <v>13122.556026637043</v>
      </c>
      <c r="I28" s="72">
        <f t="shared" si="20"/>
        <v>11699.363577421958</v>
      </c>
      <c r="J28" s="72">
        <f t="shared" si="20"/>
        <v>10323.6578630759</v>
      </c>
      <c r="K28" s="72">
        <f t="shared" si="20"/>
        <v>9089.2376586734881</v>
      </c>
      <c r="L28" s="72">
        <f t="shared" si="20"/>
        <v>7732.2084151080553</v>
      </c>
      <c r="M28" s="72">
        <f t="shared" si="20"/>
        <v>6478.8391670777037</v>
      </c>
      <c r="N28" s="80">
        <f t="shared" ref="N28:P28" si="21">SUM(N24:N27)</f>
        <v>6477.1884243950317</v>
      </c>
      <c r="O28" s="80">
        <f t="shared" si="21"/>
        <v>6475.537681712357</v>
      </c>
      <c r="P28" s="80">
        <f t="shared" si="21"/>
        <v>4802.8419223022465</v>
      </c>
      <c r="Q28" s="88">
        <f t="shared" ref="Q28:R28" si="22">SUM(Q24:Q27)</f>
        <v>3801.043373309788</v>
      </c>
      <c r="R28" s="88">
        <f t="shared" si="22"/>
        <v>2708.5638793961516</v>
      </c>
      <c r="S28" s="94" cm="1">
        <f t="array" ref="S28">INDEX(sulfurdioxide,1+INT((ROW(A24)-1)/COLUMNS(sulfurdioxide)),MOD(ROW(A24)-1+COLUMNS(sulfurdioxide),COLUMNS(sulfurdioxide))+1)</f>
        <v>1514.1602867064344</v>
      </c>
    </row>
    <row r="29" spans="1:19">
      <c r="S29" s="94" cm="1">
        <f t="array" ref="S29">INDEX(sulfurdioxide,1+INT((ROW(A25)-1)/COLUMNS(sulfurdioxide)),MOD(ROW(A25)-1+COLUMNS(sulfurdioxide),COLUMNS(sulfurdioxide))+1)</f>
        <v>1293.2157284644941</v>
      </c>
    </row>
    <row r="30" spans="1:19">
      <c r="S30" s="94" cm="1">
        <f t="array" ref="S30">INDEX(sulfurdioxide,1+INT((ROW(A26)-1)/COLUMNS(sulfurdioxide)),MOD(ROW(A26)-1+COLUMNS(sulfurdioxide),COLUMNS(sulfurdioxide))+1)</f>
        <v>1068.632246197403</v>
      </c>
    </row>
    <row r="31" spans="1:19">
      <c r="S31" s="94" cm="1">
        <f t="array" ref="S31">INDEX(sulfurdioxide,1+INT((ROW(A27)-1)/COLUMNS(sulfurdioxide)),MOD(ROW(A27)-1+COLUMNS(sulfurdioxide),COLUMNS(sulfurdioxide))+1)</f>
        <v>937.73042502273779</v>
      </c>
    </row>
    <row r="32" spans="1:19">
      <c r="S32" s="94" cm="1">
        <f t="array" ref="S32">INDEX(sulfurdioxide,1+INT((ROW(A28)-1)/COLUMNS(sulfurdioxide)),MOD(ROW(A28)-1+COLUMNS(sulfurdioxide),COLUMNS(sulfurdioxide))+1)</f>
        <v>806.82860384807259</v>
      </c>
    </row>
    <row r="33" spans="19:19">
      <c r="S33" s="94" cm="1">
        <f t="array" ref="S33">INDEX(sulfurdioxide,1+INT((ROW(A29)-1)/COLUMNS(sulfurdioxide)),MOD(ROW(A29)-1+COLUMNS(sulfurdioxide),COLUMNS(sulfurdioxide))+1)</f>
        <v>675.92678267340727</v>
      </c>
    </row>
    <row r="34" spans="19:19">
      <c r="S34" s="94" cm="1">
        <f t="array" ref="S34">INDEX(sulfurdioxide,1+INT((ROW(A30)-1)/COLUMNS(sulfurdioxide)),MOD(ROW(A30)-1+COLUMNS(sulfurdioxide),COLUMNS(sulfurdioxide))+1)</f>
        <v>675.90775734337285</v>
      </c>
    </row>
    <row r="35" spans="19:19">
      <c r="S35" s="94" cm="1">
        <f t="array" ref="S35">INDEX(sulfurdioxide,1+INT((ROW(A31)-1)/COLUMNS(sulfurdioxide)),MOD(ROW(A31)-1+COLUMNS(sulfurdioxide),COLUMNS(sulfurdioxide))+1)</f>
        <v>675.88873201333843</v>
      </c>
    </row>
    <row r="36" spans="19:19">
      <c r="S36" s="94" cm="1">
        <f t="array" ref="S36">INDEX(sulfurdioxide,1+INT((ROW(A32)-1)/COLUMNS(sulfurdioxide)),MOD(ROW(A32)-1+COLUMNS(sulfurdioxide),COLUMNS(sulfurdioxide))+1)</f>
        <v>656.90145263900524</v>
      </c>
    </row>
    <row r="37" spans="19:19">
      <c r="S37" s="94" cm="1">
        <f t="array" ref="S37">INDEX(sulfurdioxide,1+INT((ROW(A33)-1)/COLUMNS(sulfurdioxide)),MOD(ROW(A33)-1+COLUMNS(sulfurdioxide),COLUMNS(sulfurdioxide))+1)</f>
        <v>656.90145263900524</v>
      </c>
    </row>
    <row r="38" spans="19:19">
      <c r="S38" s="94" cm="1">
        <f t="array" ref="S38">INDEX(sulfurdioxide,1+INT((ROW(A34)-1)/COLUMNS(sulfurdioxide)),MOD(ROW(A34)-1+COLUMNS(sulfurdioxide),COLUMNS(sulfurdioxide))+1)</f>
        <v>656.90145263900524</v>
      </c>
    </row>
    <row r="39" spans="19:19">
      <c r="S39" s="94" cm="1">
        <f t="array" ref="S39">INDEX(sulfurdioxide,1+INT((ROW(A35)-1)/COLUMNS(sulfurdioxide)),MOD(ROW(A35)-1+COLUMNS(sulfurdioxide),COLUMNS(sulfurdioxide))+1)</f>
        <v>627.90006600000004</v>
      </c>
    </row>
    <row r="40" spans="19:19">
      <c r="S40" s="94" cm="1">
        <f t="array" ref="S40">INDEX(sulfurdioxide,1+INT((ROW(A36)-1)/COLUMNS(sulfurdioxide)),MOD(ROW(A36)-1+COLUMNS(sulfurdioxide),COLUMNS(sulfurdioxide))+1)</f>
        <v>641.95841200000007</v>
      </c>
    </row>
    <row r="41" spans="19:19">
      <c r="S41" s="94" cm="1">
        <f t="array" ref="S41">INDEX(sulfurdioxide,1+INT((ROW(A37)-1)/COLUMNS(sulfurdioxide)),MOD(ROW(A37)-1+COLUMNS(sulfurdioxide),COLUMNS(sulfurdioxide))+1)</f>
        <v>578.86964928142459</v>
      </c>
    </row>
    <row r="42" spans="19:19">
      <c r="S42" s="94" cm="1">
        <f t="array" ref="S42">INDEX(sulfurdioxide,1+INT((ROW(A38)-1)/COLUMNS(sulfurdioxide)),MOD(ROW(A38)-1+COLUMNS(sulfurdioxide),COLUMNS(sulfurdioxide))+1)</f>
        <v>580.74241246373947</v>
      </c>
    </row>
    <row r="43" spans="19:19">
      <c r="S43" s="94" cm="1">
        <f t="array" ref="S43">INDEX(sulfurdioxide,1+INT((ROW(A39)-1)/COLUMNS(sulfurdioxide)),MOD(ROW(A39)-1+COLUMNS(sulfurdioxide),COLUMNS(sulfurdioxide))+1)</f>
        <v>581.63009212718634</v>
      </c>
    </row>
    <row r="44" spans="19:19">
      <c r="S44" s="94" cm="1">
        <f t="array" ref="S44">INDEX(sulfurdioxide,1+INT((ROW(A40)-1)/COLUMNS(sulfurdioxide)),MOD(ROW(A40)-1+COLUMNS(sulfurdioxide),COLUMNS(sulfurdioxide))+1)</f>
        <v>581.54304845186527</v>
      </c>
    </row>
    <row r="45" spans="19:19">
      <c r="S45" s="94" cm="1">
        <f t="array" ref="S45">INDEX(sulfurdioxide,1+INT((ROW(A41)-1)/COLUMNS(sulfurdioxide)),MOD(ROW(A41)-1+COLUMNS(sulfurdioxide),COLUMNS(sulfurdioxide))+1)</f>
        <v>484.76297564149894</v>
      </c>
    </row>
    <row r="46" spans="19:19">
      <c r="S46" s="94" cm="1">
        <f t="array" ref="S46">INDEX(sulfurdioxide,1+INT((ROW(A42)-1)/COLUMNS(sulfurdioxide)),MOD(ROW(A42)-1+COLUMNS(sulfurdioxide),COLUMNS(sulfurdioxide))+1)</f>
        <v>387.98290283113261</v>
      </c>
    </row>
    <row r="47" spans="19:19">
      <c r="S47" s="94" cm="1">
        <f t="array" ref="S47">INDEX(sulfurdioxide,1+INT((ROW(A43)-1)/COLUMNS(sulfurdioxide)),MOD(ROW(A43)-1+COLUMNS(sulfurdioxide),COLUMNS(sulfurdioxide))+1)</f>
        <v>291.10598107397055</v>
      </c>
    </row>
    <row r="48" spans="19:19">
      <c r="S48" s="94" cm="1">
        <f t="array" ref="S48">INDEX(sulfurdioxide,1+INT((ROW(A44)-1)/COLUMNS(sulfurdioxide)),MOD(ROW(A44)-1+COLUMNS(sulfurdioxide),COLUMNS(sulfurdioxide))+1)</f>
        <v>266.96469690585974</v>
      </c>
    </row>
    <row r="49" spans="19:19">
      <c r="S49" s="94" cm="1">
        <f t="array" ref="S49">INDEX(sulfurdioxide,1+INT((ROW(A45)-1)/COLUMNS(sulfurdioxide)),MOD(ROW(A45)-1+COLUMNS(sulfurdioxide),COLUMNS(sulfurdioxide))+1)</f>
        <v>242.82341273774892</v>
      </c>
    </row>
    <row r="50" spans="19:19">
      <c r="S50" s="94" cm="1">
        <f t="array" ref="S50">INDEX(sulfurdioxide,1+INT((ROW(A46)-1)/COLUMNS(sulfurdioxide)),MOD(ROW(A46)-1+COLUMNS(sulfurdioxide),COLUMNS(sulfurdioxide))+1)</f>
        <v>218.68212856963811</v>
      </c>
    </row>
    <row r="51" spans="19:19">
      <c r="S51" s="94" cm="1">
        <f t="array" ref="S51">INDEX(sulfurdioxide,1+INT((ROW(A47)-1)/COLUMNS(sulfurdioxide)),MOD(ROW(A47)-1+COLUMNS(sulfurdioxide),COLUMNS(sulfurdioxide))+1)</f>
        <v>218.59431528952629</v>
      </c>
    </row>
    <row r="52" spans="19:19">
      <c r="S52" s="94" cm="1">
        <f t="array" ref="S52">INDEX(sulfurdioxide,1+INT((ROW(A48)-1)/COLUMNS(sulfurdioxide)),MOD(ROW(A48)-1+COLUMNS(sulfurdioxide),COLUMNS(sulfurdioxide))+1)</f>
        <v>218.50650200941448</v>
      </c>
    </row>
    <row r="53" spans="19:19">
      <c r="S53" s="94" cm="1">
        <f t="array" ref="S53">INDEX(sulfurdioxide,1+INT((ROW(A49)-1)/COLUMNS(sulfurdioxide)),MOD(ROW(A49)-1+COLUMNS(sulfurdioxide),COLUMNS(sulfurdioxide))+1)</f>
        <v>130.86884845781526</v>
      </c>
    </row>
    <row r="54" spans="19:19">
      <c r="S54" s="94" cm="1">
        <f t="array" ref="S54">INDEX(sulfurdioxide,1+INT((ROW(A50)-1)/COLUMNS(sulfurdioxide)),MOD(ROW(A50)-1+COLUMNS(sulfurdioxide),COLUMNS(sulfurdioxide))+1)</f>
        <v>130.86884845781526</v>
      </c>
    </row>
    <row r="55" spans="19:19">
      <c r="S55" s="94" cm="1">
        <f t="array" ref="S55">INDEX(sulfurdioxide,1+INT((ROW(A51)-1)/COLUMNS(sulfurdioxide)),MOD(ROW(A51)-1+COLUMNS(sulfurdioxide),COLUMNS(sulfurdioxide))+1)</f>
        <v>130.86884845781526</v>
      </c>
    </row>
    <row r="56" spans="19:19">
      <c r="S56" s="94" cm="1">
        <f t="array" ref="S56">INDEX(sulfurdioxide,1+INT((ROW(A52)-1)/COLUMNS(sulfurdioxide)),MOD(ROW(A52)-1+COLUMNS(sulfurdioxide),COLUMNS(sulfurdioxide))+1)</f>
        <v>338.39419099999998</v>
      </c>
    </row>
    <row r="57" spans="19:19">
      <c r="S57" s="94" cm="1">
        <f t="array" ref="S57">INDEX(sulfurdioxide,1+INT((ROW(A53)-1)/COLUMNS(sulfurdioxide)),MOD(ROW(A53)-1+COLUMNS(sulfurdioxide),COLUMNS(sulfurdioxide))+1)</f>
        <v>342.200335</v>
      </c>
    </row>
    <row r="58" spans="19:19">
      <c r="S58" s="94" cm="1">
        <f t="array" ref="S58">INDEX(sulfurdioxide,1+INT((ROW(A54)-1)/COLUMNS(sulfurdioxide)),MOD(ROW(A54)-1+COLUMNS(sulfurdioxide),COLUMNS(sulfurdioxide))+1)</f>
        <v>259.09939545220357</v>
      </c>
    </row>
    <row r="59" spans="19:19">
      <c r="S59" s="94" cm="1">
        <f t="array" ref="S59">INDEX(sulfurdioxide,1+INT((ROW(A55)-1)/COLUMNS(sulfurdioxide)),MOD(ROW(A55)-1+COLUMNS(sulfurdioxide),COLUMNS(sulfurdioxide))+1)</f>
        <v>256.56512425282114</v>
      </c>
    </row>
    <row r="60" spans="19:19">
      <c r="S60" s="94" cm="1">
        <f t="array" ref="S60">INDEX(sulfurdioxide,1+INT((ROW(A56)-1)/COLUMNS(sulfurdioxide)),MOD(ROW(A56)-1+COLUMNS(sulfurdioxide),COLUMNS(sulfurdioxide))+1)</f>
        <v>254.03085305343868</v>
      </c>
    </row>
    <row r="61" spans="19:19">
      <c r="S61" s="94" cm="1">
        <f t="array" ref="S61">INDEX(sulfurdioxide,1+INT((ROW(A57)-1)/COLUMNS(sulfurdioxide)),MOD(ROW(A57)-1+COLUMNS(sulfurdioxide),COLUMNS(sulfurdioxide))+1)</f>
        <v>251.49658185405619</v>
      </c>
    </row>
    <row r="62" spans="19:19">
      <c r="S62" s="94" cm="1">
        <f t="array" ref="S62">INDEX(sulfurdioxide,1+INT((ROW(A58)-1)/COLUMNS(sulfurdioxide)),MOD(ROW(A58)-1+COLUMNS(sulfurdioxide),COLUMNS(sulfurdioxide))+1)</f>
        <v>229.28947486513746</v>
      </c>
    </row>
    <row r="63" spans="19:19">
      <c r="S63" s="94" cm="1">
        <f t="array" ref="S63">INDEX(sulfurdioxide,1+INT((ROW(A59)-1)/COLUMNS(sulfurdioxide)),MOD(ROW(A59)-1+COLUMNS(sulfurdioxide),COLUMNS(sulfurdioxide))+1)</f>
        <v>207.08236787621874</v>
      </c>
    </row>
    <row r="64" spans="19:19">
      <c r="S64" s="94" cm="1">
        <f t="array" ref="S64">INDEX(sulfurdioxide,1+INT((ROW(A60)-1)/COLUMNS(sulfurdioxide)),MOD(ROW(A60)-1+COLUMNS(sulfurdioxide),COLUMNS(sulfurdioxide))+1)</f>
        <v>184.87526088311498</v>
      </c>
    </row>
    <row r="65" spans="19:19">
      <c r="S65" s="94" cm="1">
        <f t="array" ref="S65">INDEX(sulfurdioxide,1+INT((ROW(A61)-1)/COLUMNS(sulfurdioxide)),MOD(ROW(A61)-1+COLUMNS(sulfurdioxide),COLUMNS(sulfurdioxide))+1)</f>
        <v>165.42026329833251</v>
      </c>
    </row>
    <row r="66" spans="19:19">
      <c r="S66" s="94" cm="1">
        <f t="array" ref="S66">INDEX(sulfurdioxide,1+INT((ROW(A62)-1)/COLUMNS(sulfurdioxide)),MOD(ROW(A62)-1+COLUMNS(sulfurdioxide),COLUMNS(sulfurdioxide))+1)</f>
        <v>145.96526571355005</v>
      </c>
    </row>
    <row r="67" spans="19:19">
      <c r="S67" s="94" cm="1">
        <f t="array" ref="S67">INDEX(sulfurdioxide,1+INT((ROW(A63)-1)/COLUMNS(sulfurdioxide)),MOD(ROW(A63)-1+COLUMNS(sulfurdioxide),COLUMNS(sulfurdioxide))+1)</f>
        <v>126.51026812876761</v>
      </c>
    </row>
    <row r="68" spans="19:19">
      <c r="S68" s="94" cm="1">
        <f t="array" ref="S68">INDEX(sulfurdioxide,1+INT((ROW(A64)-1)/COLUMNS(sulfurdioxide)),MOD(ROW(A64)-1+COLUMNS(sulfurdioxide),COLUMNS(sulfurdioxide))+1)</f>
        <v>126.49873754498586</v>
      </c>
    </row>
    <row r="69" spans="19:19">
      <c r="S69" s="94" cm="1">
        <f t="array" ref="S69">INDEX(sulfurdioxide,1+INT((ROW(A65)-1)/COLUMNS(sulfurdioxide)),MOD(ROW(A65)-1+COLUMNS(sulfurdioxide),COLUMNS(sulfurdioxide))+1)</f>
        <v>126.48720696120411</v>
      </c>
    </row>
    <row r="70" spans="19:19">
      <c r="S70" s="94" cm="1">
        <f t="array" ref="S70">INDEX(sulfurdioxide,1+INT((ROW(A66)-1)/COLUMNS(sulfurdioxide)),MOD(ROW(A66)-1+COLUMNS(sulfurdioxide),COLUMNS(sulfurdioxide))+1)</f>
        <v>114.97968434701743</v>
      </c>
    </row>
    <row r="71" spans="19:19">
      <c r="S71" s="94" cm="1">
        <f t="array" ref="S71">INDEX(sulfurdioxide,1+INT((ROW(A67)-1)/COLUMNS(sulfurdioxide)),MOD(ROW(A67)-1+COLUMNS(sulfurdioxide),COLUMNS(sulfurdioxide))+1)</f>
        <v>114.97968434701743</v>
      </c>
    </row>
    <row r="72" spans="19:19">
      <c r="S72" s="94" cm="1">
        <f t="array" ref="S72">INDEX(sulfurdioxide,1+INT((ROW(A68)-1)/COLUMNS(sulfurdioxide)),MOD(ROW(A68)-1+COLUMNS(sulfurdioxide),COLUMNS(sulfurdioxide))+1)</f>
        <v>114.97968434701743</v>
      </c>
    </row>
    <row r="73" spans="19:19">
      <c r="S73" s="94" cm="1">
        <f t="array" ref="S73">INDEX(sulfurdioxide,1+INT((ROW(A69)-1)/COLUMNS(sulfurdioxide)),MOD(ROW(A69)-1+COLUMNS(sulfurdioxide),COLUMNS(sulfurdioxide))+1)</f>
        <v>312.641367</v>
      </c>
    </row>
    <row r="74" spans="19:19">
      <c r="S74" s="94" cm="1">
        <f t="array" ref="S74">INDEX(sulfurdioxide,1+INT((ROW(A70)-1)/COLUMNS(sulfurdioxide)),MOD(ROW(A70)-1+COLUMNS(sulfurdioxide),COLUMNS(sulfurdioxide))+1)</f>
        <v>331.756955</v>
      </c>
    </row>
    <row r="75" spans="19:19">
      <c r="S75" s="94" cm="1">
        <f t="array" ref="S75">INDEX(sulfurdioxide,1+INT((ROW(A71)-1)/COLUMNS(sulfurdioxide)),MOD(ROW(A71)-1+COLUMNS(sulfurdioxide),COLUMNS(sulfurdioxide))+1)</f>
        <v>212.95500189338239</v>
      </c>
    </row>
    <row r="76" spans="19:19">
      <c r="S76" s="94" cm="1">
        <f t="array" ref="S76">INDEX(sulfurdioxide,1+INT((ROW(A72)-1)/COLUMNS(sulfurdioxide)),MOD(ROW(A72)-1+COLUMNS(sulfurdioxide),COLUMNS(sulfurdioxide))+1)</f>
        <v>200.16827549947035</v>
      </c>
    </row>
    <row r="77" spans="19:19">
      <c r="S77" s="94" cm="1">
        <f t="array" ref="S77">INDEX(sulfurdioxide,1+INT((ROW(A73)-1)/COLUMNS(sulfurdioxide)),MOD(ROW(A73)-1+COLUMNS(sulfurdioxide),COLUMNS(sulfurdioxide))+1)</f>
        <v>187.38145910555835</v>
      </c>
    </row>
    <row r="78" spans="19:19">
      <c r="S78" s="94" cm="1">
        <f t="array" ref="S78">INDEX(sulfurdioxide,1+INT((ROW(A74)-1)/COLUMNS(sulfurdioxide)),MOD(ROW(A74)-1+COLUMNS(sulfurdioxide),COLUMNS(sulfurdioxide))+1)</f>
        <v>174.59464271164632</v>
      </c>
    </row>
    <row r="79" spans="19:19">
      <c r="S79" s="94" cm="1">
        <f t="array" ref="S79">INDEX(sulfurdioxide,1+INT((ROW(A75)-1)/COLUMNS(sulfurdioxide)),MOD(ROW(A75)-1+COLUMNS(sulfurdioxide),COLUMNS(sulfurdioxide))+1)</f>
        <v>175.47196903571421</v>
      </c>
    </row>
    <row r="80" spans="19:19">
      <c r="S80" s="94" cm="1">
        <f t="array" ref="S80">INDEX(sulfurdioxide,1+INT((ROW(A76)-1)/COLUMNS(sulfurdioxide)),MOD(ROW(A76)-1+COLUMNS(sulfurdioxide),COLUMNS(sulfurdioxide))+1)</f>
        <v>176.3492953597821</v>
      </c>
    </row>
    <row r="81" spans="19:19">
      <c r="S81" s="94" cm="1">
        <f t="array" ref="S81">INDEX(sulfurdioxide,1+INT((ROW(A77)-1)/COLUMNS(sulfurdioxide)),MOD(ROW(A77)-1+COLUMNS(sulfurdioxide),COLUMNS(sulfurdioxide))+1)</f>
        <v>177.22662167939919</v>
      </c>
    </row>
    <row r="82" spans="19:19">
      <c r="S82" s="94" cm="1">
        <f t="array" ref="S82">INDEX(sulfurdioxide,1+INT((ROW(A78)-1)/COLUMNS(sulfurdioxide)),MOD(ROW(A78)-1+COLUMNS(sulfurdioxide),COLUMNS(sulfurdioxide))+1)</f>
        <v>166.28790512039393</v>
      </c>
    </row>
    <row r="83" spans="19:19">
      <c r="S83" s="94" cm="1">
        <f t="array" ref="S83">INDEX(sulfurdioxide,1+INT((ROW(A79)-1)/COLUMNS(sulfurdioxide)),MOD(ROW(A79)-1+COLUMNS(sulfurdioxide),COLUMNS(sulfurdioxide))+1)</f>
        <v>155.34918856138867</v>
      </c>
    </row>
    <row r="84" spans="19:19">
      <c r="S84" s="94" cm="1">
        <f t="array" ref="S84">INDEX(sulfurdioxide,1+INT((ROW(A80)-1)/COLUMNS(sulfurdioxide)),MOD(ROW(A80)-1+COLUMNS(sulfurdioxide),COLUMNS(sulfurdioxide))+1)</f>
        <v>144.41047200238341</v>
      </c>
    </row>
    <row r="85" spans="19:19">
      <c r="S85" s="94" cm="1">
        <f t="array" ref="S85">INDEX(sulfurdioxide,1+INT((ROW(A81)-1)/COLUMNS(sulfurdioxide)),MOD(ROW(A81)-1+COLUMNS(sulfurdioxide),COLUMNS(sulfurdioxide))+1)</f>
        <v>144.37354622563981</v>
      </c>
    </row>
    <row r="86" spans="19:19">
      <c r="S86" s="94" cm="1">
        <f t="array" ref="S86">INDEX(sulfurdioxide,1+INT((ROW(A82)-1)/COLUMNS(sulfurdioxide)),MOD(ROW(A82)-1+COLUMNS(sulfurdioxide),COLUMNS(sulfurdioxide))+1)</f>
        <v>144.33662044889621</v>
      </c>
    </row>
    <row r="87" spans="19:19">
      <c r="S87" s="94" cm="1">
        <f t="array" ref="S87">INDEX(sulfurdioxide,1+INT((ROW(A83)-1)/COLUMNS(sulfurdioxide)),MOD(ROW(A83)-1+COLUMNS(sulfurdioxide),COLUMNS(sulfurdioxide))+1)</f>
        <v>107.4846952587758</v>
      </c>
    </row>
    <row r="88" spans="19:19">
      <c r="S88" s="94" cm="1">
        <f t="array" ref="S88">INDEX(sulfurdioxide,1+INT((ROW(A84)-1)/COLUMNS(sulfurdioxide)),MOD(ROW(A84)-1+COLUMNS(sulfurdioxide),COLUMNS(sulfurdioxide))+1)</f>
        <v>107.4846952587758</v>
      </c>
    </row>
    <row r="89" spans="19:19">
      <c r="S89" s="94" cm="1">
        <f t="array" ref="S89">INDEX(sulfurdioxide,1+INT((ROW(A85)-1)/COLUMNS(sulfurdioxide)),MOD(ROW(A85)-1+COLUMNS(sulfurdioxide),COLUMNS(sulfurdioxide))+1)</f>
        <v>107.4846952587758</v>
      </c>
    </row>
    <row r="90" spans="19:19">
      <c r="S90" s="94" cm="1">
        <f t="array" ref="S90">INDEX(sulfurdioxide,1+INT((ROW(A86)-1)/COLUMNS(sulfurdioxide)),MOD(ROW(A86)-1+COLUMNS(sulfurdioxide),COLUMNS(sulfurdioxide))+1)</f>
        <v>315.76159799999999</v>
      </c>
    </row>
    <row r="91" spans="19:19">
      <c r="S91" s="94" cm="1">
        <f t="array" ref="S91">INDEX(sulfurdioxide,1+INT((ROW(A87)-1)/COLUMNS(sulfurdioxide)),MOD(ROW(A87)-1+COLUMNS(sulfurdioxide),COLUMNS(sulfurdioxide))+1)</f>
        <v>319.01205699999997</v>
      </c>
    </row>
    <row r="92" spans="19:19">
      <c r="S92" s="94" cm="1">
        <f t="array" ref="S92">INDEX(sulfurdioxide,1+INT((ROW(A88)-1)/COLUMNS(sulfurdioxide)),MOD(ROW(A88)-1+COLUMNS(sulfurdioxide),COLUMNS(sulfurdioxide))+1)</f>
        <v>256.66710354183527</v>
      </c>
    </row>
    <row r="93" spans="19:19">
      <c r="S93" s="94" cm="1">
        <f t="array" ref="S93">INDEX(sulfurdioxide,1+INT((ROW(A89)-1)/COLUMNS(sulfurdioxide)),MOD(ROW(A89)-1+COLUMNS(sulfurdioxide),COLUMNS(sulfurdioxide))+1)</f>
        <v>237.37531081249514</v>
      </c>
    </row>
    <row r="94" spans="19:19">
      <c r="S94" s="94" cm="1">
        <f t="array" ref="S94">INDEX(sulfurdioxide,1+INT((ROW(A90)-1)/COLUMNS(sulfurdioxide)),MOD(ROW(A90)-1+COLUMNS(sulfurdioxide),COLUMNS(sulfurdioxide))+1)</f>
        <v>218.01456964315503</v>
      </c>
    </row>
    <row r="95" spans="19:19">
      <c r="S95" s="94" cm="1">
        <f t="array" ref="S95">INDEX(sulfurdioxide,1+INT((ROW(A91)-1)/COLUMNS(sulfurdioxide)),MOD(ROW(A91)-1+COLUMNS(sulfurdioxide),COLUMNS(sulfurdioxide))+1)</f>
        <v>198.65382847381488</v>
      </c>
    </row>
    <row r="96" spans="19:19">
      <c r="S96" s="94" cm="1">
        <f t="array" ref="S96">INDEX(sulfurdioxide,1+INT((ROW(A92)-1)/COLUMNS(sulfurdioxide)),MOD(ROW(A92)-1+COLUMNS(sulfurdioxide),COLUMNS(sulfurdioxide))+1)</f>
        <v>182.1299248702899</v>
      </c>
    </row>
    <row r="97" spans="19:19">
      <c r="S97" s="94" cm="1">
        <f t="array" ref="S97">INDEX(sulfurdioxide,1+INT((ROW(A93)-1)/COLUMNS(sulfurdioxide)),MOD(ROW(A93)-1+COLUMNS(sulfurdioxide),COLUMNS(sulfurdioxide))+1)</f>
        <v>165.60602126676494</v>
      </c>
    </row>
    <row r="98" spans="19:19">
      <c r="S98" s="94" cm="1">
        <f t="array" ref="S98">INDEX(sulfurdioxide,1+INT((ROW(A94)-1)/COLUMNS(sulfurdioxide)),MOD(ROW(A94)-1+COLUMNS(sulfurdioxide),COLUMNS(sulfurdioxide))+1)</f>
        <v>149.06490431967532</v>
      </c>
    </row>
    <row r="99" spans="19:19">
      <c r="S99" s="94" cm="1">
        <f t="array" ref="S99">INDEX(sulfurdioxide,1+INT((ROW(A95)-1)/COLUMNS(sulfurdioxide)),MOD(ROW(A95)-1+COLUMNS(sulfurdioxide),COLUMNS(sulfurdioxide))+1)</f>
        <v>139.11736479063981</v>
      </c>
    </row>
    <row r="100" spans="19:19">
      <c r="S100" s="94" cm="1">
        <f t="array" ref="S100">INDEX(sulfurdioxide,1+INT((ROW(A96)-1)/COLUMNS(sulfurdioxide)),MOD(ROW(A96)-1+COLUMNS(sulfurdioxide),COLUMNS(sulfurdioxide))+1)</f>
        <v>129.1698252616043</v>
      </c>
    </row>
    <row r="101" spans="19:19">
      <c r="S101" s="94" cm="1">
        <f t="array" ref="S101">INDEX(sulfurdioxide,1+INT((ROW(A97)-1)/COLUMNS(sulfurdioxide)),MOD(ROW(A97)-1+COLUMNS(sulfurdioxide),COLUMNS(sulfurdioxide))+1)</f>
        <v>119.22228573256882</v>
      </c>
    </row>
    <row r="102" spans="19:19">
      <c r="S102" s="94" cm="1">
        <f t="array" ref="S102">INDEX(sulfurdioxide,1+INT((ROW(A98)-1)/COLUMNS(sulfurdioxide)),MOD(ROW(A98)-1+COLUMNS(sulfurdioxide),COLUMNS(sulfurdioxide))+1)</f>
        <v>119.20571352486981</v>
      </c>
    </row>
    <row r="103" spans="19:19">
      <c r="S103" s="94" cm="1">
        <f t="array" ref="S103">INDEX(sulfurdioxide,1+INT((ROW(A99)-1)/COLUMNS(sulfurdioxide)),MOD(ROW(A99)-1+COLUMNS(sulfurdioxide),COLUMNS(sulfurdioxide))+1)</f>
        <v>119.18914131717079</v>
      </c>
    </row>
    <row r="104" spans="19:19">
      <c r="S104" s="94" cm="1">
        <f t="array" ref="S104">INDEX(sulfurdioxide,1+INT((ROW(A100)-1)/COLUMNS(sulfurdioxide)),MOD(ROW(A100)-1+COLUMNS(sulfurdioxide),COLUMNS(sulfurdioxide))+1)</f>
        <v>102.65007803355007</v>
      </c>
    </row>
    <row r="105" spans="19:19">
      <c r="S105" s="94" cm="1">
        <f t="array" ref="S105">INDEX(sulfurdioxide,1+INT((ROW(A101)-1)/COLUMNS(sulfurdioxide)),MOD(ROW(A101)-1+COLUMNS(sulfurdioxide),COLUMNS(sulfurdioxide))+1)</f>
        <v>102.65007803355007</v>
      </c>
    </row>
    <row r="106" spans="19:19">
      <c r="S106" s="94" cm="1">
        <f t="array" ref="S106">INDEX(sulfurdioxide,1+INT((ROW(A102)-1)/COLUMNS(sulfurdioxide)),MOD(ROW(A102)-1+COLUMNS(sulfurdioxide),COLUMNS(sulfurdioxide))+1)</f>
        <v>102.65007803355007</v>
      </c>
    </row>
    <row r="107" spans="19:19">
      <c r="S107" s="94" cm="1">
        <f t="array" ref="S107">INDEX(sulfurdioxide,1+INT((ROW(A103)-1)/COLUMNS(sulfurdioxide)),MOD(ROW(A103)-1+COLUMNS(sulfurdioxide),COLUMNS(sulfurdioxide))+1)</f>
        <v>409.65949899999998</v>
      </c>
    </row>
    <row r="108" spans="19:19">
      <c r="S108" s="94" cm="1">
        <f t="array" ref="S108">INDEX(sulfurdioxide,1+INT((ROW(A104)-1)/COLUMNS(sulfurdioxide)),MOD(ROW(A104)-1+COLUMNS(sulfurdioxide),COLUMNS(sulfurdioxide))+1)</f>
        <v>429.00187900000003</v>
      </c>
    </row>
    <row r="109" spans="19:19">
      <c r="S109" s="94" cm="1">
        <f t="array" ref="S109">INDEX(sulfurdioxide,1+INT((ROW(A105)-1)/COLUMNS(sulfurdioxide)),MOD(ROW(A105)-1+COLUMNS(sulfurdioxide),COLUMNS(sulfurdioxide))+1)</f>
        <v>325.13085675319996</v>
      </c>
    </row>
    <row r="110" spans="19:19">
      <c r="S110" s="94" cm="1">
        <f t="array" ref="S110">INDEX(sulfurdioxide,1+INT((ROW(A106)-1)/COLUMNS(sulfurdioxide)),MOD(ROW(A106)-1+COLUMNS(sulfurdioxide),COLUMNS(sulfurdioxide))+1)</f>
        <v>337.21398258649202</v>
      </c>
    </row>
    <row r="111" spans="19:19">
      <c r="S111" s="94" cm="1">
        <f t="array" ref="S111">INDEX(sulfurdioxide,1+INT((ROW(A107)-1)/COLUMNS(sulfurdioxide)),MOD(ROW(A107)-1+COLUMNS(sulfurdioxide),COLUMNS(sulfurdioxide))+1)</f>
        <v>349.29053951978409</v>
      </c>
    </row>
    <row r="112" spans="19:19">
      <c r="S112" s="94" cm="1">
        <f t="array" ref="S112">INDEX(sulfurdioxide,1+INT((ROW(A108)-1)/COLUMNS(sulfurdioxide)),MOD(ROW(A108)-1+COLUMNS(sulfurdioxide),COLUMNS(sulfurdioxide))+1)</f>
        <v>360.96385645307618</v>
      </c>
    </row>
    <row r="113" spans="19:19">
      <c r="S113" s="94" cm="1">
        <f t="array" ref="S113">INDEX(sulfurdioxide,1+INT((ROW(A109)-1)/COLUMNS(sulfurdioxide)),MOD(ROW(A109)-1+COLUMNS(sulfurdioxide),COLUMNS(sulfurdioxide))+1)</f>
        <v>325.02624891877747</v>
      </c>
    </row>
    <row r="114" spans="19:19">
      <c r="S114" s="94" cm="1">
        <f t="array" ref="S114">INDEX(sulfurdioxide,1+INT((ROW(A110)-1)/COLUMNS(sulfurdioxide)),MOD(ROW(A110)-1+COLUMNS(sulfurdioxide),COLUMNS(sulfurdioxide))+1)</f>
        <v>289.08864138447871</v>
      </c>
    </row>
    <row r="115" spans="19:19">
      <c r="S115" s="94" cm="1">
        <f t="array" ref="S115">INDEX(sulfurdioxide,1+INT((ROW(A111)-1)/COLUMNS(sulfurdioxide)),MOD(ROW(A111)-1+COLUMNS(sulfurdioxide),COLUMNS(sulfurdioxide))+1)</f>
        <v>252.861389524722</v>
      </c>
    </row>
    <row r="116" spans="19:19">
      <c r="S116" s="94" cm="1">
        <f t="array" ref="S116">INDEX(sulfurdioxide,1+INT((ROW(A112)-1)/COLUMNS(sulfurdioxide)),MOD(ROW(A112)-1+COLUMNS(sulfurdioxide),COLUMNS(sulfurdioxide))+1)</f>
        <v>231.37281616884965</v>
      </c>
    </row>
    <row r="117" spans="19:19">
      <c r="S117" s="94" cm="1">
        <f t="array" ref="S117">INDEX(sulfurdioxide,1+INT((ROW(A113)-1)/COLUMNS(sulfurdioxide)),MOD(ROW(A113)-1+COLUMNS(sulfurdioxide),COLUMNS(sulfurdioxide))+1)</f>
        <v>209.88424281297731</v>
      </c>
    </row>
    <row r="118" spans="19:19">
      <c r="S118" s="94" cm="1">
        <f t="array" ref="S118">INDEX(sulfurdioxide,1+INT((ROW(A114)-1)/COLUMNS(sulfurdioxide)),MOD(ROW(A114)-1+COLUMNS(sulfurdioxide),COLUMNS(sulfurdioxide))+1)</f>
        <v>188.39566945710493</v>
      </c>
    </row>
    <row r="119" spans="19:19">
      <c r="S119" s="94" cm="1">
        <f t="array" ref="S119">INDEX(sulfurdioxide,1+INT((ROW(A115)-1)/COLUMNS(sulfurdioxide)),MOD(ROW(A115)-1+COLUMNS(sulfurdioxide),COLUMNS(sulfurdioxide))+1)</f>
        <v>188.37968019372269</v>
      </c>
    </row>
    <row r="120" spans="19:19">
      <c r="S120" s="94" cm="1">
        <f t="array" ref="S120">INDEX(sulfurdioxide,1+INT((ROW(A116)-1)/COLUMNS(sulfurdioxide)),MOD(ROW(A116)-1+COLUMNS(sulfurdioxide),COLUMNS(sulfurdioxide))+1)</f>
        <v>188.36369093034045</v>
      </c>
    </row>
    <row r="121" spans="19:19">
      <c r="S121" s="94" cm="1">
        <f t="array" ref="S121">INDEX(sulfurdioxide,1+INT((ROW(A117)-1)/COLUMNS(sulfurdioxide)),MOD(ROW(A117)-1+COLUMNS(sulfurdioxide),COLUMNS(sulfurdioxide))+1)</f>
        <v>172.40640607485403</v>
      </c>
    </row>
    <row r="122" spans="19:19">
      <c r="S122" s="94" cm="1">
        <f t="array" ref="S122">INDEX(sulfurdioxide,1+INT((ROW(A118)-1)/COLUMNS(sulfurdioxide)),MOD(ROW(A118)-1+COLUMNS(sulfurdioxide),COLUMNS(sulfurdioxide))+1)</f>
        <v>172.40640607485403</v>
      </c>
    </row>
    <row r="123" spans="19:19">
      <c r="S123" s="94" cm="1">
        <f t="array" ref="S123">INDEX(sulfurdioxide,1+INT((ROW(A119)-1)/COLUMNS(sulfurdioxide)),MOD(ROW(A119)-1+COLUMNS(sulfurdioxide),COLUMNS(sulfurdioxide))+1)</f>
        <v>172.40640607485403</v>
      </c>
    </row>
    <row r="124" spans="19:19">
      <c r="S124" s="94" cm="1">
        <f t="array" ref="S124">INDEX(sulfurdioxide,1+INT((ROW(A120)-1)/COLUMNS(sulfurdioxide)),MOD(ROW(A120)-1+COLUMNS(sulfurdioxide),COLUMNS(sulfurdioxide))+1)</f>
        <v>1.1496679999999999</v>
      </c>
    </row>
    <row r="125" spans="19:19">
      <c r="S125" s="94" cm="1">
        <f t="array" ref="S125">INDEX(sulfurdioxide,1+INT((ROW(A121)-1)/COLUMNS(sulfurdioxide)),MOD(ROW(A121)-1+COLUMNS(sulfurdioxide),COLUMNS(sulfurdioxide))+1)</f>
        <v>1.1772529999999999</v>
      </c>
    </row>
    <row r="126" spans="19:19">
      <c r="S126" s="94" cm="1">
        <f t="array" ref="S126">INDEX(sulfurdioxide,1+INT((ROW(A122)-1)/COLUMNS(sulfurdioxide)),MOD(ROW(A122)-1+COLUMNS(sulfurdioxide),COLUMNS(sulfurdioxide))+1)</f>
        <v>0.23673921986580007</v>
      </c>
    </row>
    <row r="127" spans="19:19">
      <c r="S127" s="94" cm="1">
        <f t="array" ref="S127">INDEX(sulfurdioxide,1+INT((ROW(A123)-1)/COLUMNS(sulfurdioxide)),MOD(ROW(A123)-1+COLUMNS(sulfurdioxide),COLUMNS(sulfurdioxide))+1)</f>
        <v>0.22846403877636867</v>
      </c>
    </row>
    <row r="128" spans="19:19">
      <c r="S128" s="94" cm="1">
        <f t="array" ref="S128">INDEX(sulfurdioxide,1+INT((ROW(A124)-1)/COLUMNS(sulfurdioxide)),MOD(ROW(A124)-1+COLUMNS(sulfurdioxide),COLUMNS(sulfurdioxide))+1)</f>
        <v>0.22018885768693727</v>
      </c>
    </row>
    <row r="129" spans="19:19">
      <c r="S129" s="94" cm="1">
        <f t="array" ref="S129">INDEX(sulfurdioxide,1+INT((ROW(A125)-1)/COLUMNS(sulfurdioxide)),MOD(ROW(A125)-1+COLUMNS(sulfurdioxide),COLUMNS(sulfurdioxide))+1)</f>
        <v>0.21191367659750585</v>
      </c>
    </row>
    <row r="130" spans="19:19">
      <c r="S130" s="94" cm="1">
        <f t="array" ref="S130">INDEX(sulfurdioxide,1+INT((ROW(A126)-1)/COLUMNS(sulfurdioxide)),MOD(ROW(A126)-1+COLUMNS(sulfurdioxide),COLUMNS(sulfurdioxide))+1)</f>
        <v>0.4760354908983373</v>
      </c>
    </row>
    <row r="131" spans="19:19">
      <c r="S131" s="94" cm="1">
        <f t="array" ref="S131">INDEX(sulfurdioxide,1+INT((ROW(A127)-1)/COLUMNS(sulfurdioxide)),MOD(ROW(A127)-1+COLUMNS(sulfurdioxide),COLUMNS(sulfurdioxide))+1)</f>
        <v>0.74015730519916878</v>
      </c>
    </row>
    <row r="132" spans="19:19">
      <c r="S132" s="94" cm="1">
        <f t="array" ref="S132">INDEX(sulfurdioxide,1+INT((ROW(A128)-1)/COLUMNS(sulfurdioxide)),MOD(ROW(A128)-1+COLUMNS(sulfurdioxide),COLUMNS(sulfurdioxide))+1)</f>
        <v>1.00427911954199</v>
      </c>
    </row>
    <row r="133" spans="19:19">
      <c r="S133" s="94" cm="1">
        <f t="array" ref="S133">INDEX(sulfurdioxide,1+INT((ROW(A129)-1)/COLUMNS(sulfurdioxide)),MOD(ROW(A129)-1+COLUMNS(sulfurdioxide),COLUMNS(sulfurdioxide))+1)</f>
        <v>0.71487114567528276</v>
      </c>
    </row>
    <row r="134" spans="19:19">
      <c r="S134" s="94" cm="1">
        <f t="array" ref="S134">INDEX(sulfurdioxide,1+INT((ROW(A130)-1)/COLUMNS(sulfurdioxide)),MOD(ROW(A130)-1+COLUMNS(sulfurdioxide),COLUMNS(sulfurdioxide))+1)</f>
        <v>0.42546317180857551</v>
      </c>
    </row>
    <row r="135" spans="19:19">
      <c r="S135" s="94" cm="1">
        <f t="array" ref="S135">INDEX(sulfurdioxide,1+INT((ROW(A131)-1)/COLUMNS(sulfurdioxide)),MOD(ROW(A131)-1+COLUMNS(sulfurdioxide),COLUMNS(sulfurdioxide))+1)</f>
        <v>0.13605519794186824</v>
      </c>
    </row>
    <row r="136" spans="19:19">
      <c r="S136" s="94" cm="1">
        <f t="array" ref="S136">INDEX(sulfurdioxide,1+INT((ROW(A132)-1)/COLUMNS(sulfurdioxide)),MOD(ROW(A132)-1+COLUMNS(sulfurdioxide),COLUMNS(sulfurdioxide))+1)</f>
        <v>0.135987943310792</v>
      </c>
    </row>
    <row r="137" spans="19:19">
      <c r="S137" s="94" cm="1">
        <f t="array" ref="S137">INDEX(sulfurdioxide,1+INT((ROW(A133)-1)/COLUMNS(sulfurdioxide)),MOD(ROW(A133)-1+COLUMNS(sulfurdioxide),COLUMNS(sulfurdioxide))+1)</f>
        <v>0.13592068867971577</v>
      </c>
    </row>
    <row r="138" spans="19:19">
      <c r="S138" s="94" cm="1">
        <f t="array" ref="S138">INDEX(sulfurdioxide,1+INT((ROW(A134)-1)/COLUMNS(sulfurdioxide)),MOD(ROW(A134)-1+COLUMNS(sulfurdioxide),COLUMNS(sulfurdioxide))+1)</f>
        <v>6.8800566865630602E-2</v>
      </c>
    </row>
    <row r="139" spans="19:19">
      <c r="S139" s="94" cm="1">
        <f t="array" ref="S139">INDEX(sulfurdioxide,1+INT((ROW(A135)-1)/COLUMNS(sulfurdioxide)),MOD(ROW(A135)-1+COLUMNS(sulfurdioxide),COLUMNS(sulfurdioxide))+1)</f>
        <v>6.8800566865630602E-2</v>
      </c>
    </row>
    <row r="140" spans="19:19">
      <c r="S140" s="94" cm="1">
        <f t="array" ref="S140">INDEX(sulfurdioxide,1+INT((ROW(A136)-1)/COLUMNS(sulfurdioxide)),MOD(ROW(A136)-1+COLUMNS(sulfurdioxide),COLUMNS(sulfurdioxide))+1)</f>
        <v>6.8800566865630602E-2</v>
      </c>
    </row>
    <row r="141" spans="19:19">
      <c r="S141" s="94" cm="1">
        <f t="array" ref="S141">INDEX(sulfurdioxide,1+INT((ROW(A137)-1)/COLUMNS(sulfurdioxide)),MOD(ROW(A137)-1+COLUMNS(sulfurdioxide),COLUMNS(sulfurdioxide))+1)</f>
        <v>6.4347529999999997</v>
      </c>
    </row>
    <row r="142" spans="19:19">
      <c r="S142" s="94" cm="1">
        <f t="array" ref="S142">INDEX(sulfurdioxide,1+INT((ROW(A138)-1)/COLUMNS(sulfurdioxide)),MOD(ROW(A138)-1+COLUMNS(sulfurdioxide),COLUMNS(sulfurdioxide))+1)</f>
        <v>6.6302989999999999</v>
      </c>
    </row>
    <row r="143" spans="19:19">
      <c r="S143" s="94" cm="1">
        <f t="array" ref="S143">INDEX(sulfurdioxide,1+INT((ROW(A139)-1)/COLUMNS(sulfurdioxide)),MOD(ROW(A139)-1+COLUMNS(sulfurdioxide),COLUMNS(sulfurdioxide))+1)</f>
        <v>4.6196707739005998</v>
      </c>
    </row>
    <row r="144" spans="19:19">
      <c r="S144" s="94" cm="1">
        <f t="array" ref="S144">INDEX(sulfurdioxide,1+INT((ROW(A140)-1)/COLUMNS(sulfurdioxide)),MOD(ROW(A140)-1+COLUMNS(sulfurdioxide),COLUMNS(sulfurdioxide))+1)</f>
        <v>3.9849636902882297</v>
      </c>
    </row>
    <row r="145" spans="19:19">
      <c r="S145" s="94" cm="1">
        <f t="array" ref="S145">INDEX(sulfurdioxide,1+INT((ROW(A141)-1)/COLUMNS(sulfurdioxide)),MOD(ROW(A141)-1+COLUMNS(sulfurdioxide),COLUMNS(sulfurdioxide))+1)</f>
        <v>3.3502566066758597</v>
      </c>
    </row>
    <row r="146" spans="19:19">
      <c r="S146" s="94" cm="1">
        <f t="array" ref="S146">INDEX(sulfurdioxide,1+INT((ROW(A142)-1)/COLUMNS(sulfurdioxide)),MOD(ROW(A142)-1+COLUMNS(sulfurdioxide),COLUMNS(sulfurdioxide))+1)</f>
        <v>2.7155495230634896</v>
      </c>
    </row>
    <row r="147" spans="19:19">
      <c r="S147" s="94" cm="1">
        <f t="array" ref="S147">INDEX(sulfurdioxide,1+INT((ROW(A143)-1)/COLUMNS(sulfurdioxide)),MOD(ROW(A143)-1+COLUMNS(sulfurdioxide),COLUMNS(sulfurdioxide))+1)</f>
        <v>3.8639793874819937</v>
      </c>
    </row>
    <row r="148" spans="19:19">
      <c r="S148" s="94" cm="1">
        <f t="array" ref="S148">INDEX(sulfurdioxide,1+INT((ROW(A144)-1)/COLUMNS(sulfurdioxide)),MOD(ROW(A144)-1+COLUMNS(sulfurdioxide),COLUMNS(sulfurdioxide))+1)</f>
        <v>5.0124092519004977</v>
      </c>
    </row>
    <row r="149" spans="19:19">
      <c r="S149" s="94" cm="1">
        <f t="array" ref="S149">INDEX(sulfurdioxide,1+INT((ROW(A145)-1)/COLUMNS(sulfurdioxide)),MOD(ROW(A145)-1+COLUMNS(sulfurdioxide),COLUMNS(sulfurdioxide))+1)</f>
        <v>6.1608391163418501</v>
      </c>
    </row>
    <row r="150" spans="19:19">
      <c r="S150" s="94" cm="1">
        <f t="array" ref="S150">INDEX(sulfurdioxide,1+INT((ROW(A146)-1)/COLUMNS(sulfurdioxide)),MOD(ROW(A146)-1+COLUMNS(sulfurdioxide),COLUMNS(sulfurdioxide))+1)</f>
        <v>7.1994361325944682</v>
      </c>
    </row>
    <row r="151" spans="19:19">
      <c r="S151" s="94" cm="1">
        <f t="array" ref="S151">INDEX(sulfurdioxide,1+INT((ROW(A147)-1)/COLUMNS(sulfurdioxide)),MOD(ROW(A147)-1+COLUMNS(sulfurdioxide),COLUMNS(sulfurdioxide))+1)</f>
        <v>8.2380331488470855</v>
      </c>
    </row>
    <row r="152" spans="19:19">
      <c r="S152" s="94" cm="1">
        <f t="array" ref="S152">INDEX(sulfurdioxide,1+INT((ROW(A148)-1)/COLUMNS(sulfurdioxide)),MOD(ROW(A148)-1+COLUMNS(sulfurdioxide),COLUMNS(sulfurdioxide))+1)</f>
        <v>9.2766301650997036</v>
      </c>
    </row>
    <row r="153" spans="19:19">
      <c r="S153" s="94" cm="1">
        <f t="array" ref="S153">INDEX(sulfurdioxide,1+INT((ROW(A149)-1)/COLUMNS(sulfurdioxide)),MOD(ROW(A149)-1+COLUMNS(sulfurdioxide),COLUMNS(sulfurdioxide))+1)</f>
        <v>9.270792059286098</v>
      </c>
    </row>
    <row r="154" spans="19:19">
      <c r="S154" s="94" cm="1">
        <f t="array" ref="S154">INDEX(sulfurdioxide,1+INT((ROW(A150)-1)/COLUMNS(sulfurdioxide)),MOD(ROW(A150)-1+COLUMNS(sulfurdioxide),COLUMNS(sulfurdioxide))+1)</f>
        <v>9.2649539534724923</v>
      </c>
    </row>
    <row r="155" spans="19:19">
      <c r="S155" s="94" cm="1">
        <f t="array" ref="S155">INDEX(sulfurdioxide,1+INT((ROW(A151)-1)/COLUMNS(sulfurdioxide)),MOD(ROW(A151)-1+COLUMNS(sulfurdioxide),COLUMNS(sulfurdioxide))+1)</f>
        <v>3.4385243514932826</v>
      </c>
    </row>
    <row r="156" spans="19:19">
      <c r="S156" s="94" cm="1">
        <f t="array" ref="S156">INDEX(sulfurdioxide,1+INT((ROW(A152)-1)/COLUMNS(sulfurdioxide)),MOD(ROW(A152)-1+COLUMNS(sulfurdioxide),COLUMNS(sulfurdioxide))+1)</f>
        <v>3.4385243514932826</v>
      </c>
    </row>
    <row r="157" spans="19:19">
      <c r="S157" s="94" cm="1">
        <f t="array" ref="S157">INDEX(sulfurdioxide,1+INT((ROW(A153)-1)/COLUMNS(sulfurdioxide)),MOD(ROW(A153)-1+COLUMNS(sulfurdioxide),COLUMNS(sulfurdioxide))+1)</f>
        <v>3.4385243514932826</v>
      </c>
    </row>
    <row r="158" spans="19:19">
      <c r="S158" s="94" cm="1">
        <f t="array" ref="S158">INDEX(sulfurdioxide,1+INT((ROW(A154)-1)/COLUMNS(sulfurdioxide)),MOD(ROW(A154)-1+COLUMNS(sulfurdioxide),COLUMNS(sulfurdioxide))+1)</f>
        <v>33.938758</v>
      </c>
    </row>
    <row r="159" spans="19:19">
      <c r="S159" s="94" cm="1">
        <f t="array" ref="S159">INDEX(sulfurdioxide,1+INT((ROW(A155)-1)/COLUMNS(sulfurdioxide)),MOD(ROW(A155)-1+COLUMNS(sulfurdioxide),COLUMNS(sulfurdioxide))+1)</f>
        <v>34.645608999999993</v>
      </c>
    </row>
    <row r="160" spans="19:19">
      <c r="S160" s="94" cm="1">
        <f t="array" ref="S160">INDEX(sulfurdioxide,1+INT((ROW(A156)-1)/COLUMNS(sulfurdioxide)),MOD(ROW(A156)-1+COLUMNS(sulfurdioxide),COLUMNS(sulfurdioxide))+1)</f>
        <v>26.157681284572956</v>
      </c>
    </row>
    <row r="161" spans="19:19">
      <c r="S161" s="94" cm="1">
        <f t="array" ref="S161">INDEX(sulfurdioxide,1+INT((ROW(A157)-1)/COLUMNS(sulfurdioxide)),MOD(ROW(A157)-1+COLUMNS(sulfurdioxide),COLUMNS(sulfurdioxide))+1)</f>
        <v>26.933185333649106</v>
      </c>
    </row>
    <row r="162" spans="19:19">
      <c r="S162" s="94" cm="1">
        <f t="array" ref="S162">INDEX(sulfurdioxide,1+INT((ROW(A158)-1)/COLUMNS(sulfurdioxide)),MOD(ROW(A158)-1+COLUMNS(sulfurdioxide),COLUMNS(sulfurdioxide))+1)</f>
        <v>27.694782662725256</v>
      </c>
    </row>
    <row r="163" spans="19:19">
      <c r="S163" s="94" cm="1">
        <f t="array" ref="S163">INDEX(sulfurdioxide,1+INT((ROW(A159)-1)/COLUMNS(sulfurdioxide)),MOD(ROW(A159)-1+COLUMNS(sulfurdioxide),COLUMNS(sulfurdioxide))+1)</f>
        <v>28.449999991801405</v>
      </c>
    </row>
    <row r="164" spans="19:19">
      <c r="S164" s="94" cm="1">
        <f t="array" ref="S164">INDEX(sulfurdioxide,1+INT((ROW(A160)-1)/COLUMNS(sulfurdioxide)),MOD(ROW(A160)-1+COLUMNS(sulfurdioxide),COLUMNS(sulfurdioxide))+1)</f>
        <v>25.992312895760936</v>
      </c>
    </row>
    <row r="165" spans="19:19">
      <c r="S165" s="94" cm="1">
        <f t="array" ref="S165">INDEX(sulfurdioxide,1+INT((ROW(A161)-1)/COLUMNS(sulfurdioxide)),MOD(ROW(A161)-1+COLUMNS(sulfurdioxide),COLUMNS(sulfurdioxide))+1)</f>
        <v>23.534625799720466</v>
      </c>
    </row>
    <row r="166" spans="19:19">
      <c r="S166" s="94" cm="1">
        <f t="array" ref="S166">INDEX(sulfurdioxide,1+INT((ROW(A162)-1)/COLUMNS(sulfurdioxide)),MOD(ROW(A162)-1+COLUMNS(sulfurdioxide),COLUMNS(sulfurdioxide))+1)</f>
        <v>21.05698835006832</v>
      </c>
    </row>
    <row r="167" spans="19:19">
      <c r="S167" s="94" cm="1">
        <f t="array" ref="S167">INDEX(sulfurdioxide,1+INT((ROW(A163)-1)/COLUMNS(sulfurdioxide)),MOD(ROW(A163)-1+COLUMNS(sulfurdioxide),COLUMNS(sulfurdioxide))+1)</f>
        <v>19.647671620690062</v>
      </c>
    </row>
    <row r="168" spans="19:19">
      <c r="S168" s="94" cm="1">
        <f t="array" ref="S168">INDEX(sulfurdioxide,1+INT((ROW(A164)-1)/COLUMNS(sulfurdioxide)),MOD(ROW(A164)-1+COLUMNS(sulfurdioxide),COLUMNS(sulfurdioxide))+1)</f>
        <v>18.238354891311804</v>
      </c>
    </row>
    <row r="169" spans="19:19">
      <c r="S169" s="94" cm="1">
        <f t="array" ref="S169">INDEX(sulfurdioxide,1+INT((ROW(A165)-1)/COLUMNS(sulfurdioxide)),MOD(ROW(A165)-1+COLUMNS(sulfurdioxide),COLUMNS(sulfurdioxide))+1)</f>
        <v>16.829038161933543</v>
      </c>
    </row>
    <row r="170" spans="19:19">
      <c r="S170" s="94" cm="1">
        <f t="array" ref="S170">INDEX(sulfurdioxide,1+INT((ROW(A166)-1)/COLUMNS(sulfurdioxide)),MOD(ROW(A166)-1+COLUMNS(sulfurdioxide),COLUMNS(sulfurdioxide))+1)</f>
        <v>16.848898153847546</v>
      </c>
    </row>
    <row r="171" spans="19:19">
      <c r="S171" s="94" cm="1">
        <f t="array" ref="S171">INDEX(sulfurdioxide,1+INT((ROW(A167)-1)/COLUMNS(sulfurdioxide)),MOD(ROW(A167)-1+COLUMNS(sulfurdioxide),COLUMNS(sulfurdioxide))+1)</f>
        <v>16.86875814576155</v>
      </c>
    </row>
    <row r="172" spans="19:19">
      <c r="S172" s="94" cm="1">
        <f t="array" ref="S172">INDEX(sulfurdioxide,1+INT((ROW(A168)-1)/COLUMNS(sulfurdioxide)),MOD(ROW(A168)-1+COLUMNS(sulfurdioxide),COLUMNS(sulfurdioxide))+1)</f>
        <v>36.689030075938213</v>
      </c>
    </row>
    <row r="173" spans="19:19">
      <c r="S173" s="94" cm="1">
        <f t="array" ref="S173">INDEX(sulfurdioxide,1+INT((ROW(A169)-1)/COLUMNS(sulfurdioxide)),MOD(ROW(A169)-1+COLUMNS(sulfurdioxide),COLUMNS(sulfurdioxide))+1)</f>
        <v>36.689030075938213</v>
      </c>
    </row>
    <row r="174" spans="19:19">
      <c r="S174" s="94" cm="1">
        <f t="array" ref="S174">INDEX(sulfurdioxide,1+INT((ROW(A170)-1)/COLUMNS(sulfurdioxide)),MOD(ROW(A170)-1+COLUMNS(sulfurdioxide),COLUMNS(sulfurdioxide))+1)</f>
        <v>36.689030075938213</v>
      </c>
    </row>
    <row r="175" spans="19:19">
      <c r="S175" s="94" cm="1">
        <f t="array" ref="S175">INDEX(sulfurdioxide,1+INT((ROW(A171)-1)/COLUMNS(sulfurdioxide)),MOD(ROW(A171)-1+COLUMNS(sulfurdioxide),COLUMNS(sulfurdioxide))+1)</f>
        <v>259.57540999999998</v>
      </c>
    </row>
    <row r="176" spans="19:19">
      <c r="S176" s="94" cm="1">
        <f t="array" ref="S176">INDEX(sulfurdioxide,1+INT((ROW(A172)-1)/COLUMNS(sulfurdioxide)),MOD(ROW(A172)-1+COLUMNS(sulfurdioxide),COLUMNS(sulfurdioxide))+1)</f>
        <v>247.74441000000002</v>
      </c>
    </row>
    <row r="177" spans="19:19">
      <c r="S177" s="94" cm="1">
        <f t="array" ref="S177">INDEX(sulfurdioxide,1+INT((ROW(A173)-1)/COLUMNS(sulfurdioxide)),MOD(ROW(A173)-1+COLUMNS(sulfurdioxide),COLUMNS(sulfurdioxide))+1)</f>
        <v>285.81593361632326</v>
      </c>
    </row>
    <row r="178" spans="19:19">
      <c r="S178" s="94" cm="1">
        <f t="array" ref="S178">INDEX(sulfurdioxide,1+INT((ROW(A174)-1)/COLUMNS(sulfurdioxide)),MOD(ROW(A174)-1+COLUMNS(sulfurdioxide),COLUMNS(sulfurdioxide))+1)</f>
        <v>247.75146046216705</v>
      </c>
    </row>
    <row r="179" spans="19:19">
      <c r="S179" s="94" cm="1">
        <f t="array" ref="S179">INDEX(sulfurdioxide,1+INT((ROW(A175)-1)/COLUMNS(sulfurdioxide)),MOD(ROW(A175)-1+COLUMNS(sulfurdioxide),COLUMNS(sulfurdioxide))+1)</f>
        <v>209.68698730801083</v>
      </c>
    </row>
    <row r="180" spans="19:19">
      <c r="S180" s="94" cm="1">
        <f t="array" ref="S180">INDEX(sulfurdioxide,1+INT((ROW(A176)-1)/COLUMNS(sulfurdioxide)),MOD(ROW(A176)-1+COLUMNS(sulfurdioxide),COLUMNS(sulfurdioxide))+1)</f>
        <v>171.62251415385458</v>
      </c>
    </row>
    <row r="181" spans="19:19">
      <c r="S181" s="94" cm="1">
        <f t="array" ref="S181">INDEX(sulfurdioxide,1+INT((ROW(A177)-1)/COLUMNS(sulfurdioxide)),MOD(ROW(A177)-1+COLUMNS(sulfurdioxide),COLUMNS(sulfurdioxide))+1)</f>
        <v>106.893881802039</v>
      </c>
    </row>
    <row r="182" spans="19:19">
      <c r="S182" s="94" cm="1">
        <f t="array" ref="S182">INDEX(sulfurdioxide,1+INT((ROW(A178)-1)/COLUMNS(sulfurdioxide)),MOD(ROW(A178)-1+COLUMNS(sulfurdioxide),COLUMNS(sulfurdioxide))+1)</f>
        <v>42.165249450223413</v>
      </c>
    </row>
    <row r="183" spans="19:19">
      <c r="S183" s="94" cm="1">
        <f t="array" ref="S183">INDEX(sulfurdioxide,1+INT((ROW(A179)-1)/COLUMNS(sulfurdioxide)),MOD(ROW(A179)-1+COLUMNS(sulfurdioxide),COLUMNS(sulfurdioxide))+1)</f>
        <v>39.422822636404703</v>
      </c>
    </row>
    <row r="184" spans="19:19">
      <c r="S184" s="94" cm="1">
        <f t="array" ref="S184">INDEX(sulfurdioxide,1+INT((ROW(A180)-1)/COLUMNS(sulfurdioxide)),MOD(ROW(A180)-1+COLUMNS(sulfurdioxide),COLUMNS(sulfurdioxide))+1)</f>
        <v>35.703865346010652</v>
      </c>
    </row>
    <row r="185" spans="19:19">
      <c r="S185" s="94" cm="1">
        <f t="array" ref="S185">INDEX(sulfurdioxide,1+INT((ROW(A181)-1)/COLUMNS(sulfurdioxide)),MOD(ROW(A181)-1+COLUMNS(sulfurdioxide),COLUMNS(sulfurdioxide))+1)</f>
        <v>37.230686390782523</v>
      </c>
    </row>
    <row r="186" spans="19:19">
      <c r="S186" s="94" cm="1">
        <f t="array" ref="S186">INDEX(sulfurdioxide,1+INT((ROW(A182)-1)/COLUMNS(sulfurdioxide)),MOD(ROW(A182)-1+COLUMNS(sulfurdioxide),COLUMNS(sulfurdioxide))+1)</f>
        <v>29.464856834214899</v>
      </c>
    </row>
    <row r="187" spans="19:19">
      <c r="S187" s="94" cm="1">
        <f t="array" ref="S187">INDEX(sulfurdioxide,1+INT((ROW(A183)-1)/COLUMNS(sulfurdioxide)),MOD(ROW(A183)-1+COLUMNS(sulfurdioxide),COLUMNS(sulfurdioxide))+1)</f>
        <v>29.46404976135755</v>
      </c>
    </row>
    <row r="188" spans="19:19">
      <c r="S188" s="94" cm="1">
        <f t="array" ref="S188">INDEX(sulfurdioxide,1+INT((ROW(A184)-1)/COLUMNS(sulfurdioxide)),MOD(ROW(A184)-1+COLUMNS(sulfurdioxide),COLUMNS(sulfurdioxide))+1)</f>
        <v>29.463242688500202</v>
      </c>
    </row>
    <row r="189" spans="19:19">
      <c r="S189" s="94" cm="1">
        <f t="array" ref="S189">INDEX(sulfurdioxide,1+INT((ROW(A185)-1)/COLUMNS(sulfurdioxide)),MOD(ROW(A185)-1+COLUMNS(sulfurdioxide),COLUMNS(sulfurdioxide))+1)</f>
        <v>28.657783976867002</v>
      </c>
    </row>
    <row r="190" spans="19:19">
      <c r="S190" s="94" cm="1">
        <f t="array" ref="S190">INDEX(sulfurdioxide,1+INT((ROW(A186)-1)/COLUMNS(sulfurdioxide)),MOD(ROW(A186)-1+COLUMNS(sulfurdioxide),COLUMNS(sulfurdioxide))+1)</f>
        <v>23.520950416830281</v>
      </c>
    </row>
    <row r="191" spans="19:19">
      <c r="S191" s="94" cm="1">
        <f t="array" ref="S191">INDEX(sulfurdioxide,1+INT((ROW(A187)-1)/COLUMNS(sulfurdioxide)),MOD(ROW(A187)-1+COLUMNS(sulfurdioxide),COLUMNS(sulfurdioxide))+1)</f>
        <v>18.412746011615607</v>
      </c>
    </row>
    <row r="192" spans="19:19">
      <c r="S192" s="94" cm="1">
        <f t="array" ref="S192">INDEX(sulfurdioxide,1+INT((ROW(A188)-1)/COLUMNS(sulfurdioxide)),MOD(ROW(A188)-1+COLUMNS(sulfurdioxide),COLUMNS(sulfurdioxide))+1)</f>
        <v>436.97895500000004</v>
      </c>
    </row>
    <row r="193" spans="19:19">
      <c r="S193" s="94" cm="1">
        <f t="array" ref="S193">INDEX(sulfurdioxide,1+INT((ROW(A189)-1)/COLUMNS(sulfurdioxide)),MOD(ROW(A189)-1+COLUMNS(sulfurdioxide),COLUMNS(sulfurdioxide))+1)</f>
        <v>440.08677</v>
      </c>
    </row>
    <row r="194" spans="19:19">
      <c r="S194" s="94" cm="1">
        <f t="array" ref="S194">INDEX(sulfurdioxide,1+INT((ROW(A190)-1)/COLUMNS(sulfurdioxide)),MOD(ROW(A190)-1+COLUMNS(sulfurdioxide),COLUMNS(sulfurdioxide))+1)</f>
        <v>725.45237796750553</v>
      </c>
    </row>
    <row r="195" spans="19:19">
      <c r="S195" s="94" cm="1">
        <f t="array" ref="S195">INDEX(sulfurdioxide,1+INT((ROW(A191)-1)/COLUMNS(sulfurdioxide)),MOD(ROW(A191)-1+COLUMNS(sulfurdioxide),COLUMNS(sulfurdioxide))+1)</f>
        <v>653.73148948320136</v>
      </c>
    </row>
    <row r="196" spans="19:19">
      <c r="S196" s="94" cm="1">
        <f t="array" ref="S196">INDEX(sulfurdioxide,1+INT((ROW(A192)-1)/COLUMNS(sulfurdioxide)),MOD(ROW(A192)-1+COLUMNS(sulfurdioxide),COLUMNS(sulfurdioxide))+1)</f>
        <v>582.0106009988973</v>
      </c>
    </row>
    <row r="197" spans="19:19">
      <c r="S197" s="94" cm="1">
        <f t="array" ref="S197">INDEX(sulfurdioxide,1+INT((ROW(A193)-1)/COLUMNS(sulfurdioxide)),MOD(ROW(A193)-1+COLUMNS(sulfurdioxide),COLUMNS(sulfurdioxide))+1)</f>
        <v>510.28971251459313</v>
      </c>
    </row>
    <row r="198" spans="19:19">
      <c r="S198" s="94" cm="1">
        <f t="array" ref="S198">INDEX(sulfurdioxide,1+INT((ROW(A194)-1)/COLUMNS(sulfurdioxide)),MOD(ROW(A194)-1+COLUMNS(sulfurdioxide),COLUMNS(sulfurdioxide))+1)</f>
        <v>398.74847677842592</v>
      </c>
    </row>
    <row r="199" spans="19:19">
      <c r="S199" s="94" cm="1">
        <f t="array" ref="S199">INDEX(sulfurdioxide,1+INT((ROW(A195)-1)/COLUMNS(sulfurdioxide)),MOD(ROW(A195)-1+COLUMNS(sulfurdioxide),COLUMNS(sulfurdioxide))+1)</f>
        <v>287.20724104225872</v>
      </c>
    </row>
    <row r="200" spans="19:19">
      <c r="S200" s="94" cm="1">
        <f t="array" ref="S200">INDEX(sulfurdioxide,1+INT((ROW(A196)-1)/COLUMNS(sulfurdioxide)),MOD(ROW(A196)-1+COLUMNS(sulfurdioxide),COLUMNS(sulfurdioxide))+1)</f>
        <v>201.06211811275628</v>
      </c>
    </row>
    <row r="201" spans="19:19">
      <c r="S201" s="94" cm="1">
        <f t="array" ref="S201">INDEX(sulfurdioxide,1+INT((ROW(A197)-1)/COLUMNS(sulfurdioxide)),MOD(ROW(A197)-1+COLUMNS(sulfurdioxide),COLUMNS(sulfurdioxide))+1)</f>
        <v>207.06930772925153</v>
      </c>
    </row>
    <row r="202" spans="19:19">
      <c r="S202" s="94" cm="1">
        <f t="array" ref="S202">INDEX(sulfurdioxide,1+INT((ROW(A198)-1)/COLUMNS(sulfurdioxide)),MOD(ROW(A198)-1+COLUMNS(sulfurdioxide),COLUMNS(sulfurdioxide))+1)</f>
        <v>121.05304704351978</v>
      </c>
    </row>
    <row r="203" spans="19:19">
      <c r="S203" s="94" cm="1">
        <f t="array" ref="S203">INDEX(sulfurdioxide,1+INT((ROW(A199)-1)/COLUMNS(sulfurdioxide)),MOD(ROW(A199)-1+COLUMNS(sulfurdioxide),COLUMNS(sulfurdioxide))+1)</f>
        <v>127.13442460249956</v>
      </c>
    </row>
    <row r="204" spans="19:19">
      <c r="S204" s="94" cm="1">
        <f t="array" ref="S204">INDEX(sulfurdioxide,1+INT((ROW(A200)-1)/COLUMNS(sulfurdioxide)),MOD(ROW(A200)-1+COLUMNS(sulfurdioxide),COLUMNS(sulfurdioxide))+1)</f>
        <v>127.08300203741989</v>
      </c>
    </row>
    <row r="205" spans="19:19">
      <c r="S205" s="94" cm="1">
        <f t="array" ref="S205">INDEX(sulfurdioxide,1+INT((ROW(A201)-1)/COLUMNS(sulfurdioxide)),MOD(ROW(A201)-1+COLUMNS(sulfurdioxide),COLUMNS(sulfurdioxide))+1)</f>
        <v>127.03157947234021</v>
      </c>
    </row>
    <row r="206" spans="19:19">
      <c r="S206" s="94" cm="1">
        <f t="array" ref="S206">INDEX(sulfurdioxide,1+INT((ROW(A202)-1)/COLUMNS(sulfurdioxide)),MOD(ROW(A202)-1+COLUMNS(sulfurdioxide),COLUMNS(sulfurdioxide))+1)</f>
        <v>75.711859522819964</v>
      </c>
    </row>
    <row r="207" spans="19:19">
      <c r="S207" s="94" cm="1">
        <f t="array" ref="S207">INDEX(sulfurdioxide,1+INT((ROW(A203)-1)/COLUMNS(sulfurdioxide)),MOD(ROW(A203)-1+COLUMNS(sulfurdioxide),COLUMNS(sulfurdioxide))+1)</f>
        <v>53.170796119588175</v>
      </c>
    </row>
    <row r="208" spans="19:19">
      <c r="S208" s="94" cm="1">
        <f t="array" ref="S208">INDEX(sulfurdioxide,1+INT((ROW(A204)-1)/COLUMNS(sulfurdioxide)),MOD(ROW(A204)-1+COLUMNS(sulfurdioxide),COLUMNS(sulfurdioxide))+1)</f>
        <v>30.629732716356383</v>
      </c>
    </row>
    <row r="209" spans="19:19">
      <c r="S209" s="94" cm="1">
        <f t="array" ref="S209">INDEX(sulfurdioxide,1+INT((ROW(A205)-1)/COLUMNS(sulfurdioxide)),MOD(ROW(A205)-1+COLUMNS(sulfurdioxide),COLUMNS(sulfurdioxide))+1)</f>
        <v>69.539186999999998</v>
      </c>
    </row>
    <row r="210" spans="19:19">
      <c r="S210" s="94" cm="1">
        <f t="array" ref="S210">INDEX(sulfurdioxide,1+INT((ROW(A206)-1)/COLUMNS(sulfurdioxide)),MOD(ROW(A206)-1+COLUMNS(sulfurdioxide),COLUMNS(sulfurdioxide))+1)</f>
        <v>44.252963000000001</v>
      </c>
    </row>
    <row r="211" spans="19:19">
      <c r="S211" s="94" cm="1">
        <f t="array" ref="S211">INDEX(sulfurdioxide,1+INT((ROW(A207)-1)/COLUMNS(sulfurdioxide)),MOD(ROW(A207)-1+COLUMNS(sulfurdioxide),COLUMNS(sulfurdioxide))+1)</f>
        <v>134.94766473039971</v>
      </c>
    </row>
    <row r="212" spans="19:19">
      <c r="S212" s="94" cm="1">
        <f t="array" ref="S212">INDEX(sulfurdioxide,1+INT((ROW(A208)-1)/COLUMNS(sulfurdioxide)),MOD(ROW(A208)-1+COLUMNS(sulfurdioxide),COLUMNS(sulfurdioxide))+1)</f>
        <v>140.03166509695822</v>
      </c>
    </row>
    <row r="213" spans="19:19">
      <c r="S213" s="94" cm="1">
        <f t="array" ref="S213">INDEX(sulfurdioxide,1+INT((ROW(A209)-1)/COLUMNS(sulfurdioxide)),MOD(ROW(A209)-1+COLUMNS(sulfurdioxide),COLUMNS(sulfurdioxide))+1)</f>
        <v>145.11566546351673</v>
      </c>
    </row>
    <row r="214" spans="19:19">
      <c r="S214" s="94" cm="1">
        <f t="array" ref="S214">INDEX(sulfurdioxide,1+INT((ROW(A210)-1)/COLUMNS(sulfurdioxide)),MOD(ROW(A210)-1+COLUMNS(sulfurdioxide),COLUMNS(sulfurdioxide))+1)</f>
        <v>125.78046339385837</v>
      </c>
    </row>
    <row r="215" spans="19:19">
      <c r="S215" s="94" cm="1">
        <f t="array" ref="S215">INDEX(sulfurdioxide,1+INT((ROW(A211)-1)/COLUMNS(sulfurdioxide)),MOD(ROW(A211)-1+COLUMNS(sulfurdioxide),COLUMNS(sulfurdioxide))+1)</f>
        <v>130.18024182856891</v>
      </c>
    </row>
    <row r="216" spans="19:19">
      <c r="S216" s="94" cm="1">
        <f t="array" ref="S216">INDEX(sulfurdioxide,1+INT((ROW(A212)-1)/COLUMNS(sulfurdioxide)),MOD(ROW(A212)-1+COLUMNS(sulfurdioxide),COLUMNS(sulfurdioxide))+1)</f>
        <v>134.58002026327947</v>
      </c>
    </row>
    <row r="217" spans="19:19">
      <c r="S217" s="94" cm="1">
        <f t="array" ref="S217">INDEX(sulfurdioxide,1+INT((ROW(A213)-1)/COLUMNS(sulfurdioxide)),MOD(ROW(A213)-1+COLUMNS(sulfurdioxide),COLUMNS(sulfurdioxide))+1)</f>
        <v>138.97816342146493</v>
      </c>
    </row>
    <row r="218" spans="19:19">
      <c r="S218" s="94" cm="1">
        <f t="array" ref="S218">INDEX(sulfurdioxide,1+INT((ROW(A214)-1)/COLUMNS(sulfurdioxide)),MOD(ROW(A214)-1+COLUMNS(sulfurdioxide),COLUMNS(sulfurdioxide))+1)</f>
        <v>149.88929388244762</v>
      </c>
    </row>
    <row r="219" spans="19:19">
      <c r="S219" s="94" cm="1">
        <f t="array" ref="S219">INDEX(sulfurdioxide,1+INT((ROW(A215)-1)/COLUMNS(sulfurdioxide)),MOD(ROW(A215)-1+COLUMNS(sulfurdioxide),COLUMNS(sulfurdioxide))+1)</f>
        <v>160.80042434343031</v>
      </c>
    </row>
    <row r="220" spans="19:19">
      <c r="S220" s="94" cm="1">
        <f t="array" ref="S220">INDEX(sulfurdioxide,1+INT((ROW(A216)-1)/COLUMNS(sulfurdioxide)),MOD(ROW(A216)-1+COLUMNS(sulfurdioxide),COLUMNS(sulfurdioxide))+1)</f>
        <v>197.55506837643335</v>
      </c>
    </row>
    <row r="221" spans="19:19">
      <c r="S221" s="94" cm="1">
        <f t="array" ref="S221">INDEX(sulfurdioxide,1+INT((ROW(A217)-1)/COLUMNS(sulfurdioxide)),MOD(ROW(A217)-1+COLUMNS(sulfurdioxide),COLUMNS(sulfurdioxide))+1)</f>
        <v>197.53166579203616</v>
      </c>
    </row>
    <row r="222" spans="19:19">
      <c r="S222" s="94" cm="1">
        <f t="array" ref="S222">INDEX(sulfurdioxide,1+INT((ROW(A218)-1)/COLUMNS(sulfurdioxide)),MOD(ROW(A218)-1+COLUMNS(sulfurdioxide),COLUMNS(sulfurdioxide))+1)</f>
        <v>197.50826320763898</v>
      </c>
    </row>
    <row r="223" spans="19:19">
      <c r="S223" s="94" cm="1">
        <f t="array" ref="S223">INDEX(sulfurdioxide,1+INT((ROW(A219)-1)/COLUMNS(sulfurdioxide)),MOD(ROW(A219)-1+COLUMNS(sulfurdioxide),COLUMNS(sulfurdioxide))+1)</f>
        <v>148.89792187659285</v>
      </c>
    </row>
    <row r="224" spans="19:19">
      <c r="S224" s="94" cm="1">
        <f t="array" ref="S224">INDEX(sulfurdioxide,1+INT((ROW(A220)-1)/COLUMNS(sulfurdioxide)),MOD(ROW(A220)-1+COLUMNS(sulfurdioxide),COLUMNS(sulfurdioxide))+1)</f>
        <v>148.89792187659285</v>
      </c>
    </row>
    <row r="225" spans="19:19">
      <c r="S225" s="94" cm="1">
        <f t="array" ref="S225">INDEX(sulfurdioxide,1+INT((ROW(A221)-1)/COLUMNS(sulfurdioxide)),MOD(ROW(A221)-1+COLUMNS(sulfurdioxide),COLUMNS(sulfurdioxide))+1)</f>
        <v>148.89792187659285</v>
      </c>
    </row>
    <row r="226" spans="19:19">
      <c r="S226" s="94" t="e" cm="1">
        <f t="array" ref="S226">INDEX(sulfurdioxide,1+INT((ROW(A222)-1)/COLUMNS(sulfurdioxide)),MOD(ROW(A222)-1+COLUMNS(sulfurdioxide),COLUMNS(sulfurdioxide))+1)</f>
        <v>#REF!</v>
      </c>
    </row>
    <row r="227" spans="19:19">
      <c r="S227" s="94" t="e" cm="1">
        <f t="array" ref="S227">INDEX(sulfurdioxide,1+INT((ROW(A223)-1)/COLUMNS(sulfurdioxide)),MOD(ROW(A223)-1+COLUMNS(sulfurdioxide),COLUMNS(sulfurdioxide))+1)</f>
        <v>#REF!</v>
      </c>
    </row>
    <row r="228" spans="19:19">
      <c r="S228" s="94" t="e" cm="1">
        <f t="array" ref="S228">INDEX(sulfurdioxide,1+INT((ROW(A224)-1)/COLUMNS(sulfurdioxide)),MOD(ROW(A224)-1+COLUMNS(sulfurdioxide),COLUMNS(sulfurdioxide))+1)</f>
        <v>#REF!</v>
      </c>
    </row>
    <row r="229" spans="19:19">
      <c r="S229" s="94" t="e" cm="1">
        <f t="array" ref="S229">INDEX(sulfurdioxide,1+INT((ROW(A225)-1)/COLUMNS(sulfurdioxide)),MOD(ROW(A225)-1+COLUMNS(sulfurdioxide),COLUMNS(sulfurdioxide))+1)</f>
        <v>#REF!</v>
      </c>
    </row>
    <row r="230" spans="19:19">
      <c r="S230" s="94" t="e" cm="1">
        <f t="array" ref="S230">INDEX(sulfurdioxide,1+INT((ROW(A226)-1)/COLUMNS(sulfurdioxide)),MOD(ROW(A226)-1+COLUMNS(sulfurdioxide),COLUMNS(sulfurdioxide))+1)</f>
        <v>#REF!</v>
      </c>
    </row>
    <row r="231" spans="19:19">
      <c r="S231" s="94" t="e" cm="1">
        <f t="array" ref="S231">INDEX(sulfurdioxide,1+INT((ROW(A227)-1)/COLUMNS(sulfurdioxide)),MOD(ROW(A227)-1+COLUMNS(sulfurdioxide),COLUMNS(sulfurdioxide))+1)</f>
        <v>#REF!</v>
      </c>
    </row>
    <row r="232" spans="19:19">
      <c r="S232" s="94" t="e" cm="1">
        <f t="array" ref="S232">INDEX(sulfurdioxide,1+INT((ROW(A228)-1)/COLUMNS(sulfurdioxide)),MOD(ROW(A228)-1+COLUMNS(sulfurdioxide),COLUMNS(sulfurdioxide))+1)</f>
        <v>#REF!</v>
      </c>
    </row>
    <row r="233" spans="19:19">
      <c r="S233" s="94" t="e" cm="1">
        <f t="array" ref="S233">INDEX(sulfurdioxide,1+INT((ROW(A229)-1)/COLUMNS(sulfurdioxide)),MOD(ROW(A229)-1+COLUMNS(sulfurdioxide),COLUMNS(sulfurdioxide))+1)</f>
        <v>#REF!</v>
      </c>
    </row>
    <row r="234" spans="19:19">
      <c r="S234" s="94" t="e" cm="1">
        <f t="array" ref="S234">INDEX(sulfurdioxide,1+INT((ROW(A230)-1)/COLUMNS(sulfurdioxide)),MOD(ROW(A230)-1+COLUMNS(sulfurdioxide),COLUMNS(sulfurdioxide))+1)</f>
        <v>#REF!</v>
      </c>
    </row>
    <row r="235" spans="19:19">
      <c r="S235" s="94" t="e" cm="1">
        <f t="array" ref="S235">INDEX(sulfurdioxide,1+INT((ROW(A231)-1)/COLUMNS(sulfurdioxide)),MOD(ROW(A231)-1+COLUMNS(sulfurdioxide),COLUMNS(sulfurdioxide))+1)</f>
        <v>#REF!</v>
      </c>
    </row>
    <row r="236" spans="19:19">
      <c r="S236" s="94" t="e" cm="1">
        <f t="array" ref="S236">INDEX(sulfurdioxide,1+INT((ROW(A232)-1)/COLUMNS(sulfurdioxide)),MOD(ROW(A232)-1+COLUMNS(sulfurdioxide),COLUMNS(sulfurdioxide))+1)</f>
        <v>#REF!</v>
      </c>
    </row>
    <row r="237" spans="19:19">
      <c r="S237" s="94" t="e" cm="1">
        <f t="array" ref="S237">INDEX(sulfurdioxide,1+INT((ROW(A233)-1)/COLUMNS(sulfurdioxide)),MOD(ROW(A233)-1+COLUMNS(sulfurdioxide),COLUMNS(sulfurdioxide))+1)</f>
        <v>#REF!</v>
      </c>
    </row>
    <row r="238" spans="19:19">
      <c r="S238" s="94" t="e" cm="1">
        <f t="array" ref="S238">INDEX(sulfurdioxide,1+INT((ROW(A234)-1)/COLUMNS(sulfurdioxide)),MOD(ROW(A234)-1+COLUMNS(sulfurdioxide),COLUMNS(sulfurdioxide))+1)</f>
        <v>#REF!</v>
      </c>
    </row>
    <row r="239" spans="19:19">
      <c r="S239" s="94" t="e" cm="1">
        <f t="array" ref="S239">INDEX(sulfurdioxide,1+INT((ROW(A235)-1)/COLUMNS(sulfurdioxide)),MOD(ROW(A235)-1+COLUMNS(sulfurdioxide),COLUMNS(sulfurdioxide))+1)</f>
        <v>#REF!</v>
      </c>
    </row>
    <row r="240" spans="19:19">
      <c r="S240" s="94" t="e" cm="1">
        <f t="array" ref="S240">INDEX(sulfurdioxide,1+INT((ROW(A236)-1)/COLUMNS(sulfurdioxide)),MOD(ROW(A236)-1+COLUMNS(sulfurdioxide),COLUMNS(sulfurdioxide))+1)</f>
        <v>#REF!</v>
      </c>
    </row>
    <row r="241" spans="19:19">
      <c r="S241" s="94" t="e" cm="1">
        <f t="array" ref="S241">INDEX(sulfurdioxide,1+INT((ROW(A237)-1)/COLUMNS(sulfurdioxide)),MOD(ROW(A237)-1+COLUMNS(sulfurdioxide),COLUMNS(sulfurdioxide))+1)</f>
        <v>#REF!</v>
      </c>
    </row>
    <row r="242" spans="19:19">
      <c r="S242" s="94" t="e" cm="1">
        <f t="array" ref="S242">INDEX(sulfurdioxide,1+INT((ROW(A238)-1)/COLUMNS(sulfurdioxide)),MOD(ROW(A238)-1+COLUMNS(sulfurdioxide),COLUMNS(sulfurdioxide))+1)</f>
        <v>#REF!</v>
      </c>
    </row>
    <row r="243" spans="19:19">
      <c r="S243" s="94" t="e" cm="1">
        <f t="array" ref="S243">INDEX(sulfurdioxide,1+INT((ROW(A239)-1)/COLUMNS(sulfurdioxide)),MOD(ROW(A239)-1+COLUMNS(sulfurdioxide),COLUMNS(sulfurdioxide))+1)</f>
        <v>#REF!</v>
      </c>
    </row>
    <row r="244" spans="19:19">
      <c r="S244" s="94" t="e" cm="1">
        <f t="array" ref="S244">INDEX(sulfurdioxide,1+INT((ROW(A240)-1)/COLUMNS(sulfurdioxide)),MOD(ROW(A240)-1+COLUMNS(sulfurdioxide),COLUMNS(sulfurdioxide))+1)</f>
        <v>#REF!</v>
      </c>
    </row>
    <row r="245" spans="19:19">
      <c r="S245" s="94" t="e" cm="1">
        <f t="array" ref="S245">INDEX(sulfurdioxide,1+INT((ROW(A241)-1)/COLUMNS(sulfurdioxide)),MOD(ROW(A241)-1+COLUMNS(sulfurdioxide),COLUMNS(sulfurdioxide))+1)</f>
        <v>#REF!</v>
      </c>
    </row>
    <row r="246" spans="19:19">
      <c r="S246" s="94" t="e" cm="1">
        <f t="array" ref="S246">INDEX(sulfurdioxide,1+INT((ROW(A242)-1)/COLUMNS(sulfurdioxide)),MOD(ROW(A242)-1+COLUMNS(sulfurdioxide),COLUMNS(sulfurdioxide))+1)</f>
        <v>#REF!</v>
      </c>
    </row>
    <row r="247" spans="19:19">
      <c r="S247" s="94" t="e" cm="1">
        <f t="array" ref="S247">INDEX(sulfurdioxide,1+INT((ROW(A243)-1)/COLUMNS(sulfurdioxide)),MOD(ROW(A243)-1+COLUMNS(sulfurdioxide),COLUMNS(sulfurdioxide))+1)</f>
        <v>#REF!</v>
      </c>
    </row>
    <row r="248" spans="19:19">
      <c r="S248" s="94" t="e" cm="1">
        <f t="array" ref="S248">INDEX(sulfurdioxide,1+INT((ROW(A244)-1)/COLUMNS(sulfurdioxide)),MOD(ROW(A244)-1+COLUMNS(sulfurdioxide),COLUMNS(sulfurdioxide))+1)</f>
        <v>#REF!</v>
      </c>
    </row>
    <row r="249" spans="19:19">
      <c r="S249" s="94" t="e" cm="1">
        <f t="array" ref="S249">INDEX(sulfurdioxide,1+INT((ROW(A245)-1)/COLUMNS(sulfurdioxide)),MOD(ROW(A245)-1+COLUMNS(sulfurdioxide),COLUMNS(sulfurdioxide))+1)</f>
        <v>#REF!</v>
      </c>
    </row>
    <row r="250" spans="19:19">
      <c r="S250" s="94" t="e" cm="1">
        <f t="array" ref="S250">INDEX(sulfurdioxide,1+INT((ROW(A246)-1)/COLUMNS(sulfurdioxide)),MOD(ROW(A246)-1+COLUMNS(sulfurdioxide),COLUMNS(sulfurdioxide))+1)</f>
        <v>#REF!</v>
      </c>
    </row>
    <row r="251" spans="19:19">
      <c r="S251" s="94" t="e" cm="1">
        <f t="array" ref="S251">INDEX(sulfurdioxide,1+INT((ROW(A247)-1)/COLUMNS(sulfurdioxide)),MOD(ROW(A247)-1+COLUMNS(sulfurdioxide),COLUMNS(sulfurdioxide))+1)</f>
        <v>#REF!</v>
      </c>
    </row>
    <row r="252" spans="19:19">
      <c r="S252" s="94" t="e" cm="1">
        <f t="array" ref="S252">INDEX(sulfurdioxide,1+INT((ROW(A248)-1)/COLUMNS(sulfurdioxide)),MOD(ROW(A248)-1+COLUMNS(sulfurdioxide),COLUMNS(sulfurdioxide))+1)</f>
        <v>#REF!</v>
      </c>
    </row>
    <row r="253" spans="19:19">
      <c r="S253" s="94" t="e" cm="1">
        <f t="array" ref="S253">INDEX(sulfurdioxide,1+INT((ROW(A249)-1)/COLUMNS(sulfurdioxide)),MOD(ROW(A249)-1+COLUMNS(sulfurdioxide),COLUMNS(sulfurdioxide))+1)</f>
        <v>#REF!</v>
      </c>
    </row>
    <row r="254" spans="19:19">
      <c r="S254" s="94" t="e" cm="1">
        <f t="array" ref="S254">INDEX(sulfurdioxide,1+INT((ROW(A250)-1)/COLUMNS(sulfurdioxide)),MOD(ROW(A250)-1+COLUMNS(sulfurdioxide),COLUMNS(sulfurdioxide))+1)</f>
        <v>#REF!</v>
      </c>
    </row>
    <row r="255" spans="19:19">
      <c r="S255" s="94" t="e" cm="1">
        <f t="array" ref="S255">INDEX(sulfurdioxide,1+INT((ROW(A251)-1)/COLUMNS(sulfurdioxide)),MOD(ROW(A251)-1+COLUMNS(sulfurdioxide),COLUMNS(sulfurdioxide))+1)</f>
        <v>#REF!</v>
      </c>
    </row>
    <row r="256" spans="19:19">
      <c r="S256" s="94" t="e" cm="1">
        <f t="array" ref="S256">INDEX(sulfurdioxide,1+INT((ROW(A252)-1)/COLUMNS(sulfurdioxide)),MOD(ROW(A252)-1+COLUMNS(sulfurdioxide),COLUMNS(sulfurdioxide))+1)</f>
        <v>#REF!</v>
      </c>
    </row>
    <row r="257" spans="19:19">
      <c r="S257" s="94" t="e" cm="1">
        <f t="array" ref="S257">INDEX(sulfurdioxide,1+INT((ROW(A253)-1)/COLUMNS(sulfurdioxide)),MOD(ROW(A253)-1+COLUMNS(sulfurdioxide),COLUMNS(sulfurdioxide))+1)</f>
        <v>#REF!</v>
      </c>
    </row>
    <row r="258" spans="19:19">
      <c r="S258" s="94" t="e" cm="1">
        <f t="array" ref="S258">INDEX(sulfurdioxide,1+INT((ROW(A254)-1)/COLUMNS(sulfurdioxide)),MOD(ROW(A254)-1+COLUMNS(sulfurdioxide),COLUMNS(sulfurdioxide))+1)</f>
        <v>#REF!</v>
      </c>
    </row>
    <row r="259" spans="19:19">
      <c r="S259" s="94" t="e" cm="1">
        <f t="array" ref="S259">INDEX(sulfurdioxide,1+INT((ROW(A255)-1)/COLUMNS(sulfurdioxide)),MOD(ROW(A255)-1+COLUMNS(sulfurdioxide),COLUMNS(sulfurdioxide))+1)</f>
        <v>#REF!</v>
      </c>
    </row>
    <row r="260" spans="19:19">
      <c r="S260" s="94" t="e" cm="1">
        <f t="array" ref="S260">INDEX(sulfurdioxide,1+INT((ROW(A256)-1)/COLUMNS(sulfurdioxide)),MOD(ROW(A256)-1+COLUMNS(sulfurdioxide),COLUMNS(sulfurdioxide))+1)</f>
        <v>#REF!</v>
      </c>
    </row>
    <row r="261" spans="19:19">
      <c r="S261" s="94" t="e" cm="1">
        <f t="array" ref="S261">INDEX(sulfurdioxide,1+INT((ROW(A257)-1)/COLUMNS(sulfurdioxide)),MOD(ROW(A257)-1+COLUMNS(sulfurdioxide),COLUMNS(sulfurdioxide))+1)</f>
        <v>#REF!</v>
      </c>
    </row>
    <row r="262" spans="19:19">
      <c r="S262" s="94" t="e" cm="1">
        <f t="array" ref="S262">INDEX(sulfurdioxide,1+INT((ROW(A258)-1)/COLUMNS(sulfurdioxide)),MOD(ROW(A258)-1+COLUMNS(sulfurdioxide),COLUMNS(sulfurdioxide))+1)</f>
        <v>#REF!</v>
      </c>
    </row>
    <row r="263" spans="19:19">
      <c r="S263" s="94" t="e" cm="1">
        <f t="array" ref="S263">INDEX(sulfurdioxide,1+INT((ROW(A259)-1)/COLUMNS(sulfurdioxide)),MOD(ROW(A259)-1+COLUMNS(sulfurdioxide),COLUMNS(sulfurdioxide))+1)</f>
        <v>#REF!</v>
      </c>
    </row>
    <row r="264" spans="19:19">
      <c r="S264" s="94" t="e" cm="1">
        <f t="array" ref="S264">INDEX(sulfurdioxide,1+INT((ROW(A260)-1)/COLUMNS(sulfurdioxide)),MOD(ROW(A260)-1+COLUMNS(sulfurdioxide),COLUMNS(sulfurdioxide))+1)</f>
        <v>#REF!</v>
      </c>
    </row>
    <row r="265" spans="19:19">
      <c r="S265" s="94" t="e" cm="1">
        <f t="array" ref="S265">INDEX(sulfurdioxide,1+INT((ROW(A261)-1)/COLUMNS(sulfurdioxide)),MOD(ROW(A261)-1+COLUMNS(sulfurdioxide),COLUMNS(sulfurdioxide))+1)</f>
        <v>#REF!</v>
      </c>
    </row>
    <row r="266" spans="19:19">
      <c r="S266" s="94" t="e" cm="1">
        <f t="array" ref="S266">INDEX(sulfurdioxide,1+INT((ROW(A262)-1)/COLUMNS(sulfurdioxide)),MOD(ROW(A262)-1+COLUMNS(sulfurdioxide),COLUMNS(sulfurdioxide))+1)</f>
        <v>#REF!</v>
      </c>
    </row>
    <row r="267" spans="19:19">
      <c r="S267" s="94" t="e" cm="1">
        <f t="array" ref="S267">INDEX(sulfurdioxide,1+INT((ROW(A263)-1)/COLUMNS(sulfurdioxide)),MOD(ROW(A263)-1+COLUMNS(sulfurdioxide),COLUMNS(sulfurdioxide))+1)</f>
        <v>#REF!</v>
      </c>
    </row>
    <row r="268" spans="19:19">
      <c r="S268" s="94" t="e" cm="1">
        <f t="array" ref="S268">INDEX(sulfurdioxide,1+INT((ROW(A264)-1)/COLUMNS(sulfurdioxide)),MOD(ROW(A264)-1+COLUMNS(sulfurdioxide),COLUMNS(sulfurdioxide))+1)</f>
        <v>#REF!</v>
      </c>
    </row>
    <row r="269" spans="19:19">
      <c r="S269" s="94" t="e" cm="1">
        <f t="array" ref="S269">INDEX(sulfurdioxide,1+INT((ROW(A265)-1)/COLUMNS(sulfurdioxide)),MOD(ROW(A265)-1+COLUMNS(sulfurdioxide),COLUMNS(sulfurdioxide))+1)</f>
        <v>#REF!</v>
      </c>
    </row>
    <row r="270" spans="19:19">
      <c r="S270" s="94" t="e" cm="1">
        <f t="array" ref="S270">INDEX(sulfurdioxide,1+INT((ROW(A266)-1)/COLUMNS(sulfurdioxide)),MOD(ROW(A266)-1+COLUMNS(sulfurdioxide),COLUMNS(sulfurdioxide))+1)</f>
        <v>#REF!</v>
      </c>
    </row>
    <row r="271" spans="19:19">
      <c r="S271" s="94" t="e" cm="1">
        <f t="array" ref="S271">INDEX(sulfurdioxide,1+INT((ROW(A267)-1)/COLUMNS(sulfurdioxide)),MOD(ROW(A267)-1+COLUMNS(sulfurdioxide),COLUMNS(sulfurdioxide))+1)</f>
        <v>#REF!</v>
      </c>
    </row>
    <row r="272" spans="19:19">
      <c r="S272" s="94" t="e" cm="1">
        <f t="array" ref="S272">INDEX(sulfurdioxide,1+INT((ROW(A268)-1)/COLUMNS(sulfurdioxide)),MOD(ROW(A268)-1+COLUMNS(sulfurdioxide),COLUMNS(sulfurdioxide))+1)</f>
        <v>#REF!</v>
      </c>
    </row>
    <row r="273" spans="19:19">
      <c r="S273" s="94" t="e" cm="1">
        <f t="array" ref="S273">INDEX(sulfurdioxide,1+INT((ROW(A269)-1)/COLUMNS(sulfurdioxide)),MOD(ROW(A269)-1+COLUMNS(sulfurdioxide),COLUMNS(sulfurdioxide))+1)</f>
        <v>#REF!</v>
      </c>
    </row>
    <row r="274" spans="19:19">
      <c r="S274" s="94" t="e" cm="1">
        <f t="array" ref="S274">INDEX(sulfurdioxide,1+INT((ROW(A270)-1)/COLUMNS(sulfurdioxide)),MOD(ROW(A270)-1+COLUMNS(sulfurdioxide),COLUMNS(sulfurdioxide))+1)</f>
        <v>#REF!</v>
      </c>
    </row>
    <row r="275" spans="19:19">
      <c r="S275" s="94" t="e" cm="1">
        <f t="array" ref="S275">INDEX(sulfurdioxide,1+INT((ROW(A271)-1)/COLUMNS(sulfurdioxide)),MOD(ROW(A271)-1+COLUMNS(sulfurdioxide),COLUMNS(sulfurdioxide))+1)</f>
        <v>#REF!</v>
      </c>
    </row>
    <row r="276" spans="19:19">
      <c r="S276" s="94" t="e" cm="1">
        <f t="array" ref="S276">INDEX(sulfurdioxide,1+INT((ROW(A272)-1)/COLUMNS(sulfurdioxide)),MOD(ROW(A272)-1+COLUMNS(sulfurdioxide),COLUMNS(sulfurdioxide))+1)</f>
        <v>#REF!</v>
      </c>
    </row>
    <row r="277" spans="19:19">
      <c r="S277" s="94" t="e" cm="1">
        <f t="array" ref="S277">INDEX(sulfurdioxide,1+INT((ROW(A273)-1)/COLUMNS(sulfurdioxide)),MOD(ROW(A273)-1+COLUMNS(sulfurdioxide),COLUMNS(sulfurdioxide))+1)</f>
        <v>#REF!</v>
      </c>
    </row>
    <row r="278" spans="19:19">
      <c r="S278" s="94" t="e" cm="1">
        <f t="array" ref="S278">INDEX(sulfurdioxide,1+INT((ROW(A274)-1)/COLUMNS(sulfurdioxide)),MOD(ROW(A274)-1+COLUMNS(sulfurdioxide),COLUMNS(sulfurdioxide))+1)</f>
        <v>#REF!</v>
      </c>
    </row>
    <row r="279" spans="19:19">
      <c r="S279" s="94" t="e" cm="1">
        <f t="array" ref="S279">INDEX(sulfurdioxide,1+INT((ROW(A275)-1)/COLUMNS(sulfurdioxide)),MOD(ROW(A275)-1+COLUMNS(sulfurdioxide),COLUMNS(sulfurdioxide))+1)</f>
        <v>#REF!</v>
      </c>
    </row>
    <row r="280" spans="19:19">
      <c r="S280" s="94" t="e" cm="1">
        <f t="array" ref="S280">INDEX(sulfurdioxide,1+INT((ROW(A276)-1)/COLUMNS(sulfurdioxide)),MOD(ROW(A276)-1+COLUMNS(sulfurdioxide),COLUMNS(sulfurdioxide))+1)</f>
        <v>#REF!</v>
      </c>
    </row>
    <row r="281" spans="19:19">
      <c r="S281" s="94" t="e" cm="1">
        <f t="array" ref="S281">INDEX(sulfurdioxide,1+INT((ROW(A277)-1)/COLUMNS(sulfurdioxide)),MOD(ROW(A277)-1+COLUMNS(sulfurdioxide),COLUMNS(sulfurdioxide))+1)</f>
        <v>#REF!</v>
      </c>
    </row>
    <row r="282" spans="19:19">
      <c r="S282" s="94" t="e" cm="1">
        <f t="array" ref="S282">INDEX(sulfurdioxide,1+INT((ROW(A278)-1)/COLUMNS(sulfurdioxide)),MOD(ROW(A278)-1+COLUMNS(sulfurdioxide),COLUMNS(sulfurdioxide))+1)</f>
        <v>#REF!</v>
      </c>
    </row>
    <row r="283" spans="19:19">
      <c r="S283" s="94" t="e" cm="1">
        <f t="array" ref="S283">INDEX(sulfurdioxide,1+INT((ROW(A279)-1)/COLUMNS(sulfurdioxide)),MOD(ROW(A279)-1+COLUMNS(sulfurdioxide),COLUMNS(sulfurdioxide))+1)</f>
        <v>#REF!</v>
      </c>
    </row>
    <row r="284" spans="19:19">
      <c r="S284" s="94" t="e" cm="1">
        <f t="array" ref="S284">INDEX(sulfurdioxide,1+INT((ROW(A280)-1)/COLUMNS(sulfurdioxide)),MOD(ROW(A280)-1+COLUMNS(sulfurdioxide),COLUMNS(sulfurdioxide))+1)</f>
        <v>#REF!</v>
      </c>
    </row>
    <row r="285" spans="19:19">
      <c r="S285" s="94" t="e" cm="1">
        <f t="array" ref="S285">INDEX(sulfurdioxide,1+INT((ROW(A281)-1)/COLUMNS(sulfurdioxide)),MOD(ROW(A281)-1+COLUMNS(sulfurdioxide),COLUMNS(sulfurdioxide))+1)</f>
        <v>#REF!</v>
      </c>
    </row>
    <row r="286" spans="19:19">
      <c r="S286" s="94" t="e" cm="1">
        <f t="array" ref="S286">INDEX(sulfurdioxide,1+INT((ROW(A282)-1)/COLUMNS(sulfurdioxide)),MOD(ROW(A282)-1+COLUMNS(sulfurdioxide),COLUMNS(sulfurdioxide))+1)</f>
        <v>#REF!</v>
      </c>
    </row>
    <row r="287" spans="19:19">
      <c r="S287" s="94" t="e" cm="1">
        <f t="array" ref="S287">INDEX(sulfurdioxide,1+INT((ROW(A283)-1)/COLUMNS(sulfurdioxide)),MOD(ROW(A283)-1+COLUMNS(sulfurdioxide),COLUMNS(sulfurdioxide))+1)</f>
        <v>#REF!</v>
      </c>
    </row>
    <row r="288" spans="19:19">
      <c r="S288" s="94" t="e" cm="1">
        <f t="array" ref="S288">INDEX(sulfurdioxide,1+INT((ROW(A284)-1)/COLUMNS(sulfurdioxide)),MOD(ROW(A284)-1+COLUMNS(sulfurdioxide),COLUMNS(sulfurdioxide))+1)</f>
        <v>#REF!</v>
      </c>
    </row>
    <row r="289" spans="19:19">
      <c r="S289" s="94" t="e" cm="1">
        <f t="array" ref="S289">INDEX(sulfurdioxide,1+INT((ROW(A285)-1)/COLUMNS(sulfurdioxide)),MOD(ROW(A285)-1+COLUMNS(sulfurdioxide),COLUMNS(sulfurdioxide))+1)</f>
        <v>#REF!</v>
      </c>
    </row>
    <row r="290" spans="19:19">
      <c r="S290" s="94" t="e" cm="1">
        <f t="array" ref="S290">INDEX(sulfurdioxide,1+INT((ROW(A286)-1)/COLUMNS(sulfurdioxide)),MOD(ROW(A286)-1+COLUMNS(sulfurdioxide),COLUMNS(sulfurdioxide))+1)</f>
        <v>#REF!</v>
      </c>
    </row>
    <row r="291" spans="19:19">
      <c r="S291" s="94" t="e" cm="1">
        <f t="array" ref="S291">INDEX(sulfurdioxide,1+INT((ROW(A287)-1)/COLUMNS(sulfurdioxide)),MOD(ROW(A287)-1+COLUMNS(sulfurdioxide),COLUMNS(sulfurdioxide))+1)</f>
        <v>#REF!</v>
      </c>
    </row>
    <row r="292" spans="19:19">
      <c r="S292" s="94" t="e" cm="1">
        <f t="array" ref="S292">INDEX(sulfurdioxide,1+INT((ROW(A288)-1)/COLUMNS(sulfurdioxide)),MOD(ROW(A288)-1+COLUMNS(sulfurdioxide),COLUMNS(sulfurdioxide))+1)</f>
        <v>#REF!</v>
      </c>
    </row>
    <row r="293" spans="19:19">
      <c r="S293" s="94" t="e" cm="1">
        <f t="array" ref="S293">INDEX(sulfurdioxide,1+INT((ROW(A289)-1)/COLUMNS(sulfurdioxide)),MOD(ROW(A289)-1+COLUMNS(sulfurdioxide),COLUMNS(sulfurdioxide))+1)</f>
        <v>#REF!</v>
      </c>
    </row>
    <row r="294" spans="19:19">
      <c r="S294" s="94" t="e" cm="1">
        <f t="array" ref="S294">INDEX(sulfurdioxide,1+INT((ROW(A290)-1)/COLUMNS(sulfurdioxide)),MOD(ROW(A290)-1+COLUMNS(sulfurdioxide),COLUMNS(sulfurdioxide))+1)</f>
        <v>#REF!</v>
      </c>
    </row>
    <row r="295" spans="19:19">
      <c r="S295" s="94" t="e" cm="1">
        <f t="array" ref="S295">INDEX(sulfurdioxide,1+INT((ROW(A291)-1)/COLUMNS(sulfurdioxide)),MOD(ROW(A291)-1+COLUMNS(sulfurdioxide),COLUMNS(sulfurdioxide))+1)</f>
        <v>#REF!</v>
      </c>
    </row>
    <row r="296" spans="19:19">
      <c r="S296" s="94" t="e" cm="1">
        <f t="array" ref="S296">INDEX(sulfurdioxide,1+INT((ROW(A292)-1)/COLUMNS(sulfurdioxide)),MOD(ROW(A292)-1+COLUMNS(sulfurdioxide),COLUMNS(sulfurdioxide))+1)</f>
        <v>#REF!</v>
      </c>
    </row>
    <row r="297" spans="19:19">
      <c r="S297" s="94" t="e" cm="1">
        <f t="array" ref="S297">INDEX(sulfurdioxide,1+INT((ROW(A293)-1)/COLUMNS(sulfurdioxide)),MOD(ROW(A293)-1+COLUMNS(sulfurdioxide),COLUMNS(sulfurdioxide))+1)</f>
        <v>#REF!</v>
      </c>
    </row>
    <row r="298" spans="19:19">
      <c r="S298" s="94" t="e" cm="1">
        <f t="array" ref="S298">INDEX(sulfurdioxide,1+INT((ROW(A294)-1)/COLUMNS(sulfurdioxide)),MOD(ROW(A294)-1+COLUMNS(sulfurdioxide),COLUMNS(sulfurdioxide))+1)</f>
        <v>#REF!</v>
      </c>
    </row>
    <row r="299" spans="19:19">
      <c r="S299" s="94" t="e" cm="1">
        <f t="array" ref="S299">INDEX(sulfurdioxide,1+INT((ROW(A295)-1)/COLUMNS(sulfurdioxide)),MOD(ROW(A295)-1+COLUMNS(sulfurdioxide),COLUMNS(sulfurdioxide))+1)</f>
        <v>#REF!</v>
      </c>
    </row>
    <row r="300" spans="19:19">
      <c r="S300" s="94" t="e" cm="1">
        <f t="array" ref="S300">INDEX(sulfurdioxide,1+INT((ROW(A296)-1)/COLUMNS(sulfurdioxide)),MOD(ROW(A296)-1+COLUMNS(sulfurdioxide),COLUMNS(sulfurdioxide))+1)</f>
        <v>#REF!</v>
      </c>
    </row>
    <row r="301" spans="19:19">
      <c r="S301" s="94" t="e" cm="1">
        <f t="array" ref="S301">INDEX(sulfurdioxide,1+INT((ROW(A297)-1)/COLUMNS(sulfurdioxide)),MOD(ROW(A297)-1+COLUMNS(sulfurdioxide),COLUMNS(sulfurdioxide))+1)</f>
        <v>#REF!</v>
      </c>
    </row>
    <row r="302" spans="19:19">
      <c r="S302" s="94" t="e" cm="1">
        <f t="array" ref="S302">INDEX(sulfurdioxide,1+INT((ROW(A298)-1)/COLUMNS(sulfurdioxide)),MOD(ROW(A298)-1+COLUMNS(sulfurdioxide),COLUMNS(sulfurdioxide))+1)</f>
        <v>#REF!</v>
      </c>
    </row>
    <row r="303" spans="19:19">
      <c r="S303" s="94" t="e" cm="1">
        <f t="array" ref="S303">INDEX(sulfurdioxide,1+INT((ROW(A299)-1)/COLUMNS(sulfurdioxide)),MOD(ROW(A299)-1+COLUMNS(sulfurdioxide),COLUMNS(sulfurdioxide))+1)</f>
        <v>#REF!</v>
      </c>
    </row>
    <row r="304" spans="19:19">
      <c r="S304" s="94" t="e" cm="1">
        <f t="array" ref="S304">INDEX(sulfurdioxide,1+INT((ROW(A300)-1)/COLUMNS(sulfurdioxide)),MOD(ROW(A300)-1+COLUMNS(sulfurdioxide),COLUMNS(sulfurdioxide))+1)</f>
        <v>#REF!</v>
      </c>
    </row>
    <row r="305" spans="19:19">
      <c r="S305" s="94" t="e" cm="1">
        <f t="array" ref="S305">INDEX(sulfurdioxide,1+INT((ROW(A301)-1)/COLUMNS(sulfurdioxide)),MOD(ROW(A301)-1+COLUMNS(sulfurdioxide),COLUMNS(sulfurdioxide))+1)</f>
        <v>#REF!</v>
      </c>
    </row>
    <row r="306" spans="19:19">
      <c r="S306" s="94" t="e" cm="1">
        <f t="array" ref="S306">INDEX(sulfurdioxide,1+INT((ROW(A302)-1)/COLUMNS(sulfurdioxide)),MOD(ROW(A302)-1+COLUMNS(sulfurdioxide),COLUMNS(sulfurdioxide))+1)</f>
        <v>#REF!</v>
      </c>
    </row>
    <row r="307" spans="19:19">
      <c r="S307" s="94" t="e" cm="1">
        <f t="array" ref="S307">INDEX(sulfurdioxide,1+INT((ROW(A303)-1)/COLUMNS(sulfurdioxide)),MOD(ROW(A303)-1+COLUMNS(sulfurdioxide),COLUMNS(sulfurdioxide))+1)</f>
        <v>#REF!</v>
      </c>
    </row>
    <row r="308" spans="19:19">
      <c r="S308" s="94" t="e" cm="1">
        <f t="array" ref="S308">INDEX(sulfurdioxide,1+INT((ROW(A304)-1)/COLUMNS(sulfurdioxide)),MOD(ROW(A304)-1+COLUMNS(sulfurdioxide),COLUMNS(sulfurdioxide))+1)</f>
        <v>#REF!</v>
      </c>
    </row>
    <row r="309" spans="19:19">
      <c r="S309" s="94" t="e" cm="1">
        <f t="array" ref="S309">INDEX(sulfurdioxide,1+INT((ROW(A305)-1)/COLUMNS(sulfurdioxide)),MOD(ROW(A305)-1+COLUMNS(sulfurdioxide),COLUMNS(sulfurdioxide))+1)</f>
        <v>#REF!</v>
      </c>
    </row>
    <row r="310" spans="19:19">
      <c r="S310" s="94" t="e" cm="1">
        <f t="array" ref="S310">INDEX(sulfurdioxide,1+INT((ROW(A306)-1)/COLUMNS(sulfurdioxide)),MOD(ROW(A306)-1+COLUMNS(sulfurdioxide),COLUMNS(sulfurdioxide))+1)</f>
        <v>#REF!</v>
      </c>
    </row>
    <row r="311" spans="19:19">
      <c r="S311" s="94" t="e" cm="1">
        <f t="array" ref="S311">INDEX(sulfurdioxide,1+INT((ROW(A307)-1)/COLUMNS(sulfurdioxide)),MOD(ROW(A307)-1+COLUMNS(sulfurdioxide),COLUMNS(sulfurdioxide))+1)</f>
        <v>#REF!</v>
      </c>
    </row>
    <row r="312" spans="19:19">
      <c r="S312" s="94" t="e" cm="1">
        <f t="array" ref="S312">INDEX(sulfurdioxide,1+INT((ROW(A308)-1)/COLUMNS(sulfurdioxide)),MOD(ROW(A308)-1+COLUMNS(sulfurdioxide),COLUMNS(sulfurdioxide))+1)</f>
        <v>#REF!</v>
      </c>
    </row>
    <row r="313" spans="19:19">
      <c r="S313" s="94" t="e" cm="1">
        <f t="array" ref="S313">INDEX(sulfurdioxide,1+INT((ROW(A309)-1)/COLUMNS(sulfurdioxide)),MOD(ROW(A309)-1+COLUMNS(sulfurdioxide),COLUMNS(sulfurdioxide))+1)</f>
        <v>#REF!</v>
      </c>
    </row>
    <row r="314" spans="19:19">
      <c r="S314" s="94" t="e" cm="1">
        <f t="array" ref="S314">INDEX(sulfurdioxide,1+INT((ROW(A310)-1)/COLUMNS(sulfurdioxide)),MOD(ROW(A310)-1+COLUMNS(sulfurdioxide),COLUMNS(sulfurdioxide))+1)</f>
        <v>#REF!</v>
      </c>
    </row>
    <row r="315" spans="19:19">
      <c r="S315" s="94" t="e" cm="1">
        <f t="array" ref="S315">INDEX(sulfurdioxide,1+INT((ROW(A311)-1)/COLUMNS(sulfurdioxide)),MOD(ROW(A311)-1+COLUMNS(sulfurdioxide),COLUMNS(sulfurdioxide))+1)</f>
        <v>#REF!</v>
      </c>
    </row>
    <row r="316" spans="19:19">
      <c r="S316" s="94" t="e" cm="1">
        <f t="array" ref="S316">INDEX(sulfurdioxide,1+INT((ROW(A312)-1)/COLUMNS(sulfurdioxide)),MOD(ROW(A312)-1+COLUMNS(sulfurdioxide),COLUMNS(sulfurdioxide))+1)</f>
        <v>#REF!</v>
      </c>
    </row>
    <row r="317" spans="19:19">
      <c r="S317" s="94" t="e" cm="1">
        <f t="array" ref="S317">INDEX(sulfurdioxide,1+INT((ROW(A313)-1)/COLUMNS(sulfurdioxide)),MOD(ROW(A313)-1+COLUMNS(sulfurdioxide),COLUMNS(sulfurdioxide))+1)</f>
        <v>#REF!</v>
      </c>
    </row>
    <row r="318" spans="19:19">
      <c r="S318" s="94" t="e" cm="1">
        <f t="array" ref="S318">INDEX(sulfurdioxide,1+INT((ROW(A314)-1)/COLUMNS(sulfurdioxide)),MOD(ROW(A314)-1+COLUMNS(sulfurdioxide),COLUMNS(sulfurdioxide))+1)</f>
        <v>#REF!</v>
      </c>
    </row>
    <row r="319" spans="19:19">
      <c r="S319" s="94" t="e" cm="1">
        <f t="array" ref="S319">INDEX(sulfurdioxide,1+INT((ROW(A315)-1)/COLUMNS(sulfurdioxide)),MOD(ROW(A315)-1+COLUMNS(sulfurdioxide),COLUMNS(sulfurdioxide))+1)</f>
        <v>#REF!</v>
      </c>
    </row>
    <row r="320" spans="19:19">
      <c r="S320" s="94" t="e" cm="1">
        <f t="array" ref="S320">INDEX(sulfurdioxide,1+INT((ROW(A316)-1)/COLUMNS(sulfurdioxide)),MOD(ROW(A316)-1+COLUMNS(sulfurdioxide),COLUMNS(sulfurdioxide))+1)</f>
        <v>#REF!</v>
      </c>
    </row>
    <row r="321" spans="19:19">
      <c r="S321" s="94" t="e" cm="1">
        <f t="array" ref="S321">INDEX(sulfurdioxide,1+INT((ROW(A317)-1)/COLUMNS(sulfurdioxide)),MOD(ROW(A317)-1+COLUMNS(sulfurdioxide),COLUMNS(sulfurdioxide))+1)</f>
        <v>#REF!</v>
      </c>
    </row>
    <row r="322" spans="19:19">
      <c r="S322" s="94" t="e" cm="1">
        <f t="array" ref="S322">INDEX(sulfurdioxide,1+INT((ROW(A318)-1)/COLUMNS(sulfurdioxide)),MOD(ROW(A318)-1+COLUMNS(sulfurdioxide),COLUMNS(sulfurdioxide))+1)</f>
        <v>#REF!</v>
      </c>
    </row>
    <row r="323" spans="19:19">
      <c r="S323" s="94" t="e" cm="1">
        <f t="array" ref="S323">INDEX(sulfurdioxide,1+INT((ROW(A319)-1)/COLUMNS(sulfurdioxide)),MOD(ROW(A319)-1+COLUMNS(sulfurdioxide),COLUMNS(sulfurdioxide))+1)</f>
        <v>#REF!</v>
      </c>
    </row>
    <row r="324" spans="19:19">
      <c r="S324" s="94" t="e" cm="1">
        <f t="array" ref="S324">INDEX(sulfurdioxide,1+INT((ROW(A320)-1)/COLUMNS(sulfurdioxide)),MOD(ROW(A320)-1+COLUMNS(sulfurdioxide),COLUMNS(sulfurdioxide))+1)</f>
        <v>#REF!</v>
      </c>
    </row>
    <row r="325" spans="19:19">
      <c r="S325" s="94" t="e" cm="1">
        <f t="array" ref="S325">INDEX(sulfurdioxide,1+INT((ROW(A321)-1)/COLUMNS(sulfurdioxide)),MOD(ROW(A321)-1+COLUMNS(sulfurdioxide),COLUMNS(sulfurdioxide))+1)</f>
        <v>#REF!</v>
      </c>
    </row>
    <row r="326" spans="19:19">
      <c r="S326" s="94" t="e" cm="1">
        <f t="array" ref="S326">INDEX(sulfurdioxide,1+INT((ROW(A322)-1)/COLUMNS(sulfurdioxide)),MOD(ROW(A322)-1+COLUMNS(sulfurdioxide),COLUMNS(sulfurdioxide))+1)</f>
        <v>#REF!</v>
      </c>
    </row>
    <row r="327" spans="19:19">
      <c r="S327" s="94" t="e" cm="1">
        <f t="array" ref="S327">INDEX(sulfurdioxide,1+INT((ROW(A323)-1)/COLUMNS(sulfurdioxide)),MOD(ROW(A323)-1+COLUMNS(sulfurdioxide),COLUMNS(sulfurdioxide))+1)</f>
        <v>#REF!</v>
      </c>
    </row>
    <row r="328" spans="19:19">
      <c r="S328" s="94" t="e" cm="1">
        <f t="array" ref="S328">INDEX(sulfurdioxide,1+INT((ROW(A324)-1)/COLUMNS(sulfurdioxide)),MOD(ROW(A324)-1+COLUMNS(sulfurdioxide),COLUMNS(sulfurdioxide))+1)</f>
        <v>#REF!</v>
      </c>
    </row>
    <row r="329" spans="19:19">
      <c r="S329" s="94" t="e" cm="1">
        <f t="array" ref="S329">INDEX(sulfurdioxide,1+INT((ROW(A325)-1)/COLUMNS(sulfurdioxide)),MOD(ROW(A325)-1+COLUMNS(sulfurdioxide),COLUMNS(sulfurdioxide))+1)</f>
        <v>#REF!</v>
      </c>
    </row>
    <row r="330" spans="19:19">
      <c r="S330" s="94" t="e" cm="1">
        <f t="array" ref="S330">INDEX(sulfurdioxide,1+INT((ROW(A326)-1)/COLUMNS(sulfurdioxide)),MOD(ROW(A326)-1+COLUMNS(sulfurdioxide),COLUMNS(sulfurdioxide))+1)</f>
        <v>#REF!</v>
      </c>
    </row>
    <row r="331" spans="19:19">
      <c r="S331" s="94" t="e" cm="1">
        <f t="array" ref="S331">INDEX(sulfurdioxide,1+INT((ROW(A327)-1)/COLUMNS(sulfurdioxide)),MOD(ROW(A327)-1+COLUMNS(sulfurdioxide),COLUMNS(sulfurdioxide))+1)</f>
        <v>#REF!</v>
      </c>
    </row>
    <row r="332" spans="19:19">
      <c r="S332" s="94" t="e" cm="1">
        <f t="array" ref="S332">INDEX(sulfurdioxide,1+INT((ROW(A328)-1)/COLUMNS(sulfurdioxide)),MOD(ROW(A328)-1+COLUMNS(sulfurdioxide),COLUMNS(sulfurdioxide))+1)</f>
        <v>#REF!</v>
      </c>
    </row>
    <row r="333" spans="19:19">
      <c r="S333" s="94" t="e" cm="1">
        <f t="array" ref="S333">INDEX(sulfurdioxide,1+INT((ROW(A329)-1)/COLUMNS(sulfurdioxide)),MOD(ROW(A329)-1+COLUMNS(sulfurdioxide),COLUMNS(sulfurdioxide))+1)</f>
        <v>#REF!</v>
      </c>
    </row>
    <row r="334" spans="19:19">
      <c r="S334" s="94" t="e" cm="1">
        <f t="array" ref="S334">INDEX(sulfurdioxide,1+INT((ROW(A330)-1)/COLUMNS(sulfurdioxide)),MOD(ROW(A330)-1+COLUMNS(sulfurdioxide),COLUMNS(sulfurdioxide))+1)</f>
        <v>#REF!</v>
      </c>
    </row>
    <row r="335" spans="19:19">
      <c r="S335" s="94" t="e" cm="1">
        <f t="array" ref="S335">INDEX(sulfurdioxide,1+INT((ROW(A331)-1)/COLUMNS(sulfurdioxide)),MOD(ROW(A331)-1+COLUMNS(sulfurdioxide),COLUMNS(sulfurdioxide))+1)</f>
        <v>#REF!</v>
      </c>
    </row>
    <row r="336" spans="19:19">
      <c r="S336" s="94" t="e" cm="1">
        <f t="array" ref="S336">INDEX(sulfurdioxide,1+INT((ROW(A332)-1)/COLUMNS(sulfurdioxide)),MOD(ROW(A332)-1+COLUMNS(sulfurdioxide),COLUMNS(sulfurdioxide))+1)</f>
        <v>#REF!</v>
      </c>
    </row>
    <row r="337" spans="19:19">
      <c r="S337" s="94" t="e" cm="1">
        <f t="array" ref="S337">INDEX(sulfurdioxide,1+INT((ROW(A333)-1)/COLUMNS(sulfurdioxide)),MOD(ROW(A333)-1+COLUMNS(sulfurdioxide),COLUMNS(sulfurdioxide))+1)</f>
        <v>#REF!</v>
      </c>
    </row>
    <row r="338" spans="19:19">
      <c r="S338" s="94" t="e" cm="1">
        <f t="array" ref="S338">INDEX(sulfurdioxide,1+INT((ROW(A334)-1)/COLUMNS(sulfurdioxide)),MOD(ROW(A334)-1+COLUMNS(sulfurdioxide),COLUMNS(sulfurdioxide))+1)</f>
        <v>#REF!</v>
      </c>
    </row>
    <row r="339" spans="19:19">
      <c r="S339" s="94" t="e" cm="1">
        <f t="array" ref="S339">INDEX(sulfurdioxide,1+INT((ROW(A335)-1)/COLUMNS(sulfurdioxide)),MOD(ROW(A335)-1+COLUMNS(sulfurdioxide),COLUMNS(sulfurdioxide))+1)</f>
        <v>#REF!</v>
      </c>
    </row>
    <row r="340" spans="19:19">
      <c r="S340" s="94" t="e" cm="1">
        <f t="array" ref="S340">INDEX(sulfurdioxide,1+INT((ROW(A336)-1)/COLUMNS(sulfurdioxide)),MOD(ROW(A336)-1+COLUMNS(sulfurdioxide),COLUMNS(sulfurdioxide))+1)</f>
        <v>#REF!</v>
      </c>
    </row>
    <row r="341" spans="19:19">
      <c r="S341" s="94" t="e" cm="1">
        <f t="array" ref="S341">INDEX(sulfurdioxide,1+INT((ROW(A337)-1)/COLUMNS(sulfurdioxide)),MOD(ROW(A337)-1+COLUMNS(sulfurdioxide),COLUMNS(sulfurdioxide))+1)</f>
        <v>#REF!</v>
      </c>
    </row>
    <row r="342" spans="19:19">
      <c r="S342" s="94" t="e" cm="1">
        <f t="array" ref="S342">INDEX(sulfurdioxide,1+INT((ROW(A338)-1)/COLUMNS(sulfurdioxide)),MOD(ROW(A338)-1+COLUMNS(sulfurdioxide),COLUMNS(sulfurdioxide))+1)</f>
        <v>#REF!</v>
      </c>
    </row>
    <row r="343" spans="19:19">
      <c r="S343" s="94" t="e" cm="1">
        <f t="array" ref="S343">INDEX(sulfurdioxide,1+INT((ROW(A339)-1)/COLUMNS(sulfurdioxide)),MOD(ROW(A339)-1+COLUMNS(sulfurdioxide),COLUMNS(sulfurdioxide))+1)</f>
        <v>#REF!</v>
      </c>
    </row>
    <row r="344" spans="19:19">
      <c r="S344" s="94" t="e" cm="1">
        <f t="array" ref="S344">INDEX(sulfurdioxide,1+INT((ROW(A340)-1)/COLUMNS(sulfurdioxide)),MOD(ROW(A340)-1+COLUMNS(sulfurdioxide),COLUMNS(sulfurdioxide))+1)</f>
        <v>#REF!</v>
      </c>
    </row>
    <row r="345" spans="19:19">
      <c r="S345" s="94" t="e" cm="1">
        <f t="array" ref="S345">INDEX(sulfurdioxide,1+INT((ROW(A341)-1)/COLUMNS(sulfurdioxide)),MOD(ROW(A341)-1+COLUMNS(sulfurdioxide),COLUMNS(sulfurdioxide))+1)</f>
        <v>#REF!</v>
      </c>
    </row>
    <row r="346" spans="19:19">
      <c r="S346" s="94" t="e" cm="1">
        <f t="array" ref="S346">INDEX(sulfurdioxide,1+INT((ROW(A342)-1)/COLUMNS(sulfurdioxide)),MOD(ROW(A342)-1+COLUMNS(sulfurdioxide),COLUMNS(sulfurdioxide))+1)</f>
        <v>#REF!</v>
      </c>
    </row>
    <row r="347" spans="19:19">
      <c r="S347" s="94" t="e" cm="1">
        <f t="array" ref="S347">INDEX(sulfurdioxide,1+INT((ROW(A343)-1)/COLUMNS(sulfurdioxide)),MOD(ROW(A343)-1+COLUMNS(sulfurdioxide),COLUMNS(sulfurdioxide))+1)</f>
        <v>#REF!</v>
      </c>
    </row>
    <row r="348" spans="19:19">
      <c r="S348" s="94" t="e" cm="1">
        <f t="array" ref="S348">INDEX(sulfurdioxide,1+INT((ROW(A344)-1)/COLUMNS(sulfurdioxide)),MOD(ROW(A344)-1+COLUMNS(sulfurdioxide),COLUMNS(sulfurdioxide))+1)</f>
        <v>#REF!</v>
      </c>
    </row>
    <row r="349" spans="19:19">
      <c r="S349" s="94" t="e" cm="1">
        <f t="array" ref="S349">INDEX(sulfurdioxide,1+INT((ROW(A345)-1)/COLUMNS(sulfurdioxide)),MOD(ROW(A345)-1+COLUMNS(sulfurdioxide),COLUMNS(sulfurdioxide))+1)</f>
        <v>#REF!</v>
      </c>
    </row>
    <row r="350" spans="19:19">
      <c r="S350" s="94" t="e" cm="1">
        <f t="array" ref="S350">INDEX(sulfurdioxide,1+INT((ROW(A346)-1)/COLUMNS(sulfurdioxide)),MOD(ROW(A346)-1+COLUMNS(sulfurdioxide),COLUMNS(sulfurdioxide))+1)</f>
        <v>#REF!</v>
      </c>
    </row>
    <row r="351" spans="19:19">
      <c r="S351" s="94" t="e" cm="1">
        <f t="array" ref="S351">INDEX(sulfurdioxide,1+INT((ROW(A347)-1)/COLUMNS(sulfurdioxide)),MOD(ROW(A347)-1+COLUMNS(sulfurdioxide),COLUMNS(sulfurdioxide))+1)</f>
        <v>#REF!</v>
      </c>
    </row>
    <row r="352" spans="19:19">
      <c r="S352" s="94" t="e" cm="1">
        <f t="array" ref="S352">INDEX(sulfurdioxide,1+INT((ROW(A348)-1)/COLUMNS(sulfurdioxide)),MOD(ROW(A348)-1+COLUMNS(sulfurdioxide),COLUMNS(sulfurdioxide))+1)</f>
        <v>#REF!</v>
      </c>
    </row>
    <row r="353" spans="19:19">
      <c r="S353" s="94" t="e" cm="1">
        <f t="array" ref="S353">INDEX(sulfurdioxide,1+INT((ROW(A349)-1)/COLUMNS(sulfurdioxide)),MOD(ROW(A349)-1+COLUMNS(sulfurdioxide),COLUMNS(sulfurdioxide))+1)</f>
        <v>#REF!</v>
      </c>
    </row>
    <row r="354" spans="19:19">
      <c r="S354" s="94" t="e" cm="1">
        <f t="array" ref="S354">INDEX(sulfurdioxide,1+INT((ROW(A350)-1)/COLUMNS(sulfurdioxide)),MOD(ROW(A350)-1+COLUMNS(sulfurdioxide),COLUMNS(sulfurdioxide))+1)</f>
        <v>#REF!</v>
      </c>
    </row>
    <row r="355" spans="19:19">
      <c r="S355" s="94" t="e" cm="1">
        <f t="array" ref="S355">INDEX(sulfurdioxide,1+INT((ROW(A351)-1)/COLUMNS(sulfurdioxide)),MOD(ROW(A351)-1+COLUMNS(sulfurdioxide),COLUMNS(sulfurdioxide))+1)</f>
        <v>#REF!</v>
      </c>
    </row>
    <row r="356" spans="19:19">
      <c r="S356" s="94" t="e" cm="1">
        <f t="array" ref="S356">INDEX(sulfurdioxide,1+INT((ROW(A352)-1)/COLUMNS(sulfurdioxide)),MOD(ROW(A352)-1+COLUMNS(sulfurdioxide),COLUMNS(sulfurdioxide))+1)</f>
        <v>#REF!</v>
      </c>
    </row>
    <row r="357" spans="19:19">
      <c r="S357" s="94" t="e" cm="1">
        <f t="array" ref="S357">INDEX(sulfurdioxide,1+INT((ROW(A353)-1)/COLUMNS(sulfurdioxide)),MOD(ROW(A353)-1+COLUMNS(sulfurdioxide),COLUMNS(sulfurdioxide))+1)</f>
        <v>#REF!</v>
      </c>
    </row>
    <row r="358" spans="19:19">
      <c r="S358" s="94" t="e" cm="1">
        <f t="array" ref="S358">INDEX(sulfurdioxide,1+INT((ROW(A354)-1)/COLUMNS(sulfurdioxide)),MOD(ROW(A354)-1+COLUMNS(sulfurdioxide),COLUMNS(sulfurdioxide))+1)</f>
        <v>#REF!</v>
      </c>
    </row>
    <row r="359" spans="19:19">
      <c r="S359" s="94" t="e" cm="1">
        <f t="array" ref="S359">INDEX(sulfurdioxide,1+INT((ROW(A355)-1)/COLUMNS(sulfurdioxide)),MOD(ROW(A355)-1+COLUMNS(sulfurdioxide),COLUMNS(sulfurdioxide))+1)</f>
        <v>#REF!</v>
      </c>
    </row>
    <row r="360" spans="19:19">
      <c r="S360" s="94" t="e" cm="1">
        <f t="array" ref="S360">INDEX(sulfurdioxide,1+INT((ROW(A356)-1)/COLUMNS(sulfurdioxide)),MOD(ROW(A356)-1+COLUMNS(sulfurdioxide),COLUMNS(sulfurdioxide))+1)</f>
        <v>#REF!</v>
      </c>
    </row>
    <row r="361" spans="19:19">
      <c r="S361" s="94" t="e" cm="1">
        <f t="array" ref="S361">INDEX(sulfurdioxide,1+INT((ROW(A357)-1)/COLUMNS(sulfurdioxide)),MOD(ROW(A357)-1+COLUMNS(sulfurdioxide),COLUMNS(sulfurdioxide))+1)</f>
        <v>#REF!</v>
      </c>
    </row>
    <row r="362" spans="19:19">
      <c r="S362" s="94" t="e" cm="1">
        <f t="array" ref="S362">INDEX(sulfurdioxide,1+INT((ROW(A358)-1)/COLUMNS(sulfurdioxide)),MOD(ROW(A358)-1+COLUMNS(sulfurdioxide),COLUMNS(sulfurdioxide))+1)</f>
        <v>#REF!</v>
      </c>
    </row>
    <row r="363" spans="19:19">
      <c r="S363" s="94" t="e" cm="1">
        <f t="array" ref="S363">INDEX(sulfurdioxide,1+INT((ROW(A359)-1)/COLUMNS(sulfurdioxide)),MOD(ROW(A359)-1+COLUMNS(sulfurdioxide),COLUMNS(sulfurdioxide))+1)</f>
        <v>#REF!</v>
      </c>
    </row>
    <row r="364" spans="19:19">
      <c r="S364" s="94" t="e" cm="1">
        <f t="array" ref="S364">INDEX(sulfurdioxide,1+INT((ROW(A360)-1)/COLUMNS(sulfurdioxide)),MOD(ROW(A360)-1+COLUMNS(sulfurdioxide),COLUMNS(sulfurdioxide))+1)</f>
        <v>#REF!</v>
      </c>
    </row>
    <row r="365" spans="19:19">
      <c r="S365" s="94" t="e" cm="1">
        <f t="array" ref="S365">INDEX(sulfurdioxide,1+INT((ROW(A361)-1)/COLUMNS(sulfurdioxide)),MOD(ROW(A361)-1+COLUMNS(sulfurdioxide),COLUMNS(sulfurdioxide))+1)</f>
        <v>#REF!</v>
      </c>
    </row>
    <row r="366" spans="19:19">
      <c r="S366" s="94" t="e" cm="1">
        <f t="array" ref="S366">INDEX(sulfurdioxide,1+INT((ROW(A362)-1)/COLUMNS(sulfurdioxide)),MOD(ROW(A362)-1+COLUMNS(sulfurdioxide),COLUMNS(sulfurdioxide))+1)</f>
        <v>#REF!</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28"/>
  <sheetViews>
    <sheetView workbookViewId="0">
      <pane xSplit="1" ySplit="3" topLeftCell="B4" activePane="bottomRight" state="frozen"/>
      <selection pane="topRight" activeCell="B1" sqref="B1"/>
      <selection pane="bottomLeft" activeCell="A5" sqref="A5"/>
      <selection pane="bottomRight" activeCell="A3" sqref="A3:XFD3"/>
    </sheetView>
  </sheetViews>
  <sheetFormatPr baseColWidth="10" defaultColWidth="8.83203125" defaultRowHeight="15"/>
  <cols>
    <col min="1" max="1" width="35.5" bestFit="1" customWidth="1"/>
  </cols>
  <sheetData>
    <row r="1" spans="1:32">
      <c r="A1" s="46"/>
      <c r="B1" s="46"/>
      <c r="C1" s="48" t="s">
        <v>23</v>
      </c>
      <c r="D1" s="48"/>
      <c r="E1" s="48"/>
      <c r="F1" s="48"/>
      <c r="G1" s="46"/>
      <c r="H1" s="46"/>
      <c r="I1" s="46"/>
      <c r="J1" s="46"/>
      <c r="K1" s="46"/>
      <c r="L1" s="46"/>
      <c r="M1" s="46"/>
      <c r="N1" s="46"/>
      <c r="O1" s="46"/>
      <c r="P1" s="46"/>
      <c r="Q1" s="46"/>
      <c r="R1" s="45"/>
      <c r="S1" s="46"/>
      <c r="T1" s="46"/>
      <c r="U1" s="46"/>
      <c r="V1" s="46"/>
      <c r="W1" s="46"/>
      <c r="X1" s="46"/>
      <c r="Y1" s="46"/>
      <c r="Z1" s="46"/>
      <c r="AA1" s="46"/>
      <c r="AB1" s="43"/>
      <c r="AC1" s="43"/>
      <c r="AD1" s="43"/>
    </row>
    <row r="2" spans="1:32">
      <c r="A2" s="46"/>
      <c r="B2" s="46"/>
      <c r="C2" s="48" t="s">
        <v>22</v>
      </c>
      <c r="D2" s="48"/>
      <c r="E2" s="48"/>
      <c r="F2" s="48"/>
      <c r="G2" s="46"/>
      <c r="H2" s="46"/>
      <c r="I2" s="46"/>
      <c r="J2" s="46"/>
      <c r="K2" s="46"/>
      <c r="L2" s="46"/>
      <c r="M2" s="46"/>
      <c r="N2" s="46"/>
      <c r="O2" s="46"/>
      <c r="P2" s="46"/>
      <c r="Q2" s="46"/>
      <c r="R2" s="45"/>
      <c r="S2" s="46"/>
      <c r="T2" s="46"/>
      <c r="U2" s="46"/>
      <c r="V2" s="46"/>
      <c r="W2" s="46"/>
      <c r="X2" s="46"/>
      <c r="Y2" s="46"/>
      <c r="Z2" s="46"/>
      <c r="AA2" s="46"/>
      <c r="AB2" s="43"/>
      <c r="AC2" s="43"/>
      <c r="AD2" s="43"/>
    </row>
    <row r="3" spans="1:32">
      <c r="A3" s="47" t="s">
        <v>0</v>
      </c>
      <c r="B3" s="48">
        <v>1970</v>
      </c>
      <c r="C3" s="48">
        <v>1975</v>
      </c>
      <c r="D3" s="48">
        <v>1980</v>
      </c>
      <c r="E3" s="48">
        <v>1985</v>
      </c>
      <c r="F3" s="48">
        <v>1990</v>
      </c>
      <c r="G3" s="48">
        <v>1991</v>
      </c>
      <c r="H3" s="48">
        <v>1992</v>
      </c>
      <c r="I3" s="48">
        <v>1993</v>
      </c>
      <c r="J3" s="48">
        <v>1994</v>
      </c>
      <c r="K3" s="48">
        <v>1995</v>
      </c>
      <c r="L3" s="48">
        <v>1996</v>
      </c>
      <c r="M3" s="48">
        <v>1997</v>
      </c>
      <c r="N3" s="48">
        <v>1998</v>
      </c>
      <c r="O3" s="48">
        <v>1999</v>
      </c>
      <c r="P3" s="48">
        <v>2000</v>
      </c>
      <c r="Q3" s="48">
        <v>2001</v>
      </c>
      <c r="R3" s="48">
        <v>2002</v>
      </c>
      <c r="S3" s="48">
        <v>2003</v>
      </c>
      <c r="T3" s="48">
        <v>2004</v>
      </c>
      <c r="U3" s="48">
        <v>2005</v>
      </c>
      <c r="V3" s="48">
        <v>2006</v>
      </c>
      <c r="W3" s="48">
        <v>2007</v>
      </c>
      <c r="X3" s="48">
        <v>2008</v>
      </c>
      <c r="Y3" s="48">
        <v>2009</v>
      </c>
      <c r="Z3" s="48">
        <v>2010</v>
      </c>
      <c r="AA3" s="48">
        <v>2011</v>
      </c>
      <c r="AB3" s="49">
        <v>2012</v>
      </c>
      <c r="AC3" s="49">
        <v>2013</v>
      </c>
      <c r="AD3" s="49">
        <v>2014</v>
      </c>
      <c r="AE3" s="58">
        <v>2015</v>
      </c>
      <c r="AF3" s="58">
        <v>2016</v>
      </c>
    </row>
    <row r="4" spans="1:32">
      <c r="A4" s="46" t="s">
        <v>1</v>
      </c>
      <c r="B4" s="50">
        <v>30</v>
      </c>
      <c r="C4" s="50">
        <v>40</v>
      </c>
      <c r="D4" s="50">
        <v>45</v>
      </c>
      <c r="E4" s="50">
        <v>32</v>
      </c>
      <c r="F4" s="50">
        <v>47</v>
      </c>
      <c r="G4" s="50">
        <v>44</v>
      </c>
      <c r="H4" s="50">
        <v>44</v>
      </c>
      <c r="I4" s="50">
        <v>45</v>
      </c>
      <c r="J4" s="50">
        <v>45</v>
      </c>
      <c r="K4" s="50">
        <v>44</v>
      </c>
      <c r="L4" s="50">
        <v>49.74</v>
      </c>
      <c r="M4" s="50">
        <v>52.225999999999999</v>
      </c>
      <c r="N4" s="50">
        <v>56.347000000000001</v>
      </c>
      <c r="O4" s="50">
        <v>54.057000000000002</v>
      </c>
      <c r="P4" s="50">
        <v>61.850999999999999</v>
      </c>
      <c r="Q4" s="50">
        <v>60.517000000000003</v>
      </c>
      <c r="R4" s="81">
        <v>49.463566273905236</v>
      </c>
      <c r="S4" s="81">
        <v>49.204221570917156</v>
      </c>
      <c r="T4" s="81">
        <v>48.687976867929066</v>
      </c>
      <c r="U4" s="81">
        <v>48.171732164940984</v>
      </c>
      <c r="V4" s="81">
        <v>46.811094150160656</v>
      </c>
      <c r="W4" s="81">
        <v>45.450456135380328</v>
      </c>
      <c r="X4" s="81">
        <v>43.606792942986523</v>
      </c>
      <c r="Y4" s="85">
        <v>42.597412664191367</v>
      </c>
      <c r="Z4" s="85">
        <v>41.588032385396211</v>
      </c>
      <c r="AA4" s="85">
        <v>40.578652106601062</v>
      </c>
      <c r="AB4" s="98">
        <v>39.504983398407902</v>
      </c>
      <c r="AC4" s="98">
        <v>38.431314690214741</v>
      </c>
      <c r="AD4" s="98">
        <v>37.357645982021587</v>
      </c>
      <c r="AE4" s="98">
        <v>37.357645982021587</v>
      </c>
      <c r="AF4" s="98">
        <v>37.357645982021587</v>
      </c>
    </row>
    <row r="5" spans="1:32">
      <c r="A5" s="46" t="s">
        <v>2</v>
      </c>
      <c r="B5" s="50">
        <v>150</v>
      </c>
      <c r="C5" s="50">
        <v>150</v>
      </c>
      <c r="D5" s="50">
        <v>157</v>
      </c>
      <c r="E5" s="50">
        <v>134</v>
      </c>
      <c r="F5" s="50">
        <v>182</v>
      </c>
      <c r="G5" s="50">
        <v>196</v>
      </c>
      <c r="H5" s="50">
        <v>187</v>
      </c>
      <c r="I5" s="50">
        <v>186</v>
      </c>
      <c r="J5" s="50">
        <v>196</v>
      </c>
      <c r="K5" s="50">
        <v>206</v>
      </c>
      <c r="L5" s="50">
        <v>179.14500000000001</v>
      </c>
      <c r="M5" s="50">
        <v>175.39599999999999</v>
      </c>
      <c r="N5" s="50">
        <v>173.78899999999999</v>
      </c>
      <c r="O5" s="50">
        <v>171.715</v>
      </c>
      <c r="P5" s="50">
        <v>173.036</v>
      </c>
      <c r="Q5" s="50">
        <v>175.53899999999999</v>
      </c>
      <c r="R5" s="81">
        <v>152.23270730219986</v>
      </c>
      <c r="S5" s="81">
        <v>145.75806380272743</v>
      </c>
      <c r="T5" s="81">
        <v>139.18005647141214</v>
      </c>
      <c r="U5" s="81">
        <v>132.53322138906398</v>
      </c>
      <c r="V5" s="81">
        <v>124.09164838033561</v>
      </c>
      <c r="W5" s="81">
        <v>115.65007537160726</v>
      </c>
      <c r="X5" s="81">
        <v>107.12491886450987</v>
      </c>
      <c r="Y5" s="85">
        <v>108.65259648656404</v>
      </c>
      <c r="Z5" s="85">
        <v>110.18027410861821</v>
      </c>
      <c r="AA5" s="85">
        <v>111.70795173067238</v>
      </c>
      <c r="AB5" s="98">
        <v>111.15996259633772</v>
      </c>
      <c r="AC5" s="98">
        <v>110.61197346200306</v>
      </c>
      <c r="AD5" s="98">
        <v>110.06398432766839</v>
      </c>
      <c r="AE5" s="98">
        <v>110.06398432766839</v>
      </c>
      <c r="AF5" s="98">
        <v>110.06398432766839</v>
      </c>
    </row>
    <row r="6" spans="1:32">
      <c r="A6" s="46" t="s">
        <v>3</v>
      </c>
      <c r="B6" s="50">
        <v>541</v>
      </c>
      <c r="C6" s="50">
        <v>470</v>
      </c>
      <c r="D6" s="50">
        <v>848</v>
      </c>
      <c r="E6" s="50">
        <v>1403</v>
      </c>
      <c r="F6" s="50">
        <v>776</v>
      </c>
      <c r="G6" s="50">
        <v>835</v>
      </c>
      <c r="H6" s="50">
        <v>884</v>
      </c>
      <c r="I6" s="50">
        <v>762</v>
      </c>
      <c r="J6" s="50">
        <v>748</v>
      </c>
      <c r="K6" s="50">
        <v>823</v>
      </c>
      <c r="L6" s="50">
        <v>893.31700000000001</v>
      </c>
      <c r="M6" s="50">
        <v>892.73699999999997</v>
      </c>
      <c r="N6" s="50">
        <v>889.47400000000005</v>
      </c>
      <c r="O6" s="50">
        <v>919</v>
      </c>
      <c r="P6" s="50">
        <v>949.00400000000002</v>
      </c>
      <c r="Q6" s="50">
        <v>949.85900000000004</v>
      </c>
      <c r="R6" s="81">
        <v>1522.7242454450934</v>
      </c>
      <c r="S6" s="81">
        <v>1211.4403910316828</v>
      </c>
      <c r="T6" s="81">
        <v>900.0590695245761</v>
      </c>
      <c r="U6" s="81">
        <v>588.63895416677371</v>
      </c>
      <c r="V6" s="81">
        <v>527.82700400043313</v>
      </c>
      <c r="W6" s="81">
        <v>467.01505383409261</v>
      </c>
      <c r="X6" s="81">
        <v>406.20021929472335</v>
      </c>
      <c r="Y6" s="85">
        <v>429.53680071633119</v>
      </c>
      <c r="Z6" s="85">
        <v>452.87338213793902</v>
      </c>
      <c r="AA6" s="85">
        <v>476.20996355954679</v>
      </c>
      <c r="AB6" s="98">
        <v>445.52643823742528</v>
      </c>
      <c r="AC6" s="98">
        <v>414.84291291530377</v>
      </c>
      <c r="AD6" s="98">
        <v>384.15938759318232</v>
      </c>
      <c r="AE6" s="98">
        <v>384.15938759318232</v>
      </c>
      <c r="AF6" s="98">
        <v>384.15938759318232</v>
      </c>
    </row>
    <row r="7" spans="1:32">
      <c r="A7" s="46" t="s">
        <v>4</v>
      </c>
      <c r="B7" s="50">
        <v>1341</v>
      </c>
      <c r="C7" s="50">
        <v>1351</v>
      </c>
      <c r="D7" s="50">
        <v>1595</v>
      </c>
      <c r="E7" s="50">
        <v>881</v>
      </c>
      <c r="F7" s="50">
        <v>634</v>
      </c>
      <c r="G7" s="50">
        <v>710</v>
      </c>
      <c r="H7" s="50">
        <v>715</v>
      </c>
      <c r="I7" s="50">
        <v>701</v>
      </c>
      <c r="J7" s="50">
        <v>691</v>
      </c>
      <c r="K7" s="50">
        <v>660</v>
      </c>
      <c r="L7" s="50">
        <v>388.25900000000001</v>
      </c>
      <c r="M7" s="50">
        <v>388.024</v>
      </c>
      <c r="N7" s="50">
        <v>394.33199999999999</v>
      </c>
      <c r="O7" s="50">
        <v>251.119</v>
      </c>
      <c r="P7" s="50">
        <v>253.53700000000001</v>
      </c>
      <c r="Q7" s="50">
        <v>261.86799999999999</v>
      </c>
      <c r="R7" s="81">
        <v>249.49525172120931</v>
      </c>
      <c r="S7" s="81">
        <v>244.73158250285672</v>
      </c>
      <c r="T7" s="81">
        <v>239.96722328450417</v>
      </c>
      <c r="U7" s="81">
        <v>235.20286406615156</v>
      </c>
      <c r="V7" s="81">
        <v>186.09160958325438</v>
      </c>
      <c r="W7" s="81">
        <v>136.9803551003572</v>
      </c>
      <c r="X7" s="81">
        <v>87.869100622542362</v>
      </c>
      <c r="Y7" s="85">
        <v>86.337361914455911</v>
      </c>
      <c r="Z7" s="85">
        <v>84.805623206369461</v>
      </c>
      <c r="AA7" s="85">
        <v>83.273884498282996</v>
      </c>
      <c r="AB7" s="98">
        <v>80.373564909818867</v>
      </c>
      <c r="AC7" s="98">
        <v>77.473245321354739</v>
      </c>
      <c r="AD7" s="98">
        <v>74.57292573289061</v>
      </c>
      <c r="AE7" s="98">
        <v>74.57292573289061</v>
      </c>
      <c r="AF7" s="98">
        <v>74.57292573289061</v>
      </c>
    </row>
    <row r="8" spans="1:32">
      <c r="A8" s="46" t="s">
        <v>5</v>
      </c>
      <c r="B8" s="50">
        <v>394</v>
      </c>
      <c r="C8" s="50">
        <v>336</v>
      </c>
      <c r="D8" s="50">
        <v>273</v>
      </c>
      <c r="E8" s="50">
        <v>76</v>
      </c>
      <c r="F8" s="50">
        <v>122</v>
      </c>
      <c r="G8" s="50">
        <v>123</v>
      </c>
      <c r="H8" s="50">
        <v>124</v>
      </c>
      <c r="I8" s="50">
        <v>124</v>
      </c>
      <c r="J8" s="50">
        <v>126</v>
      </c>
      <c r="K8" s="50">
        <v>125</v>
      </c>
      <c r="L8" s="50">
        <v>73.394999999999996</v>
      </c>
      <c r="M8" s="50">
        <v>77.908000000000001</v>
      </c>
      <c r="N8" s="50">
        <v>77.581000000000003</v>
      </c>
      <c r="O8" s="50">
        <v>65.686999999999998</v>
      </c>
      <c r="P8" s="50">
        <v>67.388000000000005</v>
      </c>
      <c r="Q8" s="50">
        <v>71.278000000000006</v>
      </c>
      <c r="R8" s="81">
        <v>46.328642467155007</v>
      </c>
      <c r="S8" s="81">
        <v>47.426089024853525</v>
      </c>
      <c r="T8" s="81">
        <v>48.445345582552036</v>
      </c>
      <c r="U8" s="81">
        <v>49.464602140250541</v>
      </c>
      <c r="V8" s="81">
        <v>45.421156744138365</v>
      </c>
      <c r="W8" s="81">
        <v>41.377711348026182</v>
      </c>
      <c r="X8" s="81">
        <v>37.3342659520791</v>
      </c>
      <c r="Y8" s="85">
        <v>36.284205019085924</v>
      </c>
      <c r="Z8" s="85">
        <v>35.234144086092748</v>
      </c>
      <c r="AA8" s="85">
        <v>34.184083153099579</v>
      </c>
      <c r="AB8" s="98">
        <v>32.401147219877259</v>
      </c>
      <c r="AC8" s="98">
        <v>30.61821128665494</v>
      </c>
      <c r="AD8" s="98">
        <v>28.835275353432618</v>
      </c>
      <c r="AE8" s="98">
        <v>28.835275353432618</v>
      </c>
      <c r="AF8" s="98">
        <v>28.835275353432618</v>
      </c>
    </row>
    <row r="9" spans="1:32">
      <c r="A9" s="46" t="s">
        <v>6</v>
      </c>
      <c r="B9" s="50">
        <v>1194</v>
      </c>
      <c r="C9" s="50">
        <v>1342</v>
      </c>
      <c r="D9" s="50">
        <v>1440</v>
      </c>
      <c r="E9" s="50">
        <v>703</v>
      </c>
      <c r="F9" s="50">
        <v>611</v>
      </c>
      <c r="G9" s="50">
        <v>640</v>
      </c>
      <c r="H9" s="50">
        <v>632</v>
      </c>
      <c r="I9" s="50">
        <v>649</v>
      </c>
      <c r="J9" s="50">
        <v>647</v>
      </c>
      <c r="K9" s="50">
        <v>642</v>
      </c>
      <c r="L9" s="50">
        <v>476.94900000000001</v>
      </c>
      <c r="M9" s="50">
        <v>487.28100000000001</v>
      </c>
      <c r="N9" s="50">
        <v>484.55500000000001</v>
      </c>
      <c r="O9" s="50">
        <v>456.76400000000001</v>
      </c>
      <c r="P9" s="50">
        <v>428.47</v>
      </c>
      <c r="Q9" s="50">
        <v>440.839</v>
      </c>
      <c r="R9" s="81">
        <v>600.64132978471889</v>
      </c>
      <c r="S9" s="81">
        <v>587.88580851822678</v>
      </c>
      <c r="T9" s="81">
        <v>575.03517251173469</v>
      </c>
      <c r="U9" s="81">
        <v>562.18453650524259</v>
      </c>
      <c r="V9" s="81">
        <v>956.23117557862838</v>
      </c>
      <c r="W9" s="81">
        <v>1350.2778146520143</v>
      </c>
      <c r="X9" s="81">
        <v>1744.2996613262915</v>
      </c>
      <c r="Y9" s="85">
        <v>2087.5994475456287</v>
      </c>
      <c r="Z9" s="85">
        <v>2430.8992337649661</v>
      </c>
      <c r="AA9" s="85">
        <v>2774.1990199843035</v>
      </c>
      <c r="AB9" s="98">
        <v>2922.6666336990052</v>
      </c>
      <c r="AC9" s="98">
        <v>3071.1342474137068</v>
      </c>
      <c r="AD9" s="98">
        <v>3219.6018611284085</v>
      </c>
      <c r="AE9" s="98">
        <v>3219.6018611284085</v>
      </c>
      <c r="AF9" s="98">
        <v>3219.6018611284085</v>
      </c>
    </row>
    <row r="10" spans="1:32">
      <c r="A10" s="46" t="s">
        <v>7</v>
      </c>
      <c r="B10" s="50">
        <v>270</v>
      </c>
      <c r="C10" s="50">
        <v>235</v>
      </c>
      <c r="D10" s="50">
        <v>237</v>
      </c>
      <c r="E10" s="50">
        <v>390</v>
      </c>
      <c r="F10" s="50">
        <v>401</v>
      </c>
      <c r="G10" s="50">
        <v>391</v>
      </c>
      <c r="H10" s="50">
        <v>414</v>
      </c>
      <c r="I10" s="50">
        <v>442</v>
      </c>
      <c r="J10" s="50">
        <v>438</v>
      </c>
      <c r="K10" s="50">
        <v>450</v>
      </c>
      <c r="L10" s="50">
        <v>434.733</v>
      </c>
      <c r="M10" s="50">
        <v>437.59800000000001</v>
      </c>
      <c r="N10" s="50">
        <v>443.11099999999999</v>
      </c>
      <c r="O10" s="50">
        <v>438.488</v>
      </c>
      <c r="P10" s="50">
        <v>454.01</v>
      </c>
      <c r="Q10" s="50">
        <v>420.28800000000001</v>
      </c>
      <c r="R10" s="81">
        <v>442.06153072435012</v>
      </c>
      <c r="S10" s="81">
        <v>447.20931207009301</v>
      </c>
      <c r="T10" s="81">
        <v>452.09629146583592</v>
      </c>
      <c r="U10" s="81">
        <v>456.89614086157889</v>
      </c>
      <c r="V10" s="81">
        <v>425.48309917991662</v>
      </c>
      <c r="W10" s="81">
        <v>394.0700574982543</v>
      </c>
      <c r="X10" s="81">
        <v>362.45325355947131</v>
      </c>
      <c r="Y10" s="85">
        <v>351.21139839133667</v>
      </c>
      <c r="Z10" s="85">
        <v>339.96954322320204</v>
      </c>
      <c r="AA10" s="85">
        <v>328.72768805506746</v>
      </c>
      <c r="AB10" s="98">
        <v>336.76699067838985</v>
      </c>
      <c r="AC10" s="98">
        <v>344.80629330171223</v>
      </c>
      <c r="AD10" s="98">
        <v>352.84559592503456</v>
      </c>
      <c r="AE10" s="98">
        <v>352.84559592503456</v>
      </c>
      <c r="AF10" s="98">
        <v>352.84559592503456</v>
      </c>
    </row>
    <row r="11" spans="1:32">
      <c r="A11" s="46" t="s">
        <v>8</v>
      </c>
      <c r="B11" s="50">
        <v>7174</v>
      </c>
      <c r="C11" s="50">
        <v>5651</v>
      </c>
      <c r="D11" s="50">
        <v>6584</v>
      </c>
      <c r="E11" s="50">
        <v>5699</v>
      </c>
      <c r="F11" s="50">
        <v>5750</v>
      </c>
      <c r="G11" s="50">
        <v>5782</v>
      </c>
      <c r="H11" s="50">
        <v>5901</v>
      </c>
      <c r="I11" s="50">
        <v>6016</v>
      </c>
      <c r="J11" s="50">
        <v>6162</v>
      </c>
      <c r="K11" s="50">
        <v>6183</v>
      </c>
      <c r="L11" s="50">
        <v>5476.63</v>
      </c>
      <c r="M11" s="50">
        <v>5620.7929999999997</v>
      </c>
      <c r="N11" s="50">
        <v>5149.3100000000004</v>
      </c>
      <c r="O11" s="50">
        <v>5035.5069999999996</v>
      </c>
      <c r="P11" s="50">
        <v>4831.4120000000003</v>
      </c>
      <c r="Q11" s="50">
        <v>5012.22</v>
      </c>
      <c r="R11" s="81">
        <v>4277.9839675210978</v>
      </c>
      <c r="S11" s="81">
        <v>4267.049689948798</v>
      </c>
      <c r="T11" s="81">
        <v>4256.1125493764976</v>
      </c>
      <c r="U11" s="81">
        <v>4245.1754088041962</v>
      </c>
      <c r="V11" s="81">
        <v>3937.6298853844637</v>
      </c>
      <c r="W11" s="81">
        <v>3630.0843619647312</v>
      </c>
      <c r="X11" s="81">
        <v>3298.7657460567243</v>
      </c>
      <c r="Y11" s="85">
        <v>3136.2679708320811</v>
      </c>
      <c r="Z11" s="85">
        <v>2973.7701956074379</v>
      </c>
      <c r="AA11" s="85">
        <v>2811.2724203827943</v>
      </c>
      <c r="AB11" s="98">
        <v>2854.7575263577623</v>
      </c>
      <c r="AC11" s="98">
        <v>2898.2426323327304</v>
      </c>
      <c r="AD11" s="98">
        <v>2941.7277383076985</v>
      </c>
      <c r="AE11" s="98">
        <v>2941.7277383076985</v>
      </c>
      <c r="AF11" s="98">
        <v>2941.7277383076985</v>
      </c>
    </row>
    <row r="12" spans="1:32">
      <c r="A12" s="46" t="s">
        <v>10</v>
      </c>
      <c r="B12" s="50">
        <v>1954</v>
      </c>
      <c r="C12" s="50">
        <v>2181</v>
      </c>
      <c r="D12" s="50">
        <v>1975</v>
      </c>
      <c r="E12" s="50">
        <v>1747</v>
      </c>
      <c r="F12" s="50">
        <v>1490</v>
      </c>
      <c r="G12" s="50">
        <v>1532</v>
      </c>
      <c r="H12" s="50">
        <v>1583</v>
      </c>
      <c r="I12" s="50">
        <v>1600</v>
      </c>
      <c r="J12" s="50">
        <v>1629</v>
      </c>
      <c r="K12" s="50">
        <v>1652</v>
      </c>
      <c r="L12" s="50">
        <v>1293.915</v>
      </c>
      <c r="M12" s="50">
        <v>1327.527</v>
      </c>
      <c r="N12" s="50">
        <v>1327.3420000000001</v>
      </c>
      <c r="O12" s="50">
        <v>1236.7850000000001</v>
      </c>
      <c r="P12" s="50">
        <v>1176.02</v>
      </c>
      <c r="Q12" s="50">
        <v>1192.3130000000001</v>
      </c>
      <c r="R12" s="81">
        <v>1483.9347847747515</v>
      </c>
      <c r="S12" s="81">
        <v>1487.1237265190161</v>
      </c>
      <c r="T12" s="81">
        <v>1473.176771683648</v>
      </c>
      <c r="U12" s="81">
        <v>1442.131870301647</v>
      </c>
      <c r="V12" s="81">
        <v>1359.6650664576009</v>
      </c>
      <c r="W12" s="81">
        <v>1277.1982626135548</v>
      </c>
      <c r="X12" s="81">
        <v>1192.9438484290265</v>
      </c>
      <c r="Y12" s="85">
        <v>1143.0870640765381</v>
      </c>
      <c r="Z12" s="85">
        <v>1093.2302797240498</v>
      </c>
      <c r="AA12" s="85">
        <v>1043.3734953715616</v>
      </c>
      <c r="AB12" s="98">
        <v>922.4839302344509</v>
      </c>
      <c r="AC12" s="98">
        <v>801.59436509734019</v>
      </c>
      <c r="AD12" s="98">
        <v>680.70479996022937</v>
      </c>
      <c r="AE12" s="98">
        <v>680.70479996022937</v>
      </c>
      <c r="AF12" s="98">
        <v>680.70479996022937</v>
      </c>
    </row>
    <row r="13" spans="1:32">
      <c r="A13" s="46" t="s">
        <v>11</v>
      </c>
      <c r="B13" s="50">
        <v>1984</v>
      </c>
      <c r="C13" s="50">
        <v>984</v>
      </c>
      <c r="D13" s="50">
        <v>758</v>
      </c>
      <c r="E13" s="50">
        <v>979</v>
      </c>
      <c r="F13" s="50">
        <v>986</v>
      </c>
      <c r="G13" s="50">
        <v>999</v>
      </c>
      <c r="H13" s="50">
        <v>1010</v>
      </c>
      <c r="I13" s="50">
        <v>1046</v>
      </c>
      <c r="J13" s="50">
        <v>1046</v>
      </c>
      <c r="K13" s="50">
        <v>1067</v>
      </c>
      <c r="L13" s="50">
        <v>508.95600000000002</v>
      </c>
      <c r="M13" s="50">
        <v>517.50599999999997</v>
      </c>
      <c r="N13" s="50">
        <v>535.23599999999999</v>
      </c>
      <c r="O13" s="50">
        <v>487.46199999999999</v>
      </c>
      <c r="P13" s="50">
        <v>415.47899999999998</v>
      </c>
      <c r="Q13" s="50">
        <v>419.60300000000001</v>
      </c>
      <c r="R13" s="81">
        <v>395.24184179619829</v>
      </c>
      <c r="S13" s="81">
        <v>394.79690378502431</v>
      </c>
      <c r="T13" s="81">
        <v>393.7313335138503</v>
      </c>
      <c r="U13" s="81">
        <v>392.06160324267637</v>
      </c>
      <c r="V13" s="81">
        <v>323.1601809757509</v>
      </c>
      <c r="W13" s="81">
        <v>254.25875870882544</v>
      </c>
      <c r="X13" s="81">
        <v>185.05116194694125</v>
      </c>
      <c r="Y13" s="85">
        <v>167.29161004423901</v>
      </c>
      <c r="Z13" s="85">
        <v>149.53205814153677</v>
      </c>
      <c r="AA13" s="85">
        <v>131.77250623883452</v>
      </c>
      <c r="AB13" s="98">
        <v>153.5238539362648</v>
      </c>
      <c r="AC13" s="98">
        <v>175.27520163369508</v>
      </c>
      <c r="AD13" s="98">
        <v>197.02654933112535</v>
      </c>
      <c r="AE13" s="98">
        <v>197.02654933112535</v>
      </c>
      <c r="AF13" s="98">
        <v>197.02654933112535</v>
      </c>
    </row>
    <row r="14" spans="1:32">
      <c r="A14" s="46" t="s">
        <v>12</v>
      </c>
      <c r="B14" s="50">
        <v>16910</v>
      </c>
      <c r="C14" s="50">
        <v>15392</v>
      </c>
      <c r="D14" s="50">
        <v>13869</v>
      </c>
      <c r="E14" s="50">
        <v>12354</v>
      </c>
      <c r="F14" s="50">
        <v>9388</v>
      </c>
      <c r="G14" s="50">
        <v>8860</v>
      </c>
      <c r="H14" s="50">
        <v>8332</v>
      </c>
      <c r="I14" s="50">
        <v>7804</v>
      </c>
      <c r="J14" s="50">
        <v>7277</v>
      </c>
      <c r="K14" s="50">
        <v>6749</v>
      </c>
      <c r="L14" s="50">
        <v>6220.77</v>
      </c>
      <c r="M14" s="50">
        <v>5985.4059999999999</v>
      </c>
      <c r="N14" s="50">
        <v>5859.2250000000004</v>
      </c>
      <c r="O14" s="50">
        <v>5680.576</v>
      </c>
      <c r="P14" s="50">
        <v>5325.3969999999999</v>
      </c>
      <c r="Q14" s="50">
        <v>4952.0940000000001</v>
      </c>
      <c r="R14" s="81">
        <v>4013.0587019468799</v>
      </c>
      <c r="S14" s="81">
        <v>3823.055298635325</v>
      </c>
      <c r="T14" s="81">
        <v>3633.0518953237706</v>
      </c>
      <c r="U14" s="81">
        <v>3443.0484920122162</v>
      </c>
      <c r="V14" s="81">
        <v>3463.5359493725664</v>
      </c>
      <c r="W14" s="81">
        <v>3484.023406732917</v>
      </c>
      <c r="X14" s="81">
        <v>3051.8036761990338</v>
      </c>
      <c r="Y14" s="85">
        <v>2755.536837143849</v>
      </c>
      <c r="Z14" s="85">
        <v>2765.5451553105568</v>
      </c>
      <c r="AA14" s="85">
        <v>2871.6001434995187</v>
      </c>
      <c r="AB14" s="98">
        <v>2648.79108830928</v>
      </c>
      <c r="AC14" s="98">
        <v>2425.9820331190413</v>
      </c>
      <c r="AD14" s="98">
        <v>2203.1729779288021</v>
      </c>
      <c r="AE14" s="98">
        <v>1983.0233536812577</v>
      </c>
      <c r="AF14" s="98">
        <v>1765.0747014396361</v>
      </c>
    </row>
    <row r="15" spans="1:32">
      <c r="A15" s="46" t="s">
        <v>13</v>
      </c>
      <c r="B15" s="50">
        <v>1616</v>
      </c>
      <c r="C15" s="50">
        <v>1917</v>
      </c>
      <c r="D15" s="50">
        <v>2192</v>
      </c>
      <c r="E15" s="50">
        <v>2439</v>
      </c>
      <c r="F15" s="50">
        <v>2662</v>
      </c>
      <c r="G15" s="50">
        <v>2709</v>
      </c>
      <c r="H15" s="50">
        <v>2754</v>
      </c>
      <c r="I15" s="50">
        <v>2799</v>
      </c>
      <c r="J15" s="50">
        <v>2845</v>
      </c>
      <c r="K15" s="50">
        <v>2890</v>
      </c>
      <c r="L15" s="50">
        <v>2934.9830000000002</v>
      </c>
      <c r="M15" s="50">
        <v>2751.8519999999999</v>
      </c>
      <c r="N15" s="50">
        <v>2673.2869999999998</v>
      </c>
      <c r="O15" s="50">
        <v>2681.7049999999999</v>
      </c>
      <c r="P15" s="50">
        <v>2643.7060000000001</v>
      </c>
      <c r="Q15" s="50">
        <v>2622.3560000000002</v>
      </c>
      <c r="R15" s="81">
        <v>3085.9742675889952</v>
      </c>
      <c r="S15" s="81">
        <v>3012.6602563968736</v>
      </c>
      <c r="T15" s="81">
        <v>2939.346245204752</v>
      </c>
      <c r="U15" s="81">
        <v>2866.0322340126295</v>
      </c>
      <c r="V15" s="81">
        <v>2746.3183672439509</v>
      </c>
      <c r="W15" s="81">
        <v>2626.6045004752732</v>
      </c>
      <c r="X15" s="81">
        <v>2545.9161105868184</v>
      </c>
      <c r="Y15" s="85">
        <v>2369.8993362257002</v>
      </c>
      <c r="Z15" s="85">
        <v>2295.0827001992702</v>
      </c>
      <c r="AA15" s="85">
        <v>2157.0388716657062</v>
      </c>
      <c r="AB15" s="98">
        <v>2028.3214790967488</v>
      </c>
      <c r="AC15" s="98">
        <v>1899.6040865277914</v>
      </c>
      <c r="AD15" s="98">
        <v>1770.886693958834</v>
      </c>
      <c r="AE15" s="98">
        <v>1674.1443933191299</v>
      </c>
      <c r="AF15" s="98">
        <v>1577.4020926794258</v>
      </c>
    </row>
    <row r="16" spans="1:32">
      <c r="A16" s="46" t="s">
        <v>14</v>
      </c>
      <c r="B16" s="50">
        <v>1101</v>
      </c>
      <c r="C16" s="50">
        <v>716</v>
      </c>
      <c r="D16" s="50">
        <v>1134</v>
      </c>
      <c r="E16" s="50">
        <v>566</v>
      </c>
      <c r="F16" s="50">
        <v>1059</v>
      </c>
      <c r="G16" s="50">
        <v>756</v>
      </c>
      <c r="H16" s="50">
        <v>486</v>
      </c>
      <c r="I16" s="50">
        <v>556</v>
      </c>
      <c r="J16" s="50">
        <v>720</v>
      </c>
      <c r="K16" s="50">
        <v>551</v>
      </c>
      <c r="L16" s="50">
        <v>1940.443</v>
      </c>
      <c r="M16" s="50">
        <v>815.92899999999997</v>
      </c>
      <c r="N16" s="50">
        <v>717.85</v>
      </c>
      <c r="O16" s="50">
        <v>791.077</v>
      </c>
      <c r="P16" s="50">
        <v>733.03200000000004</v>
      </c>
      <c r="Q16" s="50">
        <v>532.48900000000003</v>
      </c>
      <c r="R16" s="81">
        <v>3970.3082495268764</v>
      </c>
      <c r="S16" s="85">
        <v>4192.6286449138051</v>
      </c>
      <c r="T16" s="85">
        <v>4414.949040300733</v>
      </c>
      <c r="U16" s="85">
        <v>3291.4639995021262</v>
      </c>
      <c r="V16" s="81">
        <v>3759.4718080810035</v>
      </c>
      <c r="W16" s="81">
        <v>4227.4796166598808</v>
      </c>
      <c r="X16" s="81">
        <v>4695.487388726503</v>
      </c>
      <c r="Y16" s="85">
        <v>4878.8951776095064</v>
      </c>
      <c r="Z16" s="85">
        <v>5062.3029664925089</v>
      </c>
      <c r="AA16" s="85">
        <v>5290.3481356922075</v>
      </c>
      <c r="AB16" s="98">
        <v>5175.7453872707129</v>
      </c>
      <c r="AC16" s="98">
        <v>5061.1426388492182</v>
      </c>
      <c r="AD16" s="98">
        <v>4488.3139722688329</v>
      </c>
      <c r="AE16" s="98">
        <v>4488.3139722688329</v>
      </c>
      <c r="AF16" s="98">
        <v>4488.3139722688329</v>
      </c>
    </row>
    <row r="17" spans="1:32">
      <c r="A17" s="43"/>
      <c r="B17" s="50"/>
      <c r="C17" s="50"/>
      <c r="D17" s="50"/>
      <c r="E17" s="50"/>
      <c r="F17" s="50"/>
      <c r="G17" s="50"/>
      <c r="H17" s="50"/>
      <c r="I17" s="50"/>
      <c r="J17" s="50"/>
      <c r="K17" s="50"/>
      <c r="L17" s="50"/>
      <c r="M17" s="50"/>
      <c r="N17" s="50"/>
      <c r="O17" s="50"/>
      <c r="P17" s="50"/>
      <c r="Q17" s="50"/>
      <c r="R17" s="85"/>
      <c r="S17" s="85"/>
      <c r="T17" s="85"/>
      <c r="U17" s="85"/>
      <c r="V17" s="50"/>
      <c r="W17" s="50"/>
      <c r="X17" s="50"/>
      <c r="Y17" s="50"/>
      <c r="Z17" s="50"/>
      <c r="AA17" s="50"/>
      <c r="AB17" s="88"/>
      <c r="AC17" s="88"/>
      <c r="AD17" s="88"/>
      <c r="AE17" s="88"/>
      <c r="AF17" s="88"/>
    </row>
    <row r="18" spans="1:32">
      <c r="A18" s="51" t="s">
        <v>17</v>
      </c>
      <c r="B18" s="76">
        <v>34659</v>
      </c>
      <c r="C18" s="76">
        <v>30765</v>
      </c>
      <c r="D18" s="76">
        <v>31107</v>
      </c>
      <c r="E18" s="76">
        <v>27403</v>
      </c>
      <c r="F18" s="76">
        <v>24108</v>
      </c>
      <c r="G18" s="76">
        <v>23577</v>
      </c>
      <c r="H18" s="76">
        <v>23066</v>
      </c>
      <c r="I18" s="76">
        <v>22730</v>
      </c>
      <c r="J18" s="76">
        <v>22570</v>
      </c>
      <c r="K18" s="76">
        <v>22042</v>
      </c>
      <c r="L18" s="76">
        <v>20871.235000000001</v>
      </c>
      <c r="M18" s="76">
        <v>19530.182999999997</v>
      </c>
      <c r="N18" s="50">
        <v>18781.438999999998</v>
      </c>
      <c r="O18" s="76">
        <v>18269.941999999999</v>
      </c>
      <c r="P18" s="76">
        <v>17512.341999999997</v>
      </c>
      <c r="Q18" s="76">
        <v>17111.263000000003</v>
      </c>
      <c r="R18" s="85">
        <f>SUM(R4:R16)</f>
        <v>20289.449086873432</v>
      </c>
      <c r="S18" s="85">
        <f t="shared" ref="S18:AD18" si="0">SUM(S4:S16)</f>
        <v>19910.969988720197</v>
      </c>
      <c r="T18" s="85">
        <f t="shared" si="0"/>
        <v>19513.838971111792</v>
      </c>
      <c r="U18" s="85">
        <f t="shared" si="0"/>
        <v>17753.005659169496</v>
      </c>
      <c r="V18" s="83">
        <f t="shared" si="0"/>
        <v>17901.738045132202</v>
      </c>
      <c r="W18" s="83">
        <f t="shared" si="0"/>
        <v>18050.470431094916</v>
      </c>
      <c r="X18" s="83">
        <f t="shared" si="0"/>
        <v>17758.856144507652</v>
      </c>
      <c r="Y18" s="83">
        <f t="shared" si="0"/>
        <v>17593.197218669509</v>
      </c>
      <c r="Z18" s="83">
        <f t="shared" si="0"/>
        <v>17835.013588387945</v>
      </c>
      <c r="AA18" s="83">
        <f t="shared" si="0"/>
        <v>18154.286815938198</v>
      </c>
      <c r="AB18" s="88">
        <f t="shared" si="0"/>
        <v>17752.022985944481</v>
      </c>
      <c r="AC18" s="88">
        <f t="shared" si="0"/>
        <v>17349.759155950767</v>
      </c>
      <c r="AD18" s="88">
        <f t="shared" si="0"/>
        <v>16489.269407798158</v>
      </c>
      <c r="AE18" s="88">
        <f t="shared" ref="AE18:AF18" si="1">SUM(AE4:AE16)</f>
        <v>16172.37748291091</v>
      </c>
      <c r="AF18" s="88">
        <f t="shared" si="1"/>
        <v>15857.686530029587</v>
      </c>
    </row>
    <row r="19" spans="1:32">
      <c r="A19" s="73" t="s">
        <v>24</v>
      </c>
      <c r="B19" s="76">
        <v>917</v>
      </c>
      <c r="C19" s="76">
        <v>587</v>
      </c>
      <c r="D19" s="76">
        <v>1024</v>
      </c>
      <c r="E19" s="76">
        <v>465</v>
      </c>
      <c r="F19" s="76">
        <v>983</v>
      </c>
      <c r="G19" s="76">
        <v>678</v>
      </c>
      <c r="H19" s="76">
        <v>407</v>
      </c>
      <c r="I19" s="76">
        <v>478</v>
      </c>
      <c r="J19" s="76">
        <v>638</v>
      </c>
      <c r="K19" s="76">
        <v>464</v>
      </c>
      <c r="L19" s="76">
        <v>1869.894</v>
      </c>
      <c r="M19" s="76">
        <v>744.29077000000007</v>
      </c>
      <c r="N19" s="76">
        <v>645.40773000000002</v>
      </c>
      <c r="O19" s="76">
        <v>667.03942400000017</v>
      </c>
      <c r="P19" s="76">
        <v>614.8335689999999</v>
      </c>
      <c r="Q19" s="76">
        <v>412.32834900000012</v>
      </c>
      <c r="R19" s="85">
        <v>3213.4749775009832</v>
      </c>
      <c r="S19" s="85">
        <v>3213.4749775009832</v>
      </c>
      <c r="T19" s="85">
        <v>3213.4749775009832</v>
      </c>
      <c r="U19" s="85">
        <v>1867.6695413154482</v>
      </c>
      <c r="V19" s="76">
        <v>1867.6695413154482</v>
      </c>
      <c r="W19" s="76">
        <v>1867.6695413154482</v>
      </c>
      <c r="X19" s="76">
        <v>2846.6340199229899</v>
      </c>
      <c r="Y19" s="76">
        <v>2846.6340199229899</v>
      </c>
      <c r="Z19" s="76">
        <v>2846.6340199229899</v>
      </c>
      <c r="AA19" s="76">
        <v>2891.2714002396851</v>
      </c>
      <c r="AB19" s="88">
        <v>2891.2714002396851</v>
      </c>
      <c r="AC19" s="88">
        <v>2891.2714002396851</v>
      </c>
      <c r="AD19" s="88">
        <v>2428.5616519386676</v>
      </c>
      <c r="AE19" s="88">
        <v>2428.5616519386676</v>
      </c>
      <c r="AF19" s="88">
        <v>2428.5616519386676</v>
      </c>
    </row>
    <row r="20" spans="1:32">
      <c r="A20" s="73" t="s">
        <v>30</v>
      </c>
      <c r="B20" s="76">
        <f>B18 - B19</f>
        <v>33742</v>
      </c>
      <c r="C20" s="76">
        <f t="shared" ref="C20:AA20" si="2">C18 - C19</f>
        <v>30178</v>
      </c>
      <c r="D20" s="76">
        <f t="shared" si="2"/>
        <v>30083</v>
      </c>
      <c r="E20" s="76">
        <f t="shared" si="2"/>
        <v>26938</v>
      </c>
      <c r="F20" s="76">
        <f t="shared" si="2"/>
        <v>23125</v>
      </c>
      <c r="G20" s="76">
        <f t="shared" si="2"/>
        <v>22899</v>
      </c>
      <c r="H20" s="76">
        <f t="shared" si="2"/>
        <v>22659</v>
      </c>
      <c r="I20" s="76">
        <f t="shared" si="2"/>
        <v>22252</v>
      </c>
      <c r="J20" s="76">
        <f t="shared" si="2"/>
        <v>21932</v>
      </c>
      <c r="K20" s="76">
        <f t="shared" si="2"/>
        <v>21578</v>
      </c>
      <c r="L20" s="76">
        <f t="shared" si="2"/>
        <v>19001.341</v>
      </c>
      <c r="M20" s="76">
        <f t="shared" si="2"/>
        <v>18785.892229999998</v>
      </c>
      <c r="N20" s="76">
        <f t="shared" si="2"/>
        <v>18136.031269999999</v>
      </c>
      <c r="O20" s="76">
        <f t="shared" si="2"/>
        <v>17602.902576</v>
      </c>
      <c r="P20" s="76">
        <f t="shared" si="2"/>
        <v>16897.508430999998</v>
      </c>
      <c r="Q20" s="76">
        <f t="shared" si="2"/>
        <v>16698.934651000003</v>
      </c>
      <c r="R20" s="85">
        <f t="shared" si="2"/>
        <v>17075.974109372448</v>
      </c>
      <c r="S20" s="85">
        <f t="shared" si="2"/>
        <v>16697.495011219213</v>
      </c>
      <c r="T20" s="85">
        <f t="shared" si="2"/>
        <v>16300.363993610808</v>
      </c>
      <c r="U20" s="85">
        <f t="shared" si="2"/>
        <v>15885.336117854047</v>
      </c>
      <c r="V20" s="76">
        <f t="shared" si="2"/>
        <v>16034.068503816754</v>
      </c>
      <c r="W20" s="76">
        <f t="shared" si="2"/>
        <v>16182.800889779468</v>
      </c>
      <c r="X20" s="76">
        <f t="shared" si="2"/>
        <v>14912.222124584663</v>
      </c>
      <c r="Y20" s="76">
        <f t="shared" si="2"/>
        <v>14746.56319874652</v>
      </c>
      <c r="Z20" s="76">
        <f t="shared" si="2"/>
        <v>14988.379568464956</v>
      </c>
      <c r="AA20" s="76">
        <f t="shared" si="2"/>
        <v>15263.015415698512</v>
      </c>
      <c r="AB20" s="88">
        <f t="shared" ref="AB20:AD20" si="3">AB18 - AB19</f>
        <v>14860.751585704795</v>
      </c>
      <c r="AC20" s="88">
        <f t="shared" si="3"/>
        <v>14458.487755711081</v>
      </c>
      <c r="AD20" s="88">
        <f t="shared" si="3"/>
        <v>14060.70775585949</v>
      </c>
      <c r="AE20" s="88">
        <f t="shared" ref="AE20:AF20" si="4">AE18 - AE19</f>
        <v>13743.815830972242</v>
      </c>
      <c r="AF20" s="88">
        <f t="shared" si="4"/>
        <v>13429.124878090919</v>
      </c>
    </row>
    <row r="21" spans="1:32">
      <c r="A21" s="1" t="s">
        <v>25</v>
      </c>
      <c r="B21" s="76">
        <f t="shared" ref="B21:AA21" si="5">B16 - B19</f>
        <v>184</v>
      </c>
      <c r="C21" s="76">
        <f t="shared" si="5"/>
        <v>129</v>
      </c>
      <c r="D21" s="76">
        <f t="shared" si="5"/>
        <v>110</v>
      </c>
      <c r="E21" s="76">
        <f t="shared" si="5"/>
        <v>101</v>
      </c>
      <c r="F21" s="76">
        <f t="shared" si="5"/>
        <v>76</v>
      </c>
      <c r="G21" s="76">
        <f t="shared" si="5"/>
        <v>78</v>
      </c>
      <c r="H21" s="76">
        <f t="shared" si="5"/>
        <v>79</v>
      </c>
      <c r="I21" s="76">
        <f t="shared" si="5"/>
        <v>78</v>
      </c>
      <c r="J21" s="76">
        <f t="shared" si="5"/>
        <v>82</v>
      </c>
      <c r="K21" s="76">
        <f t="shared" si="5"/>
        <v>87</v>
      </c>
      <c r="L21" s="76">
        <f t="shared" si="5"/>
        <v>70.548999999999978</v>
      </c>
      <c r="M21" s="76">
        <f t="shared" si="5"/>
        <v>71.638229999999908</v>
      </c>
      <c r="N21" s="76">
        <f t="shared" si="5"/>
        <v>72.442270000000008</v>
      </c>
      <c r="O21" s="76">
        <f t="shared" si="5"/>
        <v>124.03757599999983</v>
      </c>
      <c r="P21" s="76">
        <f t="shared" si="5"/>
        <v>118.19843100000014</v>
      </c>
      <c r="Q21" s="76">
        <f t="shared" si="5"/>
        <v>120.16065099999992</v>
      </c>
      <c r="R21" s="85">
        <f t="shared" si="5"/>
        <v>756.83327202589317</v>
      </c>
      <c r="S21" s="85">
        <f t="shared" si="5"/>
        <v>979.15366741282196</v>
      </c>
      <c r="T21" s="85">
        <f t="shared" si="5"/>
        <v>1201.4740627997498</v>
      </c>
      <c r="U21" s="85">
        <f t="shared" si="5"/>
        <v>1423.794458186678</v>
      </c>
      <c r="V21" s="76">
        <f t="shared" si="5"/>
        <v>1891.8022667655553</v>
      </c>
      <c r="W21" s="76">
        <f t="shared" si="5"/>
        <v>2359.8100753444323</v>
      </c>
      <c r="X21" s="76">
        <f t="shared" si="5"/>
        <v>1848.8533688035131</v>
      </c>
      <c r="Y21" s="76">
        <f t="shared" si="5"/>
        <v>2032.2611576865165</v>
      </c>
      <c r="Z21" s="76">
        <f t="shared" si="5"/>
        <v>2215.668946569519</v>
      </c>
      <c r="AA21" s="76">
        <f t="shared" si="5"/>
        <v>2399.0767354525224</v>
      </c>
      <c r="AB21" s="88">
        <f t="shared" ref="AB21:AD21" si="6">AB16 - AB19</f>
        <v>2284.4739870310277</v>
      </c>
      <c r="AC21" s="88">
        <f t="shared" si="6"/>
        <v>2169.8712386095331</v>
      </c>
      <c r="AD21" s="88">
        <f t="shared" si="6"/>
        <v>2059.7523203301653</v>
      </c>
      <c r="AE21" s="88">
        <f t="shared" ref="AE21:AF21" si="7">AE16 - AE19</f>
        <v>2059.7523203301653</v>
      </c>
      <c r="AF21" s="88">
        <f t="shared" si="7"/>
        <v>2059.7523203301653</v>
      </c>
    </row>
    <row r="22" spans="1:32">
      <c r="A22" s="44"/>
      <c r="B22" s="76"/>
      <c r="C22" s="76"/>
      <c r="D22" s="76"/>
      <c r="E22" s="76"/>
      <c r="F22" s="76"/>
      <c r="G22" s="76"/>
      <c r="H22" s="76"/>
      <c r="I22" s="76"/>
      <c r="J22" s="76"/>
      <c r="K22" s="76"/>
      <c r="L22" s="76"/>
      <c r="M22" s="76"/>
      <c r="N22" s="76"/>
      <c r="O22" s="76"/>
      <c r="P22" s="76"/>
      <c r="Q22" s="76"/>
      <c r="R22" s="76"/>
      <c r="S22" s="76"/>
      <c r="T22" s="76"/>
      <c r="U22" s="76"/>
      <c r="V22" s="76"/>
      <c r="W22" s="76"/>
      <c r="X22" s="76"/>
      <c r="Y22" s="76"/>
      <c r="Z22" s="76"/>
      <c r="AA22" s="76"/>
      <c r="AB22" s="76"/>
      <c r="AC22" s="76"/>
      <c r="AD22" s="43"/>
      <c r="AE22" s="88"/>
      <c r="AF22" s="88"/>
    </row>
    <row r="23" spans="1:32">
      <c r="A23" s="44"/>
      <c r="B23" s="76"/>
      <c r="C23" s="76"/>
      <c r="D23" s="76"/>
      <c r="E23" s="76"/>
      <c r="F23" s="76"/>
      <c r="G23" s="76"/>
      <c r="H23" s="76"/>
      <c r="I23" s="76"/>
      <c r="J23" s="76"/>
      <c r="K23" s="76"/>
      <c r="L23" s="76"/>
      <c r="M23" s="76"/>
      <c r="N23" s="76"/>
      <c r="O23" s="76"/>
      <c r="P23" s="76"/>
      <c r="Q23" s="76"/>
      <c r="R23" s="76"/>
      <c r="S23" s="76"/>
      <c r="T23" s="76"/>
      <c r="U23" s="76"/>
      <c r="V23" s="76"/>
      <c r="W23" s="76"/>
      <c r="X23" s="76"/>
      <c r="Y23" s="76"/>
      <c r="Z23" s="76"/>
      <c r="AA23" s="76"/>
      <c r="AB23" s="76"/>
      <c r="AC23" s="76"/>
      <c r="AD23" s="43"/>
      <c r="AE23" s="88"/>
      <c r="AF23" s="88"/>
    </row>
    <row r="24" spans="1:32">
      <c r="A24" s="53" t="s">
        <v>26</v>
      </c>
      <c r="B24" s="76">
        <f>SUM(B4:B6)</f>
        <v>721</v>
      </c>
      <c r="C24" s="76">
        <f t="shared" ref="C24:AA24" si="8">SUM(C4:C6)</f>
        <v>660</v>
      </c>
      <c r="D24" s="76">
        <f t="shared" si="8"/>
        <v>1050</v>
      </c>
      <c r="E24" s="76">
        <f t="shared" si="8"/>
        <v>1569</v>
      </c>
      <c r="F24" s="76">
        <f t="shared" si="8"/>
        <v>1005</v>
      </c>
      <c r="G24" s="76">
        <f t="shared" si="8"/>
        <v>1075</v>
      </c>
      <c r="H24" s="76">
        <f t="shared" si="8"/>
        <v>1115</v>
      </c>
      <c r="I24" s="76">
        <f t="shared" si="8"/>
        <v>993</v>
      </c>
      <c r="J24" s="76">
        <f t="shared" si="8"/>
        <v>989</v>
      </c>
      <c r="K24" s="76">
        <f t="shared" si="8"/>
        <v>1073</v>
      </c>
      <c r="L24" s="76">
        <f t="shared" si="8"/>
        <v>1122.202</v>
      </c>
      <c r="M24" s="76">
        <f t="shared" si="8"/>
        <v>1120.3589999999999</v>
      </c>
      <c r="N24" s="76">
        <f t="shared" si="8"/>
        <v>1119.6100000000001</v>
      </c>
      <c r="O24" s="76">
        <f t="shared" si="8"/>
        <v>1144.7719999999999</v>
      </c>
      <c r="P24" s="76">
        <f t="shared" si="8"/>
        <v>1183.8910000000001</v>
      </c>
      <c r="Q24" s="76">
        <f t="shared" si="8"/>
        <v>1185.915</v>
      </c>
      <c r="R24" s="76">
        <f t="shared" si="8"/>
        <v>1724.4205190211985</v>
      </c>
      <c r="S24" s="76">
        <f t="shared" si="8"/>
        <v>1406.4026764053274</v>
      </c>
      <c r="T24" s="76">
        <f t="shared" si="8"/>
        <v>1087.9271028639173</v>
      </c>
      <c r="U24" s="76">
        <f t="shared" si="8"/>
        <v>769.3439077207787</v>
      </c>
      <c r="V24" s="76">
        <f t="shared" si="8"/>
        <v>698.72974653092933</v>
      </c>
      <c r="W24" s="76">
        <f t="shared" si="8"/>
        <v>628.11558534108019</v>
      </c>
      <c r="X24" s="76">
        <f t="shared" si="8"/>
        <v>556.93193110221978</v>
      </c>
      <c r="Y24" s="76">
        <f t="shared" si="8"/>
        <v>580.78680986708662</v>
      </c>
      <c r="Z24" s="76">
        <f t="shared" si="8"/>
        <v>604.64168863195346</v>
      </c>
      <c r="AA24" s="76">
        <f t="shared" si="8"/>
        <v>628.49656739682018</v>
      </c>
      <c r="AB24" s="86">
        <f t="shared" ref="AB24:AD24" si="9">SUM(AB4:AB6)</f>
        <v>596.19138423217089</v>
      </c>
      <c r="AC24" s="86">
        <f t="shared" si="9"/>
        <v>563.8862010675216</v>
      </c>
      <c r="AD24" s="86">
        <f t="shared" si="9"/>
        <v>531.5810179028723</v>
      </c>
      <c r="AE24" s="88">
        <f t="shared" ref="AE24:AF24" si="10">SUM(AE4:AE6)</f>
        <v>531.5810179028723</v>
      </c>
      <c r="AF24" s="88">
        <f t="shared" si="10"/>
        <v>531.5810179028723</v>
      </c>
    </row>
    <row r="25" spans="1:32">
      <c r="A25" s="53" t="s">
        <v>27</v>
      </c>
      <c r="B25" s="76">
        <f>SUM(B7:B13)</f>
        <v>14311</v>
      </c>
      <c r="C25" s="76">
        <f t="shared" ref="C25:AA25" si="11">SUM(C7:C13)</f>
        <v>12080</v>
      </c>
      <c r="D25" s="76">
        <f t="shared" si="11"/>
        <v>12862</v>
      </c>
      <c r="E25" s="76">
        <f t="shared" si="11"/>
        <v>10475</v>
      </c>
      <c r="F25" s="76">
        <f t="shared" si="11"/>
        <v>9994</v>
      </c>
      <c r="G25" s="76">
        <f t="shared" si="11"/>
        <v>10177</v>
      </c>
      <c r="H25" s="76">
        <f t="shared" si="11"/>
        <v>10379</v>
      </c>
      <c r="I25" s="76">
        <f t="shared" si="11"/>
        <v>10578</v>
      </c>
      <c r="J25" s="76">
        <f t="shared" si="11"/>
        <v>10739</v>
      </c>
      <c r="K25" s="76">
        <f t="shared" si="11"/>
        <v>10779</v>
      </c>
      <c r="L25" s="76">
        <f t="shared" si="11"/>
        <v>8652.8369999999995</v>
      </c>
      <c r="M25" s="76">
        <f t="shared" si="11"/>
        <v>8856.6369999999988</v>
      </c>
      <c r="N25" s="76">
        <f t="shared" si="11"/>
        <v>8411.4670000000024</v>
      </c>
      <c r="O25" s="76">
        <f t="shared" si="11"/>
        <v>7971.8119999999999</v>
      </c>
      <c r="P25" s="76">
        <f t="shared" si="11"/>
        <v>7626.3159999999998</v>
      </c>
      <c r="Q25" s="76">
        <f t="shared" si="11"/>
        <v>7818.4090000000006</v>
      </c>
      <c r="R25" s="76">
        <f t="shared" si="11"/>
        <v>7495.68734878948</v>
      </c>
      <c r="S25" s="76">
        <f t="shared" si="11"/>
        <v>7476.223112368868</v>
      </c>
      <c r="T25" s="76">
        <f t="shared" si="11"/>
        <v>7438.5646874186232</v>
      </c>
      <c r="U25" s="76">
        <f t="shared" si="11"/>
        <v>7383.1170259217424</v>
      </c>
      <c r="V25" s="76">
        <f t="shared" si="11"/>
        <v>7233.6821739037541</v>
      </c>
      <c r="W25" s="76">
        <f t="shared" si="11"/>
        <v>7084.247321885764</v>
      </c>
      <c r="X25" s="76">
        <f t="shared" si="11"/>
        <v>6908.7170378930768</v>
      </c>
      <c r="Y25" s="76">
        <f t="shared" si="11"/>
        <v>7008.0790578233655</v>
      </c>
      <c r="Z25" s="76">
        <f t="shared" si="11"/>
        <v>7107.441077753655</v>
      </c>
      <c r="AA25" s="76">
        <f t="shared" si="11"/>
        <v>7206.8030976839436</v>
      </c>
      <c r="AB25" s="86">
        <f t="shared" ref="AB25:AD25" si="12">SUM(AB7:AB13)</f>
        <v>7302.9736470355692</v>
      </c>
      <c r="AC25" s="86">
        <f t="shared" si="12"/>
        <v>7399.1441963871948</v>
      </c>
      <c r="AD25" s="86">
        <f t="shared" si="12"/>
        <v>7495.3147457388186</v>
      </c>
      <c r="AE25" s="88">
        <f t="shared" ref="AE25:AF25" si="13">SUM(AE7:AE13)</f>
        <v>7495.3147457388186</v>
      </c>
      <c r="AF25" s="88">
        <f t="shared" si="13"/>
        <v>7495.3147457388186</v>
      </c>
    </row>
    <row r="26" spans="1:32">
      <c r="A26" s="53" t="s">
        <v>28</v>
      </c>
      <c r="B26" s="76">
        <f>B14+B15</f>
        <v>18526</v>
      </c>
      <c r="C26" s="76">
        <f t="shared" ref="C26:AA26" si="14">C14+C15</f>
        <v>17309</v>
      </c>
      <c r="D26" s="76">
        <f t="shared" si="14"/>
        <v>16061</v>
      </c>
      <c r="E26" s="76">
        <f t="shared" si="14"/>
        <v>14793</v>
      </c>
      <c r="F26" s="76">
        <f t="shared" si="14"/>
        <v>12050</v>
      </c>
      <c r="G26" s="76">
        <f t="shared" si="14"/>
        <v>11569</v>
      </c>
      <c r="H26" s="76">
        <f t="shared" si="14"/>
        <v>11086</v>
      </c>
      <c r="I26" s="76">
        <f t="shared" si="14"/>
        <v>10603</v>
      </c>
      <c r="J26" s="76">
        <f t="shared" si="14"/>
        <v>10122</v>
      </c>
      <c r="K26" s="76">
        <f t="shared" si="14"/>
        <v>9639</v>
      </c>
      <c r="L26" s="76">
        <f t="shared" si="14"/>
        <v>9155.7530000000006</v>
      </c>
      <c r="M26" s="76">
        <f t="shared" si="14"/>
        <v>8737.2579999999998</v>
      </c>
      <c r="N26" s="76">
        <f t="shared" si="14"/>
        <v>8532.5120000000006</v>
      </c>
      <c r="O26" s="76">
        <f t="shared" si="14"/>
        <v>8362.280999999999</v>
      </c>
      <c r="P26" s="76">
        <f t="shared" si="14"/>
        <v>7969.1030000000001</v>
      </c>
      <c r="Q26" s="76">
        <f t="shared" si="14"/>
        <v>7574.4500000000007</v>
      </c>
      <c r="R26" s="76">
        <f t="shared" si="14"/>
        <v>7099.0329695358751</v>
      </c>
      <c r="S26" s="76">
        <f t="shared" si="14"/>
        <v>6835.7155550321986</v>
      </c>
      <c r="T26" s="76">
        <f t="shared" si="14"/>
        <v>6572.3981405285231</v>
      </c>
      <c r="U26" s="76">
        <f t="shared" si="14"/>
        <v>6309.0807260248457</v>
      </c>
      <c r="V26" s="76">
        <f t="shared" si="14"/>
        <v>6209.8543166165173</v>
      </c>
      <c r="W26" s="76">
        <f t="shared" si="14"/>
        <v>6110.6279072081907</v>
      </c>
      <c r="X26" s="76">
        <f t="shared" si="14"/>
        <v>5597.7197867858522</v>
      </c>
      <c r="Y26" s="76">
        <f t="shared" si="14"/>
        <v>5125.4361733695496</v>
      </c>
      <c r="Z26" s="76">
        <f t="shared" si="14"/>
        <v>5060.627855509827</v>
      </c>
      <c r="AA26" s="76">
        <f t="shared" si="14"/>
        <v>5028.6390151652249</v>
      </c>
      <c r="AB26" s="86">
        <f t="shared" ref="AB26:AD26" si="15">AB14+AB15</f>
        <v>4677.1125674060286</v>
      </c>
      <c r="AC26" s="86">
        <f t="shared" si="15"/>
        <v>4325.5861196468322</v>
      </c>
      <c r="AD26" s="86">
        <f t="shared" si="15"/>
        <v>3974.0596718876359</v>
      </c>
      <c r="AE26" s="88">
        <f t="shared" ref="AE26:AF26" si="16">AE14+AE15</f>
        <v>3657.1677470003879</v>
      </c>
      <c r="AF26" s="88">
        <f t="shared" si="16"/>
        <v>3342.4767941190621</v>
      </c>
    </row>
    <row r="27" spans="1:32">
      <c r="A27" s="53" t="s">
        <v>29</v>
      </c>
      <c r="B27" s="76">
        <f>B16</f>
        <v>1101</v>
      </c>
      <c r="C27" s="76">
        <f t="shared" ref="C27:AA27" si="17">C16</f>
        <v>716</v>
      </c>
      <c r="D27" s="76">
        <f t="shared" si="17"/>
        <v>1134</v>
      </c>
      <c r="E27" s="76">
        <f t="shared" si="17"/>
        <v>566</v>
      </c>
      <c r="F27" s="76">
        <f t="shared" si="17"/>
        <v>1059</v>
      </c>
      <c r="G27" s="76">
        <f t="shared" si="17"/>
        <v>756</v>
      </c>
      <c r="H27" s="76">
        <f t="shared" si="17"/>
        <v>486</v>
      </c>
      <c r="I27" s="76">
        <f t="shared" si="17"/>
        <v>556</v>
      </c>
      <c r="J27" s="76">
        <f t="shared" si="17"/>
        <v>720</v>
      </c>
      <c r="K27" s="76">
        <f t="shared" si="17"/>
        <v>551</v>
      </c>
      <c r="L27" s="76">
        <f t="shared" si="17"/>
        <v>1940.443</v>
      </c>
      <c r="M27" s="76">
        <f t="shared" si="17"/>
        <v>815.92899999999997</v>
      </c>
      <c r="N27" s="76">
        <f t="shared" si="17"/>
        <v>717.85</v>
      </c>
      <c r="O27" s="76">
        <f t="shared" si="17"/>
        <v>791.077</v>
      </c>
      <c r="P27" s="76">
        <f t="shared" si="17"/>
        <v>733.03200000000004</v>
      </c>
      <c r="Q27" s="76">
        <f t="shared" si="17"/>
        <v>532.48900000000003</v>
      </c>
      <c r="R27" s="76">
        <f t="shared" si="17"/>
        <v>3970.3082495268764</v>
      </c>
      <c r="S27" s="76">
        <f t="shared" si="17"/>
        <v>4192.6286449138051</v>
      </c>
      <c r="T27" s="76">
        <f t="shared" si="17"/>
        <v>4414.949040300733</v>
      </c>
      <c r="U27" s="76">
        <f t="shared" si="17"/>
        <v>3291.4639995021262</v>
      </c>
      <c r="V27" s="76">
        <f t="shared" si="17"/>
        <v>3759.4718080810035</v>
      </c>
      <c r="W27" s="76">
        <f t="shared" si="17"/>
        <v>4227.4796166598808</v>
      </c>
      <c r="X27" s="76">
        <f t="shared" si="17"/>
        <v>4695.487388726503</v>
      </c>
      <c r="Y27" s="76">
        <f t="shared" si="17"/>
        <v>4878.8951776095064</v>
      </c>
      <c r="Z27" s="76">
        <f t="shared" si="17"/>
        <v>5062.3029664925089</v>
      </c>
      <c r="AA27" s="76">
        <f t="shared" si="17"/>
        <v>5290.3481356922075</v>
      </c>
      <c r="AB27" s="86">
        <f t="shared" ref="AB27:AD27" si="18">AB16</f>
        <v>5175.7453872707129</v>
      </c>
      <c r="AC27" s="86">
        <f t="shared" si="18"/>
        <v>5061.1426388492182</v>
      </c>
      <c r="AD27" s="86">
        <f t="shared" si="18"/>
        <v>4488.3139722688329</v>
      </c>
      <c r="AE27" s="88">
        <f t="shared" ref="AE27:AF27" si="19">AE16</f>
        <v>4488.3139722688329</v>
      </c>
      <c r="AF27" s="88">
        <f t="shared" si="19"/>
        <v>4488.3139722688329</v>
      </c>
    </row>
    <row r="28" spans="1:32">
      <c r="A28" s="53" t="s">
        <v>17</v>
      </c>
      <c r="B28" s="76">
        <f>SUM(B24:B27)</f>
        <v>34659</v>
      </c>
      <c r="C28" s="76">
        <f t="shared" ref="C28:AA28" si="20">SUM(C24:C27)</f>
        <v>30765</v>
      </c>
      <c r="D28" s="76">
        <f t="shared" si="20"/>
        <v>31107</v>
      </c>
      <c r="E28" s="76">
        <f t="shared" si="20"/>
        <v>27403</v>
      </c>
      <c r="F28" s="76">
        <f t="shared" si="20"/>
        <v>24108</v>
      </c>
      <c r="G28" s="76">
        <f t="shared" si="20"/>
        <v>23577</v>
      </c>
      <c r="H28" s="76">
        <f t="shared" si="20"/>
        <v>23066</v>
      </c>
      <c r="I28" s="76">
        <f t="shared" si="20"/>
        <v>22730</v>
      </c>
      <c r="J28" s="76">
        <f t="shared" si="20"/>
        <v>22570</v>
      </c>
      <c r="K28" s="76">
        <f t="shared" si="20"/>
        <v>22042</v>
      </c>
      <c r="L28" s="76">
        <f t="shared" si="20"/>
        <v>20871.235000000001</v>
      </c>
      <c r="M28" s="76">
        <f t="shared" si="20"/>
        <v>19530.183000000001</v>
      </c>
      <c r="N28" s="76">
        <f t="shared" si="20"/>
        <v>18781.439000000002</v>
      </c>
      <c r="O28" s="76">
        <f t="shared" si="20"/>
        <v>18269.941999999999</v>
      </c>
      <c r="P28" s="76">
        <f t="shared" si="20"/>
        <v>17512.342000000001</v>
      </c>
      <c r="Q28" s="76">
        <f t="shared" si="20"/>
        <v>17111.263000000003</v>
      </c>
      <c r="R28" s="76">
        <f t="shared" si="20"/>
        <v>20289.449086873428</v>
      </c>
      <c r="S28" s="76">
        <f t="shared" si="20"/>
        <v>19910.9699887202</v>
      </c>
      <c r="T28" s="76">
        <f t="shared" si="20"/>
        <v>19513.838971111796</v>
      </c>
      <c r="U28" s="76">
        <f t="shared" si="20"/>
        <v>17753.005659169496</v>
      </c>
      <c r="V28" s="76">
        <f t="shared" si="20"/>
        <v>17901.738045132202</v>
      </c>
      <c r="W28" s="76">
        <f t="shared" si="20"/>
        <v>18050.470431094916</v>
      </c>
      <c r="X28" s="76">
        <f t="shared" si="20"/>
        <v>17758.856144507652</v>
      </c>
      <c r="Y28" s="76">
        <f t="shared" si="20"/>
        <v>17593.197218669509</v>
      </c>
      <c r="Z28" s="76">
        <f t="shared" si="20"/>
        <v>17835.013588387945</v>
      </c>
      <c r="AA28" s="76">
        <f t="shared" si="20"/>
        <v>18154.286815938198</v>
      </c>
      <c r="AB28" s="86">
        <f t="shared" ref="AB28:AD28" si="21">SUM(AB24:AB27)</f>
        <v>17752.022985944481</v>
      </c>
      <c r="AC28" s="86">
        <f t="shared" si="21"/>
        <v>17349.759155950767</v>
      </c>
      <c r="AD28" s="86">
        <f t="shared" si="21"/>
        <v>16489.269407798158</v>
      </c>
      <c r="AE28" s="88">
        <f t="shared" ref="AE28:AF28" si="22">SUM(AE24:AE27)</f>
        <v>16172.37748291091</v>
      </c>
      <c r="AF28" s="88">
        <f t="shared" si="22"/>
        <v>15857.686530029587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30"/>
  <sheetViews>
    <sheetView tabSelected="1" workbookViewId="0">
      <pane xSplit="1" ySplit="3" topLeftCell="B4" activePane="bottomRight" state="frozen"/>
      <selection pane="topRight" activeCell="B1" sqref="B1"/>
      <selection pane="bottomLeft" activeCell="A5" sqref="A5"/>
      <selection pane="bottomRight" activeCell="B1" sqref="B1:K1048576"/>
    </sheetView>
  </sheetViews>
  <sheetFormatPr baseColWidth="10" defaultColWidth="8.83203125" defaultRowHeight="15"/>
  <cols>
    <col min="1" max="1" width="35.5" bestFit="1" customWidth="1"/>
  </cols>
  <sheetData>
    <row r="1" spans="1:19">
      <c r="A1" s="55"/>
      <c r="B1" s="61"/>
      <c r="C1" s="61"/>
      <c r="D1" s="54"/>
      <c r="E1" s="61"/>
      <c r="F1" s="55"/>
      <c r="G1" s="55"/>
      <c r="H1" s="55"/>
      <c r="I1" s="55"/>
      <c r="J1" s="55"/>
      <c r="K1" s="55"/>
      <c r="L1" s="55"/>
      <c r="M1" s="55"/>
      <c r="N1" s="52"/>
      <c r="O1" s="52"/>
    </row>
    <row r="2" spans="1:19">
      <c r="A2" s="55"/>
      <c r="B2" s="57"/>
      <c r="C2" s="57"/>
      <c r="D2" s="54"/>
      <c r="E2" s="57"/>
      <c r="F2" s="55"/>
      <c r="G2" s="55"/>
      <c r="H2" s="55"/>
      <c r="I2" s="55"/>
      <c r="J2" s="55"/>
      <c r="K2" s="55"/>
      <c r="L2" s="55"/>
      <c r="M2" s="55"/>
      <c r="N2" s="52"/>
      <c r="O2" s="52"/>
    </row>
    <row r="3" spans="1:19">
      <c r="A3" s="56" t="s">
        <v>0</v>
      </c>
      <c r="B3" s="57">
        <v>2000</v>
      </c>
      <c r="C3" s="57">
        <v>2001</v>
      </c>
      <c r="D3" s="57">
        <v>2002</v>
      </c>
      <c r="E3" s="57">
        <v>2003</v>
      </c>
      <c r="F3" s="57">
        <v>2004</v>
      </c>
      <c r="G3" s="57">
        <v>2005</v>
      </c>
      <c r="H3" s="57">
        <v>2006</v>
      </c>
      <c r="I3" s="57">
        <v>2007</v>
      </c>
      <c r="J3" s="57">
        <v>2008</v>
      </c>
      <c r="K3" s="57">
        <v>2009</v>
      </c>
      <c r="L3" s="57">
        <v>2010</v>
      </c>
      <c r="M3" s="57">
        <v>2011</v>
      </c>
      <c r="N3" s="58">
        <v>2012</v>
      </c>
      <c r="O3" s="58">
        <v>2013</v>
      </c>
      <c r="P3" s="58">
        <v>2014</v>
      </c>
      <c r="Q3" s="58">
        <v>2015</v>
      </c>
      <c r="R3" s="58">
        <v>2016</v>
      </c>
    </row>
    <row r="4" spans="1:19">
      <c r="A4" s="55" t="s">
        <v>1</v>
      </c>
      <c r="B4" s="59">
        <v>11</v>
      </c>
      <c r="C4" s="59">
        <v>11</v>
      </c>
      <c r="D4" s="81">
        <v>28.863070746600428</v>
      </c>
      <c r="E4" s="81">
        <v>27.771599346113923</v>
      </c>
      <c r="F4" s="81">
        <v>26.615368945627417</v>
      </c>
      <c r="G4" s="81">
        <v>25.45913854514091</v>
      </c>
      <c r="H4" s="81">
        <v>26.376600569527273</v>
      </c>
      <c r="I4" s="81">
        <v>27.29406259391364</v>
      </c>
      <c r="J4" s="81">
        <v>28.211524618874453</v>
      </c>
      <c r="K4" s="85">
        <v>27.234982850789208</v>
      </c>
      <c r="L4" s="85">
        <v>26.258441082703964</v>
      </c>
      <c r="M4" s="85">
        <v>25.281899314618716</v>
      </c>
      <c r="N4" s="99">
        <v>25.282123001962145</v>
      </c>
      <c r="O4" s="99">
        <v>25.282346689305573</v>
      </c>
      <c r="P4" s="98">
        <v>25.505586658046163</v>
      </c>
      <c r="Q4" s="98">
        <v>25.505586658046163</v>
      </c>
      <c r="R4" s="98">
        <v>25.505586658046163</v>
      </c>
    </row>
    <row r="5" spans="1:19">
      <c r="A5" s="55" t="s">
        <v>2</v>
      </c>
      <c r="B5" s="59">
        <v>31</v>
      </c>
      <c r="C5" s="59">
        <v>31</v>
      </c>
      <c r="D5" s="81">
        <v>16.757829308889423</v>
      </c>
      <c r="E5" s="81">
        <v>17.682545782542267</v>
      </c>
      <c r="F5" s="81">
        <v>18.60726225619511</v>
      </c>
      <c r="G5" s="81">
        <v>19.53197872984795</v>
      </c>
      <c r="H5" s="81">
        <v>17.2632091534485</v>
      </c>
      <c r="I5" s="81">
        <v>14.994439577049052</v>
      </c>
      <c r="J5" s="81">
        <v>12.725670000343143</v>
      </c>
      <c r="K5" s="85">
        <v>12.759490346429228</v>
      </c>
      <c r="L5" s="85">
        <v>12.793310692515313</v>
      </c>
      <c r="M5" s="85">
        <v>12.827131038601399</v>
      </c>
      <c r="N5" s="99">
        <v>12.830703276397847</v>
      </c>
      <c r="O5" s="99">
        <v>12.834275514194294</v>
      </c>
      <c r="P5" s="98">
        <v>16.399368835049163</v>
      </c>
      <c r="Q5" s="98">
        <v>16.399368835049163</v>
      </c>
      <c r="R5" s="98">
        <v>16.399368835049163</v>
      </c>
    </row>
    <row r="6" spans="1:19">
      <c r="A6" s="55" t="s">
        <v>3</v>
      </c>
      <c r="B6" s="59">
        <v>8</v>
      </c>
      <c r="C6" s="59">
        <v>8</v>
      </c>
      <c r="D6" s="81">
        <v>18.335217068074467</v>
      </c>
      <c r="E6" s="81">
        <v>18.148873130664224</v>
      </c>
      <c r="F6" s="81">
        <v>17.962529193253982</v>
      </c>
      <c r="G6" s="81">
        <v>17.776185255843743</v>
      </c>
      <c r="H6" s="81">
        <v>32.879447981376792</v>
      </c>
      <c r="I6" s="81">
        <v>47.982710706909849</v>
      </c>
      <c r="J6" s="81">
        <v>63.085973430923843</v>
      </c>
      <c r="K6" s="85">
        <v>64.063554851063941</v>
      </c>
      <c r="L6" s="85">
        <v>65.041136271204039</v>
      </c>
      <c r="M6" s="85">
        <v>66.018717691344122</v>
      </c>
      <c r="N6" s="99">
        <v>66.020415492764997</v>
      </c>
      <c r="O6" s="99">
        <v>66.022113294185871</v>
      </c>
      <c r="P6" s="98">
        <v>67.716519112222358</v>
      </c>
      <c r="Q6" s="98">
        <v>67.716519112222358</v>
      </c>
      <c r="R6" s="98">
        <v>67.716519112222358</v>
      </c>
    </row>
    <row r="7" spans="1:19">
      <c r="A7" s="55" t="s">
        <v>4</v>
      </c>
      <c r="B7" s="59">
        <v>26</v>
      </c>
      <c r="C7" s="59">
        <v>27</v>
      </c>
      <c r="D7" s="81">
        <v>23.12303813458141</v>
      </c>
      <c r="E7" s="81">
        <v>21.336391936676655</v>
      </c>
      <c r="F7" s="81">
        <v>19.5497457387719</v>
      </c>
      <c r="G7" s="81">
        <v>17.763099540867149</v>
      </c>
      <c r="H7" s="81">
        <v>18.070658593378102</v>
      </c>
      <c r="I7" s="81">
        <v>18.378217645889055</v>
      </c>
      <c r="J7" s="81">
        <v>18.685776698359646</v>
      </c>
      <c r="K7" s="85">
        <v>20.148782202518429</v>
      </c>
      <c r="L7" s="85">
        <v>21.611787706677212</v>
      </c>
      <c r="M7" s="85">
        <v>23.074793210835995</v>
      </c>
      <c r="N7" s="99">
        <v>23.073721990439665</v>
      </c>
      <c r="O7" s="99">
        <v>23.072650770043335</v>
      </c>
      <c r="P7" s="98">
        <v>22.003572814504846</v>
      </c>
      <c r="Q7" s="98">
        <v>22.003572814504846</v>
      </c>
      <c r="R7" s="98">
        <v>22.003572814504846</v>
      </c>
    </row>
    <row r="8" spans="1:19">
      <c r="A8" s="55" t="s">
        <v>5</v>
      </c>
      <c r="B8" s="59">
        <v>2</v>
      </c>
      <c r="C8" s="59">
        <v>2</v>
      </c>
      <c r="D8" s="81">
        <v>3.2484630790744005</v>
      </c>
      <c r="E8" s="81">
        <v>3.0723200494619536</v>
      </c>
      <c r="F8" s="81">
        <v>2.8961770198495067</v>
      </c>
      <c r="G8" s="81">
        <v>2.7200339902370598</v>
      </c>
      <c r="H8" s="81">
        <v>2.4763977872747063</v>
      </c>
      <c r="I8" s="81">
        <v>2.2327615843123527</v>
      </c>
      <c r="J8" s="81">
        <v>1.9891253813499996</v>
      </c>
      <c r="K8" s="85">
        <v>1.7008104451448329</v>
      </c>
      <c r="L8" s="85">
        <v>1.4124955089396662</v>
      </c>
      <c r="M8" s="85">
        <v>1.1241805727344998</v>
      </c>
      <c r="N8" s="99">
        <v>1.1241086677014731</v>
      </c>
      <c r="O8" s="99">
        <v>1.1240367626684464</v>
      </c>
      <c r="P8" s="98">
        <v>1.0522755397077392</v>
      </c>
      <c r="Q8" s="98">
        <v>1.0522755397077392</v>
      </c>
      <c r="R8" s="98">
        <v>1.0522755397077392</v>
      </c>
    </row>
    <row r="9" spans="1:19">
      <c r="A9" s="55" t="s">
        <v>6</v>
      </c>
      <c r="B9" s="59">
        <v>10</v>
      </c>
      <c r="C9" s="59">
        <v>10</v>
      </c>
      <c r="D9" s="81">
        <v>2.8796067099822005</v>
      </c>
      <c r="E9" s="81">
        <v>2.4138357047503041</v>
      </c>
      <c r="F9" s="81">
        <v>1.9480646995184077</v>
      </c>
      <c r="G9" s="81">
        <v>1.4822936942865115</v>
      </c>
      <c r="H9" s="81">
        <v>1.441718179369341</v>
      </c>
      <c r="I9" s="81">
        <v>1.4011426644521705</v>
      </c>
      <c r="J9" s="81">
        <v>1.3605671494912297</v>
      </c>
      <c r="K9" s="85">
        <v>1.3698623329688624</v>
      </c>
      <c r="L9" s="85">
        <v>1.3791575164464951</v>
      </c>
      <c r="M9" s="85">
        <v>1.388452699924128</v>
      </c>
      <c r="N9" s="99">
        <v>1.3890563285202744</v>
      </c>
      <c r="O9" s="99">
        <v>1.3896599571164208</v>
      </c>
      <c r="P9" s="98">
        <v>1.9920812960704686</v>
      </c>
      <c r="Q9" s="98">
        <v>1.9920812960704686</v>
      </c>
      <c r="R9" s="98">
        <v>1.9920812960704686</v>
      </c>
    </row>
    <row r="10" spans="1:19">
      <c r="A10" s="55" t="s">
        <v>7</v>
      </c>
      <c r="B10" s="59">
        <v>50</v>
      </c>
      <c r="C10" s="59">
        <v>52</v>
      </c>
      <c r="D10" s="81">
        <v>177.23902321567707</v>
      </c>
      <c r="E10" s="81">
        <v>178.04404555208677</v>
      </c>
      <c r="F10" s="81">
        <v>178.61648322349646</v>
      </c>
      <c r="G10" s="81">
        <v>179.01498558490613</v>
      </c>
      <c r="H10" s="81">
        <v>138.07766628113342</v>
      </c>
      <c r="I10" s="81">
        <v>97.140346977360707</v>
      </c>
      <c r="J10" s="81">
        <v>56.203027676255083</v>
      </c>
      <c r="K10" s="85">
        <v>48.687877445283618</v>
      </c>
      <c r="L10" s="85">
        <v>41.172727214312154</v>
      </c>
      <c r="M10" s="85">
        <v>33.657576983340689</v>
      </c>
      <c r="N10" s="99">
        <v>33.646169026948883</v>
      </c>
      <c r="O10" s="99">
        <v>33.634761070557076</v>
      </c>
      <c r="P10" s="98">
        <v>22.249620591533944</v>
      </c>
      <c r="Q10" s="98">
        <v>22.249620591533944</v>
      </c>
      <c r="R10" s="98">
        <v>22.249620591533944</v>
      </c>
    </row>
    <row r="11" spans="1:19">
      <c r="A11" s="55" t="s">
        <v>8</v>
      </c>
      <c r="B11" s="59">
        <v>0</v>
      </c>
      <c r="C11" s="59">
        <v>0</v>
      </c>
      <c r="D11" s="81">
        <v>0.29581800096790001</v>
      </c>
      <c r="E11" s="81">
        <v>0.31790533737545706</v>
      </c>
      <c r="F11" s="81">
        <v>0.33999267378301412</v>
      </c>
      <c r="G11" s="81">
        <v>0.36208001019057123</v>
      </c>
      <c r="H11" s="81">
        <v>0.40562342198871415</v>
      </c>
      <c r="I11" s="81">
        <v>0.44916683378685707</v>
      </c>
      <c r="J11" s="81">
        <v>0.49301946953771197</v>
      </c>
      <c r="K11" s="85">
        <v>0.53459823118251482</v>
      </c>
      <c r="L11" s="85">
        <v>0.5761769928273176</v>
      </c>
      <c r="M11" s="85">
        <v>0.61775575447212039</v>
      </c>
      <c r="N11" s="99">
        <v>0.61768786023485045</v>
      </c>
      <c r="O11" s="99">
        <v>0.61761996599758051</v>
      </c>
      <c r="P11" s="98">
        <v>0.54986151720222298</v>
      </c>
      <c r="Q11" s="98">
        <v>0.54986151720222298</v>
      </c>
      <c r="R11" s="98">
        <v>0.54986151720222298</v>
      </c>
    </row>
    <row r="12" spans="1:19">
      <c r="A12" s="55" t="s">
        <v>10</v>
      </c>
      <c r="B12" s="59">
        <v>5</v>
      </c>
      <c r="C12" s="59">
        <v>5</v>
      </c>
      <c r="D12" s="81">
        <v>0.73076576589179998</v>
      </c>
      <c r="E12" s="81">
        <v>0.68437636488273335</v>
      </c>
      <c r="F12" s="81">
        <v>0.63798696387366671</v>
      </c>
      <c r="G12" s="81">
        <v>0.59159756286460019</v>
      </c>
      <c r="H12" s="81">
        <v>2.100976803833067</v>
      </c>
      <c r="I12" s="81">
        <v>3.610356044801533</v>
      </c>
      <c r="J12" s="81">
        <v>5.1194260613728293</v>
      </c>
      <c r="K12" s="85">
        <v>5.414095370043011</v>
      </c>
      <c r="L12" s="85">
        <v>5.7087646787131927</v>
      </c>
      <c r="M12" s="85">
        <v>6.0034339873833735</v>
      </c>
      <c r="N12" s="99">
        <v>6.0028561636875102</v>
      </c>
      <c r="O12" s="99">
        <v>6.0022783399916468</v>
      </c>
      <c r="P12" s="98">
        <v>5.4256102915198436</v>
      </c>
      <c r="Q12" s="98">
        <v>5.4256102915198436</v>
      </c>
      <c r="R12" s="98">
        <v>5.4256102915198436</v>
      </c>
    </row>
    <row r="13" spans="1:19">
      <c r="A13" s="55" t="s">
        <v>11</v>
      </c>
      <c r="B13" s="59">
        <v>83</v>
      </c>
      <c r="C13" s="59">
        <v>85</v>
      </c>
      <c r="D13" s="81">
        <v>25.762770265110309</v>
      </c>
      <c r="E13" s="81">
        <v>26.448957430173621</v>
      </c>
      <c r="F13" s="81">
        <v>27.128711338303155</v>
      </c>
      <c r="G13" s="81">
        <v>27.802031989498907</v>
      </c>
      <c r="H13" s="81">
        <v>41.015175681494334</v>
      </c>
      <c r="I13" s="81">
        <v>54.228319373489768</v>
      </c>
      <c r="J13" s="81">
        <v>67.426126410654305</v>
      </c>
      <c r="K13" s="85">
        <v>56.858368591124055</v>
      </c>
      <c r="L13" s="85">
        <v>46.290610771593805</v>
      </c>
      <c r="M13" s="85">
        <v>35.722852952063555</v>
      </c>
      <c r="N13" s="99">
        <v>35.710350036794495</v>
      </c>
      <c r="O13" s="99">
        <v>35.697847121525434</v>
      </c>
      <c r="P13" s="98">
        <v>23.219937683004243</v>
      </c>
      <c r="Q13" s="98">
        <v>23.219937683004243</v>
      </c>
      <c r="R13" s="98">
        <v>23.219937683004243</v>
      </c>
    </row>
    <row r="14" spans="1:19">
      <c r="A14" s="55" t="s">
        <v>12</v>
      </c>
      <c r="B14" s="59">
        <v>275</v>
      </c>
      <c r="C14" s="59">
        <v>278</v>
      </c>
      <c r="D14" s="81">
        <v>155.22697397846358</v>
      </c>
      <c r="E14" s="81">
        <v>152.08354276631124</v>
      </c>
      <c r="F14" s="81">
        <v>148.9401115541589</v>
      </c>
      <c r="G14" s="81">
        <v>145.79668034200657</v>
      </c>
      <c r="H14" s="81">
        <v>146.25015769555102</v>
      </c>
      <c r="I14" s="81">
        <v>146.70363504909548</v>
      </c>
      <c r="J14" s="81">
        <v>137.70739153417773</v>
      </c>
      <c r="K14" s="85">
        <v>133.04411790049494</v>
      </c>
      <c r="L14" s="85">
        <v>128.38084426681215</v>
      </c>
      <c r="M14" s="85">
        <v>123.71757063312936</v>
      </c>
      <c r="N14" s="99">
        <v>123.69829620568856</v>
      </c>
      <c r="O14" s="99">
        <v>123.67902177824777</v>
      </c>
      <c r="P14" s="98">
        <v>104.44314319234448</v>
      </c>
      <c r="Q14" s="98">
        <v>97.326409704848004</v>
      </c>
      <c r="R14" s="98">
        <v>90.314015021739479</v>
      </c>
      <c r="S14" s="78"/>
    </row>
    <row r="15" spans="1:19">
      <c r="A15" s="55" t="s">
        <v>13</v>
      </c>
      <c r="B15" s="59">
        <v>3</v>
      </c>
      <c r="C15" s="59">
        <v>3</v>
      </c>
      <c r="D15" s="81">
        <v>2.6742859978568556</v>
      </c>
      <c r="E15" s="81">
        <v>2.7070780186658872</v>
      </c>
      <c r="F15" s="81">
        <v>2.7398700394749187</v>
      </c>
      <c r="G15" s="81">
        <v>2.7726620602839502</v>
      </c>
      <c r="H15" s="81">
        <v>2.6443943426156502</v>
      </c>
      <c r="I15" s="81">
        <v>2.5161266249473497</v>
      </c>
      <c r="J15" s="81">
        <v>3.6081236845072691</v>
      </c>
      <c r="K15" s="85">
        <v>3.4983449969830138</v>
      </c>
      <c r="L15" s="85">
        <v>3.3885663094587586</v>
      </c>
      <c r="M15" s="85">
        <v>3.2787876219345038</v>
      </c>
      <c r="N15" s="99">
        <v>3.2783314897036906</v>
      </c>
      <c r="O15" s="99">
        <v>3.2778753574728774</v>
      </c>
      <c r="P15" s="98">
        <v>2.822655391121339</v>
      </c>
      <c r="Q15" s="98">
        <v>3.0447737482543817</v>
      </c>
      <c r="R15" s="98">
        <v>3.2668921053874245</v>
      </c>
    </row>
    <row r="16" spans="1:19">
      <c r="A16" s="55" t="s">
        <v>14</v>
      </c>
      <c r="B16" s="59">
        <v>4403</v>
      </c>
      <c r="C16" s="59">
        <v>3177</v>
      </c>
      <c r="D16" s="81">
        <v>3538.980106566522</v>
      </c>
      <c r="E16" s="85">
        <v>3554.4176700680446</v>
      </c>
      <c r="F16" s="85">
        <v>3569.8552335695672</v>
      </c>
      <c r="G16" s="85">
        <v>3490.4787512026896</v>
      </c>
      <c r="H16" s="85">
        <v>3647.8876625859598</v>
      </c>
      <c r="I16" s="81">
        <v>3805.2965739692304</v>
      </c>
      <c r="J16" s="81">
        <v>3962.7054853555837</v>
      </c>
      <c r="K16" s="85">
        <v>3939.8240733846696</v>
      </c>
      <c r="L16" s="85">
        <v>3916.9426614137556</v>
      </c>
      <c r="M16" s="85">
        <v>3899.2013337972971</v>
      </c>
      <c r="N16" s="99">
        <v>3898.9106765621336</v>
      </c>
      <c r="O16" s="99">
        <v>3898.6200193269701</v>
      </c>
      <c r="P16" s="98">
        <v>3577.8357253992781</v>
      </c>
      <c r="Q16" s="98">
        <v>3577.8357253992781</v>
      </c>
      <c r="R16" s="98">
        <v>3577.8357253992781</v>
      </c>
    </row>
    <row r="17" spans="1:18">
      <c r="A17" s="52"/>
      <c r="B17" s="59"/>
      <c r="C17" s="59"/>
      <c r="D17" s="85"/>
      <c r="E17" s="85"/>
      <c r="F17" s="85"/>
      <c r="G17" s="85"/>
      <c r="H17" s="85"/>
      <c r="I17" s="59"/>
      <c r="J17" s="59"/>
      <c r="K17" s="59"/>
      <c r="L17" s="59"/>
      <c r="M17" s="59"/>
      <c r="N17" s="88"/>
      <c r="O17" s="88"/>
      <c r="P17" s="88"/>
      <c r="Q17" s="88"/>
      <c r="R17" s="88"/>
    </row>
    <row r="18" spans="1:18">
      <c r="A18" s="60" t="s">
        <v>17</v>
      </c>
      <c r="B18" s="77">
        <v>4907</v>
      </c>
      <c r="C18" s="77">
        <v>3689</v>
      </c>
      <c r="D18" s="85">
        <v>3992.2123799100095</v>
      </c>
      <c r="E18" s="85">
        <v>3971.2874638662574</v>
      </c>
      <c r="F18" s="85">
        <v>3950.3625478225049</v>
      </c>
      <c r="G18" s="85">
        <v>3929.257263211819</v>
      </c>
      <c r="H18" s="85">
        <v>4074.4542757036238</v>
      </c>
      <c r="I18" s="77">
        <v>4219.6512881954286</v>
      </c>
      <c r="J18" s="77">
        <v>4356.6336111278615</v>
      </c>
      <c r="K18" s="77">
        <f>SUM(K4:K16)</f>
        <v>4315.1389589486953</v>
      </c>
      <c r="L18" s="79">
        <f t="shared" ref="L18:M18" si="0">SUM(L4:L16)</f>
        <v>4270.9566804259593</v>
      </c>
      <c r="M18" s="83">
        <f t="shared" si="0"/>
        <v>4231.9144862576795</v>
      </c>
      <c r="N18" s="88">
        <f t="shared" ref="N18:P18" si="1">SUM(N4:N16)</f>
        <v>4231.5844961029779</v>
      </c>
      <c r="O18" s="88">
        <f t="shared" si="1"/>
        <v>4231.2545059482763</v>
      </c>
      <c r="P18" s="88">
        <f t="shared" si="1"/>
        <v>3871.2159583216048</v>
      </c>
      <c r="Q18" s="88">
        <f t="shared" ref="Q18:R18" si="2">SUM(Q4:Q16)</f>
        <v>3864.3213431912413</v>
      </c>
      <c r="R18" s="88">
        <f t="shared" si="2"/>
        <v>3857.531066865266</v>
      </c>
    </row>
    <row r="19" spans="1:18">
      <c r="A19" s="75" t="s">
        <v>29</v>
      </c>
      <c r="B19" s="77">
        <f t="shared" ref="B19:M19" si="3">B16</f>
        <v>4403</v>
      </c>
      <c r="C19" s="77">
        <f t="shared" si="3"/>
        <v>3177</v>
      </c>
      <c r="D19" s="85">
        <f t="shared" si="3"/>
        <v>3538.980106566522</v>
      </c>
      <c r="E19" s="85">
        <f t="shared" si="3"/>
        <v>3554.4176700680446</v>
      </c>
      <c r="F19" s="85">
        <f t="shared" si="3"/>
        <v>3569.8552335695672</v>
      </c>
      <c r="G19" s="85">
        <f t="shared" si="3"/>
        <v>3490.4787512026896</v>
      </c>
      <c r="H19" s="85">
        <f t="shared" si="3"/>
        <v>3647.8876625859598</v>
      </c>
      <c r="I19" s="77">
        <f t="shared" si="3"/>
        <v>3805.2965739692304</v>
      </c>
      <c r="J19" s="77">
        <f t="shared" si="3"/>
        <v>3962.7054853555837</v>
      </c>
      <c r="K19" s="77">
        <f t="shared" si="3"/>
        <v>3939.8240733846696</v>
      </c>
      <c r="L19" s="77">
        <f t="shared" si="3"/>
        <v>3916.9426614137556</v>
      </c>
      <c r="M19" s="77">
        <f t="shared" si="3"/>
        <v>3899.2013337972971</v>
      </c>
      <c r="N19" s="88">
        <f t="shared" ref="N19:P19" si="4">N16</f>
        <v>3898.9106765621336</v>
      </c>
      <c r="O19" s="88">
        <f t="shared" si="4"/>
        <v>3898.6200193269701</v>
      </c>
      <c r="P19" s="88">
        <f t="shared" si="4"/>
        <v>3577.8357253992781</v>
      </c>
      <c r="Q19" s="88">
        <f t="shared" ref="Q19:R19" si="5">Q16</f>
        <v>3577.8357253992781</v>
      </c>
      <c r="R19" s="88">
        <f t="shared" si="5"/>
        <v>3577.8357253992781</v>
      </c>
    </row>
    <row r="20" spans="1:18">
      <c r="A20" s="75" t="s">
        <v>31</v>
      </c>
      <c r="B20" s="77">
        <f t="shared" ref="B20:M20" si="6">B18 - B19</f>
        <v>504</v>
      </c>
      <c r="C20" s="77">
        <f t="shared" si="6"/>
        <v>512</v>
      </c>
      <c r="D20" s="85">
        <f t="shared" si="6"/>
        <v>453.23227334348758</v>
      </c>
      <c r="E20" s="85">
        <f t="shared" si="6"/>
        <v>416.86979379821287</v>
      </c>
      <c r="F20" s="85">
        <f t="shared" si="6"/>
        <v>380.5073142529377</v>
      </c>
      <c r="G20" s="85">
        <f t="shared" si="6"/>
        <v>438.77851200912937</v>
      </c>
      <c r="H20" s="85">
        <f t="shared" si="6"/>
        <v>426.56661311766402</v>
      </c>
      <c r="I20" s="77">
        <f t="shared" si="6"/>
        <v>414.35471422619821</v>
      </c>
      <c r="J20" s="77">
        <f t="shared" si="6"/>
        <v>393.92812577227778</v>
      </c>
      <c r="K20" s="77">
        <f t="shared" si="6"/>
        <v>375.31488556402564</v>
      </c>
      <c r="L20" s="77">
        <f t="shared" si="6"/>
        <v>354.01401901220379</v>
      </c>
      <c r="M20" s="77">
        <f t="shared" si="6"/>
        <v>332.71315246038239</v>
      </c>
      <c r="N20" s="88">
        <f t="shared" ref="N20:P20" si="7">N18 - N19</f>
        <v>332.67381954084431</v>
      </c>
      <c r="O20" s="88">
        <f t="shared" si="7"/>
        <v>332.63448662130622</v>
      </c>
      <c r="P20" s="88">
        <f t="shared" si="7"/>
        <v>293.38023292232674</v>
      </c>
      <c r="Q20" s="88">
        <f t="shared" ref="Q20:R20" si="8">Q18 - Q19</f>
        <v>286.48561779196325</v>
      </c>
      <c r="R20" s="88">
        <f t="shared" si="8"/>
        <v>279.69534146598789</v>
      </c>
    </row>
    <row r="21" spans="1:18">
      <c r="A21" s="75" t="s">
        <v>24</v>
      </c>
      <c r="B21" s="77"/>
      <c r="C21" s="77"/>
      <c r="D21" s="85">
        <v>224.73888348849999</v>
      </c>
      <c r="E21" s="85">
        <v>224.7388834884996</v>
      </c>
      <c r="F21" s="85">
        <v>224.7388834884996</v>
      </c>
      <c r="G21" s="85">
        <v>129.92483762009999</v>
      </c>
      <c r="H21" s="85">
        <v>129.92483762009999</v>
      </c>
      <c r="I21" s="77">
        <v>129.92483762009999</v>
      </c>
      <c r="J21" s="77">
        <v>198.11168669214999</v>
      </c>
      <c r="K21" s="77">
        <v>198.11168669214999</v>
      </c>
      <c r="L21" s="77">
        <v>198.11168669214999</v>
      </c>
      <c r="M21" s="77">
        <v>203.25177104660563</v>
      </c>
      <c r="N21" s="88">
        <v>203.25177104660563</v>
      </c>
      <c r="O21" s="88">
        <v>203.25177104660563</v>
      </c>
      <c r="P21" s="88">
        <v>168.96913634798551</v>
      </c>
      <c r="Q21" s="88">
        <v>168.96913634798551</v>
      </c>
      <c r="R21" s="88">
        <v>168.96913634798551</v>
      </c>
    </row>
    <row r="22" spans="1:18">
      <c r="A22" s="75" t="s">
        <v>30</v>
      </c>
      <c r="B22" s="77"/>
      <c r="C22" s="77"/>
      <c r="D22" s="85">
        <f>D18 - D21</f>
        <v>3767.4734964215095</v>
      </c>
      <c r="E22" s="85">
        <f t="shared" ref="E22:M22" si="9">E18 - E21</f>
        <v>3746.5485803777578</v>
      </c>
      <c r="F22" s="85">
        <f t="shared" si="9"/>
        <v>3725.6236643340053</v>
      </c>
      <c r="G22" s="85">
        <f t="shared" si="9"/>
        <v>3799.3324255917191</v>
      </c>
      <c r="H22" s="85">
        <f t="shared" si="9"/>
        <v>3944.5294380835239</v>
      </c>
      <c r="I22" s="77">
        <f t="shared" si="9"/>
        <v>4089.7264505753287</v>
      </c>
      <c r="J22" s="77">
        <f t="shared" si="9"/>
        <v>4158.5219244357113</v>
      </c>
      <c r="K22" s="77">
        <f t="shared" si="9"/>
        <v>4117.0272722565451</v>
      </c>
      <c r="L22" s="77">
        <f t="shared" si="9"/>
        <v>4072.8449937338091</v>
      </c>
      <c r="M22" s="77">
        <f t="shared" si="9"/>
        <v>4028.6627152110741</v>
      </c>
      <c r="N22" s="88">
        <f t="shared" ref="N22:P22" si="10">N18 - N21</f>
        <v>4028.3327250563725</v>
      </c>
      <c r="O22" s="88">
        <f t="shared" si="10"/>
        <v>4028.0027349016709</v>
      </c>
      <c r="P22" s="88">
        <f t="shared" si="10"/>
        <v>3702.2468219736193</v>
      </c>
      <c r="Q22" s="88">
        <f t="shared" ref="Q22:R22" si="11">Q18 - Q21</f>
        <v>3695.3522068432558</v>
      </c>
      <c r="R22" s="88">
        <f t="shared" si="11"/>
        <v>3688.5619305172804</v>
      </c>
    </row>
    <row r="23" spans="1:18">
      <c r="A23" s="75" t="s">
        <v>25</v>
      </c>
      <c r="B23" s="77"/>
      <c r="C23" s="77"/>
      <c r="D23" s="77">
        <f>D19 - D21</f>
        <v>3314.2412230780219</v>
      </c>
      <c r="E23" s="77">
        <f t="shared" ref="E23:M23" si="12">E19 - E21</f>
        <v>3329.678786579545</v>
      </c>
      <c r="F23" s="77">
        <f t="shared" si="12"/>
        <v>3345.1163500810676</v>
      </c>
      <c r="G23" s="77">
        <f t="shared" si="12"/>
        <v>3360.5539135825898</v>
      </c>
      <c r="H23" s="77">
        <f t="shared" si="12"/>
        <v>3517.9628249658599</v>
      </c>
      <c r="I23" s="77">
        <f t="shared" si="12"/>
        <v>3675.3717363491305</v>
      </c>
      <c r="J23" s="77">
        <f t="shared" si="12"/>
        <v>3764.5937986634335</v>
      </c>
      <c r="K23" s="77">
        <f t="shared" si="12"/>
        <v>3741.7123866925194</v>
      </c>
      <c r="L23" s="77">
        <f t="shared" si="12"/>
        <v>3718.8309747216053</v>
      </c>
      <c r="M23" s="77">
        <f t="shared" si="12"/>
        <v>3695.9495627506917</v>
      </c>
      <c r="N23" s="88">
        <f t="shared" ref="N23:P23" si="13">N19 - N21</f>
        <v>3695.6589055155282</v>
      </c>
      <c r="O23" s="88">
        <f t="shared" si="13"/>
        <v>3695.3682482803647</v>
      </c>
      <c r="P23" s="88">
        <f t="shared" si="13"/>
        <v>3408.8665890512925</v>
      </c>
      <c r="Q23" s="88">
        <f t="shared" ref="Q23:R23" si="14">Q19 - Q21</f>
        <v>3408.8665890512925</v>
      </c>
      <c r="R23" s="88">
        <f t="shared" si="14"/>
        <v>3408.8665890512925</v>
      </c>
    </row>
    <row r="24" spans="1:18">
      <c r="Q24" s="88"/>
      <c r="R24" s="88"/>
    </row>
    <row r="25" spans="1:18">
      <c r="Q25" s="88"/>
      <c r="R25" s="88"/>
    </row>
    <row r="26" spans="1:18">
      <c r="A26" s="75" t="s">
        <v>26</v>
      </c>
      <c r="B26" s="77">
        <f t="shared" ref="B26:M26" si="15">SUM(B4:B6)</f>
        <v>50</v>
      </c>
      <c r="C26" s="77">
        <f t="shared" si="15"/>
        <v>50</v>
      </c>
      <c r="D26" s="77">
        <f t="shared" si="15"/>
        <v>63.956117123564326</v>
      </c>
      <c r="E26" s="77">
        <f t="shared" si="15"/>
        <v>63.603018259320422</v>
      </c>
      <c r="F26" s="77">
        <f t="shared" si="15"/>
        <v>63.185160395076508</v>
      </c>
      <c r="G26" s="77">
        <f t="shared" si="15"/>
        <v>62.767302530832602</v>
      </c>
      <c r="H26" s="77">
        <f t="shared" si="15"/>
        <v>76.519257704352555</v>
      </c>
      <c r="I26" s="77">
        <f t="shared" si="15"/>
        <v>90.271212877872543</v>
      </c>
      <c r="J26" s="77">
        <f t="shared" si="15"/>
        <v>104.02316805014144</v>
      </c>
      <c r="K26" s="77">
        <f t="shared" si="15"/>
        <v>104.05802804828238</v>
      </c>
      <c r="L26" s="77">
        <f t="shared" si="15"/>
        <v>104.09288804642331</v>
      </c>
      <c r="M26" s="77">
        <f t="shared" si="15"/>
        <v>104.12774804456424</v>
      </c>
      <c r="N26" s="86">
        <f t="shared" ref="N26:P26" si="16">SUM(N4:N6)</f>
        <v>104.13324177112499</v>
      </c>
      <c r="O26" s="86">
        <f t="shared" si="16"/>
        <v>104.13873549768573</v>
      </c>
      <c r="P26" s="86">
        <f t="shared" si="16"/>
        <v>109.62147460531769</v>
      </c>
      <c r="Q26" s="88">
        <f t="shared" ref="Q26:R26" si="17">SUM(Q4:Q6)</f>
        <v>109.62147460531769</v>
      </c>
      <c r="R26" s="88">
        <f t="shared" si="17"/>
        <v>109.62147460531769</v>
      </c>
    </row>
    <row r="27" spans="1:18">
      <c r="A27" s="75" t="s">
        <v>27</v>
      </c>
      <c r="B27" s="77">
        <f t="shared" ref="B27:M27" si="18">SUM(B7:B13)</f>
        <v>176</v>
      </c>
      <c r="C27" s="77">
        <f t="shared" si="18"/>
        <v>181</v>
      </c>
      <c r="D27" s="77">
        <f t="shared" si="18"/>
        <v>233.27948517128507</v>
      </c>
      <c r="E27" s="77">
        <f t="shared" si="18"/>
        <v>232.31783237540748</v>
      </c>
      <c r="F27" s="77">
        <f t="shared" si="18"/>
        <v>231.11716165759609</v>
      </c>
      <c r="G27" s="77">
        <f t="shared" si="18"/>
        <v>229.73612237285093</v>
      </c>
      <c r="H27" s="77">
        <f t="shared" si="18"/>
        <v>203.58821674847167</v>
      </c>
      <c r="I27" s="77">
        <f t="shared" si="18"/>
        <v>177.44031112409243</v>
      </c>
      <c r="J27" s="77">
        <f t="shared" si="18"/>
        <v>151.27706884702081</v>
      </c>
      <c r="K27" s="77">
        <f t="shared" si="18"/>
        <v>134.71439461826532</v>
      </c>
      <c r="L27" s="77">
        <f t="shared" si="18"/>
        <v>118.15172038950985</v>
      </c>
      <c r="M27" s="77">
        <f t="shared" si="18"/>
        <v>101.58904616075435</v>
      </c>
      <c r="N27" s="86">
        <f t="shared" ref="N27:P27" si="19">SUM(N7:N13)</f>
        <v>101.56395007432715</v>
      </c>
      <c r="O27" s="86">
        <f t="shared" si="19"/>
        <v>101.53885398789993</v>
      </c>
      <c r="P27" s="86">
        <f t="shared" si="19"/>
        <v>76.492959733543316</v>
      </c>
      <c r="Q27" s="88">
        <f t="shared" ref="Q27:R27" si="20">SUM(Q7:Q13)</f>
        <v>76.492959733543316</v>
      </c>
      <c r="R27" s="88">
        <f t="shared" si="20"/>
        <v>76.492959733543316</v>
      </c>
    </row>
    <row r="28" spans="1:18">
      <c r="A28" s="75" t="s">
        <v>28</v>
      </c>
      <c r="B28" s="77">
        <f t="shared" ref="B28:M28" si="21">B14+B15</f>
        <v>278</v>
      </c>
      <c r="C28" s="77">
        <f t="shared" si="21"/>
        <v>281</v>
      </c>
      <c r="D28" s="77">
        <f t="shared" si="21"/>
        <v>157.90125997632043</v>
      </c>
      <c r="E28" s="77">
        <f t="shared" si="21"/>
        <v>154.79062078497714</v>
      </c>
      <c r="F28" s="77">
        <f t="shared" si="21"/>
        <v>151.67998159363381</v>
      </c>
      <c r="G28" s="77">
        <f t="shared" si="21"/>
        <v>148.56934240229052</v>
      </c>
      <c r="H28" s="77">
        <f t="shared" si="21"/>
        <v>148.89455203816667</v>
      </c>
      <c r="I28" s="77">
        <f t="shared" si="21"/>
        <v>149.21976167404284</v>
      </c>
      <c r="J28" s="77">
        <f t="shared" si="21"/>
        <v>141.31551521868499</v>
      </c>
      <c r="K28" s="77">
        <f t="shared" si="21"/>
        <v>136.54246289747795</v>
      </c>
      <c r="L28" s="77">
        <f t="shared" si="21"/>
        <v>131.7694105762709</v>
      </c>
      <c r="M28" s="77">
        <f t="shared" si="21"/>
        <v>126.99635825506385</v>
      </c>
      <c r="N28" s="86">
        <f t="shared" ref="N28:P28" si="22">N14+N15</f>
        <v>126.97662769539225</v>
      </c>
      <c r="O28" s="86">
        <f t="shared" si="22"/>
        <v>126.95689713572065</v>
      </c>
      <c r="P28" s="86">
        <f t="shared" si="22"/>
        <v>107.26579858346582</v>
      </c>
      <c r="Q28" s="88">
        <f t="shared" ref="Q28:R28" si="23">Q14+Q15</f>
        <v>100.37118345310239</v>
      </c>
      <c r="R28" s="88">
        <f t="shared" si="23"/>
        <v>93.580907127126906</v>
      </c>
    </row>
    <row r="29" spans="1:18">
      <c r="A29" s="75" t="s">
        <v>29</v>
      </c>
      <c r="B29" s="77">
        <f t="shared" ref="B29:M29" si="24">B16</f>
        <v>4403</v>
      </c>
      <c r="C29" s="77">
        <f t="shared" si="24"/>
        <v>3177</v>
      </c>
      <c r="D29" s="77">
        <f t="shared" si="24"/>
        <v>3538.980106566522</v>
      </c>
      <c r="E29" s="77">
        <f t="shared" si="24"/>
        <v>3554.4176700680446</v>
      </c>
      <c r="F29" s="77">
        <f t="shared" si="24"/>
        <v>3569.8552335695672</v>
      </c>
      <c r="G29" s="77">
        <f t="shared" si="24"/>
        <v>3490.4787512026896</v>
      </c>
      <c r="H29" s="77">
        <f t="shared" si="24"/>
        <v>3647.8876625859598</v>
      </c>
      <c r="I29" s="77">
        <f t="shared" si="24"/>
        <v>3805.2965739692304</v>
      </c>
      <c r="J29" s="77">
        <f t="shared" si="24"/>
        <v>3962.7054853555837</v>
      </c>
      <c r="K29" s="77">
        <f t="shared" si="24"/>
        <v>3939.8240733846696</v>
      </c>
      <c r="L29" s="77">
        <f t="shared" si="24"/>
        <v>3916.9426614137556</v>
      </c>
      <c r="M29" s="77">
        <f t="shared" si="24"/>
        <v>3899.2013337972971</v>
      </c>
      <c r="N29" s="86">
        <f t="shared" ref="N29:P29" si="25">N16</f>
        <v>3898.9106765621336</v>
      </c>
      <c r="O29" s="86">
        <f t="shared" si="25"/>
        <v>3898.6200193269701</v>
      </c>
      <c r="P29" s="86">
        <f t="shared" si="25"/>
        <v>3577.8357253992781</v>
      </c>
      <c r="Q29" s="88">
        <f t="shared" ref="Q29:R29" si="26">Q16</f>
        <v>3577.8357253992781</v>
      </c>
      <c r="R29" s="88">
        <f t="shared" si="26"/>
        <v>3577.8357253992781</v>
      </c>
    </row>
    <row r="30" spans="1:18">
      <c r="A30" s="75" t="s">
        <v>17</v>
      </c>
      <c r="B30" s="77">
        <f t="shared" ref="B30:M30" si="27">SUM(B26:B29)</f>
        <v>4907</v>
      </c>
      <c r="C30" s="77">
        <f t="shared" si="27"/>
        <v>3689</v>
      </c>
      <c r="D30" s="77">
        <f t="shared" si="27"/>
        <v>3994.1169688376917</v>
      </c>
      <c r="E30" s="77">
        <f t="shared" si="27"/>
        <v>4005.1291414877496</v>
      </c>
      <c r="F30" s="77">
        <f t="shared" si="27"/>
        <v>4015.8375372158735</v>
      </c>
      <c r="G30" s="77">
        <f t="shared" si="27"/>
        <v>3931.5515185086638</v>
      </c>
      <c r="H30" s="77">
        <f t="shared" si="27"/>
        <v>4076.8896890769506</v>
      </c>
      <c r="I30" s="77">
        <f t="shared" si="27"/>
        <v>4222.2278596452379</v>
      </c>
      <c r="J30" s="77">
        <f t="shared" si="27"/>
        <v>4359.3212374714312</v>
      </c>
      <c r="K30" s="77">
        <f t="shared" si="27"/>
        <v>4315.1389589486953</v>
      </c>
      <c r="L30" s="77">
        <f t="shared" si="27"/>
        <v>4270.9566804259593</v>
      </c>
      <c r="M30" s="77">
        <f t="shared" si="27"/>
        <v>4231.9144862576795</v>
      </c>
      <c r="N30" s="86">
        <f t="shared" ref="N30:P30" si="28">SUM(N26:N29)</f>
        <v>4231.5844961029779</v>
      </c>
      <c r="O30" s="86">
        <f t="shared" si="28"/>
        <v>4231.2545059482763</v>
      </c>
      <c r="P30" s="86">
        <f t="shared" si="28"/>
        <v>3871.2159583216048</v>
      </c>
      <c r="Q30" s="88">
        <f t="shared" ref="Q30:R30" si="29">SUM(Q26:Q29)</f>
        <v>3864.3213431912413</v>
      </c>
      <c r="R30" s="88">
        <f t="shared" si="29"/>
        <v>3857.531066865266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1"/>
  <sheetViews>
    <sheetView workbookViewId="0"/>
  </sheetViews>
  <sheetFormatPr baseColWidth="10" defaultColWidth="8.83203125" defaultRowHeight="15"/>
  <cols>
    <col min="1" max="1" width="147.6640625" customWidth="1"/>
  </cols>
  <sheetData>
    <row r="1" spans="1:1" s="94" customFormat="1">
      <c r="A1" s="97" t="s">
        <v>82</v>
      </c>
    </row>
    <row r="2" spans="1:1">
      <c r="A2" s="97" t="s">
        <v>78</v>
      </c>
    </row>
    <row r="3" spans="1:1" s="94" customFormat="1" ht="32">
      <c r="A3" s="95" t="s">
        <v>80</v>
      </c>
    </row>
    <row r="4" spans="1:1" s="94" customFormat="1" ht="16">
      <c r="A4" s="95" t="s">
        <v>81</v>
      </c>
    </row>
    <row r="5" spans="1:1" s="94" customFormat="1">
      <c r="A5" s="97"/>
    </row>
    <row r="6" spans="1:1">
      <c r="A6" s="93" t="s">
        <v>33</v>
      </c>
    </row>
    <row r="7" spans="1:1" ht="32">
      <c r="A7" s="89" t="s">
        <v>79</v>
      </c>
    </row>
    <row r="8" spans="1:1">
      <c r="A8" s="93"/>
    </row>
    <row r="9" spans="1:1">
      <c r="A9" s="93" t="s">
        <v>34</v>
      </c>
    </row>
    <row r="10" spans="1:1">
      <c r="A10" s="90" t="s">
        <v>35</v>
      </c>
    </row>
    <row r="11" spans="1:1" ht="16">
      <c r="A11" s="91" t="s">
        <v>36</v>
      </c>
    </row>
    <row r="13" spans="1:1">
      <c r="A13" s="93" t="s">
        <v>37</v>
      </c>
    </row>
    <row r="14" spans="1:1" ht="32">
      <c r="A14" s="91" t="s">
        <v>38</v>
      </c>
    </row>
    <row r="15" spans="1:1" ht="32">
      <c r="A15" s="91" t="s">
        <v>39</v>
      </c>
    </row>
    <row r="16" spans="1:1" ht="16">
      <c r="A16" s="91" t="s">
        <v>40</v>
      </c>
    </row>
    <row r="17" spans="1:1" ht="16">
      <c r="A17" s="91" t="s">
        <v>41</v>
      </c>
    </row>
    <row r="18" spans="1:1">
      <c r="A18" s="91"/>
    </row>
    <row r="19" spans="1:1">
      <c r="A19" s="93" t="s">
        <v>42</v>
      </c>
    </row>
    <row r="20" spans="1:1">
      <c r="A20" s="90" t="s">
        <v>43</v>
      </c>
    </row>
    <row r="21" spans="1:1">
      <c r="A21" s="90" t="s">
        <v>44</v>
      </c>
    </row>
    <row r="22" spans="1:1">
      <c r="A22" s="90" t="s">
        <v>45</v>
      </c>
    </row>
    <row r="23" spans="1:1" ht="32">
      <c r="A23" s="91" t="s">
        <v>46</v>
      </c>
    </row>
    <row r="24" spans="1:1" ht="16">
      <c r="A24" s="91" t="s">
        <v>47</v>
      </c>
    </row>
    <row r="25" spans="1:1" ht="16">
      <c r="A25" s="91" t="s">
        <v>48</v>
      </c>
    </row>
    <row r="26" spans="1:1">
      <c r="A26" s="93"/>
    </row>
    <row r="27" spans="1:1">
      <c r="A27" s="90" t="s">
        <v>49</v>
      </c>
    </row>
    <row r="28" spans="1:1">
      <c r="A28" s="90" t="s">
        <v>50</v>
      </c>
    </row>
    <row r="29" spans="1:1">
      <c r="A29" s="90" t="s">
        <v>51</v>
      </c>
    </row>
    <row r="30" spans="1:1">
      <c r="A30" s="90" t="s">
        <v>52</v>
      </c>
    </row>
    <row r="32" spans="1:1">
      <c r="A32" s="90" t="s">
        <v>53</v>
      </c>
    </row>
    <row r="33" spans="1:1" ht="288">
      <c r="A33" s="91" t="s">
        <v>54</v>
      </c>
    </row>
    <row r="34" spans="1:1">
      <c r="A34" s="92"/>
    </row>
    <row r="36" spans="1:1">
      <c r="A36" s="90" t="s">
        <v>55</v>
      </c>
    </row>
    <row r="37" spans="1:1" ht="32">
      <c r="A37" s="91" t="s">
        <v>56</v>
      </c>
    </row>
    <row r="38" spans="1:1" ht="80">
      <c r="A38" s="92" t="s">
        <v>57</v>
      </c>
    </row>
    <row r="39" spans="1:1" ht="16">
      <c r="A39" s="91" t="s">
        <v>58</v>
      </c>
    </row>
    <row r="40" spans="1:1" ht="32">
      <c r="A40" s="91" t="s">
        <v>59</v>
      </c>
    </row>
    <row r="41" spans="1:1" ht="32">
      <c r="A41" s="91" t="s">
        <v>60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7"/>
  <sheetViews>
    <sheetView workbookViewId="0"/>
  </sheetViews>
  <sheetFormatPr baseColWidth="10" defaultColWidth="8.83203125" defaultRowHeight="15"/>
  <cols>
    <col min="1" max="1" width="140" customWidth="1"/>
  </cols>
  <sheetData>
    <row r="1" spans="1:1">
      <c r="A1" s="97" t="s">
        <v>61</v>
      </c>
    </row>
    <row r="2" spans="1:1" ht="16">
      <c r="A2" s="95" t="s">
        <v>72</v>
      </c>
    </row>
    <row r="3" spans="1:1" ht="16">
      <c r="A3" s="95" t="s">
        <v>62</v>
      </c>
    </row>
    <row r="4" spans="1:1" ht="16">
      <c r="A4" s="95" t="s">
        <v>63</v>
      </c>
    </row>
    <row r="5" spans="1:1" ht="16">
      <c r="A5" s="95" t="s">
        <v>64</v>
      </c>
    </row>
    <row r="6" spans="1:1" ht="16">
      <c r="A6" s="95" t="s">
        <v>65</v>
      </c>
    </row>
    <row r="7" spans="1:1" ht="16">
      <c r="A7" s="95" t="s">
        <v>73</v>
      </c>
    </row>
    <row r="8" spans="1:1" ht="16">
      <c r="A8" s="95" t="s">
        <v>66</v>
      </c>
    </row>
    <row r="9" spans="1:1" ht="16">
      <c r="A9" s="95" t="s">
        <v>67</v>
      </c>
    </row>
    <row r="10" spans="1:1" ht="16">
      <c r="A10" s="95" t="s">
        <v>77</v>
      </c>
    </row>
    <row r="11" spans="1:1" ht="16">
      <c r="A11" s="95" t="s">
        <v>68</v>
      </c>
    </row>
    <row r="12" spans="1:1" ht="16">
      <c r="A12" s="95" t="s">
        <v>69</v>
      </c>
    </row>
    <row r="13" spans="1:1" ht="16">
      <c r="A13" s="95" t="s">
        <v>70</v>
      </c>
    </row>
    <row r="14" spans="1:1" ht="16">
      <c r="A14" s="95" t="s">
        <v>71</v>
      </c>
    </row>
    <row r="15" spans="1:1" ht="32">
      <c r="A15" s="95" t="s">
        <v>74</v>
      </c>
    </row>
    <row r="16" spans="1:1" ht="48">
      <c r="A16" s="96" t="s">
        <v>75</v>
      </c>
    </row>
    <row r="17" spans="1:1" ht="48">
      <c r="A17" s="9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CO</vt:lpstr>
      <vt:lpstr>NOX</vt:lpstr>
      <vt:lpstr>PM10Primary</vt:lpstr>
      <vt:lpstr>PM25Primary</vt:lpstr>
      <vt:lpstr>SO2</vt:lpstr>
      <vt:lpstr>VOC</vt:lpstr>
      <vt:lpstr>NH3</vt:lpstr>
      <vt:lpstr>README</vt:lpstr>
      <vt:lpstr>DevelopmentOfData</vt:lpstr>
      <vt:lpstr>sulfurdioxide</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EPA</dc:creator>
  <cp:lastModifiedBy>Microsoft Office User</cp:lastModifiedBy>
  <dcterms:created xsi:type="dcterms:W3CDTF">2013-12-03T18:00:16Z</dcterms:created>
  <dcterms:modified xsi:type="dcterms:W3CDTF">2020-11-09T22:47:55Z</dcterms:modified>
</cp:coreProperties>
</file>