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60" yWindow="260" windowWidth="35280" windowHeight="259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02" i="2" l="1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C1501" i="2"/>
  <c r="B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M1501" i="2"/>
  <c r="L1501" i="2"/>
  <c r="K1501" i="2"/>
  <c r="J40" i="18"/>
  <c r="V40" i="18"/>
  <c r="U40" i="18"/>
  <c r="T40" i="18"/>
  <c r="S40" i="18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R40" i="18"/>
  <c r="Q40" i="18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P40" i="18"/>
  <c r="O40" i="18"/>
  <c r="N40" i="18"/>
  <c r="L40" i="18"/>
  <c r="V39" i="18"/>
  <c r="U39" i="18"/>
  <c r="T39" i="18"/>
  <c r="S39" i="18"/>
  <c r="R39" i="18"/>
  <c r="Q39" i="18"/>
  <c r="P39" i="18"/>
  <c r="O39" i="18"/>
  <c r="N39" i="18"/>
  <c r="J39" i="18"/>
  <c r="L39" i="18"/>
  <c r="J38" i="18"/>
  <c r="V38" i="18"/>
  <c r="U38" i="18"/>
  <c r="T38" i="18"/>
  <c r="S38" i="18"/>
  <c r="A1501" i="2"/>
  <c r="R38" i="18"/>
  <c r="Q38" i="18"/>
  <c r="P38" i="18"/>
  <c r="O38" i="18"/>
  <c r="N38" i="18"/>
  <c r="L38" i="18"/>
  <c r="V37" i="18"/>
  <c r="U37" i="18"/>
  <c r="T37" i="18"/>
  <c r="S37" i="18"/>
  <c r="R37" i="18"/>
  <c r="Q37" i="18"/>
  <c r="P37" i="18"/>
  <c r="O37" i="18"/>
  <c r="N37" i="18"/>
  <c r="J37" i="18"/>
  <c r="L37" i="18"/>
  <c r="K36" i="18"/>
  <c r="J36" i="18"/>
  <c r="K35" i="18"/>
  <c r="J35" i="18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C1700" i="2"/>
  <c r="A1701" i="2"/>
  <c r="C1701" i="2"/>
  <c r="A1601" i="2"/>
  <c r="C16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A1500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G1501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78" i="2"/>
  <c r="K34" i="18"/>
  <c r="M34" i="18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K68" i="2"/>
  <c r="K69" i="2"/>
  <c r="K70" i="2"/>
  <c r="K71" i="2"/>
  <c r="K72" i="2"/>
  <c r="K73" i="2"/>
  <c r="K74" i="2"/>
  <c r="K75" i="2"/>
  <c r="K76" i="2"/>
  <c r="K77" i="2"/>
  <c r="K66" i="2"/>
  <c r="K67" i="2"/>
  <c r="G68" i="2"/>
  <c r="G69" i="2"/>
  <c r="G70" i="2"/>
  <c r="G71" i="2"/>
  <c r="G72" i="2"/>
  <c r="G73" i="2"/>
  <c r="G74" i="2"/>
  <c r="G75" i="2"/>
  <c r="G76" i="2"/>
  <c r="G77" i="2"/>
  <c r="G67" i="2"/>
  <c r="G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C66" i="2"/>
  <c r="A66" i="2"/>
  <c r="N34" i="18"/>
  <c r="O34" i="18"/>
  <c r="P34" i="18"/>
  <c r="Q34" i="18"/>
  <c r="R34" i="18"/>
  <c r="S34" i="18"/>
  <c r="T34" i="18"/>
  <c r="U34" i="18"/>
  <c r="V34" i="18"/>
  <c r="J34" i="18"/>
  <c r="L34" i="18"/>
  <c r="K65" i="2"/>
  <c r="J33" i="18"/>
  <c r="L33" i="18"/>
  <c r="K46" i="2"/>
  <c r="K33" i="18"/>
  <c r="M33" i="18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K34" i="2"/>
  <c r="K35" i="2"/>
  <c r="K36" i="2"/>
  <c r="K37" i="2"/>
  <c r="K38" i="2"/>
  <c r="K39" i="2"/>
  <c r="K40" i="2"/>
  <c r="K41" i="2"/>
  <c r="K42" i="2"/>
  <c r="K43" i="2"/>
  <c r="K44" i="2"/>
  <c r="K45" i="2"/>
  <c r="G36" i="2"/>
  <c r="G37" i="2"/>
  <c r="G38" i="2"/>
  <c r="G39" i="2"/>
  <c r="G40" i="2"/>
  <c r="G41" i="2"/>
  <c r="G42" i="2"/>
  <c r="G43" i="2"/>
  <c r="G44" i="2"/>
  <c r="G45" i="2"/>
  <c r="G35" i="2"/>
  <c r="G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C34" i="2"/>
  <c r="A34" i="2"/>
  <c r="N33" i="18"/>
  <c r="O33" i="18"/>
  <c r="P33" i="18"/>
  <c r="Q33" i="18"/>
  <c r="R33" i="18"/>
  <c r="S33" i="18"/>
  <c r="T33" i="18"/>
  <c r="U33" i="18"/>
  <c r="V33" i="18"/>
  <c r="K14" i="2"/>
  <c r="K32" i="18"/>
  <c r="M32" i="18"/>
  <c r="K15" i="2"/>
  <c r="K16" i="2"/>
  <c r="J32" i="18"/>
  <c r="L32" i="18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G25" i="2"/>
  <c r="G26" i="2"/>
  <c r="G27" i="2"/>
  <c r="G28" i="2"/>
  <c r="G29" i="2"/>
  <c r="G30" i="2"/>
  <c r="G31" i="2"/>
  <c r="G32" i="2"/>
  <c r="G33" i="2"/>
  <c r="G24" i="2"/>
  <c r="G23" i="2"/>
  <c r="G14" i="2"/>
  <c r="G15" i="2"/>
  <c r="G16" i="2"/>
  <c r="G17" i="2"/>
  <c r="G18" i="2"/>
  <c r="G19" i="2"/>
  <c r="G20" i="2"/>
  <c r="G21" i="2"/>
  <c r="G22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K6" i="2"/>
  <c r="K7" i="2"/>
  <c r="K8" i="2"/>
  <c r="K9" i="2"/>
  <c r="K10" i="2"/>
  <c r="K11" i="2"/>
  <c r="K12" i="2"/>
  <c r="K13" i="2"/>
  <c r="K5" i="2"/>
  <c r="K3" i="2"/>
  <c r="K4" i="2"/>
  <c r="K2" i="2"/>
  <c r="G6" i="2"/>
  <c r="G7" i="2"/>
  <c r="G8" i="2"/>
  <c r="G9" i="2"/>
  <c r="G10" i="2"/>
  <c r="G11" i="2"/>
  <c r="G12" i="2"/>
  <c r="G13" i="2"/>
  <c r="G5" i="2"/>
  <c r="G4" i="2"/>
  <c r="G3" i="2"/>
  <c r="G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C2" i="2"/>
  <c r="A2" i="2"/>
  <c r="N32" i="18"/>
  <c r="O32" i="18"/>
  <c r="P32" i="18"/>
  <c r="Q32" i="18"/>
  <c r="R32" i="18"/>
  <c r="S32" i="18"/>
  <c r="T32" i="18"/>
  <c r="U32" i="18"/>
  <c r="V32" i="18"/>
  <c r="K483" i="2"/>
  <c r="J31" i="18"/>
  <c r="L31" i="18"/>
  <c r="K484" i="2"/>
  <c r="K31" i="18"/>
  <c r="M31" i="18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490" i="2"/>
  <c r="G489" i="2"/>
  <c r="G488" i="2"/>
  <c r="G487" i="2"/>
  <c r="G486" i="2"/>
  <c r="G485" i="2"/>
  <c r="G484" i="2"/>
  <c r="G483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C471" i="2"/>
  <c r="A471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446" i="2"/>
  <c r="K30" i="18"/>
  <c r="M30" i="18"/>
  <c r="K447" i="2"/>
  <c r="J30" i="18"/>
  <c r="L30" i="18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C434" i="2"/>
  <c r="A434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K408" i="2"/>
  <c r="J29" i="18"/>
  <c r="L29" i="18"/>
  <c r="K409" i="2"/>
  <c r="K29" i="18"/>
  <c r="M29" i="18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C396" i="2"/>
  <c r="A396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1323" i="2"/>
  <c r="K28" i="18"/>
  <c r="M28" i="18"/>
  <c r="K1324" i="2"/>
  <c r="K1325" i="2"/>
  <c r="K1326" i="2"/>
  <c r="K1327" i="2"/>
  <c r="K1328" i="2"/>
  <c r="K1329" i="2"/>
  <c r="J28" i="18"/>
  <c r="L28" i="18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C1311" i="2"/>
  <c r="A1311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1301" i="2"/>
  <c r="K27" i="18"/>
  <c r="M27" i="18"/>
  <c r="K1302" i="2"/>
  <c r="K1303" i="2"/>
  <c r="K1304" i="2"/>
  <c r="K1305" i="2"/>
  <c r="K1306" i="2"/>
  <c r="K1307" i="2"/>
  <c r="K1308" i="2"/>
  <c r="K1309" i="2"/>
  <c r="K1310" i="2"/>
  <c r="G1301" i="2"/>
  <c r="G1302" i="2"/>
  <c r="G1303" i="2"/>
  <c r="G1304" i="2"/>
  <c r="G1305" i="2"/>
  <c r="G1306" i="2"/>
  <c r="G1307" i="2"/>
  <c r="G1308" i="2"/>
  <c r="G1309" i="2"/>
  <c r="G131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K1277" i="2"/>
  <c r="K1278" i="2"/>
  <c r="K1279" i="2"/>
  <c r="J27" i="18"/>
  <c r="L27" i="18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276" i="2"/>
  <c r="K1273" i="2"/>
  <c r="K1274" i="2"/>
  <c r="K1275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280" i="2"/>
  <c r="G1279" i="2"/>
  <c r="G1278" i="2"/>
  <c r="G1277" i="2"/>
  <c r="G1276" i="2"/>
  <c r="G1275" i="2"/>
  <c r="G1274" i="2"/>
  <c r="G1273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C1261" i="2"/>
  <c r="A1261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1248" i="2"/>
  <c r="K26" i="18"/>
  <c r="M26" i="18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C1236" i="2"/>
  <c r="A1236" i="2"/>
  <c r="V26" i="18"/>
  <c r="U26" i="18"/>
  <c r="T26" i="18"/>
  <c r="S26" i="18"/>
  <c r="R26" i="18"/>
  <c r="Q26" i="18"/>
  <c r="P26" i="18"/>
  <c r="O26" i="18"/>
  <c r="N26" i="18"/>
  <c r="J26" i="18"/>
  <c r="L26" i="18"/>
  <c r="K1081" i="2"/>
  <c r="K1082" i="2"/>
  <c r="K1083" i="2"/>
  <c r="K1084" i="2"/>
  <c r="K1085" i="2"/>
  <c r="K1086" i="2"/>
  <c r="K1087" i="2"/>
  <c r="K1088" i="2"/>
  <c r="G1081" i="2"/>
  <c r="G1082" i="2"/>
  <c r="G1083" i="2"/>
  <c r="G1084" i="2"/>
  <c r="G1085" i="2"/>
  <c r="G1086" i="2"/>
  <c r="G1087" i="2"/>
  <c r="G1088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K390" i="2"/>
  <c r="J24" i="18"/>
  <c r="L24" i="18"/>
  <c r="K391" i="2"/>
  <c r="K24" i="18"/>
  <c r="M24" i="18"/>
  <c r="K392" i="2"/>
  <c r="K393" i="2"/>
  <c r="K394" i="2"/>
  <c r="K395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G1070" i="2"/>
  <c r="G1071" i="2"/>
  <c r="G1072" i="2"/>
  <c r="G1073" i="2"/>
  <c r="G1074" i="2"/>
  <c r="G1075" i="2"/>
  <c r="G1076" i="2"/>
  <c r="G1077" i="2"/>
  <c r="G1078" i="2"/>
  <c r="G1079" i="2"/>
  <c r="G1080" i="2"/>
  <c r="G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C1069" i="2"/>
  <c r="A1069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6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G357" i="2"/>
  <c r="G358" i="2"/>
  <c r="G359" i="2"/>
  <c r="G360" i="2"/>
  <c r="G361" i="2"/>
  <c r="G362" i="2"/>
  <c r="G363" i="2"/>
  <c r="G364" i="2"/>
  <c r="G365" i="2"/>
  <c r="G366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C327" i="2"/>
  <c r="A327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K306" i="2"/>
  <c r="J23" i="18"/>
  <c r="L23" i="18"/>
  <c r="K307" i="2"/>
  <c r="K308" i="2"/>
  <c r="K23" i="18"/>
  <c r="M23" i="18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G321" i="2"/>
  <c r="G322" i="2"/>
  <c r="G323" i="2"/>
  <c r="G324" i="2"/>
  <c r="G325" i="2"/>
  <c r="G326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C266" i="2"/>
  <c r="A266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39" i="2"/>
  <c r="K22" i="18"/>
  <c r="M22" i="18"/>
  <c r="K240" i="2"/>
  <c r="K241" i="2"/>
  <c r="K242" i="2"/>
  <c r="K243" i="2"/>
  <c r="J22" i="18"/>
  <c r="L22" i="18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38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K179" i="2"/>
  <c r="J21" i="18"/>
  <c r="L21" i="18"/>
  <c r="K180" i="2"/>
  <c r="K21" i="18"/>
  <c r="M21" i="18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C198" i="2"/>
  <c r="A198" i="2"/>
  <c r="K92" i="2"/>
  <c r="J19" i="18"/>
  <c r="L19" i="18"/>
  <c r="K93" i="2"/>
  <c r="K94" i="2"/>
  <c r="K19" i="18"/>
  <c r="M19" i="18"/>
  <c r="K95" i="2"/>
  <c r="K933" i="2"/>
  <c r="J2" i="18"/>
  <c r="L2" i="18"/>
  <c r="K934" i="2"/>
  <c r="K2" i="18"/>
  <c r="M2" i="18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3" i="18"/>
  <c r="M3" i="18"/>
  <c r="K979" i="2"/>
  <c r="J3" i="18"/>
  <c r="L3" i="18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J4" i="18"/>
  <c r="L4" i="18"/>
  <c r="K1021" i="2"/>
  <c r="K1022" i="2"/>
  <c r="K4" i="18"/>
  <c r="M4" i="18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839" i="2"/>
  <c r="K5" i="18"/>
  <c r="M5" i="18"/>
  <c r="K840" i="2"/>
  <c r="J5" i="18"/>
  <c r="L5" i="18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6" i="18"/>
  <c r="M6" i="18"/>
  <c r="K875" i="2"/>
  <c r="K876" i="2"/>
  <c r="K877" i="2"/>
  <c r="K878" i="2"/>
  <c r="J6" i="18"/>
  <c r="L6" i="18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7" i="18"/>
  <c r="M7" i="18"/>
  <c r="K901" i="2"/>
  <c r="K902" i="2"/>
  <c r="K903" i="2"/>
  <c r="K904" i="2"/>
  <c r="J7" i="18"/>
  <c r="L7" i="18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1089" i="2"/>
  <c r="K8" i="18"/>
  <c r="M8" i="18"/>
  <c r="K1090" i="2"/>
  <c r="J8" i="18"/>
  <c r="L8" i="18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9" i="18"/>
  <c r="M9" i="18"/>
  <c r="K1136" i="2"/>
  <c r="J9" i="18"/>
  <c r="L9" i="18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J10" i="18"/>
  <c r="L10" i="18"/>
  <c r="K1187" i="2"/>
  <c r="K1188" i="2"/>
  <c r="K10" i="18"/>
  <c r="M10" i="18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509" i="2"/>
  <c r="K11" i="18"/>
  <c r="M11" i="18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J11" i="18"/>
  <c r="L11" i="18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J12" i="18"/>
  <c r="L12" i="18"/>
  <c r="K561" i="2"/>
  <c r="K12" i="18"/>
  <c r="M12" i="18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J13" i="18"/>
  <c r="L13" i="18"/>
  <c r="K628" i="2"/>
  <c r="K629" i="2"/>
  <c r="K630" i="2"/>
  <c r="K631" i="2"/>
  <c r="K632" i="2"/>
  <c r="K633" i="2"/>
  <c r="K13" i="18"/>
  <c r="M13" i="18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14" i="18"/>
  <c r="M14" i="18"/>
  <c r="K705" i="2"/>
  <c r="K706" i="2"/>
  <c r="J14" i="18"/>
  <c r="L14" i="18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15" i="18"/>
  <c r="M15" i="18"/>
  <c r="K769" i="2"/>
  <c r="K770" i="2"/>
  <c r="K771" i="2"/>
  <c r="K772" i="2"/>
  <c r="K773" i="2"/>
  <c r="J15" i="18"/>
  <c r="L15" i="18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1346" i="2"/>
  <c r="K16" i="18"/>
  <c r="M16" i="18"/>
  <c r="K1347" i="2"/>
  <c r="J16" i="18"/>
  <c r="L16" i="18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7" i="18"/>
  <c r="M17" i="18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J17" i="18"/>
  <c r="L17" i="18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J18" i="18"/>
  <c r="L18" i="18"/>
  <c r="K1428" i="2"/>
  <c r="K18" i="18"/>
  <c r="M18" i="18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0" i="18"/>
  <c r="M20" i="18"/>
  <c r="K133" i="2"/>
  <c r="J20" i="18"/>
  <c r="L20" i="18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C167" i="2"/>
  <c r="A167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C132" i="2"/>
  <c r="A13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A131" i="2"/>
  <c r="C131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G99" i="2"/>
  <c r="G100" i="2"/>
  <c r="G101" i="2"/>
  <c r="G102" i="2"/>
  <c r="G103" i="2"/>
  <c r="G98" i="2"/>
  <c r="G97" i="2"/>
  <c r="G96" i="2"/>
  <c r="G95" i="2"/>
  <c r="G94" i="2"/>
  <c r="G93" i="2"/>
  <c r="G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C92" i="2"/>
  <c r="A9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G1500" i="2"/>
  <c r="G1499" i="2"/>
  <c r="G1498" i="2"/>
  <c r="G1497" i="2"/>
  <c r="G1496" i="2"/>
  <c r="G1495" i="2"/>
  <c r="A1495" i="2"/>
  <c r="C1495" i="2"/>
  <c r="A1496" i="2"/>
  <c r="C1496" i="2"/>
  <c r="A1497" i="2"/>
  <c r="C1497" i="2"/>
  <c r="A1498" i="2"/>
  <c r="C1498" i="2"/>
  <c r="A1499" i="2"/>
  <c r="C1499" i="2"/>
  <c r="C1500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C1427" i="2"/>
  <c r="A1427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G1426" i="2"/>
  <c r="A1426" i="2"/>
  <c r="C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G1391" i="2"/>
  <c r="G1392" i="2"/>
  <c r="G1393" i="2"/>
  <c r="G1394" i="2"/>
  <c r="G1395" i="2"/>
  <c r="G1396" i="2"/>
  <c r="G1397" i="2"/>
  <c r="G1390" i="2"/>
  <c r="G1389" i="2"/>
  <c r="G1388" i="2"/>
  <c r="G1387" i="2"/>
  <c r="G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C1386" i="2"/>
  <c r="A1386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C1346" i="2"/>
  <c r="A1346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G838" i="2"/>
  <c r="G837" i="2"/>
  <c r="G836" i="2"/>
  <c r="A836" i="2"/>
  <c r="C836" i="2"/>
  <c r="A837" i="2"/>
  <c r="C837" i="2"/>
  <c r="A838" i="2"/>
  <c r="C838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C780" i="2"/>
  <c r="A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C768" i="2"/>
  <c r="N15" i="18"/>
  <c r="O15" i="18"/>
  <c r="P15" i="18"/>
  <c r="Q15" i="18"/>
  <c r="R15" i="18"/>
  <c r="S15" i="18"/>
  <c r="T15" i="18"/>
  <c r="U15" i="18"/>
  <c r="V15" i="18"/>
  <c r="A768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C704" i="2"/>
  <c r="A704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G703" i="2"/>
  <c r="G702" i="2"/>
  <c r="G701" i="2"/>
  <c r="G700" i="2"/>
  <c r="G699" i="2"/>
  <c r="G698" i="2"/>
  <c r="G697" i="2"/>
  <c r="G696" i="2"/>
  <c r="G695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C627" i="2"/>
  <c r="A627" i="2"/>
  <c r="N13" i="18"/>
  <c r="O13" i="18"/>
  <c r="P13" i="18"/>
  <c r="Q13" i="18"/>
  <c r="R13" i="18"/>
  <c r="S13" i="18"/>
  <c r="T13" i="18"/>
  <c r="U13" i="18"/>
  <c r="V13" i="18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C560" i="2"/>
  <c r="A560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G559" i="2"/>
  <c r="G558" i="2"/>
  <c r="G557" i="2"/>
  <c r="G556" i="2"/>
  <c r="G555" i="2"/>
  <c r="G554" i="2"/>
  <c r="G553" i="2"/>
  <c r="G552" i="2"/>
  <c r="G551" i="2"/>
  <c r="G550" i="2"/>
  <c r="G549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C509" i="2"/>
  <c r="A509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G1235" i="2"/>
  <c r="G1234" i="2"/>
  <c r="G1233" i="2"/>
  <c r="G1232" i="2"/>
  <c r="G1231" i="2"/>
  <c r="G1230" i="2"/>
  <c r="G1229" i="2"/>
  <c r="G1228" i="2"/>
  <c r="G1227" i="2"/>
  <c r="G1226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C1186" i="2"/>
  <c r="A1186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G1185" i="2"/>
  <c r="G1184" i="2"/>
  <c r="G1183" i="2"/>
  <c r="G1182" i="2"/>
  <c r="G1181" i="2"/>
  <c r="G1180" i="2"/>
  <c r="G1179" i="2"/>
  <c r="G1178" i="2"/>
  <c r="G1177" i="2"/>
  <c r="G1176" i="2"/>
  <c r="G1175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C1135" i="2"/>
  <c r="A1135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G1134" i="2"/>
  <c r="G1133" i="2"/>
  <c r="G1132" i="2"/>
  <c r="G1131" i="2"/>
  <c r="G1130" i="2"/>
  <c r="G1129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C1089" i="2"/>
  <c r="A1089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C900" i="2"/>
  <c r="A900" i="2"/>
  <c r="N3" i="18"/>
  <c r="O3" i="18"/>
  <c r="G978" i="2"/>
  <c r="G979" i="2"/>
  <c r="G980" i="2"/>
  <c r="G981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885" i="2"/>
  <c r="C885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C874" i="2"/>
  <c r="A874" i="2"/>
  <c r="K22" i="4"/>
  <c r="K21" i="4"/>
  <c r="K20" i="4"/>
  <c r="B20" i="4"/>
  <c r="B21" i="4"/>
  <c r="B22" i="4"/>
  <c r="A873" i="2"/>
  <c r="C873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C839" i="2"/>
  <c r="A839" i="2"/>
  <c r="K19" i="4"/>
  <c r="K18" i="4"/>
  <c r="K17" i="4"/>
  <c r="K16" i="4"/>
  <c r="K15" i="4"/>
  <c r="B15" i="4"/>
  <c r="B16" i="4"/>
  <c r="B17" i="4"/>
  <c r="B18" i="4"/>
  <c r="B19" i="4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A1020" i="2"/>
  <c r="K14" i="4"/>
  <c r="K13" i="4"/>
  <c r="K12" i="4"/>
  <c r="K11" i="4"/>
  <c r="K10" i="4"/>
  <c r="K9" i="4"/>
  <c r="B14" i="4"/>
  <c r="B9" i="4"/>
  <c r="B10" i="4"/>
  <c r="B11" i="4"/>
  <c r="B12" i="4"/>
  <c r="B13" i="4"/>
  <c r="A1017" i="2"/>
  <c r="A1018" i="2"/>
  <c r="A101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979" i="2"/>
  <c r="A980" i="2"/>
  <c r="A981" i="2"/>
  <c r="A982" i="2"/>
  <c r="A983" i="2"/>
  <c r="A984" i="2"/>
  <c r="A985" i="2"/>
  <c r="A986" i="2"/>
  <c r="A987" i="2"/>
  <c r="A988" i="2"/>
  <c r="A989" i="2"/>
  <c r="A978" i="2"/>
  <c r="K5" i="4"/>
  <c r="K6" i="4"/>
  <c r="K7" i="4"/>
  <c r="K8" i="4"/>
  <c r="B5" i="4"/>
  <c r="B6" i="4"/>
  <c r="B7" i="4"/>
  <c r="B8" i="4"/>
  <c r="A970" i="2"/>
  <c r="A971" i="2"/>
  <c r="A972" i="2"/>
  <c r="A973" i="2"/>
  <c r="A974" i="2"/>
  <c r="A975" i="2"/>
  <c r="A976" i="2"/>
  <c r="A977" i="2"/>
  <c r="C970" i="2"/>
  <c r="C971" i="2"/>
  <c r="C972" i="2"/>
  <c r="C973" i="2"/>
  <c r="C974" i="2"/>
  <c r="C975" i="2"/>
  <c r="C976" i="2"/>
  <c r="C977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V2" i="18"/>
  <c r="U2" i="18"/>
  <c r="O2" i="18"/>
  <c r="N2" i="18"/>
  <c r="B3" i="4"/>
  <c r="B4" i="4"/>
  <c r="B2" i="4"/>
  <c r="K4" i="4"/>
  <c r="K3" i="4"/>
  <c r="K2" i="4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T2" i="18"/>
  <c r="A947" i="2"/>
  <c r="A948" i="2"/>
  <c r="A949" i="2"/>
  <c r="A950" i="2"/>
  <c r="A951" i="2"/>
  <c r="A952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34" i="2"/>
  <c r="A93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<sst xmlns="http://schemas.openxmlformats.org/spreadsheetml/2006/main" count="8184" uniqueCount="627">
  <si>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</si>
  <si>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</si>
  <si>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</si>
  <si>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</si>
  <si>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</si>
  <si>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</si>
  <si>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</si>
  <si>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</si>
  <si>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</si>
  <si>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</si>
  <si>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</si>
  <si>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</si>
  <si>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</si>
  <si>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</si>
  <si>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</si>
  <si>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</si>
  <si>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</si>
  <si>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</si>
  <si>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</si>
  <si>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</si>
  <si>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</si>
  <si>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</si>
  <si>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</si>
  <si>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</si>
  <si>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</si>
  <si>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</si>
  <si>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</si>
  <si>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</si>
  <si>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</si>
  <si>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</si>
  <si>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</si>
  <si>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</si>
  <si>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</si>
  <si>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</si>
  <si>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</si>
  <si>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</si>
  <si>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</si>
  <si>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</si>
  <si>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</si>
  <si>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</si>
  <si>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</si>
  <si>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</si>
  <si>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</si>
  <si>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</si>
  <si>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</si>
  <si>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</si>
  <si>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</si>
  <si>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</si>
  <si>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</si>
  <si>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</si>
  <si>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</si>
  <si>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</si>
  <si>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</si>
  <si>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</si>
  <si>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</si>
  <si>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</si>
  <si>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</si>
  <si>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</si>
  <si>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</si>
  <si>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</si>
  <si>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</si>
  <si>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</si>
  <si>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</si>
  <si>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</si>
  <si>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</si>
  <si>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</si>
  <si>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</si>
  <si>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</si>
  <si>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</si>
  <si>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</si>
  <si>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</si>
  <si>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</si>
  <si>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</si>
  <si>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</si>
  <si>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</si>
  <si>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</si>
  <si>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</si>
  <si>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</si>
  <si>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</si>
  <si>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</si>
  <si>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</si>
  <si>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</si>
  <si>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</si>
  <si>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</si>
  <si>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</si>
  <si>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</si>
  <si>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</si>
  <si>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</si>
  <si>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</si>
  <si>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</si>
  <si>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</si>
  <si>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</si>
  <si>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</si>
  <si>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</si>
  <si>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</si>
  <si>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</si>
  <si>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</si>
  <si>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</si>
  <si>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</si>
  <si>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</si>
  <si>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</si>
  <si>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</si>
  <si>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</si>
  <si>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</si>
  <si>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</si>
  <si>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</si>
  <si>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</si>
  <si>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</si>
  <si>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</si>
  <si>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</si>
  <si>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</si>
  <si>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</si>
  <si>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</si>
  <si>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</si>
  <si>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</si>
  <si>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</si>
  <si>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</si>
  <si>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</si>
  <si>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</si>
  <si>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</si>
  <si>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</si>
  <si>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</si>
  <si>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</si>
  <si>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</si>
  <si>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</si>
  <si>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</si>
  <si>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</si>
  <si>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</si>
  <si>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</si>
  <si>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</si>
  <si>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</si>
  <si>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</si>
  <si>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</si>
  <si>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</si>
  <si>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</si>
  <si>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</si>
  <si>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</si>
  <si>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</si>
  <si>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</si>
  <si>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</si>
  <si>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</si>
  <si>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</si>
  <si>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</si>
  <si>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</si>
  <si>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</si>
  <si>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</si>
  <si>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</si>
  <si>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</si>
  <si>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</si>
  <si>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</si>
  <si>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</si>
  <si>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</si>
  <si>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</si>
  <si>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</si>
  <si>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</si>
  <si>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</si>
  <si>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</si>
  <si>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</si>
  <si>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</si>
  <si>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</si>
  <si>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</si>
  <si>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</si>
  <si>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</si>
  <si>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</si>
  <si>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</si>
  <si>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</si>
  <si>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</si>
  <si>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</si>
  <si>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</si>
  <si>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</si>
  <si>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</si>
  <si>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</si>
  <si>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</si>
  <si>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</si>
  <si>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</si>
  <si>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</si>
  <si>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</si>
  <si>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</si>
  <si>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</si>
  <si>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</si>
  <si>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</si>
  <si>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</si>
  <si>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</si>
  <si>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</si>
  <si>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</si>
  <si>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</si>
  <si>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</si>
  <si>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</si>
  <si>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</si>
  <si>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</si>
  <si>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</si>
  <si>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</si>
  <si>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</si>
  <si>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</si>
  <si>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</si>
  <si>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</si>
  <si>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</si>
  <si>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</si>
  <si>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</si>
  <si>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</si>
  <si>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</si>
  <si>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</si>
  <si>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</si>
  <si>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</si>
  <si>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</si>
  <si>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</si>
  <si>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</si>
  <si>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</si>
  <si>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</si>
  <si>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</si>
  <si>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</si>
  <si>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</si>
  <si>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</si>
  <si>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</si>
  <si>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</si>
  <si>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</si>
  <si>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</si>
  <si>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</si>
  <si>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</si>
  <si>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</si>
  <si>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</si>
  <si>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</si>
  <si>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</si>
  <si>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</si>
  <si>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</si>
  <si>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</si>
  <si>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</si>
  <si>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</si>
  <si>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</si>
  <si>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</si>
  <si>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</si>
  <si>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</si>
  <si>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</si>
  <si>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</si>
  <si>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</si>
  <si>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</si>
  <si>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</si>
  <si>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</si>
  <si>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</si>
  <si>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</si>
  <si>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</si>
  <si>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</si>
  <si>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</si>
  <si>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</si>
  <si>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</si>
  <si>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</si>
  <si>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</si>
  <si>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</si>
  <si>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</si>
  <si>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</si>
  <si>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</si>
  <si>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</si>
  <si>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</si>
  <si>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</si>
  <si>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</si>
  <si>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</si>
  <si>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</si>
  <si>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</si>
  <si>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</si>
  <si>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</si>
  <si>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</si>
  <si>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</si>
  <si>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</si>
  <si>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</si>
  <si>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</si>
  <si>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</si>
  <si>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</si>
  <si>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</si>
  <si>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</si>
  <si>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</si>
  <si>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</si>
  <si>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</si>
  <si>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</si>
  <si>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</si>
  <si>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</si>
  <si>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</si>
  <si>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</si>
  <si>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</si>
  <si>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</si>
  <si>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</si>
  <si>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</si>
  <si>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</si>
  <si>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</si>
  <si>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</si>
  <si>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</si>
  <si>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</si>
  <si>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</si>
  <si>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</si>
  <si>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</si>
  <si>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</si>
  <si>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</si>
  <si>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</si>
  <si>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</si>
  <si>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</si>
  <si>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</si>
  <si>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</si>
  <si>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</si>
  <si>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</si>
  <si>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</si>
  <si>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</si>
  <si>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</si>
  <si>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</si>
  <si>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</si>
  <si>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</si>
  <si>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</si>
  <si>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</si>
  <si>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</si>
  <si>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</si>
  <si>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</si>
  <si>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</si>
  <si>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</si>
  <si>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</si>
  <si>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</si>
  <si>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</si>
  <si>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</si>
  <si>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</si>
  <si>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</si>
  <si>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</si>
  <si>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</si>
  <si>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</si>
  <si>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</si>
  <si>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</si>
  <si>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</si>
  <si>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</si>
  <si>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</si>
  <si>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</si>
  <si>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</si>
  <si>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</si>
  <si>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</si>
  <si>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</si>
  <si>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</si>
  <si>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</si>
  <si>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</si>
  <si>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</si>
  <si>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</si>
  <si>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</si>
  <si>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</si>
  <si>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</si>
  <si>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</si>
  <si>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</si>
  <si>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</si>
  <si>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</si>
  <si>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</si>
  <si>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</si>
  <si>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</si>
  <si>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</si>
  <si>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</si>
  <si>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</si>
  <si>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</si>
  <si>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</si>
  <si>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</si>
  <si>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</si>
  <si>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</si>
  <si>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</si>
  <si>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</si>
  <si>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</si>
  <si>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</si>
  <si>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</si>
  <si>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</si>
  <si>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</si>
  <si>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</si>
  <si>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</si>
  <si>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</si>
  <si>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</si>
  <si>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</si>
  <si>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</si>
  <si>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</si>
  <si>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</si>
  <si>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</si>
  <si>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</si>
  <si>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</si>
  <si>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</si>
  <si>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</si>
  <si>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</si>
  <si>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</si>
  <si>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</si>
  <si>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</si>
  <si>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</si>
  <si>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</si>
  <si>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</si>
  <si>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</si>
  <si>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</si>
  <si>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</si>
  <si>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</si>
  <si>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</si>
  <si>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</si>
  <si>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</si>
  <si>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</si>
  <si>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</si>
  <si>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</si>
  <si>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</si>
  <si>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</si>
  <si>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</si>
  <si>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</si>
  <si>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</si>
  <si>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</si>
  <si>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</si>
  <si>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</si>
  <si>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</si>
  <si>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</si>
  <si>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</si>
  <si>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</si>
  <si>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</si>
  <si>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</si>
  <si>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</si>
  <si>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</si>
  <si>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</si>
  <si>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</si>
  <si>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</si>
  <si>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</si>
  <si>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</si>
  <si>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</si>
  <si>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</si>
  <si>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</si>
  <si>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 27H4, WCR1 22</t>
  </si>
  <si>
    <t>MDS21#4, sapflow sensor</t>
  </si>
  <si>
    <t>MDS 21#3</t>
  </si>
  <si>
    <t>MDS21#2</t>
  </si>
  <si>
    <t>564(11) sapflow</t>
  </si>
  <si>
    <t>butt rot</t>
  </si>
  <si>
    <t>rotten, no core</t>
  </si>
  <si>
    <t>(14)372, sapflow</t>
  </si>
  <si>
    <t>blue, no core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</si>
  <si>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</si>
  <si>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</si>
  <si>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</si>
  <si>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</si>
  <si>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</si>
  <si>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</si>
  <si>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</si>
  <si>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</si>
  <si>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</si>
  <si>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</si>
  <si>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</si>
  <si>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</si>
  <si>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</si>
  <si>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</si>
  <si>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</si>
  <si>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</si>
  <si>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</si>
  <si>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</si>
  <si>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</si>
  <si>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</si>
  <si>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</si>
  <si>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</si>
  <si>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</si>
  <si>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</si>
  <si>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</si>
  <si>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</si>
  <si>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</si>
  <si>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</si>
  <si>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</si>
  <si>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</si>
  <si>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</si>
  <si>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</si>
  <si>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</si>
  <si>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</si>
  <si>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</si>
  <si>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</si>
  <si>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</si>
  <si>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</si>
  <si>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</si>
  <si>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</si>
  <si>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</si>
  <si>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</si>
  <si>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</si>
  <si>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</si>
  <si>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</si>
  <si>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</si>
  <si>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</si>
  <si>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</si>
  <si>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</si>
  <si>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</si>
  <si>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</si>
  <si>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</si>
  <si>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</si>
  <si>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</si>
  <si>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</si>
  <si>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</si>
  <si>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</si>
  <si>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</si>
  <si>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</si>
  <si>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</si>
  <si>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</si>
  <si>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</si>
  <si>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</si>
  <si>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</si>
  <si>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</si>
  <si>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</si>
  <si>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</si>
  <si>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</si>
  <si>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</si>
  <si>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</si>
  <si>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</si>
  <si>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</si>
  <si>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</si>
  <si>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</si>
  <si>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</si>
  <si>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</si>
  <si>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</si>
  <si>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</si>
  <si>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</si>
  <si>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</si>
  <si>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</si>
  <si>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</si>
  <si>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</si>
  <si>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</si>
  <si>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</si>
  <si>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</si>
  <si>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</si>
  <si>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</si>
  <si>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</si>
  <si>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</si>
  <si>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</si>
  <si>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</si>
  <si>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</si>
  <si>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</si>
  <si>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</si>
  <si>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</si>
  <si>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</si>
  <si>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</si>
  <si>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</si>
  <si>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</si>
  <si>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</si>
  <si>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</si>
  <si>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</si>
  <si>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</si>
  <si>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</si>
  <si>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</si>
  <si>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</si>
  <si>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</si>
  <si>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</si>
  <si>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</si>
  <si>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</si>
  <si>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</si>
  <si>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</si>
  <si>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</si>
  <si>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</si>
  <si>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</si>
  <si>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</si>
  <si>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</si>
  <si>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</si>
  <si>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</si>
  <si>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</si>
  <si>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</si>
  <si>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</si>
  <si>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</si>
  <si>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</si>
  <si>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</si>
  <si>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</si>
  <si>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</si>
  <si>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</si>
  <si>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</si>
  <si>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</si>
  <si>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</si>
  <si>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LIST?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</si>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</sst>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420" topLeftCell="A12" activePane="bottomLeft"/>
      <selection activeCell="I1" sqref="I1"/>
      <selection pane="bottomLeft" activeCell="W37" sqref="W37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27.418093045488163</v>
      </c>
      <c r="O2" s="31">
        <f>SUMIF('Tree Data'!B:B,A2,'Tree Data'!M:M)</f>
        <v>499.50166754994825</v>
      </c>
      <c r="P2" s="31">
        <f>SUMIFS('Tree Data'!L:L,'Tree Data'!B:B, A2,'Tree Data'!G:G,"LIVE")</f>
        <v>23.721507232988163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26.237042502588761</v>
      </c>
      <c r="O3" s="31">
        <f>SUMIF('Tree Data'!B:B,A3,'Tree Data'!M:M)</f>
        <v>453.87411137952034</v>
      </c>
      <c r="P3" s="31">
        <f>SUMIFS('Tree Data'!L:L,'Tree Data'!B:B, A3,'Tree Data'!G:G,"LIVE")</f>
        <v>25.275459070636099</v>
      </c>
      <c r="Q3" s="31">
        <f>SUMIFS('Tree Data'!L:L,'Tree Data'!B:B, A3,'Tree Data'!G:G,"DEAD")</f>
        <v>0.96158343195266271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28.958808884985203</v>
      </c>
      <c r="O4" s="31">
        <f>SUMIF('Tree Data'!B:B,A4,'Tree Data'!M:M)</f>
        <v>542.20981352164927</v>
      </c>
      <c r="P4" s="31">
        <f>SUMIFS('Tree Data'!L:L,'Tree Data'!B:B, A4,'Tree Data'!G:G,"LIVE")</f>
        <v>22.730720931952664</v>
      </c>
      <c r="Q4" s="31">
        <f>SUMIFS('Tree Data'!L:L,'Tree Data'!B:B, A4,'Tree Data'!G:G,"DEAD")</f>
        <v>6.2280879530325457</v>
      </c>
      <c r="R4" s="31">
        <f>SUMIFS('Tree Data'!M:M,'Tree Data'!B:B, A4,'Tree Data'!G:G,"LIVE")</f>
        <v>440.87802726905778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33.475769340236681</v>
      </c>
      <c r="O5" s="31">
        <f>SUMIF('Tree Data'!B:B,A5,'Tree Data'!M:M)</f>
        <v>322.02977982410397</v>
      </c>
      <c r="P5" s="31">
        <f>SUMIFS('Tree Data'!L:L,'Tree Data'!B:B, A5,'Tree Data'!G:G,"LIVE")</f>
        <v>33.475769340236681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322.02977982410397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32.934732544378704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31.229903159763314</v>
      </c>
      <c r="O7" s="31">
        <f>SUMIF('Tree Data'!B:B,A7,'Tree Data'!M:M)</f>
        <v>316.99144286823633</v>
      </c>
      <c r="P7" s="31">
        <f>SUMIFS('Tree Data'!L:L,'Tree Data'!B:B, A7,'Tree Data'!G:G,"LIVE")</f>
        <v>30.888128011834322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540.0908867645087</v>
      </c>
      <c r="P8" s="31">
        <f>SUMIFS('Tree Data'!L:L,'Tree Data'!B:B, A8,'Tree Data'!G:G,"LIVE")</f>
        <v>26.352544498890534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579.87962253748299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510.37882490327013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29.28683006656804</v>
      </c>
      <c r="O10" s="31">
        <f>SUMIF('Tree Data'!B:B,A10,'Tree Data'!M:M)</f>
        <v>517.53608861627833</v>
      </c>
      <c r="P10" s="31">
        <f>SUMIFS('Tree Data'!L:L,'Tree Data'!B:B, A10,'Tree Data'!G:G,"LIVE")</f>
        <v>27.286146486686384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455.99303813666086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497.38274079280791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29.018499371301768</v>
      </c>
      <c r="O12" s="31">
        <f>SUMIF('Tree Data'!B:B,A12,'Tree Data'!M:M)</f>
        <v>848.60662260418303</v>
      </c>
      <c r="P12" s="31">
        <f>SUMIFS('Tree Data'!L:L,'Tree Data'!B:B, A12,'Tree Data'!G:G,"LIVE")</f>
        <v>23.75222093195266</v>
      </c>
      <c r="Q12" s="31">
        <f>SUMIFS('Tree Data'!L:L,'Tree Data'!B:B, A12,'Tree Data'!G:G,"DEAD")</f>
        <v>5.2662784393491124</v>
      </c>
      <c r="R12" s="31">
        <f>SUMIFS('Tree Data'!M:M,'Tree Data'!B:B, A12,'Tree Data'!G:G,"LIVE")</f>
        <v>698.7278699824368</v>
      </c>
      <c r="S12" s="31">
        <f>SUMIFS('Tree Data'!M:M,'Tree Data'!B:B, A12,'Tree Data'!G:G,"DEAD")</f>
        <v>149.87875262174637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31.915618084319522</v>
      </c>
      <c r="O13" s="31">
        <f>SUMIF('Tree Data'!B:B,A13,'Tree Data'!M:M)</f>
        <v>1015.2013529767055</v>
      </c>
      <c r="P13" s="31">
        <f>SUMIFS('Tree Data'!L:L,'Tree Data'!B:B, A13,'Tree Data'!G:G,"LIVE")</f>
        <v>27.412308357988159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843.5682856483154</v>
      </c>
      <c r="S13" s="31">
        <f>SUMIFS('Tree Data'!M:M,'Tree Data'!B:B, A13,'Tree Data'!G:G,"DEAD")</f>
        <v>171.6330673283901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31.606429142011834</v>
      </c>
      <c r="O14" s="31">
        <f>SUMIF('Tree Data'!B:B,A14,'Tree Data'!M:M)</f>
        <v>792.10190908043342</v>
      </c>
      <c r="P14" s="31">
        <f>SUMIFS('Tree Data'!L:L,'Tree Data'!B:B, A14,'Tree Data'!G:G,"LIVE")</f>
        <v>23.929378069526628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677.7740387173792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35.201512980769245</v>
      </c>
      <c r="O15" s="31">
        <f>SUMIF('Tree Data'!B:B,A15,'Tree Data'!M:M)</f>
        <v>847.80613916259711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610.39216784030759</v>
      </c>
      <c r="S15" s="31">
        <f>SUMIFS('Tree Data'!M:M,'Tree Data'!B:B, A15,'Tree Data'!G:G,"DEAD")</f>
        <v>237.41397132228875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350.94135824375604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350.94135824375604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22.525748113905319</v>
      </c>
      <c r="O17" s="31">
        <f>SUMIF('Tree Data'!B:B,A17,'Tree Data'!M:M)</f>
        <v>358.8991053983508</v>
      </c>
      <c r="P17" s="31">
        <f>SUMIFS('Tree Data'!L:L,'Tree Data'!B:B, A17,'Tree Data'!G:G,"LIVE")</f>
        <v>22.018091863905322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350.94135824375604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36.927045303254452</v>
      </c>
      <c r="O18" s="31">
        <f>SUMIF('Tree Data'!B:B,A18,'Tree Data'!M:M)</f>
        <v>719.39917767987561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684.64877886276929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432</v>
      </c>
      <c r="B19" t="s">
        <v>433</v>
      </c>
      <c r="C19" s="3" t="s">
        <v>434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2.3425312499999995</v>
      </c>
      <c r="R19" s="31">
        <f>SUMIFS('Tree Data'!M:M,'Tree Data'!B:B, A19,'Tree Data'!G:G,"LIVE")</f>
        <v>303.19487531618739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447</v>
      </c>
      <c r="B20" t="s">
        <v>433</v>
      </c>
      <c r="C20" s="3" t="s">
        <v>434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34.679257248520706</v>
      </c>
      <c r="O20" s="31">
        <f>SUMIF('Tree Data'!B:B,A20,'Tree Data'!M:M)</f>
        <v>332.90693717742585</v>
      </c>
      <c r="P20" s="31">
        <f>SUMIFS('Tree Data'!L:L,'Tree Data'!B:B, A20,'Tree Data'!G:G,"LIVE")</f>
        <v>34.679257248520706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332.90693717742585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454</v>
      </c>
      <c r="B21" t="s">
        <v>433</v>
      </c>
      <c r="C21" s="3" t="s">
        <v>455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</v>
      </c>
      <c r="O21" s="31">
        <f>SUMIF('Tree Data'!B:B,A21,'Tree Data'!M:M)</f>
        <v>311.9531059123687</v>
      </c>
      <c r="P21" s="31">
        <f>SUMIFS('Tree Data'!L:L,'Tree Data'!B:B, A21,'Tree Data'!G:G,"LIVE")</f>
        <v>26.620757507396451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460</v>
      </c>
      <c r="B22" t="s">
        <v>459</v>
      </c>
      <c r="C22" s="3" t="s">
        <v>455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31.165795007396451</v>
      </c>
      <c r="O22" s="31">
        <f>SUMIF('Tree Data'!B:B,A22,'Tree Data'!M:M)</f>
        <v>736.91563887223776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469</v>
      </c>
    </row>
    <row r="23" spans="1:23">
      <c r="A23" t="s">
        <v>468</v>
      </c>
      <c r="B23" t="s">
        <v>459</v>
      </c>
      <c r="C23" s="3" t="s">
        <v>470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654.41875712756291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469</v>
      </c>
    </row>
    <row r="24" spans="1:23">
      <c r="A24" t="s">
        <v>474</v>
      </c>
      <c r="B24" t="s">
        <v>459</v>
      </c>
      <c r="C24" s="3" t="s">
        <v>470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469</v>
      </c>
    </row>
    <row r="25" spans="1:23">
      <c r="A25" t="s">
        <v>485</v>
      </c>
      <c r="B25" t="s">
        <v>486</v>
      </c>
      <c r="C25" s="3" t="s">
        <v>492</v>
      </c>
      <c r="D25" s="20" t="s">
        <v>489</v>
      </c>
      <c r="E25" s="20" t="s">
        <v>489</v>
      </c>
      <c r="F25" s="20" t="s">
        <v>489</v>
      </c>
      <c r="G25" s="20" t="s">
        <v>489</v>
      </c>
      <c r="H25" s="20" t="s">
        <v>489</v>
      </c>
      <c r="I25" s="20" t="s">
        <v>489</v>
      </c>
      <c r="J25" s="20" t="s">
        <v>489</v>
      </c>
      <c r="K25" s="20" t="s">
        <v>489</v>
      </c>
      <c r="L25" s="20" t="s">
        <v>489</v>
      </c>
      <c r="M25" s="20" t="s">
        <v>489</v>
      </c>
      <c r="N25" s="20" t="s">
        <v>489</v>
      </c>
      <c r="O25" s="20" t="s">
        <v>489</v>
      </c>
      <c r="P25" s="20" t="s">
        <v>489</v>
      </c>
      <c r="Q25" s="20" t="s">
        <v>489</v>
      </c>
      <c r="R25" s="20" t="s">
        <v>489</v>
      </c>
      <c r="S25" s="20" t="s">
        <v>489</v>
      </c>
      <c r="T25" s="20" t="s">
        <v>489</v>
      </c>
      <c r="U25" s="20" t="s">
        <v>489</v>
      </c>
      <c r="V25" s="20" t="s">
        <v>489</v>
      </c>
      <c r="W25" t="s">
        <v>488</v>
      </c>
    </row>
    <row r="26" spans="1:23">
      <c r="A26" t="s">
        <v>490</v>
      </c>
      <c r="B26" t="s">
        <v>491</v>
      </c>
      <c r="C26" s="3" t="s">
        <v>487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469</v>
      </c>
    </row>
    <row r="27" spans="1:23">
      <c r="A27" t="s">
        <v>495</v>
      </c>
      <c r="B27" t="s">
        <v>491</v>
      </c>
      <c r="C27" s="3" t="s">
        <v>487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496</v>
      </c>
    </row>
    <row r="28" spans="1:23">
      <c r="A28" t="s">
        <v>499</v>
      </c>
      <c r="B28" t="s">
        <v>491</v>
      </c>
      <c r="C28" s="3" t="s">
        <v>487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12.958509356508875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469</v>
      </c>
    </row>
    <row r="29" spans="1:23">
      <c r="A29" t="s">
        <v>504</v>
      </c>
      <c r="B29" t="s">
        <v>505</v>
      </c>
      <c r="C29" s="3" t="s">
        <v>506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469</v>
      </c>
    </row>
    <row r="30" spans="1:23">
      <c r="A30" t="s">
        <v>508</v>
      </c>
      <c r="B30" t="s">
        <v>505</v>
      </c>
      <c r="C30" s="3" t="s">
        <v>506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469</v>
      </c>
    </row>
    <row r="31" spans="1:23">
      <c r="A31" t="s">
        <v>511</v>
      </c>
      <c r="B31" t="s">
        <v>505</v>
      </c>
      <c r="C31" s="3" t="s">
        <v>506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469</v>
      </c>
    </row>
    <row r="32" spans="1:23">
      <c r="A32" t="s">
        <v>429</v>
      </c>
      <c r="B32" t="s">
        <v>513</v>
      </c>
      <c r="C32" s="3" t="s">
        <v>514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551</v>
      </c>
    </row>
    <row r="33" spans="1:23">
      <c r="A33" t="s">
        <v>540</v>
      </c>
      <c r="B33" t="s">
        <v>513</v>
      </c>
      <c r="C33" s="3" t="s">
        <v>514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551</v>
      </c>
    </row>
    <row r="34" spans="1:23">
      <c r="A34" t="s">
        <v>544</v>
      </c>
      <c r="B34" t="s">
        <v>513</v>
      </c>
      <c r="C34" s="3" t="s">
        <v>514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551</v>
      </c>
    </row>
    <row r="35" spans="1:23">
      <c r="A35" t="s">
        <v>623</v>
      </c>
      <c r="B35" t="s">
        <v>556</v>
      </c>
      <c r="C35" s="3" t="s">
        <v>558</v>
      </c>
      <c r="D35" s="20" t="s">
        <v>489</v>
      </c>
      <c r="E35" s="20" t="s">
        <v>489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625</v>
      </c>
    </row>
    <row r="36" spans="1:23">
      <c r="A36" t="s">
        <v>624</v>
      </c>
      <c r="B36" t="s">
        <v>557</v>
      </c>
      <c r="C36" s="3" t="s">
        <v>559</v>
      </c>
      <c r="D36" s="20" t="s">
        <v>489</v>
      </c>
      <c r="E36" s="20" t="s">
        <v>489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626</v>
      </c>
    </row>
    <row r="37" spans="1:23">
      <c r="A37" t="s">
        <v>619</v>
      </c>
      <c r="B37" t="s">
        <v>556</v>
      </c>
      <c r="C37" s="3" t="s">
        <v>558</v>
      </c>
      <c r="D37" s="20" t="s">
        <v>489</v>
      </c>
      <c r="E37" s="20" t="s">
        <v>489</v>
      </c>
      <c r="F37" s="19"/>
      <c r="J37" s="33">
        <f>24*24</f>
        <v>576</v>
      </c>
      <c r="L37" s="33">
        <f t="shared" ref="L37:L38" si="14">J37/10000</f>
        <v>5.7599999999999998E-2</v>
      </c>
      <c r="N37" s="31">
        <f>SUMIF('Tree Data'!B:B,A37,'Tree Data'!L:L)</f>
        <v>40.939929191720154</v>
      </c>
      <c r="O37" s="31">
        <f>SUMIF('Tree Data'!B:B,A37,'Tree Data'!M:M)</f>
        <v>868.05555555555475</v>
      </c>
      <c r="P37" s="31">
        <f>SUMIFS('Tree Data'!L:L,'Tree Data'!B:B, A37,'Tree Data'!G:G,"LIVE")</f>
        <v>40.473939916822445</v>
      </c>
      <c r="Q37" s="31">
        <f>SUMIFS('Tree Data'!L:L,'Tree Data'!B:B, A37,'Tree Data'!G:G,"DEAD")</f>
        <v>0.46598927489770481</v>
      </c>
      <c r="R37" s="31">
        <f>SUMIFS('Tree Data'!M:M,'Tree Data'!B:B, A37,'Tree Data'!G:G,"LIVE")</f>
        <v>798.6111111111104</v>
      </c>
      <c r="S37" s="31">
        <f>SUMIFS('Tree Data'!M:M,'Tree Data'!B:B, A37,'Tree Data'!G:G,"DEAD")</f>
        <v>69.444444444444443</v>
      </c>
      <c r="T37" s="31">
        <f>SUMIF('Sapling Tally'!A:A,'Plot Info'!A37,'Sapling Tally'!L:L)/3</f>
        <v>0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618</v>
      </c>
    </row>
    <row r="38" spans="1:23">
      <c r="A38" t="s">
        <v>620</v>
      </c>
      <c r="B38" t="s">
        <v>556</v>
      </c>
      <c r="C38" s="3" t="s">
        <v>558</v>
      </c>
      <c r="D38" s="20" t="s">
        <v>489</v>
      </c>
      <c r="E38" s="20" t="s">
        <v>489</v>
      </c>
      <c r="F38" s="19"/>
      <c r="J38" s="33">
        <f>24*24</f>
        <v>576</v>
      </c>
      <c r="L38" s="33">
        <f t="shared" ref="L38:L40" si="15">J38/10000</f>
        <v>5.7599999999999998E-2</v>
      </c>
      <c r="N38" s="31">
        <f>SUMIF('Tree Data'!B:B,A38,'Tree Data'!L:L)</f>
        <v>30.749033501633932</v>
      </c>
      <c r="O38" s="31">
        <f>SUMIF('Tree Data'!B:B,A38,'Tree Data'!M:M)</f>
        <v>885.41666666666583</v>
      </c>
      <c r="P38" s="31">
        <f>SUMIFS('Tree Data'!L:L,'Tree Data'!B:B, A38,'Tree Data'!G:G,"LIVE")</f>
        <v>30.749033501633932</v>
      </c>
      <c r="Q38" s="31">
        <f>SUMIFS('Tree Data'!L:L,'Tree Data'!B:B, A38,'Tree Data'!G:G,"DEAD")</f>
        <v>0</v>
      </c>
      <c r="R38" s="31">
        <f>SUMIFS('Tree Data'!M:M,'Tree Data'!B:B, A38,'Tree Data'!G:G,"LIVE")</f>
        <v>885.41666666666583</v>
      </c>
      <c r="S38" s="31">
        <f>SUMIFS('Tree Data'!M:M,'Tree Data'!B:B, A38,'Tree Data'!G:G,"DEAD")</f>
        <v>0</v>
      </c>
      <c r="T38" s="31">
        <f>SUMIF('Sapling Tally'!A:A,'Plot Info'!A38,'Sapling Tally'!L:L)/3</f>
        <v>0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618</v>
      </c>
    </row>
    <row r="39" spans="1:23">
      <c r="A39" t="s">
        <v>621</v>
      </c>
      <c r="B39" t="s">
        <v>557</v>
      </c>
      <c r="C39" s="3" t="s">
        <v>559</v>
      </c>
      <c r="D39" s="20" t="s">
        <v>489</v>
      </c>
      <c r="E39" s="20" t="s">
        <v>489</v>
      </c>
      <c r="F39" s="19"/>
      <c r="J39" s="33">
        <f>12*12</f>
        <v>144</v>
      </c>
      <c r="L39" s="33">
        <f t="shared" si="15"/>
        <v>1.44E-2</v>
      </c>
      <c r="N39" s="31">
        <f>SUMIF('Tree Data'!B:B,A39,'Tree Data'!L:L)</f>
        <v>135.51439898338685</v>
      </c>
      <c r="O39" s="31">
        <f>SUMIF('Tree Data'!B:B,A39,'Tree Data'!M:M)</f>
        <v>3472.222222222219</v>
      </c>
      <c r="P39" s="31">
        <f>SUMIFS('Tree Data'!L:L,'Tree Data'!B:B, A39,'Tree Data'!G:G,"LIVE")</f>
        <v>135.51439898338685</v>
      </c>
      <c r="Q39" s="31">
        <f>SUMIFS('Tree Data'!L:L,'Tree Data'!B:B, A39,'Tree Data'!G:G,"DEAD")</f>
        <v>0</v>
      </c>
      <c r="R39" s="31">
        <f>SUMIFS('Tree Data'!M:M,'Tree Data'!B:B, A39,'Tree Data'!G:G,"LIVE")</f>
        <v>3472.222222222219</v>
      </c>
      <c r="S39" s="31">
        <f>SUMIFS('Tree Data'!M:M,'Tree Data'!B:B, A39,'Tree Data'!G:G,"DEAD")</f>
        <v>0</v>
      </c>
      <c r="T39" s="31">
        <f>SUMIF('Sapling Tally'!A:A,'Plot Info'!A39,'Sapling Tally'!L:L)/3</f>
        <v>0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618</v>
      </c>
    </row>
    <row r="40" spans="1:23">
      <c r="A40" t="s">
        <v>622</v>
      </c>
      <c r="B40" t="s">
        <v>557</v>
      </c>
      <c r="C40" s="3" t="s">
        <v>559</v>
      </c>
      <c r="D40" s="20" t="s">
        <v>489</v>
      </c>
      <c r="E40" s="20" t="s">
        <v>489</v>
      </c>
      <c r="F40" s="19"/>
      <c r="J40" s="33">
        <f>26*24</f>
        <v>624</v>
      </c>
      <c r="L40" s="33">
        <f t="shared" si="15"/>
        <v>6.2399999999999997E-2</v>
      </c>
      <c r="N40" s="31">
        <f>SUMIF('Tree Data'!B:B,A40,'Tree Data'!L:L)</f>
        <v>47.851654342401439</v>
      </c>
      <c r="O40" s="31">
        <f>SUMIF('Tree Data'!B:B,A40,'Tree Data'!M:M)</f>
        <v>801.28205128205104</v>
      </c>
      <c r="P40" s="31">
        <f>SUMIFS('Tree Data'!L:L,'Tree Data'!B:B, A40,'Tree Data'!G:G,"LIVE")</f>
        <v>47.851654342401439</v>
      </c>
      <c r="Q40" s="31">
        <f>SUMIFS('Tree Data'!L:L,'Tree Data'!B:B, A40,'Tree Data'!G:G,"DEAD")</f>
        <v>0</v>
      </c>
      <c r="R40" s="31">
        <f>SUMIFS('Tree Data'!M:M,'Tree Data'!B:B, A40,'Tree Data'!G:G,"LIVE")</f>
        <v>801.28205128205104</v>
      </c>
      <c r="S40" s="31">
        <f>SUMIFS('Tree Data'!M:M,'Tree Data'!B:B, A40,'Tree Data'!G:G,"DEAD")</f>
        <v>0</v>
      </c>
      <c r="T40" s="31">
        <f>SUMIF('Sapling Tally'!A:A,'Plot Info'!A40,'Sapling Tally'!L:L)/3</f>
        <v>0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618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1582" activePane="bottomLeft"/>
      <selection sqref="A1:XFD1"/>
      <selection pane="bottomLeft" activeCell="G1637" sqref="G1637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ACA001</v>
      </c>
      <c r="B2" s="4" t="s">
        <v>429</v>
      </c>
      <c r="C2" s="27" t="str">
        <f>VLOOKUP(B2,'Plot Info'!$A$2:$T$500,2,FALSE)</f>
        <v>Austin Cary FL</v>
      </c>
      <c r="D2" s="37" t="s">
        <v>161</v>
      </c>
      <c r="E2" s="4" t="s">
        <v>493</v>
      </c>
      <c r="F2" s="4" t="s">
        <v>15</v>
      </c>
      <c r="G2" s="35" t="str">
        <f t="shared" ref="G2:G65" si="1">IF(F2="*","DEAD","LIVE")</f>
        <v>LIVE</v>
      </c>
      <c r="H2" s="40">
        <v>39.6</v>
      </c>
      <c r="I2" s="12">
        <v>1</v>
      </c>
      <c r="J2" s="15">
        <v>2</v>
      </c>
      <c r="K2" s="26">
        <f t="shared" ref="K2:K65" si="2">((H2/2)^2)*PI()*I2</f>
        <v>1231.6299839133426</v>
      </c>
      <c r="L2" s="27">
        <f>IF(H2&lt;VLOOKUP(B2,'Plot Info'!$A$2:$T$500,9,FALSE),K2*0.0001*(1/VLOOKUP(B2,'Plot Info'!$A$2:$T$500,12,FALSE)),K2*0.0001*(1/VLOOKUP(B2,'Plot Info'!$A$2:$T$500,13,FALSE)))</f>
        <v>0.98010000000000008</v>
      </c>
      <c r="M2" s="27">
        <f>IF(H2&lt;VLOOKUP(B2,'Plot Info'!$A$2:$T$500,9,FALSE),I2*1/(VLOOKUP(B2,'Plot Info'!$A$2:$T$500,12,FALSE)),I2*1/(VLOOKUP(B2,'Plot Info'!$A$2:$T$500,13,FALSE)))</f>
        <v>7.9577471545947667</v>
      </c>
      <c r="N2" s="8" t="s">
        <v>515</v>
      </c>
      <c r="O2" s="40">
        <v>1.0900000000000001</v>
      </c>
      <c r="P2" s="12">
        <v>117</v>
      </c>
    </row>
    <row r="3" spans="1:16">
      <c r="A3" s="27" t="str">
        <f t="shared" si="0"/>
        <v>ACA002</v>
      </c>
      <c r="B3" s="4" t="s">
        <v>429</v>
      </c>
      <c r="C3" s="27" t="str">
        <f>VLOOKUP(B3,'Plot Info'!$A$2:$T$500,2,FALSE)</f>
        <v>Austin Cary FL</v>
      </c>
      <c r="D3" s="37" t="s">
        <v>162</v>
      </c>
      <c r="E3" s="4" t="s">
        <v>493</v>
      </c>
      <c r="F3" s="4" t="s">
        <v>81</v>
      </c>
      <c r="G3" s="35" t="str">
        <f t="shared" si="1"/>
        <v>DEAD</v>
      </c>
      <c r="H3" s="40">
        <v>16.5</v>
      </c>
      <c r="I3" s="12">
        <v>1</v>
      </c>
      <c r="J3" s="15">
        <v>0</v>
      </c>
      <c r="K3" s="26">
        <f t="shared" si="2"/>
        <v>213.8246499849553</v>
      </c>
      <c r="L3" s="27">
        <f>IF(H3&lt;VLOOKUP(B3,'Plot Info'!$A$2:$T$500,9,FALSE),K3*0.0001*(1/VLOOKUP(B3,'Plot Info'!$A$2:$T$500,12,FALSE)),K3*0.0001*(1/VLOOKUP(B3,'Plot Info'!$A$2:$T$500,13,FALSE)))</f>
        <v>0.40273668639053256</v>
      </c>
      <c r="M3" s="27">
        <f>IF(H3&lt;VLOOKUP(B3,'Plot Info'!$A$2:$T$500,9,FALSE),I3*1/(VLOOKUP(B3,'Plot Info'!$A$2:$T$500,12,FALSE)),I3*1/(VLOOKUP(B3,'Plot Info'!$A$2:$T$500,13,FALSE)))</f>
        <v>18.834904507916608</v>
      </c>
      <c r="N3" s="8" t="s">
        <v>516</v>
      </c>
      <c r="O3" s="40">
        <v>8.7200000000000006</v>
      </c>
      <c r="P3" s="12">
        <v>144</v>
      </c>
    </row>
    <row r="4" spans="1:16">
      <c r="A4" s="27" t="str">
        <f t="shared" si="0"/>
        <v>ACA003</v>
      </c>
      <c r="B4" s="4" t="s">
        <v>429</v>
      </c>
      <c r="C4" s="27" t="str">
        <f>VLOOKUP(B4,'Plot Info'!$A$2:$T$500,2,FALSE)</f>
        <v>Austin Cary FL</v>
      </c>
      <c r="D4" s="37" t="s">
        <v>163</v>
      </c>
      <c r="E4" s="4" t="s">
        <v>493</v>
      </c>
      <c r="F4" s="4" t="s">
        <v>81</v>
      </c>
      <c r="G4" s="35" t="str">
        <f t="shared" si="1"/>
        <v>DEAD</v>
      </c>
      <c r="H4" s="40">
        <v>21.6</v>
      </c>
      <c r="I4" s="12">
        <v>1</v>
      </c>
      <c r="J4" s="15">
        <v>0</v>
      </c>
      <c r="K4" s="26">
        <f t="shared" si="2"/>
        <v>366.43536711471353</v>
      </c>
      <c r="L4" s="27">
        <f>IF(H4&lt;VLOOKUP(B4,'Plot Info'!$A$2:$T$500,9,FALSE),K4*0.0001*(1/VLOOKUP(B4,'Plot Info'!$A$2:$T$500,12,FALSE)),K4*0.0001*(1/VLOOKUP(B4,'Plot Info'!$A$2:$T$500,13,FALSE)))</f>
        <v>0.29160000000000003</v>
      </c>
      <c r="M4" s="27">
        <f>IF(H4&lt;VLOOKUP(B4,'Plot Info'!$A$2:$T$500,9,FALSE),I4*1/(VLOOKUP(B4,'Plot Info'!$A$2:$T$500,12,FALSE)),I4*1/(VLOOKUP(B4,'Plot Info'!$A$2:$T$500,13,FALSE)))</f>
        <v>7.9577471545947667</v>
      </c>
      <c r="N4" s="8" t="s">
        <v>517</v>
      </c>
      <c r="O4" s="40">
        <v>10.89</v>
      </c>
      <c r="P4" s="12">
        <v>158</v>
      </c>
    </row>
    <row r="5" spans="1:16">
      <c r="A5" s="27" t="str">
        <f t="shared" si="0"/>
        <v>ACA004</v>
      </c>
      <c r="B5" s="4" t="s">
        <v>429</v>
      </c>
      <c r="C5" s="27" t="str">
        <f>VLOOKUP(B5,'Plot Info'!$A$2:$T$500,2,FALSE)</f>
        <v>Austin Cary FL</v>
      </c>
      <c r="D5" s="37" t="s">
        <v>164</v>
      </c>
      <c r="E5" s="4" t="s">
        <v>493</v>
      </c>
      <c r="F5" s="4" t="s">
        <v>15</v>
      </c>
      <c r="G5" s="35" t="str">
        <f t="shared" si="1"/>
        <v>LIVE</v>
      </c>
      <c r="H5" s="40">
        <v>30.6</v>
      </c>
      <c r="I5" s="12">
        <v>1</v>
      </c>
      <c r="J5" s="15">
        <v>2</v>
      </c>
      <c r="K5" s="26">
        <f t="shared" si="2"/>
        <v>735.41542427883473</v>
      </c>
      <c r="L5" s="27">
        <f>IF(H5&lt;VLOOKUP(B5,'Plot Info'!$A$2:$T$500,9,FALSE),K5*0.0001*(1/VLOOKUP(B5,'Plot Info'!$A$2:$T$500,12,FALSE)),K5*0.0001*(1/VLOOKUP(B5,'Plot Info'!$A$2:$T$500,13,FALSE)))</f>
        <v>0.58522500000000011</v>
      </c>
      <c r="M5" s="27">
        <f>IF(H5&lt;VLOOKUP(B5,'Plot Info'!$A$2:$T$500,9,FALSE),I5*1/(VLOOKUP(B5,'Plot Info'!$A$2:$T$500,12,FALSE)),I5*1/(VLOOKUP(B5,'Plot Info'!$A$2:$T$500,13,FALSE)))</f>
        <v>7.9577471545947667</v>
      </c>
      <c r="O5" s="40">
        <v>16.5</v>
      </c>
      <c r="P5" s="12">
        <v>134</v>
      </c>
    </row>
    <row r="6" spans="1:16">
      <c r="A6" s="27" t="str">
        <f t="shared" si="0"/>
        <v>ACA005</v>
      </c>
      <c r="B6" s="4" t="s">
        <v>429</v>
      </c>
      <c r="C6" s="27" t="str">
        <f>VLOOKUP(B6,'Plot Info'!$A$2:$T$500,2,FALSE)</f>
        <v>Austin Cary FL</v>
      </c>
      <c r="D6" s="37" t="s">
        <v>165</v>
      </c>
      <c r="E6" s="4" t="s">
        <v>493</v>
      </c>
      <c r="F6" s="4" t="s">
        <v>15</v>
      </c>
      <c r="G6" s="35" t="str">
        <f t="shared" si="1"/>
        <v>LIVE</v>
      </c>
      <c r="H6" s="40">
        <v>22.5</v>
      </c>
      <c r="I6" s="12">
        <v>1</v>
      </c>
      <c r="J6" s="15">
        <v>2</v>
      </c>
      <c r="K6" s="26">
        <f t="shared" si="2"/>
        <v>397.60782021995817</v>
      </c>
      <c r="L6" s="27">
        <f>IF(H6&lt;VLOOKUP(B6,'Plot Info'!$A$2:$T$500,9,FALSE),K6*0.0001*(1/VLOOKUP(B6,'Plot Info'!$A$2:$T$500,12,FALSE)),K6*0.0001*(1/VLOOKUP(B6,'Plot Info'!$A$2:$T$500,13,FALSE)))</f>
        <v>0.31640624999999994</v>
      </c>
      <c r="M6" s="27">
        <f>IF(H6&lt;VLOOKUP(B6,'Plot Info'!$A$2:$T$500,9,FALSE),I6*1/(VLOOKUP(B6,'Plot Info'!$A$2:$T$500,12,FALSE)),I6*1/(VLOOKUP(B6,'Plot Info'!$A$2:$T$500,13,FALSE)))</f>
        <v>7.9577471545947667</v>
      </c>
      <c r="O6" s="40">
        <v>18.82</v>
      </c>
      <c r="P6" s="12">
        <v>131</v>
      </c>
    </row>
    <row r="7" spans="1:16">
      <c r="A7" s="27" t="str">
        <f t="shared" si="0"/>
        <v>ACA006</v>
      </c>
      <c r="B7" s="4" t="s">
        <v>429</v>
      </c>
      <c r="C7" s="27" t="str">
        <f>VLOOKUP(B7,'Plot Info'!$A$2:$T$500,2,FALSE)</f>
        <v>Austin Cary FL</v>
      </c>
      <c r="D7" s="37" t="s">
        <v>166</v>
      </c>
      <c r="E7" s="4" t="s">
        <v>493</v>
      </c>
      <c r="F7" s="4" t="s">
        <v>15</v>
      </c>
      <c r="G7" s="35" t="str">
        <f t="shared" si="1"/>
        <v>LIVE</v>
      </c>
      <c r="H7" s="40">
        <v>29.9</v>
      </c>
      <c r="I7" s="12">
        <v>1</v>
      </c>
      <c r="J7" s="15">
        <v>2</v>
      </c>
      <c r="K7" s="26">
        <f t="shared" si="2"/>
        <v>702.15381205895267</v>
      </c>
      <c r="L7" s="27">
        <f>IF(H7&lt;VLOOKUP(B7,'Plot Info'!$A$2:$T$500,9,FALSE),K7*0.0001*(1/VLOOKUP(B7,'Plot Info'!$A$2:$T$500,12,FALSE)),K7*0.0001*(1/VLOOKUP(B7,'Plot Info'!$A$2:$T$500,13,FALSE)))</f>
        <v>0.55875624999999995</v>
      </c>
      <c r="M7" s="27">
        <f>IF(H7&lt;VLOOKUP(B7,'Plot Info'!$A$2:$T$500,9,FALSE),I7*1/(VLOOKUP(B7,'Plot Info'!$A$2:$T$500,12,FALSE)),I7*1/(VLOOKUP(B7,'Plot Info'!$A$2:$T$500,13,FALSE)))</f>
        <v>7.9577471545947667</v>
      </c>
      <c r="O7" s="40">
        <v>14.89</v>
      </c>
      <c r="P7" s="12">
        <v>118</v>
      </c>
    </row>
    <row r="8" spans="1:16">
      <c r="A8" s="27" t="str">
        <f t="shared" si="0"/>
        <v>ACA007</v>
      </c>
      <c r="B8" s="4" t="s">
        <v>429</v>
      </c>
      <c r="C8" s="27" t="str">
        <f>VLOOKUP(B8,'Plot Info'!$A$2:$T$500,2,FALSE)</f>
        <v>Austin Cary FL</v>
      </c>
      <c r="D8" s="37" t="s">
        <v>167</v>
      </c>
      <c r="E8" s="4" t="s">
        <v>493</v>
      </c>
      <c r="F8" s="4" t="s">
        <v>15</v>
      </c>
      <c r="G8" s="35" t="str">
        <f t="shared" si="1"/>
        <v>LIVE</v>
      </c>
      <c r="H8" s="40">
        <v>35.5</v>
      </c>
      <c r="I8" s="12">
        <v>1</v>
      </c>
      <c r="J8" s="15">
        <v>2</v>
      </c>
      <c r="K8" s="26">
        <f t="shared" si="2"/>
        <v>989.79803542163415</v>
      </c>
      <c r="L8" s="27">
        <f>IF(H8&lt;VLOOKUP(B8,'Plot Info'!$A$2:$T$500,9,FALSE),K8*0.0001*(1/VLOOKUP(B8,'Plot Info'!$A$2:$T$500,12,FALSE)),K8*0.0001*(1/VLOOKUP(B8,'Plot Info'!$A$2:$T$500,13,FALSE)))</f>
        <v>0.78765624999999995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16.03</v>
      </c>
      <c r="P8" s="12">
        <v>103</v>
      </c>
    </row>
    <row r="9" spans="1:16">
      <c r="A9" s="27" t="str">
        <f t="shared" si="0"/>
        <v>ACA008</v>
      </c>
      <c r="B9" s="4" t="s">
        <v>429</v>
      </c>
      <c r="C9" s="27" t="str">
        <f>VLOOKUP(B9,'Plot Info'!$A$2:$T$500,2,FALSE)</f>
        <v>Austin Cary FL</v>
      </c>
      <c r="D9" s="37" t="s">
        <v>168</v>
      </c>
      <c r="E9" s="4" t="s">
        <v>493</v>
      </c>
      <c r="F9" s="4" t="s">
        <v>15</v>
      </c>
      <c r="G9" s="35" t="str">
        <f t="shared" si="1"/>
        <v>LIVE</v>
      </c>
      <c r="H9" s="40">
        <v>33.9</v>
      </c>
      <c r="I9" s="12">
        <v>1</v>
      </c>
      <c r="J9" s="15">
        <v>2</v>
      </c>
      <c r="K9" s="26">
        <f t="shared" si="2"/>
        <v>902.58742335798138</v>
      </c>
      <c r="L9" s="27">
        <f>IF(H9&lt;VLOOKUP(B9,'Plot Info'!$A$2:$T$500,9,FALSE),K9*0.0001*(1/VLOOKUP(B9,'Plot Info'!$A$2:$T$500,12,FALSE)),K9*0.0001*(1/VLOOKUP(B9,'Plot Info'!$A$2:$T$500,13,FALSE)))</f>
        <v>0.71825624999999982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15.1</v>
      </c>
      <c r="P9" s="12">
        <v>32</v>
      </c>
    </row>
    <row r="10" spans="1:16">
      <c r="A10" s="27" t="str">
        <f t="shared" si="0"/>
        <v>ACA009</v>
      </c>
      <c r="B10" s="4" t="s">
        <v>429</v>
      </c>
      <c r="C10" s="27" t="str">
        <f>VLOOKUP(B10,'Plot Info'!$A$2:$T$500,2,FALSE)</f>
        <v>Austin Cary FL</v>
      </c>
      <c r="D10" s="37" t="s">
        <v>169</v>
      </c>
      <c r="E10" s="4" t="s">
        <v>493</v>
      </c>
      <c r="F10" s="4" t="s">
        <v>15</v>
      </c>
      <c r="G10" s="35" t="str">
        <f t="shared" si="1"/>
        <v>LIVE</v>
      </c>
      <c r="H10" s="40">
        <v>31.7</v>
      </c>
      <c r="I10" s="12">
        <v>1</v>
      </c>
      <c r="J10" s="15">
        <v>2</v>
      </c>
      <c r="K10" s="26">
        <f t="shared" si="2"/>
        <v>789.23876041646179</v>
      </c>
      <c r="L10" s="27">
        <f>IF(H10&lt;VLOOKUP(B10,'Plot Info'!$A$2:$T$500,9,FALSE),K10*0.0001*(1/VLOOKUP(B10,'Plot Info'!$A$2:$T$500,12,FALSE)),K10*0.0001*(1/VLOOKUP(B10,'Plot Info'!$A$2:$T$500,13,FALSE)))</f>
        <v>0.62805624999999998</v>
      </c>
      <c r="M10" s="27">
        <f>IF(H10&lt;VLOOKUP(B10,'Plot Info'!$A$2:$T$500,9,FALSE),I10*1/(VLOOKUP(B10,'Plot Info'!$A$2:$T$500,12,FALSE)),I10*1/(VLOOKUP(B10,'Plot Info'!$A$2:$T$500,13,FALSE)))</f>
        <v>7.9577471545947667</v>
      </c>
      <c r="N10" s="8" t="s">
        <v>520</v>
      </c>
      <c r="O10" s="40">
        <v>10.7</v>
      </c>
      <c r="P10" s="12">
        <v>59</v>
      </c>
    </row>
    <row r="11" spans="1:16">
      <c r="A11" s="27" t="str">
        <f t="shared" si="0"/>
        <v>ACA010</v>
      </c>
      <c r="B11" s="4" t="s">
        <v>429</v>
      </c>
      <c r="C11" s="27" t="str">
        <f>VLOOKUP(B11,'Plot Info'!$A$2:$T$500,2,FALSE)</f>
        <v>Austin Cary FL</v>
      </c>
      <c r="D11" s="37" t="s">
        <v>170</v>
      </c>
      <c r="E11" s="4" t="s">
        <v>493</v>
      </c>
      <c r="F11" s="4" t="s">
        <v>15</v>
      </c>
      <c r="G11" s="35" t="str">
        <f t="shared" si="1"/>
        <v>LIVE</v>
      </c>
      <c r="H11" s="40">
        <v>18.600000000000001</v>
      </c>
      <c r="I11" s="12">
        <v>1</v>
      </c>
      <c r="J11" s="15">
        <v>2</v>
      </c>
      <c r="K11" s="26">
        <f t="shared" si="2"/>
        <v>271.71634860898121</v>
      </c>
      <c r="L11" s="27">
        <f>IF(H11&lt;VLOOKUP(B11,'Plot Info'!$A$2:$T$500,9,FALSE),K11*0.0001*(1/VLOOKUP(B11,'Plot Info'!$A$2:$T$500,12,FALSE)),K11*0.0001*(1/VLOOKUP(B11,'Plot Info'!$A$2:$T$500,13,FALSE)))</f>
        <v>0.51177514792899415</v>
      </c>
      <c r="M11" s="27">
        <f>IF(H11&lt;VLOOKUP(B11,'Plot Info'!$A$2:$T$500,9,FALSE),I11*1/(VLOOKUP(B11,'Plot Info'!$A$2:$T$500,12,FALSE)),I11*1/(VLOOKUP(B11,'Plot Info'!$A$2:$T$500,13,FALSE)))</f>
        <v>18.834904507916608</v>
      </c>
      <c r="N11" s="8" t="s">
        <v>519</v>
      </c>
      <c r="O11" s="40">
        <v>6.35</v>
      </c>
      <c r="P11" s="12">
        <v>44</v>
      </c>
    </row>
    <row r="12" spans="1:16">
      <c r="A12" s="27" t="str">
        <f t="shared" si="0"/>
        <v>ACA011</v>
      </c>
      <c r="B12" s="4" t="s">
        <v>429</v>
      </c>
      <c r="C12" s="27" t="str">
        <f>VLOOKUP(B12,'Plot Info'!$A$2:$T$500,2,FALSE)</f>
        <v>Austin Cary FL</v>
      </c>
      <c r="D12" s="37" t="s">
        <v>171</v>
      </c>
      <c r="E12" s="4" t="s">
        <v>493</v>
      </c>
      <c r="F12" s="4" t="s">
        <v>15</v>
      </c>
      <c r="G12" s="35" t="str">
        <f t="shared" si="1"/>
        <v>LIVE</v>
      </c>
      <c r="H12" s="40">
        <v>26</v>
      </c>
      <c r="I12" s="12">
        <v>1</v>
      </c>
      <c r="J12" s="15">
        <v>2</v>
      </c>
      <c r="K12" s="26">
        <f t="shared" si="2"/>
        <v>530.92915845667505</v>
      </c>
      <c r="L12" s="27">
        <f>IF(H12&lt;VLOOKUP(B12,'Plot Info'!$A$2:$T$500,9,FALSE),K12*0.0001*(1/VLOOKUP(B12,'Plot Info'!$A$2:$T$500,12,FALSE)),K12*0.0001*(1/VLOOKUP(B12,'Plot Info'!$A$2:$T$500,13,FALSE)))</f>
        <v>0.42249999999999999</v>
      </c>
      <c r="M12" s="27">
        <f>IF(H12&lt;VLOOKUP(B12,'Plot Info'!$A$2:$T$500,9,FALSE),I12*1/(VLOOKUP(B12,'Plot Info'!$A$2:$T$500,12,FALSE)),I12*1/(VLOOKUP(B12,'Plot Info'!$A$2:$T$500,13,FALSE)))</f>
        <v>7.9577471545947667</v>
      </c>
      <c r="N12" s="8" t="s">
        <v>518</v>
      </c>
      <c r="O12" s="40">
        <v>3.69</v>
      </c>
      <c r="P12" s="12">
        <v>29</v>
      </c>
    </row>
    <row r="13" spans="1:16">
      <c r="A13" s="27" t="str">
        <f t="shared" si="0"/>
        <v>ACA012</v>
      </c>
      <c r="B13" s="4" t="s">
        <v>429</v>
      </c>
      <c r="C13" s="27" t="str">
        <f>VLOOKUP(B13,'Plot Info'!$A$2:$T$500,2,FALSE)</f>
        <v>Austin Cary FL</v>
      </c>
      <c r="D13" s="37" t="s">
        <v>172</v>
      </c>
      <c r="E13" s="4" t="s">
        <v>493</v>
      </c>
      <c r="F13" s="4" t="s">
        <v>15</v>
      </c>
      <c r="G13" s="35" t="str">
        <f t="shared" si="1"/>
        <v>LIVE</v>
      </c>
      <c r="H13" s="40">
        <v>35.700000000000003</v>
      </c>
      <c r="I13" s="12">
        <v>1</v>
      </c>
      <c r="J13" s="15">
        <v>2</v>
      </c>
      <c r="K13" s="26">
        <f t="shared" si="2"/>
        <v>1000.982105268414</v>
      </c>
      <c r="L13" s="27">
        <f>IF(H13&lt;VLOOKUP(B13,'Plot Info'!$A$2:$T$500,9,FALSE),K13*0.0001*(1/VLOOKUP(B13,'Plot Info'!$A$2:$T$500,12,FALSE)),K13*0.0001*(1/VLOOKUP(B13,'Plot Info'!$A$2:$T$500,13,FALSE)))</f>
        <v>0.79655625000000008</v>
      </c>
      <c r="M13" s="27">
        <f>IF(H13&lt;VLOOKUP(B13,'Plot Info'!$A$2:$T$500,9,FALSE),I13*1/(VLOOKUP(B13,'Plot Info'!$A$2:$T$500,12,FALSE)),I13*1/(VLOOKUP(B13,'Plot Info'!$A$2:$T$500,13,FALSE)))</f>
        <v>7.9577471545947667</v>
      </c>
      <c r="O13" s="40">
        <v>14.02</v>
      </c>
      <c r="P13" s="12">
        <v>50</v>
      </c>
    </row>
    <row r="14" spans="1:16">
      <c r="A14" s="27" t="str">
        <f t="shared" si="0"/>
        <v>ACA013</v>
      </c>
      <c r="B14" s="4" t="s">
        <v>429</v>
      </c>
      <c r="C14" s="27" t="str">
        <f>VLOOKUP(B14,'Plot Info'!$A$2:$T$500,2,FALSE)</f>
        <v>Austin Cary FL</v>
      </c>
      <c r="D14" s="37" t="s">
        <v>173</v>
      </c>
      <c r="E14" s="4" t="s">
        <v>493</v>
      </c>
      <c r="F14" s="4" t="s">
        <v>15</v>
      </c>
      <c r="G14" s="35" t="str">
        <f t="shared" si="1"/>
        <v>LIVE</v>
      </c>
      <c r="H14" s="40">
        <v>22.8</v>
      </c>
      <c r="I14" s="12">
        <v>1</v>
      </c>
      <c r="J14" s="15">
        <v>2</v>
      </c>
      <c r="K14" s="26">
        <f t="shared" si="2"/>
        <v>408.28138126052954</v>
      </c>
      <c r="L14" s="27">
        <f>IF(H14&lt;VLOOKUP(B14,'Plot Info'!$A$2:$T$500,9,FALSE),K14*0.0001*(1/VLOOKUP(B14,'Plot Info'!$A$2:$T$500,12,FALSE)),K14*0.0001*(1/VLOOKUP(B14,'Plot Info'!$A$2:$T$500,13,FALSE)))</f>
        <v>0.32490000000000002</v>
      </c>
      <c r="M14" s="27">
        <f>IF(H14&lt;VLOOKUP(B14,'Plot Info'!$A$2:$T$500,9,FALSE),I14*1/(VLOOKUP(B14,'Plot Info'!$A$2:$T$500,12,FALSE)),I14*1/(VLOOKUP(B14,'Plot Info'!$A$2:$T$500,13,FALSE)))</f>
        <v>7.9577471545947667</v>
      </c>
      <c r="O14" s="40">
        <v>19.850000000000001</v>
      </c>
      <c r="P14" s="12">
        <v>41</v>
      </c>
    </row>
    <row r="15" spans="1:16">
      <c r="A15" s="27" t="str">
        <f t="shared" si="0"/>
        <v>ACA014</v>
      </c>
      <c r="B15" s="4" t="s">
        <v>429</v>
      </c>
      <c r="C15" s="27" t="str">
        <f>VLOOKUP(B15,'Plot Info'!$A$2:$T$500,2,FALSE)</f>
        <v>Austin Cary FL</v>
      </c>
      <c r="D15" s="37" t="s">
        <v>174</v>
      </c>
      <c r="E15" s="4" t="s">
        <v>493</v>
      </c>
      <c r="F15" s="4" t="s">
        <v>15</v>
      </c>
      <c r="G15" s="35" t="str">
        <f t="shared" si="1"/>
        <v>LIVE</v>
      </c>
      <c r="H15" s="40">
        <v>34.799999999999997</v>
      </c>
      <c r="I15" s="12">
        <v>1</v>
      </c>
      <c r="J15" s="15">
        <v>2</v>
      </c>
      <c r="K15" s="26">
        <f t="shared" si="2"/>
        <v>951.14859180084557</v>
      </c>
      <c r="L15" s="27">
        <f>IF(H15&lt;VLOOKUP(B15,'Plot Info'!$A$2:$T$500,9,FALSE),K15*0.0001*(1/VLOOKUP(B15,'Plot Info'!$A$2:$T$500,12,FALSE)),K15*0.0001*(1/VLOOKUP(B15,'Plot Info'!$A$2:$T$500,13,FALSE)))</f>
        <v>0.7568999999999998</v>
      </c>
      <c r="M15" s="27">
        <f>IF(H15&lt;VLOOKUP(B15,'Plot Info'!$A$2:$T$500,9,FALSE),I15*1/(VLOOKUP(B15,'Plot Info'!$A$2:$T$500,12,FALSE)),I15*1/(VLOOKUP(B15,'Plot Info'!$A$2:$T$500,13,FALSE)))</f>
        <v>7.9577471545947667</v>
      </c>
      <c r="N15" s="8" t="s">
        <v>522</v>
      </c>
      <c r="O15" s="40">
        <v>9.14</v>
      </c>
      <c r="P15" s="12">
        <v>19</v>
      </c>
    </row>
    <row r="16" spans="1:16">
      <c r="A16" s="27" t="str">
        <f t="shared" si="0"/>
        <v>ACA015</v>
      </c>
      <c r="B16" s="4" t="s">
        <v>429</v>
      </c>
      <c r="C16" s="27" t="str">
        <f>VLOOKUP(B16,'Plot Info'!$A$2:$T$500,2,FALSE)</f>
        <v>Austin Cary FL</v>
      </c>
      <c r="D16" s="37" t="s">
        <v>175</v>
      </c>
      <c r="E16" s="4" t="s">
        <v>493</v>
      </c>
      <c r="F16" s="4" t="s">
        <v>15</v>
      </c>
      <c r="G16" s="35" t="str">
        <f t="shared" si="1"/>
        <v>LIVE</v>
      </c>
      <c r="H16" s="40">
        <v>17.100000000000001</v>
      </c>
      <c r="I16" s="12">
        <v>1</v>
      </c>
      <c r="J16" s="15">
        <v>2</v>
      </c>
      <c r="K16" s="26">
        <f t="shared" si="2"/>
        <v>229.65827695904787</v>
      </c>
      <c r="L16" s="27">
        <f>IF(H16&lt;VLOOKUP(B16,'Plot Info'!$A$2:$T$500,9,FALSE),K16*0.0001*(1/VLOOKUP(B16,'Plot Info'!$A$2:$T$500,12,FALSE)),K16*0.0001*(1/VLOOKUP(B16,'Plot Info'!$A$2:$T$500,13,FALSE)))</f>
        <v>0.43255917159763313</v>
      </c>
      <c r="M16" s="27">
        <f>IF(H16&lt;VLOOKUP(B16,'Plot Info'!$A$2:$T$500,9,FALSE),I16*1/(VLOOKUP(B16,'Plot Info'!$A$2:$T$500,12,FALSE)),I16*1/(VLOOKUP(B16,'Plot Info'!$A$2:$T$500,13,FALSE)))</f>
        <v>18.834904507916608</v>
      </c>
      <c r="N16" s="8" t="s">
        <v>523</v>
      </c>
      <c r="O16" s="40">
        <v>12.87</v>
      </c>
      <c r="P16" s="12">
        <v>21</v>
      </c>
    </row>
    <row r="17" spans="1:16">
      <c r="A17" s="27" t="str">
        <f t="shared" si="0"/>
        <v>ACA016</v>
      </c>
      <c r="B17" s="4" t="s">
        <v>429</v>
      </c>
      <c r="C17" s="27" t="str">
        <f>VLOOKUP(B17,'Plot Info'!$A$2:$T$500,2,FALSE)</f>
        <v>Austin Cary FL</v>
      </c>
      <c r="D17" s="37" t="s">
        <v>176</v>
      </c>
      <c r="E17" s="4" t="s">
        <v>493</v>
      </c>
      <c r="F17" s="4" t="s">
        <v>15</v>
      </c>
      <c r="G17" s="35" t="str">
        <f t="shared" si="1"/>
        <v>LIVE</v>
      </c>
      <c r="H17" s="40">
        <v>36.200000000000003</v>
      </c>
      <c r="I17" s="12">
        <v>1</v>
      </c>
      <c r="J17" s="15">
        <v>2</v>
      </c>
      <c r="K17" s="26">
        <f t="shared" si="2"/>
        <v>1029.2171692425522</v>
      </c>
      <c r="L17" s="27">
        <f>IF(H17&lt;VLOOKUP(B17,'Plot Info'!$A$2:$T$500,9,FALSE),K17*0.0001*(1/VLOOKUP(B17,'Plot Info'!$A$2:$T$500,12,FALSE)),K17*0.0001*(1/VLOOKUP(B17,'Plot Info'!$A$2:$T$500,13,FALSE)))</f>
        <v>0.819025</v>
      </c>
      <c r="M17" s="27">
        <f>IF(H17&lt;VLOOKUP(B17,'Plot Info'!$A$2:$T$500,9,FALSE),I17*1/(VLOOKUP(B17,'Plot Info'!$A$2:$T$500,12,FALSE)),I17*1/(VLOOKUP(B17,'Plot Info'!$A$2:$T$500,13,FALSE)))</f>
        <v>7.9577471545947667</v>
      </c>
      <c r="N17" s="8" t="s">
        <v>524</v>
      </c>
      <c r="O17" s="40">
        <v>16.62</v>
      </c>
      <c r="P17" s="12">
        <v>19</v>
      </c>
    </row>
    <row r="18" spans="1:16">
      <c r="A18" s="27" t="str">
        <f t="shared" si="0"/>
        <v>ACA017</v>
      </c>
      <c r="B18" s="4" t="s">
        <v>429</v>
      </c>
      <c r="C18" s="27" t="str">
        <f>VLOOKUP(B18,'Plot Info'!$A$2:$T$500,2,FALSE)</f>
        <v>Austin Cary FL</v>
      </c>
      <c r="D18" s="37" t="s">
        <v>177</v>
      </c>
      <c r="E18" s="4" t="s">
        <v>493</v>
      </c>
      <c r="F18" s="4" t="s">
        <v>15</v>
      </c>
      <c r="G18" s="35" t="str">
        <f t="shared" si="1"/>
        <v>LIVE</v>
      </c>
      <c r="H18" s="40">
        <v>42.2</v>
      </c>
      <c r="I18" s="12">
        <v>1</v>
      </c>
      <c r="J18" s="15">
        <v>2</v>
      </c>
      <c r="K18" s="26">
        <f t="shared" si="2"/>
        <v>1398.6684653047118</v>
      </c>
      <c r="L18" s="27">
        <f>IF(H18&lt;VLOOKUP(B18,'Plot Info'!$A$2:$T$500,9,FALSE),K18*0.0001*(1/VLOOKUP(B18,'Plot Info'!$A$2:$T$500,12,FALSE)),K18*0.0001*(1/VLOOKUP(B18,'Plot Info'!$A$2:$T$500,13,FALSE)))</f>
        <v>1.1130249999999999</v>
      </c>
      <c r="M18" s="27">
        <f>IF(H18&lt;VLOOKUP(B18,'Plot Info'!$A$2:$T$500,9,FALSE),I18*1/(VLOOKUP(B18,'Plot Info'!$A$2:$T$500,12,FALSE)),I18*1/(VLOOKUP(B18,'Plot Info'!$A$2:$T$500,13,FALSE)))</f>
        <v>7.9577471545947667</v>
      </c>
      <c r="N18" s="8" t="s">
        <v>525</v>
      </c>
      <c r="O18" s="40">
        <v>14.68</v>
      </c>
      <c r="P18" s="12">
        <v>349</v>
      </c>
    </row>
    <row r="19" spans="1:16">
      <c r="A19" s="27" t="str">
        <f t="shared" si="0"/>
        <v>ACA018</v>
      </c>
      <c r="B19" s="4" t="s">
        <v>429</v>
      </c>
      <c r="C19" s="27" t="str">
        <f>VLOOKUP(B19,'Plot Info'!$A$2:$T$500,2,FALSE)</f>
        <v>Austin Cary FL</v>
      </c>
      <c r="D19" s="37" t="s">
        <v>178</v>
      </c>
      <c r="E19" s="4" t="s">
        <v>493</v>
      </c>
      <c r="F19" s="4" t="s">
        <v>15</v>
      </c>
      <c r="G19" s="35" t="str">
        <f t="shared" si="1"/>
        <v>LIVE</v>
      </c>
      <c r="H19" s="40">
        <v>27.2</v>
      </c>
      <c r="I19" s="12">
        <v>1</v>
      </c>
      <c r="J19" s="15">
        <v>2</v>
      </c>
      <c r="K19" s="26">
        <f t="shared" si="2"/>
        <v>581.06897720796803</v>
      </c>
      <c r="L19" s="27">
        <f>IF(H19&lt;VLOOKUP(B19,'Plot Info'!$A$2:$T$500,9,FALSE),K19*0.0001*(1/VLOOKUP(B19,'Plot Info'!$A$2:$T$500,12,FALSE)),K19*0.0001*(1/VLOOKUP(B19,'Plot Info'!$A$2:$T$500,13,FALSE)))</f>
        <v>0.46239999999999992</v>
      </c>
      <c r="M19" s="27">
        <f>IF(H19&lt;VLOOKUP(B19,'Plot Info'!$A$2:$T$500,9,FALSE),I19*1/(VLOOKUP(B19,'Plot Info'!$A$2:$T$500,12,FALSE)),I19*1/(VLOOKUP(B19,'Plot Info'!$A$2:$T$500,13,FALSE)))</f>
        <v>7.9577471545947667</v>
      </c>
      <c r="N19" s="8" t="s">
        <v>526</v>
      </c>
      <c r="O19" s="40">
        <v>12.92</v>
      </c>
      <c r="P19" s="12">
        <v>21</v>
      </c>
    </row>
    <row r="20" spans="1:16">
      <c r="A20" s="27" t="str">
        <f t="shared" si="0"/>
        <v>ACA019</v>
      </c>
      <c r="B20" s="4" t="s">
        <v>429</v>
      </c>
      <c r="C20" s="27" t="str">
        <f>VLOOKUP(B20,'Plot Info'!$A$2:$T$500,2,FALSE)</f>
        <v>Austin Cary FL</v>
      </c>
      <c r="D20" s="37" t="s">
        <v>179</v>
      </c>
      <c r="E20" s="4" t="s">
        <v>493</v>
      </c>
      <c r="F20" s="4" t="s">
        <v>15</v>
      </c>
      <c r="G20" s="35" t="str">
        <f t="shared" si="1"/>
        <v>LIVE</v>
      </c>
      <c r="H20" s="40">
        <v>26.7</v>
      </c>
      <c r="I20" s="12">
        <v>1</v>
      </c>
      <c r="J20" s="15">
        <v>2</v>
      </c>
      <c r="K20" s="26">
        <f t="shared" si="2"/>
        <v>559.90249670440687</v>
      </c>
      <c r="L20" s="27">
        <f>IF(H20&lt;VLOOKUP(B20,'Plot Info'!$A$2:$T$500,9,FALSE),K20*0.0001*(1/VLOOKUP(B20,'Plot Info'!$A$2:$T$500,12,FALSE)),K20*0.0001*(1/VLOOKUP(B20,'Plot Info'!$A$2:$T$500,13,FALSE)))</f>
        <v>0.44555624999999993</v>
      </c>
      <c r="M20" s="27">
        <f>IF(H20&lt;VLOOKUP(B20,'Plot Info'!$A$2:$T$500,9,FALSE),I20*1/(VLOOKUP(B20,'Plot Info'!$A$2:$T$500,12,FALSE)),I20*1/(VLOOKUP(B20,'Plot Info'!$A$2:$T$500,13,FALSE)))</f>
        <v>7.9577471545947667</v>
      </c>
      <c r="N20" s="8" t="s">
        <v>527</v>
      </c>
      <c r="O20" s="40">
        <v>17.420000000000002</v>
      </c>
      <c r="P20" s="12">
        <v>310</v>
      </c>
    </row>
    <row r="21" spans="1:16">
      <c r="A21" s="27" t="str">
        <f t="shared" si="0"/>
        <v>ACA020</v>
      </c>
      <c r="B21" s="4" t="s">
        <v>429</v>
      </c>
      <c r="C21" s="27" t="str">
        <f>VLOOKUP(B21,'Plot Info'!$A$2:$T$500,2,FALSE)</f>
        <v>Austin Cary FL</v>
      </c>
      <c r="D21" s="37" t="s">
        <v>180</v>
      </c>
      <c r="E21" s="4" t="s">
        <v>493</v>
      </c>
      <c r="F21" s="4" t="s">
        <v>15</v>
      </c>
      <c r="G21" s="35" t="str">
        <f t="shared" si="1"/>
        <v>LIVE</v>
      </c>
      <c r="H21" s="40">
        <v>23.5</v>
      </c>
      <c r="I21" s="12">
        <v>1</v>
      </c>
      <c r="J21" s="15">
        <v>2</v>
      </c>
      <c r="K21" s="26">
        <f t="shared" si="2"/>
        <v>433.73613573624084</v>
      </c>
      <c r="L21" s="27">
        <f>IF(H21&lt;VLOOKUP(B21,'Plot Info'!$A$2:$T$500,9,FALSE),K21*0.0001*(1/VLOOKUP(B21,'Plot Info'!$A$2:$T$500,12,FALSE)),K21*0.0001*(1/VLOOKUP(B21,'Plot Info'!$A$2:$T$500,13,FALSE)))</f>
        <v>0.34515625</v>
      </c>
      <c r="M21" s="27">
        <f>IF(H21&lt;VLOOKUP(B21,'Plot Info'!$A$2:$T$500,9,FALSE),I21*1/(VLOOKUP(B21,'Plot Info'!$A$2:$T$500,12,FALSE)),I21*1/(VLOOKUP(B21,'Plot Info'!$A$2:$T$500,13,FALSE)))</f>
        <v>7.9577471545947667</v>
      </c>
      <c r="N21" s="8" t="s">
        <v>528</v>
      </c>
      <c r="O21" s="40">
        <v>16.57</v>
      </c>
      <c r="P21" s="12">
        <v>286</v>
      </c>
    </row>
    <row r="22" spans="1:16">
      <c r="A22" s="27" t="str">
        <f t="shared" si="0"/>
        <v>ACA021</v>
      </c>
      <c r="B22" s="4" t="s">
        <v>429</v>
      </c>
      <c r="C22" s="27" t="str">
        <f>VLOOKUP(B22,'Plot Info'!$A$2:$T$500,2,FALSE)</f>
        <v>Austin Cary FL</v>
      </c>
      <c r="D22" s="37" t="s">
        <v>219</v>
      </c>
      <c r="E22" s="4" t="s">
        <v>493</v>
      </c>
      <c r="F22" s="4" t="s">
        <v>15</v>
      </c>
      <c r="G22" s="35" t="str">
        <f t="shared" si="1"/>
        <v>LIVE</v>
      </c>
      <c r="H22" s="40">
        <v>42.9</v>
      </c>
      <c r="I22" s="12">
        <v>1</v>
      </c>
      <c r="J22" s="15">
        <v>2</v>
      </c>
      <c r="K22" s="26">
        <f t="shared" si="2"/>
        <v>1445.4546338982977</v>
      </c>
      <c r="L22" s="27">
        <f>IF(H22&lt;VLOOKUP(B22,'Plot Info'!$A$2:$T$500,9,FALSE),K22*0.0001*(1/VLOOKUP(B22,'Plot Info'!$A$2:$T$500,12,FALSE)),K22*0.0001*(1/VLOOKUP(B22,'Plot Info'!$A$2:$T$500,13,FALSE)))</f>
        <v>1.15025625</v>
      </c>
      <c r="M22" s="27">
        <f>IF(H22&lt;VLOOKUP(B22,'Plot Info'!$A$2:$T$500,9,FALSE),I22*1/(VLOOKUP(B22,'Plot Info'!$A$2:$T$500,12,FALSE)),I22*1/(VLOOKUP(B22,'Plot Info'!$A$2:$T$500,13,FALSE)))</f>
        <v>7.9577471545947667</v>
      </c>
      <c r="N22" s="8" t="s">
        <v>529</v>
      </c>
      <c r="O22" s="40">
        <v>19.66</v>
      </c>
      <c r="P22" s="12">
        <v>264</v>
      </c>
    </row>
    <row r="23" spans="1:16">
      <c r="A23" s="27" t="str">
        <f t="shared" si="0"/>
        <v>ACA022</v>
      </c>
      <c r="B23" s="4" t="s">
        <v>429</v>
      </c>
      <c r="C23" s="27" t="str">
        <f>VLOOKUP(B23,'Plot Info'!$A$2:$T$500,2,FALSE)</f>
        <v>Austin Cary FL</v>
      </c>
      <c r="D23" s="37" t="s">
        <v>220</v>
      </c>
      <c r="E23" s="4" t="s">
        <v>493</v>
      </c>
      <c r="F23" s="4" t="s">
        <v>81</v>
      </c>
      <c r="G23" s="35" t="str">
        <f t="shared" si="1"/>
        <v>DEAD</v>
      </c>
      <c r="H23" s="40">
        <v>25.4</v>
      </c>
      <c r="I23" s="12">
        <v>1</v>
      </c>
      <c r="J23" s="15">
        <v>0</v>
      </c>
      <c r="K23" s="26">
        <f t="shared" si="2"/>
        <v>506.7074790974977</v>
      </c>
      <c r="L23" s="27">
        <f>IF(H23&lt;VLOOKUP(B23,'Plot Info'!$A$2:$T$500,9,FALSE),K23*0.0001*(1/VLOOKUP(B23,'Plot Info'!$A$2:$T$500,12,FALSE)),K23*0.0001*(1/VLOOKUP(B23,'Plot Info'!$A$2:$T$500,13,FALSE)))</f>
        <v>0.40322499999999994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521</v>
      </c>
      <c r="O23" s="40">
        <v>15.89</v>
      </c>
      <c r="P23" s="12">
        <v>260</v>
      </c>
    </row>
    <row r="24" spans="1:16">
      <c r="A24" s="27" t="str">
        <f t="shared" si="0"/>
        <v>ACA023</v>
      </c>
      <c r="B24" s="4" t="s">
        <v>429</v>
      </c>
      <c r="C24" s="27" t="str">
        <f>VLOOKUP(B24,'Plot Info'!$A$2:$T$500,2,FALSE)</f>
        <v>Austin Cary FL</v>
      </c>
      <c r="D24" s="37" t="s">
        <v>221</v>
      </c>
      <c r="E24" s="4" t="s">
        <v>493</v>
      </c>
      <c r="F24" s="4" t="s">
        <v>15</v>
      </c>
      <c r="G24" s="35" t="str">
        <f t="shared" si="1"/>
        <v>LIVE</v>
      </c>
      <c r="H24" s="40">
        <v>31.8</v>
      </c>
      <c r="I24" s="12">
        <v>1</v>
      </c>
      <c r="J24" s="15">
        <v>2</v>
      </c>
      <c r="K24" s="26">
        <f t="shared" si="2"/>
        <v>794.22603875403559</v>
      </c>
      <c r="L24" s="27">
        <f>IF(H24&lt;VLOOKUP(B24,'Plot Info'!$A$2:$T$500,9,FALSE),K24*0.0001*(1/VLOOKUP(B24,'Plot Info'!$A$2:$T$500,12,FALSE)),K24*0.0001*(1/VLOOKUP(B24,'Plot Info'!$A$2:$T$500,13,FALSE)))</f>
        <v>0.63202499999999995</v>
      </c>
      <c r="M24" s="27">
        <f>IF(H24&lt;VLOOKUP(B24,'Plot Info'!$A$2:$T$500,9,FALSE),I24*1/(VLOOKUP(B24,'Plot Info'!$A$2:$T$500,12,FALSE)),I24*1/(VLOOKUP(B24,'Plot Info'!$A$2:$T$500,13,FALSE)))</f>
        <v>7.9577471545947667</v>
      </c>
      <c r="N24" s="8" t="s">
        <v>530</v>
      </c>
      <c r="O24" s="40">
        <v>8.19</v>
      </c>
      <c r="P24" s="12">
        <v>267</v>
      </c>
    </row>
    <row r="25" spans="1:16">
      <c r="A25" s="27" t="str">
        <f t="shared" si="0"/>
        <v>ACA024</v>
      </c>
      <c r="B25" s="4" t="s">
        <v>429</v>
      </c>
      <c r="C25" s="27" t="str">
        <f>VLOOKUP(B25,'Plot Info'!$A$2:$T$500,2,FALSE)</f>
        <v>Austin Cary FL</v>
      </c>
      <c r="D25" s="37" t="s">
        <v>222</v>
      </c>
      <c r="E25" s="4" t="s">
        <v>493</v>
      </c>
      <c r="F25" s="4" t="s">
        <v>15</v>
      </c>
      <c r="G25" s="35" t="str">
        <f t="shared" si="1"/>
        <v>LIVE</v>
      </c>
      <c r="H25" s="40">
        <v>38</v>
      </c>
      <c r="I25" s="12">
        <v>1</v>
      </c>
      <c r="J25" s="15">
        <v>2</v>
      </c>
      <c r="K25" s="26">
        <f t="shared" si="2"/>
        <v>1134.1149479459152</v>
      </c>
      <c r="L25" s="27">
        <f>IF(H25&lt;VLOOKUP(B25,'Plot Info'!$A$2:$T$500,9,FALSE),K25*0.0001*(1/VLOOKUP(B25,'Plot Info'!$A$2:$T$500,12,FALSE)),K25*0.0001*(1/VLOOKUP(B25,'Plot Info'!$A$2:$T$500,13,FALSE)))</f>
        <v>0.90249999999999997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N25" s="8" t="s">
        <v>531</v>
      </c>
      <c r="O25" s="40">
        <v>3.23</v>
      </c>
      <c r="P25" s="12">
        <v>265</v>
      </c>
    </row>
    <row r="26" spans="1:16">
      <c r="A26" s="27" t="str">
        <f t="shared" si="0"/>
        <v>ACA025</v>
      </c>
      <c r="B26" s="4" t="s">
        <v>429</v>
      </c>
      <c r="C26" s="27" t="str">
        <f>VLOOKUP(B26,'Plot Info'!$A$2:$T$500,2,FALSE)</f>
        <v>Austin Cary FL</v>
      </c>
      <c r="D26" s="37" t="s">
        <v>223</v>
      </c>
      <c r="E26" s="4" t="s">
        <v>493</v>
      </c>
      <c r="F26" s="4" t="s">
        <v>15</v>
      </c>
      <c r="G26" s="35" t="str">
        <f t="shared" si="1"/>
        <v>LIVE</v>
      </c>
      <c r="H26" s="40">
        <v>35</v>
      </c>
      <c r="I26" s="12">
        <v>1</v>
      </c>
      <c r="J26" s="15">
        <v>2</v>
      </c>
      <c r="K26" s="26">
        <f t="shared" si="2"/>
        <v>962.11275016187415</v>
      </c>
      <c r="L26" s="27">
        <f>IF(H26&lt;VLOOKUP(B26,'Plot Info'!$A$2:$T$500,9,FALSE),K26*0.0001*(1/VLOOKUP(B26,'Plot Info'!$A$2:$T$500,12,FALSE)),K26*0.0001*(1/VLOOKUP(B26,'Plot Info'!$A$2:$T$500,13,FALSE)))</f>
        <v>0.765625</v>
      </c>
      <c r="M26" s="27">
        <f>IF(H26&lt;VLOOKUP(B26,'Plot Info'!$A$2:$T$500,9,FALSE),I26*1/(VLOOKUP(B26,'Plot Info'!$A$2:$T$500,12,FALSE)),I26*1/(VLOOKUP(B26,'Plot Info'!$A$2:$T$500,13,FALSE)))</f>
        <v>7.9577471545947667</v>
      </c>
      <c r="N26" s="8" t="s">
        <v>532</v>
      </c>
      <c r="O26" s="40">
        <v>10.1</v>
      </c>
      <c r="P26" s="12">
        <v>241</v>
      </c>
    </row>
    <row r="27" spans="1:16">
      <c r="A27" s="27" t="str">
        <f t="shared" si="0"/>
        <v>ACA026</v>
      </c>
      <c r="B27" s="4" t="s">
        <v>429</v>
      </c>
      <c r="C27" s="27" t="str">
        <f>VLOOKUP(B27,'Plot Info'!$A$2:$T$500,2,FALSE)</f>
        <v>Austin Cary FL</v>
      </c>
      <c r="D27" s="37" t="s">
        <v>224</v>
      </c>
      <c r="E27" s="4" t="s">
        <v>493</v>
      </c>
      <c r="F27" s="4" t="s">
        <v>15</v>
      </c>
      <c r="G27" s="35" t="str">
        <f t="shared" si="1"/>
        <v>LIVE</v>
      </c>
      <c r="H27" s="40">
        <v>22.8</v>
      </c>
      <c r="I27" s="12">
        <v>1</v>
      </c>
      <c r="J27" s="15">
        <v>2</v>
      </c>
      <c r="K27" s="26">
        <f t="shared" si="2"/>
        <v>408.28138126052954</v>
      </c>
      <c r="L27" s="27">
        <f>IF(H27&lt;VLOOKUP(B27,'Plot Info'!$A$2:$T$500,9,FALSE),K27*0.0001*(1/VLOOKUP(B27,'Plot Info'!$A$2:$T$500,12,FALSE)),K27*0.0001*(1/VLOOKUP(B27,'Plot Info'!$A$2:$T$500,13,FALSE)))</f>
        <v>0.32490000000000002</v>
      </c>
      <c r="M27" s="27">
        <f>IF(H27&lt;VLOOKUP(B27,'Plot Info'!$A$2:$T$500,9,FALSE),I27*1/(VLOOKUP(B27,'Plot Info'!$A$2:$T$500,12,FALSE)),I27*1/(VLOOKUP(B27,'Plot Info'!$A$2:$T$500,13,FALSE)))</f>
        <v>7.9577471545947667</v>
      </c>
      <c r="N27" s="8" t="s">
        <v>533</v>
      </c>
      <c r="O27" s="40">
        <v>15.26</v>
      </c>
      <c r="P27" s="12">
        <v>246</v>
      </c>
    </row>
    <row r="28" spans="1:16">
      <c r="A28" s="27" t="str">
        <f t="shared" si="0"/>
        <v>ACA027</v>
      </c>
      <c r="B28" s="4" t="s">
        <v>429</v>
      </c>
      <c r="C28" s="27" t="str">
        <f>VLOOKUP(B28,'Plot Info'!$A$2:$T$500,2,FALSE)</f>
        <v>Austin Cary FL</v>
      </c>
      <c r="D28" s="37" t="s">
        <v>225</v>
      </c>
      <c r="E28" s="4" t="s">
        <v>493</v>
      </c>
      <c r="F28" s="4" t="s">
        <v>15</v>
      </c>
      <c r="G28" s="35" t="str">
        <f t="shared" si="1"/>
        <v>LIVE</v>
      </c>
      <c r="H28" s="40">
        <v>34.799999999999997</v>
      </c>
      <c r="I28" s="12">
        <v>1</v>
      </c>
      <c r="J28" s="15">
        <v>2</v>
      </c>
      <c r="K28" s="26">
        <f t="shared" si="2"/>
        <v>951.14859180084557</v>
      </c>
      <c r="L28" s="27">
        <f>IF(H28&lt;VLOOKUP(B28,'Plot Info'!$A$2:$T$500,9,FALSE),K28*0.0001*(1/VLOOKUP(B28,'Plot Info'!$A$2:$T$500,12,FALSE)),K28*0.0001*(1/VLOOKUP(B28,'Plot Info'!$A$2:$T$500,13,FALSE)))</f>
        <v>0.7568999999999998</v>
      </c>
      <c r="M28" s="27">
        <f>IF(H28&lt;VLOOKUP(B28,'Plot Info'!$A$2:$T$500,9,FALSE),I28*1/(VLOOKUP(B28,'Plot Info'!$A$2:$T$500,12,FALSE)),I28*1/(VLOOKUP(B28,'Plot Info'!$A$2:$T$500,13,FALSE)))</f>
        <v>7.9577471545947667</v>
      </c>
      <c r="N28" s="8" t="s">
        <v>539</v>
      </c>
      <c r="O28" s="40">
        <v>17.88</v>
      </c>
      <c r="P28" s="12">
        <v>242</v>
      </c>
    </row>
    <row r="29" spans="1:16">
      <c r="A29" s="27" t="str">
        <f t="shared" si="0"/>
        <v>ACA028</v>
      </c>
      <c r="B29" s="4" t="s">
        <v>429</v>
      </c>
      <c r="C29" s="27" t="str">
        <f>VLOOKUP(B29,'Plot Info'!$A$2:$T$500,2,FALSE)</f>
        <v>Austin Cary FL</v>
      </c>
      <c r="D29" s="37" t="s">
        <v>226</v>
      </c>
      <c r="E29" s="4" t="s">
        <v>493</v>
      </c>
      <c r="F29" s="4" t="s">
        <v>15</v>
      </c>
      <c r="G29" s="35" t="str">
        <f t="shared" si="1"/>
        <v>LIVE</v>
      </c>
      <c r="H29" s="40">
        <v>35.6</v>
      </c>
      <c r="I29" s="12">
        <v>1</v>
      </c>
      <c r="J29" s="15">
        <v>2</v>
      </c>
      <c r="K29" s="26">
        <f t="shared" si="2"/>
        <v>995.38221636339017</v>
      </c>
      <c r="L29" s="27">
        <f>IF(H29&lt;VLOOKUP(B29,'Plot Info'!$A$2:$T$500,9,FALSE),K29*0.0001*(1/VLOOKUP(B29,'Plot Info'!$A$2:$T$500,12,FALSE)),K29*0.0001*(1/VLOOKUP(B29,'Plot Info'!$A$2:$T$500,13,FALSE)))</f>
        <v>0.79210000000000003</v>
      </c>
      <c r="M29" s="27">
        <f>IF(H29&lt;VLOOKUP(B29,'Plot Info'!$A$2:$T$500,9,FALSE),I29*1/(VLOOKUP(B29,'Plot Info'!$A$2:$T$500,12,FALSE)),I29*1/(VLOOKUP(B29,'Plot Info'!$A$2:$T$500,13,FALSE)))</f>
        <v>7.9577471545947667</v>
      </c>
      <c r="N29" s="8" t="s">
        <v>534</v>
      </c>
      <c r="O29" s="40">
        <v>16.47</v>
      </c>
      <c r="P29" s="12">
        <v>216</v>
      </c>
    </row>
    <row r="30" spans="1:16">
      <c r="A30" s="27" t="str">
        <f t="shared" si="0"/>
        <v>ACA029</v>
      </c>
      <c r="B30" s="4" t="s">
        <v>429</v>
      </c>
      <c r="C30" s="27" t="str">
        <f>VLOOKUP(B30,'Plot Info'!$A$2:$T$500,2,FALSE)</f>
        <v>Austin Cary FL</v>
      </c>
      <c r="D30" s="37" t="s">
        <v>227</v>
      </c>
      <c r="E30" s="4" t="s">
        <v>493</v>
      </c>
      <c r="F30" s="4" t="s">
        <v>15</v>
      </c>
      <c r="G30" s="35" t="str">
        <f t="shared" si="1"/>
        <v>LIVE</v>
      </c>
      <c r="H30" s="40">
        <v>37.200000000000003</v>
      </c>
      <c r="I30" s="12">
        <v>1</v>
      </c>
      <c r="J30" s="15">
        <v>2</v>
      </c>
      <c r="K30" s="26">
        <f t="shared" si="2"/>
        <v>1086.8653944359248</v>
      </c>
      <c r="L30" s="27">
        <f>IF(H30&lt;VLOOKUP(B30,'Plot Info'!$A$2:$T$500,9,FALSE),K30*0.0001*(1/VLOOKUP(B30,'Plot Info'!$A$2:$T$500,12,FALSE)),K30*0.0001*(1/VLOOKUP(B30,'Plot Info'!$A$2:$T$500,13,FALSE)))</f>
        <v>0.8649</v>
      </c>
      <c r="M30" s="27">
        <f>IF(H30&lt;VLOOKUP(B30,'Plot Info'!$A$2:$T$500,9,FALSE),I30*1/(VLOOKUP(B30,'Plot Info'!$A$2:$T$500,12,FALSE)),I30*1/(VLOOKUP(B30,'Plot Info'!$A$2:$T$500,13,FALSE)))</f>
        <v>7.9577471545947667</v>
      </c>
      <c r="N30" s="8" t="s">
        <v>535</v>
      </c>
      <c r="O30" s="40">
        <v>17.95</v>
      </c>
      <c r="P30" s="12">
        <v>186</v>
      </c>
    </row>
    <row r="31" spans="1:16">
      <c r="A31" s="27" t="str">
        <f t="shared" si="0"/>
        <v>ACA030</v>
      </c>
      <c r="B31" s="4" t="s">
        <v>429</v>
      </c>
      <c r="C31" s="27" t="str">
        <f>VLOOKUP(B31,'Plot Info'!$A$2:$T$500,2,FALSE)</f>
        <v>Austin Cary FL</v>
      </c>
      <c r="D31" s="37" t="s">
        <v>228</v>
      </c>
      <c r="E31" s="4" t="s">
        <v>493</v>
      </c>
      <c r="F31" s="4" t="s">
        <v>15</v>
      </c>
      <c r="G31" s="35" t="str">
        <f t="shared" si="1"/>
        <v>LIVE</v>
      </c>
      <c r="H31" s="40">
        <v>22.2</v>
      </c>
      <c r="I31" s="12">
        <v>1</v>
      </c>
      <c r="J31" s="15">
        <v>2</v>
      </c>
      <c r="K31" s="26">
        <f t="shared" si="2"/>
        <v>387.07563084879837</v>
      </c>
      <c r="L31" s="27">
        <f>IF(H31&lt;VLOOKUP(B31,'Plot Info'!$A$2:$T$500,9,FALSE),K31*0.0001*(1/VLOOKUP(B31,'Plot Info'!$A$2:$T$500,12,FALSE)),K31*0.0001*(1/VLOOKUP(B31,'Plot Info'!$A$2:$T$500,13,FALSE)))</f>
        <v>0.30802499999999999</v>
      </c>
      <c r="M31" s="27">
        <f>IF(H31&lt;VLOOKUP(B31,'Plot Info'!$A$2:$T$500,9,FALSE),I31*1/(VLOOKUP(B31,'Plot Info'!$A$2:$T$500,12,FALSE)),I31*1/(VLOOKUP(B31,'Plot Info'!$A$2:$T$500,13,FALSE)))</f>
        <v>7.9577471545947667</v>
      </c>
      <c r="N31" s="8" t="s">
        <v>536</v>
      </c>
      <c r="O31" s="40">
        <v>12.22</v>
      </c>
      <c r="P31" s="12">
        <v>186</v>
      </c>
    </row>
    <row r="32" spans="1:16">
      <c r="A32" s="27" t="str">
        <f t="shared" si="0"/>
        <v>ACA031</v>
      </c>
      <c r="B32" s="4" t="s">
        <v>429</v>
      </c>
      <c r="C32" s="27" t="str">
        <f>VLOOKUP(B32,'Plot Info'!$A$2:$T$500,2,FALSE)</f>
        <v>Austin Cary FL</v>
      </c>
      <c r="D32" s="37" t="s">
        <v>229</v>
      </c>
      <c r="E32" s="4" t="s">
        <v>493</v>
      </c>
      <c r="F32" s="4" t="s">
        <v>15</v>
      </c>
      <c r="G32" s="35" t="str">
        <f t="shared" si="1"/>
        <v>LIVE</v>
      </c>
      <c r="H32" s="40">
        <v>29.5</v>
      </c>
      <c r="I32" s="12">
        <v>1</v>
      </c>
      <c r="J32" s="15">
        <v>2</v>
      </c>
      <c r="K32" s="26">
        <f t="shared" si="2"/>
        <v>683.4927516966294</v>
      </c>
      <c r="L32" s="27">
        <f>IF(H32&lt;VLOOKUP(B32,'Plot Info'!$A$2:$T$500,9,FALSE),K32*0.0001*(1/VLOOKUP(B32,'Plot Info'!$A$2:$T$500,12,FALSE)),K32*0.0001*(1/VLOOKUP(B32,'Plot Info'!$A$2:$T$500,13,FALSE)))</f>
        <v>0.54390624999999992</v>
      </c>
      <c r="M32" s="27">
        <f>IF(H32&lt;VLOOKUP(B32,'Plot Info'!$A$2:$T$500,9,FALSE),I32*1/(VLOOKUP(B32,'Plot Info'!$A$2:$T$500,12,FALSE)),I32*1/(VLOOKUP(B32,'Plot Info'!$A$2:$T$500,13,FALSE)))</f>
        <v>7.9577471545947667</v>
      </c>
      <c r="N32" s="8" t="s">
        <v>537</v>
      </c>
      <c r="O32" s="40">
        <v>12.44</v>
      </c>
      <c r="P32" s="12">
        <v>196</v>
      </c>
    </row>
    <row r="33" spans="1:16">
      <c r="A33" s="27" t="str">
        <f t="shared" si="0"/>
        <v>ACA032</v>
      </c>
      <c r="B33" s="4" t="s">
        <v>429</v>
      </c>
      <c r="C33" s="27" t="str">
        <f>VLOOKUP(B33,'Plot Info'!$A$2:$T$500,2,FALSE)</f>
        <v>Austin Cary FL</v>
      </c>
      <c r="D33" s="37" t="s">
        <v>230</v>
      </c>
      <c r="E33" s="4" t="s">
        <v>493</v>
      </c>
      <c r="F33" s="4" t="s">
        <v>15</v>
      </c>
      <c r="G33" s="35" t="str">
        <f t="shared" si="1"/>
        <v>LIVE</v>
      </c>
      <c r="H33" s="40">
        <v>21.2</v>
      </c>
      <c r="I33" s="12">
        <v>1</v>
      </c>
      <c r="J33" s="15">
        <v>2</v>
      </c>
      <c r="K33" s="26">
        <f t="shared" si="2"/>
        <v>352.98935055734916</v>
      </c>
      <c r="L33" s="27">
        <f>IF(H33&lt;VLOOKUP(B33,'Plot Info'!$A$2:$T$500,9,FALSE),K33*0.0001*(1/VLOOKUP(B33,'Plot Info'!$A$2:$T$500,12,FALSE)),K33*0.0001*(1/VLOOKUP(B33,'Plot Info'!$A$2:$T$500,13,FALSE)))</f>
        <v>0.28090000000000004</v>
      </c>
      <c r="M33" s="27">
        <f>IF(H33&lt;VLOOKUP(B33,'Plot Info'!$A$2:$T$500,9,FALSE),I33*1/(VLOOKUP(B33,'Plot Info'!$A$2:$T$500,12,FALSE)),I33*1/(VLOOKUP(B33,'Plot Info'!$A$2:$T$500,13,FALSE)))</f>
        <v>7.9577471545947667</v>
      </c>
      <c r="N33" s="8" t="s">
        <v>538</v>
      </c>
      <c r="O33" s="40">
        <v>6.05</v>
      </c>
      <c r="P33" s="12">
        <v>215</v>
      </c>
    </row>
    <row r="34" spans="1:16">
      <c r="A34" s="27" t="str">
        <f t="shared" si="0"/>
        <v>ACB001</v>
      </c>
      <c r="B34" s="4" t="s">
        <v>540</v>
      </c>
      <c r="C34" s="27" t="str">
        <f>VLOOKUP(B34,'Plot Info'!$A$2:$T$500,2,FALSE)</f>
        <v>Austin Cary FL</v>
      </c>
      <c r="D34" s="37" t="s">
        <v>161</v>
      </c>
      <c r="E34" s="4" t="s">
        <v>493</v>
      </c>
      <c r="F34" s="13" t="s">
        <v>81</v>
      </c>
      <c r="G34" s="35" t="str">
        <f t="shared" si="1"/>
        <v>DEAD</v>
      </c>
      <c r="H34" s="40">
        <v>26.8</v>
      </c>
      <c r="I34" s="12">
        <v>1</v>
      </c>
      <c r="J34" s="15">
        <v>2</v>
      </c>
      <c r="K34" s="26">
        <f t="shared" si="2"/>
        <v>564.10437687858325</v>
      </c>
      <c r="L34" s="27">
        <f>IF(H34&lt;VLOOKUP(B34,'Plot Info'!$A$2:$T$500,9,FALSE),K34*0.0001*(1/VLOOKUP(B34,'Plot Info'!$A$2:$T$500,12,FALSE)),K34*0.0001*(1/VLOOKUP(B34,'Plot Info'!$A$2:$T$500,13,FALSE)))</f>
        <v>0.44889999999999997</v>
      </c>
      <c r="M34" s="27">
        <f>IF(H34&lt;VLOOKUP(B34,'Plot Info'!$A$2:$T$500,9,FALSE),I34*1/(VLOOKUP(B34,'Plot Info'!$A$2:$T$500,12,FALSE)),I34*1/(VLOOKUP(B34,'Plot Info'!$A$2:$T$500,13,FALSE)))</f>
        <v>7.9577471545947667</v>
      </c>
      <c r="O34" s="40">
        <v>19.37</v>
      </c>
      <c r="P34" s="12">
        <v>5</v>
      </c>
    </row>
    <row r="35" spans="1:16">
      <c r="A35" s="27" t="str">
        <f t="shared" si="0"/>
        <v>ACB002</v>
      </c>
      <c r="B35" s="4" t="s">
        <v>540</v>
      </c>
      <c r="C35" s="27" t="str">
        <f>VLOOKUP(B35,'Plot Info'!$A$2:$T$500,2,FALSE)</f>
        <v>Austin Cary FL</v>
      </c>
      <c r="D35" s="37" t="s">
        <v>162</v>
      </c>
      <c r="E35" s="4" t="s">
        <v>493</v>
      </c>
      <c r="F35" s="13" t="s">
        <v>15</v>
      </c>
      <c r="G35" s="35" t="str">
        <f t="shared" si="1"/>
        <v>LIVE</v>
      </c>
      <c r="H35" s="40">
        <v>28.5</v>
      </c>
      <c r="I35" s="12">
        <v>1</v>
      </c>
      <c r="J35" s="15">
        <v>2</v>
      </c>
      <c r="K35" s="26">
        <f t="shared" si="2"/>
        <v>637.93965821957738</v>
      </c>
      <c r="L35" s="27">
        <f>IF(H35&lt;VLOOKUP(B35,'Plot Info'!$A$2:$T$500,9,FALSE),K35*0.0001*(1/VLOOKUP(B35,'Plot Info'!$A$2:$T$500,12,FALSE)),K35*0.0001*(1/VLOOKUP(B35,'Plot Info'!$A$2:$T$500,13,FALSE)))</f>
        <v>0.50765625000000003</v>
      </c>
      <c r="M35" s="27">
        <f>IF(H35&lt;VLOOKUP(B35,'Plot Info'!$A$2:$T$500,9,FALSE),I35*1/(VLOOKUP(B35,'Plot Info'!$A$2:$T$500,12,FALSE)),I35*1/(VLOOKUP(B35,'Plot Info'!$A$2:$T$500,13,FALSE)))</f>
        <v>7.9577471545947667</v>
      </c>
      <c r="N35" s="8" t="s">
        <v>541</v>
      </c>
      <c r="O35" s="40">
        <v>19.309999999999999</v>
      </c>
      <c r="P35" s="12">
        <v>356</v>
      </c>
    </row>
    <row r="36" spans="1:16">
      <c r="A36" s="27" t="str">
        <f t="shared" si="0"/>
        <v>ACB003</v>
      </c>
      <c r="B36" s="4" t="s">
        <v>540</v>
      </c>
      <c r="C36" s="27" t="str">
        <f>VLOOKUP(B36,'Plot Info'!$A$2:$T$500,2,FALSE)</f>
        <v>Austin Cary FL</v>
      </c>
      <c r="D36" s="37" t="s">
        <v>163</v>
      </c>
      <c r="E36" s="4" t="s">
        <v>493</v>
      </c>
      <c r="F36" s="13" t="s">
        <v>15</v>
      </c>
      <c r="G36" s="35" t="str">
        <f t="shared" si="1"/>
        <v>LIVE</v>
      </c>
      <c r="H36" s="40">
        <v>33.200000000000003</v>
      </c>
      <c r="I36" s="12">
        <v>1</v>
      </c>
      <c r="J36" s="15">
        <v>2</v>
      </c>
      <c r="K36" s="26">
        <f t="shared" si="2"/>
        <v>865.69727162320362</v>
      </c>
      <c r="L36" s="27">
        <f>IF(H36&lt;VLOOKUP(B36,'Plot Info'!$A$2:$T$500,9,FALSE),K36*0.0001*(1/VLOOKUP(B36,'Plot Info'!$A$2:$T$500,12,FALSE)),K36*0.0001*(1/VLOOKUP(B36,'Plot Info'!$A$2:$T$500,13,FALSE)))</f>
        <v>0.68890000000000018</v>
      </c>
      <c r="M36" s="27">
        <f>IF(H36&lt;VLOOKUP(B36,'Plot Info'!$A$2:$T$500,9,FALSE),I36*1/(VLOOKUP(B36,'Plot Info'!$A$2:$T$500,12,FALSE)),I36*1/(VLOOKUP(B36,'Plot Info'!$A$2:$T$500,13,FALSE)))</f>
        <v>7.9577471545947667</v>
      </c>
      <c r="O36" s="40">
        <v>17.84</v>
      </c>
      <c r="P36" s="12">
        <v>358</v>
      </c>
    </row>
    <row r="37" spans="1:16">
      <c r="A37" s="27" t="str">
        <f t="shared" si="0"/>
        <v>ACB004</v>
      </c>
      <c r="B37" s="4" t="s">
        <v>540</v>
      </c>
      <c r="C37" s="27" t="str">
        <f>VLOOKUP(B37,'Plot Info'!$A$2:$T$500,2,FALSE)</f>
        <v>Austin Cary FL</v>
      </c>
      <c r="D37" s="37" t="s">
        <v>164</v>
      </c>
      <c r="E37" s="4" t="s">
        <v>493</v>
      </c>
      <c r="F37" s="13" t="s">
        <v>15</v>
      </c>
      <c r="G37" s="35" t="str">
        <f t="shared" si="1"/>
        <v>LIVE</v>
      </c>
      <c r="H37" s="40">
        <v>30.5</v>
      </c>
      <c r="I37" s="12">
        <v>1</v>
      </c>
      <c r="J37" s="15">
        <v>2</v>
      </c>
      <c r="K37" s="26">
        <f t="shared" si="2"/>
        <v>730.61664150047625</v>
      </c>
      <c r="L37" s="27">
        <f>IF(H37&lt;VLOOKUP(B37,'Plot Info'!$A$2:$T$500,9,FALSE),K37*0.0001*(1/VLOOKUP(B37,'Plot Info'!$A$2:$T$500,12,FALSE)),K37*0.0001*(1/VLOOKUP(B37,'Plot Info'!$A$2:$T$500,13,FALSE)))</f>
        <v>0.58140625000000001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18.09</v>
      </c>
      <c r="P37" s="12">
        <v>347</v>
      </c>
    </row>
    <row r="38" spans="1:16">
      <c r="A38" s="27" t="str">
        <f t="shared" si="0"/>
        <v>ACB005</v>
      </c>
      <c r="B38" s="4" t="s">
        <v>540</v>
      </c>
      <c r="C38" s="27" t="str">
        <f>VLOOKUP(B38,'Plot Info'!$A$2:$T$500,2,FALSE)</f>
        <v>Austin Cary FL</v>
      </c>
      <c r="D38" s="37" t="s">
        <v>165</v>
      </c>
      <c r="E38" s="4" t="s">
        <v>493</v>
      </c>
      <c r="F38" s="13" t="s">
        <v>15</v>
      </c>
      <c r="G38" s="35" t="str">
        <f t="shared" si="1"/>
        <v>LIVE</v>
      </c>
      <c r="H38" s="40">
        <v>33.5</v>
      </c>
      <c r="I38" s="12">
        <v>1</v>
      </c>
      <c r="J38" s="15">
        <v>2</v>
      </c>
      <c r="K38" s="26">
        <f t="shared" si="2"/>
        <v>881.41308887278637</v>
      </c>
      <c r="L38" s="27">
        <f>IF(H38&lt;VLOOKUP(B38,'Plot Info'!$A$2:$T$500,9,FALSE),K38*0.0001*(1/VLOOKUP(B38,'Plot Info'!$A$2:$T$500,12,FALSE)),K38*0.0001*(1/VLOOKUP(B38,'Plot Info'!$A$2:$T$500,13,FALSE)))</f>
        <v>0.70140625000000001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19.16</v>
      </c>
      <c r="P38" s="12">
        <v>329</v>
      </c>
    </row>
    <row r="39" spans="1:16">
      <c r="A39" s="27" t="str">
        <f t="shared" si="0"/>
        <v>ACB006</v>
      </c>
      <c r="B39" s="4" t="s">
        <v>540</v>
      </c>
      <c r="C39" s="27" t="str">
        <f>VLOOKUP(B39,'Plot Info'!$A$2:$T$500,2,FALSE)</f>
        <v>Austin Cary FL</v>
      </c>
      <c r="D39" s="37" t="s">
        <v>166</v>
      </c>
      <c r="E39" s="4" t="s">
        <v>493</v>
      </c>
      <c r="F39" s="13" t="s">
        <v>15</v>
      </c>
      <c r="G39" s="35" t="str">
        <f t="shared" si="1"/>
        <v>LIVE</v>
      </c>
      <c r="H39" s="40">
        <v>22.9</v>
      </c>
      <c r="I39" s="12">
        <v>1</v>
      </c>
      <c r="J39" s="15">
        <v>2</v>
      </c>
      <c r="K39" s="26">
        <f t="shared" si="2"/>
        <v>411.87065086725585</v>
      </c>
      <c r="L39" s="27">
        <f>IF(H39&lt;VLOOKUP(B39,'Plot Info'!$A$2:$T$500,9,FALSE),K39*0.0001*(1/VLOOKUP(B39,'Plot Info'!$A$2:$T$500,12,FALSE)),K39*0.0001*(1/VLOOKUP(B39,'Plot Info'!$A$2:$T$500,13,FALSE)))</f>
        <v>0.32775624999999997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12.82</v>
      </c>
      <c r="P39" s="12">
        <v>280</v>
      </c>
    </row>
    <row r="40" spans="1:16">
      <c r="A40" s="27" t="str">
        <f t="shared" si="0"/>
        <v>ACB007</v>
      </c>
      <c r="B40" s="4" t="s">
        <v>540</v>
      </c>
      <c r="C40" s="27" t="str">
        <f>VLOOKUP(B40,'Plot Info'!$A$2:$T$500,2,FALSE)</f>
        <v>Austin Cary FL</v>
      </c>
      <c r="D40" s="37" t="s">
        <v>167</v>
      </c>
      <c r="E40" s="4" t="s">
        <v>493</v>
      </c>
      <c r="F40" s="13" t="s">
        <v>15</v>
      </c>
      <c r="G40" s="35" t="str">
        <f t="shared" si="1"/>
        <v>LIVE</v>
      </c>
      <c r="H40" s="40">
        <v>33.299999999999997</v>
      </c>
      <c r="I40" s="12">
        <v>1</v>
      </c>
      <c r="J40" s="15">
        <v>2</v>
      </c>
      <c r="K40" s="26">
        <f t="shared" si="2"/>
        <v>870.92016940979636</v>
      </c>
      <c r="L40" s="27">
        <f>IF(H40&lt;VLOOKUP(B40,'Plot Info'!$A$2:$T$500,9,FALSE),K40*0.0001*(1/VLOOKUP(B40,'Plot Info'!$A$2:$T$500,12,FALSE)),K40*0.0001*(1/VLOOKUP(B40,'Plot Info'!$A$2:$T$500,13,FALSE)))</f>
        <v>0.69305624999999993</v>
      </c>
      <c r="M40" s="27">
        <f>IF(H40&lt;VLOOKUP(B40,'Plot Info'!$A$2:$T$500,9,FALSE),I40*1/(VLOOKUP(B40,'Plot Info'!$A$2:$T$500,12,FALSE)),I40*1/(VLOOKUP(B40,'Plot Info'!$A$2:$T$500,13,FALSE)))</f>
        <v>7.9577471545947667</v>
      </c>
      <c r="O40" s="40">
        <v>6.61</v>
      </c>
      <c r="P40" s="12">
        <v>294</v>
      </c>
    </row>
    <row r="41" spans="1:16">
      <c r="A41" s="27" t="str">
        <f t="shared" si="0"/>
        <v>ACB008</v>
      </c>
      <c r="B41" s="4" t="s">
        <v>540</v>
      </c>
      <c r="C41" s="27" t="str">
        <f>VLOOKUP(B41,'Plot Info'!$A$2:$T$500,2,FALSE)</f>
        <v>Austin Cary FL</v>
      </c>
      <c r="D41" s="37" t="s">
        <v>168</v>
      </c>
      <c r="E41" s="4" t="s">
        <v>493</v>
      </c>
      <c r="F41" s="13" t="s">
        <v>16</v>
      </c>
      <c r="G41" s="35" t="str">
        <f t="shared" si="1"/>
        <v>LIVE</v>
      </c>
      <c r="H41" s="40">
        <v>10</v>
      </c>
      <c r="I41" s="12">
        <v>1</v>
      </c>
      <c r="J41" s="15">
        <v>2</v>
      </c>
      <c r="K41" s="26">
        <f t="shared" si="2"/>
        <v>78.539816339744831</v>
      </c>
      <c r="L41" s="27">
        <f>IF(H41&lt;VLOOKUP(B41,'Plot Info'!$A$2:$T$500,9,FALSE),K41*0.0001*(1/VLOOKUP(B41,'Plot Info'!$A$2:$T$500,12,FALSE)),K41*0.0001*(1/VLOOKUP(B41,'Plot Info'!$A$2:$T$500,13,FALSE)))</f>
        <v>0.14792899408284024</v>
      </c>
      <c r="M41" s="27">
        <f>IF(H41&lt;VLOOKUP(B41,'Plot Info'!$A$2:$T$500,9,FALSE),I41*1/(VLOOKUP(B41,'Plot Info'!$A$2:$T$500,12,FALSE)),I41*1/(VLOOKUP(B41,'Plot Info'!$A$2:$T$500,13,FALSE)))</f>
        <v>18.834904507916608</v>
      </c>
      <c r="O41" s="40">
        <v>6</v>
      </c>
      <c r="P41" s="12">
        <v>299</v>
      </c>
    </row>
    <row r="42" spans="1:16">
      <c r="A42" s="27" t="str">
        <f t="shared" si="0"/>
        <v>ACB009</v>
      </c>
      <c r="B42" s="4" t="s">
        <v>540</v>
      </c>
      <c r="C42" s="27" t="str">
        <f>VLOOKUP(B42,'Plot Info'!$A$2:$T$500,2,FALSE)</f>
        <v>Austin Cary FL</v>
      </c>
      <c r="D42" s="37" t="s">
        <v>169</v>
      </c>
      <c r="E42" s="4" t="s">
        <v>493</v>
      </c>
      <c r="F42" s="13" t="s">
        <v>15</v>
      </c>
      <c r="G42" s="35" t="str">
        <f t="shared" si="1"/>
        <v>LIVE</v>
      </c>
      <c r="H42" s="40">
        <v>34.299999999999997</v>
      </c>
      <c r="I42" s="12">
        <v>1</v>
      </c>
      <c r="J42" s="15">
        <v>2</v>
      </c>
      <c r="K42" s="26">
        <f t="shared" si="2"/>
        <v>924.01308525546381</v>
      </c>
      <c r="L42" s="27">
        <f>IF(H42&lt;VLOOKUP(B42,'Plot Info'!$A$2:$T$500,9,FALSE),K42*0.0001*(1/VLOOKUP(B42,'Plot Info'!$A$2:$T$500,12,FALSE)),K42*0.0001*(1/VLOOKUP(B42,'Plot Info'!$A$2:$T$500,13,FALSE)))</f>
        <v>0.73530624999999994</v>
      </c>
      <c r="M42" s="27">
        <f>IF(H42&lt;VLOOKUP(B42,'Plot Info'!$A$2:$T$500,9,FALSE),I42*1/(VLOOKUP(B42,'Plot Info'!$A$2:$T$500,12,FALSE)),I42*1/(VLOOKUP(B42,'Plot Info'!$A$2:$T$500,13,FALSE)))</f>
        <v>7.9577471545947667</v>
      </c>
      <c r="O42" s="40">
        <v>3.84</v>
      </c>
      <c r="P42" s="12">
        <v>254</v>
      </c>
    </row>
    <row r="43" spans="1:16">
      <c r="A43" s="27" t="str">
        <f t="shared" si="0"/>
        <v>ACB010</v>
      </c>
      <c r="B43" s="4" t="s">
        <v>540</v>
      </c>
      <c r="C43" s="27" t="str">
        <f>VLOOKUP(B43,'Plot Info'!$A$2:$T$500,2,FALSE)</f>
        <v>Austin Cary FL</v>
      </c>
      <c r="D43" s="37" t="s">
        <v>170</v>
      </c>
      <c r="E43" s="4" t="s">
        <v>493</v>
      </c>
      <c r="F43" s="13" t="s">
        <v>15</v>
      </c>
      <c r="G43" s="35" t="str">
        <f t="shared" si="1"/>
        <v>LIVE</v>
      </c>
      <c r="H43" s="40">
        <v>27.2</v>
      </c>
      <c r="I43" s="12">
        <v>1</v>
      </c>
      <c r="J43" s="15">
        <v>2</v>
      </c>
      <c r="K43" s="26">
        <f t="shared" si="2"/>
        <v>581.06897720796803</v>
      </c>
      <c r="L43" s="27">
        <f>IF(H43&lt;VLOOKUP(B43,'Plot Info'!$A$2:$T$500,9,FALSE),K43*0.0001*(1/VLOOKUP(B43,'Plot Info'!$A$2:$T$500,12,FALSE)),K43*0.0001*(1/VLOOKUP(B43,'Plot Info'!$A$2:$T$500,13,FALSE)))</f>
        <v>0.46239999999999992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6.66</v>
      </c>
      <c r="P43" s="12">
        <v>250</v>
      </c>
    </row>
    <row r="44" spans="1:16">
      <c r="A44" s="27" t="str">
        <f t="shared" si="0"/>
        <v>ACB011</v>
      </c>
      <c r="B44" s="4" t="s">
        <v>540</v>
      </c>
      <c r="C44" s="27" t="str">
        <f>VLOOKUP(B44,'Plot Info'!$A$2:$T$500,2,FALSE)</f>
        <v>Austin Cary FL</v>
      </c>
      <c r="D44" s="37" t="s">
        <v>171</v>
      </c>
      <c r="E44" s="4" t="s">
        <v>493</v>
      </c>
      <c r="F44" s="13" t="s">
        <v>15</v>
      </c>
      <c r="G44" s="35" t="str">
        <f t="shared" si="1"/>
        <v>LIVE</v>
      </c>
      <c r="H44" s="40">
        <v>29.9</v>
      </c>
      <c r="I44" s="12">
        <v>1</v>
      </c>
      <c r="J44" s="15">
        <v>2</v>
      </c>
      <c r="K44" s="26">
        <f t="shared" si="2"/>
        <v>702.15381205895267</v>
      </c>
      <c r="L44" s="27">
        <f>IF(H44&lt;VLOOKUP(B44,'Plot Info'!$A$2:$T$500,9,FALSE),K44*0.0001*(1/VLOOKUP(B44,'Plot Info'!$A$2:$T$500,12,FALSE)),K44*0.0001*(1/VLOOKUP(B44,'Plot Info'!$A$2:$T$500,13,FALSE)))</f>
        <v>0.55875624999999995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18.309999999999999</v>
      </c>
      <c r="P44" s="12">
        <v>240</v>
      </c>
    </row>
    <row r="45" spans="1:16">
      <c r="A45" s="27" t="str">
        <f t="shared" si="0"/>
        <v>ACB012</v>
      </c>
      <c r="B45" s="4" t="s">
        <v>540</v>
      </c>
      <c r="C45" s="27" t="str">
        <f>VLOOKUP(B45,'Plot Info'!$A$2:$T$500,2,FALSE)</f>
        <v>Austin Cary FL</v>
      </c>
      <c r="D45" s="37" t="s">
        <v>172</v>
      </c>
      <c r="E45" s="4" t="s">
        <v>493</v>
      </c>
      <c r="F45" s="13" t="s">
        <v>15</v>
      </c>
      <c r="G45" s="35" t="str">
        <f t="shared" si="1"/>
        <v>LIVE</v>
      </c>
      <c r="H45" s="40">
        <v>24.4</v>
      </c>
      <c r="I45" s="12">
        <v>1</v>
      </c>
      <c r="J45" s="15">
        <v>2</v>
      </c>
      <c r="K45" s="26">
        <f t="shared" si="2"/>
        <v>467.59465056030473</v>
      </c>
      <c r="L45" s="27">
        <f>IF(H45&lt;VLOOKUP(B45,'Plot Info'!$A$2:$T$500,9,FALSE),K45*0.0001*(1/VLOOKUP(B45,'Plot Info'!$A$2:$T$500,12,FALSE)),K45*0.0001*(1/VLOOKUP(B45,'Plot Info'!$A$2:$T$500,13,FALSE)))</f>
        <v>0.37209999999999993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18.04</v>
      </c>
      <c r="P45" s="12">
        <v>226</v>
      </c>
    </row>
    <row r="46" spans="1:16">
      <c r="A46" s="27" t="str">
        <f t="shared" si="0"/>
        <v>ACB013</v>
      </c>
      <c r="B46" s="4" t="s">
        <v>540</v>
      </c>
      <c r="C46" s="27" t="str">
        <f>VLOOKUP(B46,'Plot Info'!$A$2:$T$500,2,FALSE)</f>
        <v>Austin Cary FL</v>
      </c>
      <c r="D46" s="37" t="s">
        <v>173</v>
      </c>
      <c r="E46" s="4" t="s">
        <v>493</v>
      </c>
      <c r="F46" s="13" t="s">
        <v>15</v>
      </c>
      <c r="G46" s="35" t="str">
        <f t="shared" si="1"/>
        <v>LIVE</v>
      </c>
      <c r="H46" s="40">
        <v>29.6</v>
      </c>
      <c r="I46" s="12">
        <v>1</v>
      </c>
      <c r="J46" s="15">
        <v>2</v>
      </c>
      <c r="K46" s="26">
        <f t="shared" si="2"/>
        <v>688.1344548423084</v>
      </c>
      <c r="L46" s="27">
        <f>IF(H46&lt;VLOOKUP(B46,'Plot Info'!$A$2:$T$500,9,FALSE),K46*0.0001*(1/VLOOKUP(B46,'Plot Info'!$A$2:$T$500,12,FALSE)),K46*0.0001*(1/VLOOKUP(B46,'Plot Info'!$A$2:$T$500,13,FALSE)))</f>
        <v>0.54760000000000009</v>
      </c>
      <c r="M46" s="27">
        <f>IF(H46&lt;VLOOKUP(B46,'Plot Info'!$A$2:$T$500,9,FALSE),I46*1/(VLOOKUP(B46,'Plot Info'!$A$2:$T$500,12,FALSE)),I46*1/(VLOOKUP(B46,'Plot Info'!$A$2:$T$500,13,FALSE)))</f>
        <v>7.9577471545947667</v>
      </c>
      <c r="O46" s="40">
        <v>19.12</v>
      </c>
      <c r="P46" s="12">
        <v>215</v>
      </c>
    </row>
    <row r="47" spans="1:16">
      <c r="A47" s="27" t="str">
        <f t="shared" si="0"/>
        <v>ACB014</v>
      </c>
      <c r="B47" s="4" t="s">
        <v>540</v>
      </c>
      <c r="C47" s="27" t="str">
        <f>VLOOKUP(B47,'Plot Info'!$A$2:$T$500,2,FALSE)</f>
        <v>Austin Cary FL</v>
      </c>
      <c r="D47" s="37" t="s">
        <v>174</v>
      </c>
      <c r="E47" s="4" t="s">
        <v>493</v>
      </c>
      <c r="F47" s="13" t="s">
        <v>15</v>
      </c>
      <c r="G47" s="35" t="str">
        <f t="shared" si="1"/>
        <v>LIVE</v>
      </c>
      <c r="H47" s="40">
        <v>28.9</v>
      </c>
      <c r="I47" s="12">
        <v>1</v>
      </c>
      <c r="J47" s="15">
        <v>2</v>
      </c>
      <c r="K47" s="26">
        <f t="shared" si="2"/>
        <v>655.97240005118272</v>
      </c>
      <c r="L47" s="27">
        <f>IF(H47&lt;VLOOKUP(B47,'Plot Info'!$A$2:$T$500,9,FALSE),K47*0.0001*(1/VLOOKUP(B47,'Plot Info'!$A$2:$T$500,12,FALSE)),K47*0.0001*(1/VLOOKUP(B47,'Plot Info'!$A$2:$T$500,13,FALSE)))</f>
        <v>0.52200624999999989</v>
      </c>
      <c r="M47" s="27">
        <f>IF(H47&lt;VLOOKUP(B47,'Plot Info'!$A$2:$T$500,9,FALSE),I47*1/(VLOOKUP(B47,'Plot Info'!$A$2:$T$500,12,FALSE)),I47*1/(VLOOKUP(B47,'Plot Info'!$A$2:$T$500,13,FALSE)))</f>
        <v>7.9577471545947667</v>
      </c>
      <c r="O47" s="40">
        <v>15.81</v>
      </c>
      <c r="P47" s="12">
        <v>221</v>
      </c>
    </row>
    <row r="48" spans="1:16">
      <c r="A48" s="27" t="str">
        <f t="shared" si="0"/>
        <v>ACB015</v>
      </c>
      <c r="B48" s="4" t="s">
        <v>540</v>
      </c>
      <c r="C48" s="27" t="str">
        <f>VLOOKUP(B48,'Plot Info'!$A$2:$T$500,2,FALSE)</f>
        <v>Austin Cary FL</v>
      </c>
      <c r="D48" s="37" t="s">
        <v>175</v>
      </c>
      <c r="E48" s="4" t="s">
        <v>493</v>
      </c>
      <c r="F48" s="13" t="s">
        <v>15</v>
      </c>
      <c r="G48" s="35" t="str">
        <f t="shared" si="1"/>
        <v>LIVE</v>
      </c>
      <c r="H48" s="40">
        <v>28.4</v>
      </c>
      <c r="I48" s="12">
        <v>1</v>
      </c>
      <c r="J48" s="15">
        <v>2</v>
      </c>
      <c r="K48" s="26">
        <f t="shared" si="2"/>
        <v>633.47074266984589</v>
      </c>
      <c r="L48" s="27">
        <f>IF(H48&lt;VLOOKUP(B48,'Plot Info'!$A$2:$T$500,9,FALSE),K48*0.0001*(1/VLOOKUP(B48,'Plot Info'!$A$2:$T$500,12,FALSE)),K48*0.0001*(1/VLOOKUP(B48,'Plot Info'!$A$2:$T$500,13,FALSE)))</f>
        <v>0.50409999999999999</v>
      </c>
      <c r="M48" s="27">
        <f>IF(H48&lt;VLOOKUP(B48,'Plot Info'!$A$2:$T$500,9,FALSE),I48*1/(VLOOKUP(B48,'Plot Info'!$A$2:$T$500,12,FALSE)),I48*1/(VLOOKUP(B48,'Plot Info'!$A$2:$T$500,13,FALSE)))</f>
        <v>7.9577471545947667</v>
      </c>
      <c r="O48" s="40">
        <v>9.56</v>
      </c>
      <c r="P48" s="12">
        <v>225</v>
      </c>
    </row>
    <row r="49" spans="1:16">
      <c r="A49" s="27" t="str">
        <f t="shared" si="0"/>
        <v>ACB016</v>
      </c>
      <c r="B49" s="4" t="s">
        <v>540</v>
      </c>
      <c r="C49" s="27" t="str">
        <f>VLOOKUP(B49,'Plot Info'!$A$2:$T$500,2,FALSE)</f>
        <v>Austin Cary FL</v>
      </c>
      <c r="D49" s="37" t="s">
        <v>176</v>
      </c>
      <c r="E49" s="4" t="s">
        <v>493</v>
      </c>
      <c r="F49" s="13" t="s">
        <v>15</v>
      </c>
      <c r="G49" s="35" t="str">
        <f t="shared" si="1"/>
        <v>LIVE</v>
      </c>
      <c r="H49" s="40">
        <v>31.4</v>
      </c>
      <c r="I49" s="12">
        <v>1</v>
      </c>
      <c r="J49" s="15">
        <v>2</v>
      </c>
      <c r="K49" s="26">
        <f t="shared" si="2"/>
        <v>774.37117318334799</v>
      </c>
      <c r="L49" s="27">
        <f>IF(H49&lt;VLOOKUP(B49,'Plot Info'!$A$2:$T$500,9,FALSE),K49*0.0001*(1/VLOOKUP(B49,'Plot Info'!$A$2:$T$500,12,FALSE)),K49*0.0001*(1/VLOOKUP(B49,'Plot Info'!$A$2:$T$500,13,FALSE)))</f>
        <v>0.61622499999999991</v>
      </c>
      <c r="M49" s="27">
        <f>IF(H49&lt;VLOOKUP(B49,'Plot Info'!$A$2:$T$500,9,FALSE),I49*1/(VLOOKUP(B49,'Plot Info'!$A$2:$T$500,12,FALSE)),I49*1/(VLOOKUP(B49,'Plot Info'!$A$2:$T$500,13,FALSE)))</f>
        <v>7.9577471545947667</v>
      </c>
      <c r="O49" s="40">
        <v>10.52</v>
      </c>
      <c r="P49" s="12">
        <v>214</v>
      </c>
    </row>
    <row r="50" spans="1:16">
      <c r="A50" s="27" t="str">
        <f t="shared" si="0"/>
        <v>ACB017</v>
      </c>
      <c r="B50" s="4" t="s">
        <v>540</v>
      </c>
      <c r="C50" s="27" t="str">
        <f>VLOOKUP(B50,'Plot Info'!$A$2:$T$500,2,FALSE)</f>
        <v>Austin Cary FL</v>
      </c>
      <c r="D50" s="37" t="s">
        <v>177</v>
      </c>
      <c r="E50" s="4" t="s">
        <v>493</v>
      </c>
      <c r="F50" s="13" t="s">
        <v>15</v>
      </c>
      <c r="G50" s="35" t="str">
        <f t="shared" si="1"/>
        <v>LIVE</v>
      </c>
      <c r="H50" s="40">
        <v>26.7</v>
      </c>
      <c r="I50" s="12">
        <v>1</v>
      </c>
      <c r="J50" s="15">
        <v>2</v>
      </c>
      <c r="K50" s="26">
        <f t="shared" si="2"/>
        <v>559.90249670440687</v>
      </c>
      <c r="L50" s="27">
        <f>IF(H50&lt;VLOOKUP(B50,'Plot Info'!$A$2:$T$500,9,FALSE),K50*0.0001*(1/VLOOKUP(B50,'Plot Info'!$A$2:$T$500,12,FALSE)),K50*0.0001*(1/VLOOKUP(B50,'Plot Info'!$A$2:$T$500,13,FALSE)))</f>
        <v>0.44555624999999993</v>
      </c>
      <c r="M50" s="27">
        <f>IF(H50&lt;VLOOKUP(B50,'Plot Info'!$A$2:$T$500,9,FALSE),I50*1/(VLOOKUP(B50,'Plot Info'!$A$2:$T$500,12,FALSE)),I50*1/(VLOOKUP(B50,'Plot Info'!$A$2:$T$500,13,FALSE)))</f>
        <v>7.9577471545947667</v>
      </c>
      <c r="O50" s="40">
        <v>18.829999999999998</v>
      </c>
      <c r="P50" s="12">
        <v>199</v>
      </c>
    </row>
    <row r="51" spans="1:16">
      <c r="A51" s="27" t="str">
        <f t="shared" si="0"/>
        <v>ACB018</v>
      </c>
      <c r="B51" s="4" t="s">
        <v>540</v>
      </c>
      <c r="C51" s="27" t="str">
        <f>VLOOKUP(B51,'Plot Info'!$A$2:$T$500,2,FALSE)</f>
        <v>Austin Cary FL</v>
      </c>
      <c r="D51" s="37" t="s">
        <v>178</v>
      </c>
      <c r="E51" s="4" t="s">
        <v>493</v>
      </c>
      <c r="F51" s="13" t="s">
        <v>15</v>
      </c>
      <c r="G51" s="35" t="str">
        <f t="shared" si="1"/>
        <v>LIVE</v>
      </c>
      <c r="H51" s="40">
        <v>28.8</v>
      </c>
      <c r="I51" s="12">
        <v>1</v>
      </c>
      <c r="J51" s="15">
        <v>2</v>
      </c>
      <c r="K51" s="26">
        <f t="shared" si="2"/>
        <v>651.44065264837957</v>
      </c>
      <c r="L51" s="27">
        <f>IF(H51&lt;VLOOKUP(B51,'Plot Info'!$A$2:$T$500,9,FALSE),K51*0.0001*(1/VLOOKUP(B51,'Plot Info'!$A$2:$T$500,12,FALSE)),K51*0.0001*(1/VLOOKUP(B51,'Plot Info'!$A$2:$T$500,13,FALSE)))</f>
        <v>0.51840000000000008</v>
      </c>
      <c r="M51" s="27">
        <f>IF(H51&lt;VLOOKUP(B51,'Plot Info'!$A$2:$T$500,9,FALSE),I51*1/(VLOOKUP(B51,'Plot Info'!$A$2:$T$500,12,FALSE)),I51*1/(VLOOKUP(B51,'Plot Info'!$A$2:$T$500,13,FALSE)))</f>
        <v>7.9577471545947667</v>
      </c>
      <c r="O51" s="40">
        <v>16.29</v>
      </c>
      <c r="P51" s="12">
        <v>182</v>
      </c>
    </row>
    <row r="52" spans="1:16">
      <c r="A52" s="27" t="str">
        <f t="shared" si="0"/>
        <v>ACB019</v>
      </c>
      <c r="B52" s="4" t="s">
        <v>540</v>
      </c>
      <c r="C52" s="27" t="str">
        <f>VLOOKUP(B52,'Plot Info'!$A$2:$T$500,2,FALSE)</f>
        <v>Austin Cary FL</v>
      </c>
      <c r="D52" s="37" t="s">
        <v>179</v>
      </c>
      <c r="E52" s="4" t="s">
        <v>493</v>
      </c>
      <c r="F52" s="13" t="s">
        <v>15</v>
      </c>
      <c r="G52" s="35" t="str">
        <f t="shared" si="1"/>
        <v>LIVE</v>
      </c>
      <c r="H52" s="40">
        <v>28.5</v>
      </c>
      <c r="I52" s="12">
        <v>1</v>
      </c>
      <c r="J52" s="15">
        <v>2</v>
      </c>
      <c r="K52" s="26">
        <f t="shared" si="2"/>
        <v>637.93965821957738</v>
      </c>
      <c r="L52" s="27">
        <f>IF(H52&lt;VLOOKUP(B52,'Plot Info'!$A$2:$T$500,9,FALSE),K52*0.0001*(1/VLOOKUP(B52,'Plot Info'!$A$2:$T$500,12,FALSE)),K52*0.0001*(1/VLOOKUP(B52,'Plot Info'!$A$2:$T$500,13,FALSE)))</f>
        <v>0.50765625000000003</v>
      </c>
      <c r="M52" s="27">
        <f>IF(H52&lt;VLOOKUP(B52,'Plot Info'!$A$2:$T$500,9,FALSE),I52*1/(VLOOKUP(B52,'Plot Info'!$A$2:$T$500,12,FALSE)),I52*1/(VLOOKUP(B52,'Plot Info'!$A$2:$T$500,13,FALSE)))</f>
        <v>7.9577471545947667</v>
      </c>
      <c r="O52" s="40">
        <v>15.78</v>
      </c>
      <c r="P52" s="12">
        <v>167</v>
      </c>
    </row>
    <row r="53" spans="1:16">
      <c r="A53" s="27" t="str">
        <f t="shared" si="0"/>
        <v>ACB020</v>
      </c>
      <c r="B53" s="4" t="s">
        <v>540</v>
      </c>
      <c r="C53" s="27" t="str">
        <f>VLOOKUP(B53,'Plot Info'!$A$2:$T$500,2,FALSE)</f>
        <v>Austin Cary FL</v>
      </c>
      <c r="D53" s="37" t="s">
        <v>180</v>
      </c>
      <c r="E53" s="4" t="s">
        <v>493</v>
      </c>
      <c r="F53" s="13" t="s">
        <v>15</v>
      </c>
      <c r="G53" s="35" t="str">
        <f t="shared" si="1"/>
        <v>LIVE</v>
      </c>
      <c r="H53" s="40">
        <v>34.9</v>
      </c>
      <c r="I53" s="12">
        <v>1</v>
      </c>
      <c r="J53" s="15">
        <v>2</v>
      </c>
      <c r="K53" s="26">
        <f t="shared" si="2"/>
        <v>956.62281699972596</v>
      </c>
      <c r="L53" s="27">
        <f>IF(H53&lt;VLOOKUP(B53,'Plot Info'!$A$2:$T$500,9,FALSE),K53*0.0001*(1/VLOOKUP(B53,'Plot Info'!$A$2:$T$500,12,FALSE)),K53*0.0001*(1/VLOOKUP(B53,'Plot Info'!$A$2:$T$500,13,FALSE)))</f>
        <v>0.76125624999999997</v>
      </c>
      <c r="M53" s="27">
        <f>IF(H53&lt;VLOOKUP(B53,'Plot Info'!$A$2:$T$500,9,FALSE),I53*1/(VLOOKUP(B53,'Plot Info'!$A$2:$T$500,12,FALSE)),I53*1/(VLOOKUP(B53,'Plot Info'!$A$2:$T$500,13,FALSE)))</f>
        <v>7.9577471545947667</v>
      </c>
      <c r="N53" s="8" t="s">
        <v>542</v>
      </c>
      <c r="O53" s="40">
        <v>15.89</v>
      </c>
      <c r="P53" s="12">
        <v>165</v>
      </c>
    </row>
    <row r="54" spans="1:16">
      <c r="A54" s="27" t="str">
        <f t="shared" si="0"/>
        <v>ACB021</v>
      </c>
      <c r="B54" s="4" t="s">
        <v>540</v>
      </c>
      <c r="C54" s="27" t="str">
        <f>VLOOKUP(B54,'Plot Info'!$A$2:$T$500,2,FALSE)</f>
        <v>Austin Cary FL</v>
      </c>
      <c r="D54" s="37" t="s">
        <v>219</v>
      </c>
      <c r="E54" s="4" t="s">
        <v>493</v>
      </c>
      <c r="F54" s="13" t="s">
        <v>15</v>
      </c>
      <c r="G54" s="35" t="str">
        <f t="shared" si="1"/>
        <v>LIVE</v>
      </c>
      <c r="H54" s="40">
        <v>29.7</v>
      </c>
      <c r="I54" s="12">
        <v>1</v>
      </c>
      <c r="J54" s="15">
        <v>2</v>
      </c>
      <c r="K54" s="26">
        <f t="shared" si="2"/>
        <v>692.79186595125509</v>
      </c>
      <c r="L54" s="27">
        <f>IF(H54&lt;VLOOKUP(B54,'Plot Info'!$A$2:$T$500,9,FALSE),K54*0.0001*(1/VLOOKUP(B54,'Plot Info'!$A$2:$T$500,12,FALSE)),K54*0.0001*(1/VLOOKUP(B54,'Plot Info'!$A$2:$T$500,13,FALSE)))</f>
        <v>0.55130624999999989</v>
      </c>
      <c r="M54" s="27">
        <f>IF(H54&lt;VLOOKUP(B54,'Plot Info'!$A$2:$T$500,9,FALSE),I54*1/(VLOOKUP(B54,'Plot Info'!$A$2:$T$500,12,FALSE)),I54*1/(VLOOKUP(B54,'Plot Info'!$A$2:$T$500,13,FALSE)))</f>
        <v>7.9577471545947667</v>
      </c>
      <c r="O54" s="40">
        <v>12.5</v>
      </c>
      <c r="P54" s="12">
        <v>166</v>
      </c>
    </row>
    <row r="55" spans="1:16">
      <c r="A55" s="27" t="str">
        <f t="shared" si="0"/>
        <v>ACB022</v>
      </c>
      <c r="B55" s="4" t="s">
        <v>540</v>
      </c>
      <c r="C55" s="27" t="str">
        <f>VLOOKUP(B55,'Plot Info'!$A$2:$T$500,2,FALSE)</f>
        <v>Austin Cary FL</v>
      </c>
      <c r="D55" s="37" t="s">
        <v>220</v>
      </c>
      <c r="E55" s="4" t="s">
        <v>493</v>
      </c>
      <c r="F55" s="13" t="s">
        <v>15</v>
      </c>
      <c r="G55" s="35" t="str">
        <f t="shared" si="1"/>
        <v>LIVE</v>
      </c>
      <c r="H55" s="40">
        <v>24</v>
      </c>
      <c r="I55" s="12">
        <v>1</v>
      </c>
      <c r="J55" s="15">
        <v>2</v>
      </c>
      <c r="K55" s="26">
        <f t="shared" si="2"/>
        <v>452.38934211693021</v>
      </c>
      <c r="L55" s="27">
        <f>IF(H55&lt;VLOOKUP(B55,'Plot Info'!$A$2:$T$500,9,FALSE),K55*0.0001*(1/VLOOKUP(B55,'Plot Info'!$A$2:$T$500,12,FALSE)),K55*0.0001*(1/VLOOKUP(B55,'Plot Info'!$A$2:$T$500,13,FALSE)))</f>
        <v>0.36000000000000004</v>
      </c>
      <c r="M55" s="27">
        <f>IF(H55&lt;VLOOKUP(B55,'Plot Info'!$A$2:$T$500,9,FALSE),I55*1/(VLOOKUP(B55,'Plot Info'!$A$2:$T$500,12,FALSE)),I55*1/(VLOOKUP(B55,'Plot Info'!$A$2:$T$500,13,FALSE)))</f>
        <v>7.9577471545947667</v>
      </c>
      <c r="O55" s="40">
        <v>9.7899999999999991</v>
      </c>
      <c r="P55" s="12">
        <v>127</v>
      </c>
    </row>
    <row r="56" spans="1:16">
      <c r="A56" s="27" t="str">
        <f t="shared" si="0"/>
        <v>ACB023</v>
      </c>
      <c r="B56" s="4" t="s">
        <v>540</v>
      </c>
      <c r="C56" s="27" t="str">
        <f>VLOOKUP(B56,'Plot Info'!$A$2:$T$500,2,FALSE)</f>
        <v>Austin Cary FL</v>
      </c>
      <c r="D56" s="37" t="s">
        <v>221</v>
      </c>
      <c r="E56" s="4" t="s">
        <v>493</v>
      </c>
      <c r="F56" s="13" t="s">
        <v>15</v>
      </c>
      <c r="G56" s="35" t="str">
        <f t="shared" si="1"/>
        <v>LIVE</v>
      </c>
      <c r="H56" s="40">
        <v>32.6</v>
      </c>
      <c r="I56" s="12">
        <v>1</v>
      </c>
      <c r="J56" s="15">
        <v>2</v>
      </c>
      <c r="K56" s="26">
        <f t="shared" si="2"/>
        <v>834.68975213227213</v>
      </c>
      <c r="L56" s="27">
        <f>IF(H56&lt;VLOOKUP(B56,'Plot Info'!$A$2:$T$500,9,FALSE),K56*0.0001*(1/VLOOKUP(B56,'Plot Info'!$A$2:$T$500,12,FALSE)),K56*0.0001*(1/VLOOKUP(B56,'Plot Info'!$A$2:$T$500,13,FALSE)))</f>
        <v>0.66422499999999995</v>
      </c>
      <c r="M56" s="27">
        <f>IF(H56&lt;VLOOKUP(B56,'Plot Info'!$A$2:$T$500,9,FALSE),I56*1/(VLOOKUP(B56,'Plot Info'!$A$2:$T$500,12,FALSE)),I56*1/(VLOOKUP(B56,'Plot Info'!$A$2:$T$500,13,FALSE)))</f>
        <v>7.9577471545947667</v>
      </c>
      <c r="O56" s="40">
        <v>6.36</v>
      </c>
      <c r="P56" s="12">
        <v>134</v>
      </c>
    </row>
    <row r="57" spans="1:16">
      <c r="A57" s="27" t="str">
        <f t="shared" si="0"/>
        <v>ACB024</v>
      </c>
      <c r="B57" s="4" t="s">
        <v>540</v>
      </c>
      <c r="C57" s="27" t="str">
        <f>VLOOKUP(B57,'Plot Info'!$A$2:$T$500,2,FALSE)</f>
        <v>Austin Cary FL</v>
      </c>
      <c r="D57" s="37" t="s">
        <v>222</v>
      </c>
      <c r="E57" s="4" t="s">
        <v>493</v>
      </c>
      <c r="F57" s="13" t="s">
        <v>15</v>
      </c>
      <c r="G57" s="35" t="str">
        <f t="shared" si="1"/>
        <v>LIVE</v>
      </c>
      <c r="H57" s="40">
        <v>32.700000000000003</v>
      </c>
      <c r="I57" s="12">
        <v>1</v>
      </c>
      <c r="J57" s="15">
        <v>2</v>
      </c>
      <c r="K57" s="26">
        <f t="shared" si="2"/>
        <v>839.81840213925761</v>
      </c>
      <c r="L57" s="27">
        <f>IF(H57&lt;VLOOKUP(B57,'Plot Info'!$A$2:$T$500,9,FALSE),K57*0.0001*(1/VLOOKUP(B57,'Plot Info'!$A$2:$T$500,12,FALSE)),K57*0.0001*(1/VLOOKUP(B57,'Plot Info'!$A$2:$T$500,13,FALSE)))</f>
        <v>0.6683062500000001</v>
      </c>
      <c r="M57" s="27">
        <f>IF(H57&lt;VLOOKUP(B57,'Plot Info'!$A$2:$T$500,9,FALSE),I57*1/(VLOOKUP(B57,'Plot Info'!$A$2:$T$500,12,FALSE)),I57*1/(VLOOKUP(B57,'Plot Info'!$A$2:$T$500,13,FALSE)))</f>
        <v>7.9577471545947667</v>
      </c>
      <c r="O57" s="40">
        <v>0.95</v>
      </c>
      <c r="P57" s="12">
        <v>56</v>
      </c>
    </row>
    <row r="58" spans="1:16">
      <c r="A58" s="27" t="str">
        <f t="shared" si="0"/>
        <v>ACB025</v>
      </c>
      <c r="B58" s="4" t="s">
        <v>540</v>
      </c>
      <c r="C58" s="27" t="str">
        <f>VLOOKUP(B58,'Plot Info'!$A$2:$T$500,2,FALSE)</f>
        <v>Austin Cary FL</v>
      </c>
      <c r="D58" s="37" t="s">
        <v>223</v>
      </c>
      <c r="E58" s="4" t="s">
        <v>493</v>
      </c>
      <c r="F58" s="13" t="s">
        <v>15</v>
      </c>
      <c r="G58" s="35" t="str">
        <f t="shared" si="1"/>
        <v>LIVE</v>
      </c>
      <c r="H58" s="40">
        <v>13.6</v>
      </c>
      <c r="I58" s="12">
        <v>1</v>
      </c>
      <c r="J58" s="15">
        <v>2</v>
      </c>
      <c r="K58" s="26">
        <f t="shared" si="2"/>
        <v>145.26724430199201</v>
      </c>
      <c r="L58" s="27">
        <f>IF(H58&lt;VLOOKUP(B58,'Plot Info'!$A$2:$T$500,9,FALSE),K58*0.0001*(1/VLOOKUP(B58,'Plot Info'!$A$2:$T$500,12,FALSE)),K58*0.0001*(1/VLOOKUP(B58,'Plot Info'!$A$2:$T$500,13,FALSE)))</f>
        <v>0.27360946745562126</v>
      </c>
      <c r="M58" s="27">
        <f>IF(H58&lt;VLOOKUP(B58,'Plot Info'!$A$2:$T$500,9,FALSE),I58*1/(VLOOKUP(B58,'Plot Info'!$A$2:$T$500,12,FALSE)),I58*1/(VLOOKUP(B58,'Plot Info'!$A$2:$T$500,13,FALSE)))</f>
        <v>18.834904507916608</v>
      </c>
      <c r="O58" s="40">
        <v>1.3</v>
      </c>
      <c r="P58" s="12">
        <v>54</v>
      </c>
    </row>
    <row r="59" spans="1:16">
      <c r="A59" s="27" t="str">
        <f t="shared" si="0"/>
        <v>ACB026</v>
      </c>
      <c r="B59" s="4" t="s">
        <v>540</v>
      </c>
      <c r="C59" s="27" t="str">
        <f>VLOOKUP(B59,'Plot Info'!$A$2:$T$500,2,FALSE)</f>
        <v>Austin Cary FL</v>
      </c>
      <c r="D59" s="37" t="s">
        <v>224</v>
      </c>
      <c r="E59" s="4" t="s">
        <v>493</v>
      </c>
      <c r="F59" s="13" t="s">
        <v>15</v>
      </c>
      <c r="G59" s="35" t="str">
        <f t="shared" si="1"/>
        <v>LIVE</v>
      </c>
      <c r="H59" s="40">
        <v>35.5</v>
      </c>
      <c r="I59" s="12">
        <v>1</v>
      </c>
      <c r="J59" s="15">
        <v>2</v>
      </c>
      <c r="K59" s="26">
        <f t="shared" si="2"/>
        <v>989.79803542163415</v>
      </c>
      <c r="L59" s="27">
        <f>IF(H59&lt;VLOOKUP(B59,'Plot Info'!$A$2:$T$500,9,FALSE),K59*0.0001*(1/VLOOKUP(B59,'Plot Info'!$A$2:$T$500,12,FALSE)),K59*0.0001*(1/VLOOKUP(B59,'Plot Info'!$A$2:$T$500,13,FALSE)))</f>
        <v>0.78765624999999995</v>
      </c>
      <c r="M59" s="27">
        <f>IF(H59&lt;VLOOKUP(B59,'Plot Info'!$A$2:$T$500,9,FALSE),I59*1/(VLOOKUP(B59,'Plot Info'!$A$2:$T$500,12,FALSE)),I59*1/(VLOOKUP(B59,'Plot Info'!$A$2:$T$500,13,FALSE)))</f>
        <v>7.9577471545947667</v>
      </c>
      <c r="O59" s="40">
        <v>14.52</v>
      </c>
      <c r="P59" s="12">
        <v>109</v>
      </c>
    </row>
    <row r="60" spans="1:16">
      <c r="A60" s="27" t="str">
        <f t="shared" si="0"/>
        <v>ACB027</v>
      </c>
      <c r="B60" s="4" t="s">
        <v>540</v>
      </c>
      <c r="C60" s="27" t="str">
        <f>VLOOKUP(B60,'Plot Info'!$A$2:$T$500,2,FALSE)</f>
        <v>Austin Cary FL</v>
      </c>
      <c r="D60" s="37" t="s">
        <v>225</v>
      </c>
      <c r="E60" s="4" t="s">
        <v>493</v>
      </c>
      <c r="F60" s="13" t="s">
        <v>15</v>
      </c>
      <c r="G60" s="35" t="str">
        <f t="shared" si="1"/>
        <v>LIVE</v>
      </c>
      <c r="H60" s="40">
        <v>33.799999999999997</v>
      </c>
      <c r="I60" s="12">
        <v>1</v>
      </c>
      <c r="J60" s="15">
        <v>2</v>
      </c>
      <c r="K60" s="26">
        <f t="shared" si="2"/>
        <v>897.2702777917807</v>
      </c>
      <c r="L60" s="27">
        <f>IF(H60&lt;VLOOKUP(B60,'Plot Info'!$A$2:$T$500,9,FALSE),K60*0.0001*(1/VLOOKUP(B60,'Plot Info'!$A$2:$T$500,12,FALSE)),K60*0.0001*(1/VLOOKUP(B60,'Plot Info'!$A$2:$T$500,13,FALSE)))</f>
        <v>0.71402499999999991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O60" s="40">
        <v>13.94</v>
      </c>
      <c r="P60" s="12">
        <v>91</v>
      </c>
    </row>
    <row r="61" spans="1:16">
      <c r="A61" s="27" t="str">
        <f t="shared" si="0"/>
        <v>ACB028</v>
      </c>
      <c r="B61" s="4" t="s">
        <v>540</v>
      </c>
      <c r="C61" s="27" t="str">
        <f>VLOOKUP(B61,'Plot Info'!$A$2:$T$500,2,FALSE)</f>
        <v>Austin Cary FL</v>
      </c>
      <c r="D61" s="37" t="s">
        <v>226</v>
      </c>
      <c r="E61" s="4" t="s">
        <v>493</v>
      </c>
      <c r="F61" s="13" t="s">
        <v>15</v>
      </c>
      <c r="G61" s="35" t="str">
        <f t="shared" si="1"/>
        <v>LIVE</v>
      </c>
      <c r="H61" s="40">
        <v>25.5</v>
      </c>
      <c r="I61" s="12">
        <v>1</v>
      </c>
      <c r="J61" s="15">
        <v>2</v>
      </c>
      <c r="K61" s="26">
        <f t="shared" si="2"/>
        <v>510.70515574919074</v>
      </c>
      <c r="L61" s="27">
        <f>IF(H61&lt;VLOOKUP(B61,'Plot Info'!$A$2:$T$500,9,FALSE),K61*0.0001*(1/VLOOKUP(B61,'Plot Info'!$A$2:$T$500,12,FALSE)),K61*0.0001*(1/VLOOKUP(B61,'Plot Info'!$A$2:$T$500,13,FALSE)))</f>
        <v>0.40640624999999997</v>
      </c>
      <c r="M61" s="27">
        <f>IF(H61&lt;VLOOKUP(B61,'Plot Info'!$A$2:$T$500,9,FALSE),I61*1/(VLOOKUP(B61,'Plot Info'!$A$2:$T$500,12,FALSE)),I61*1/(VLOOKUP(B61,'Plot Info'!$A$2:$T$500,13,FALSE)))</f>
        <v>7.9577471545947667</v>
      </c>
      <c r="O61" s="40">
        <v>9.0500000000000007</v>
      </c>
      <c r="P61" s="12">
        <v>71</v>
      </c>
    </row>
    <row r="62" spans="1:16">
      <c r="A62" s="27" t="str">
        <f t="shared" si="0"/>
        <v>ACB029</v>
      </c>
      <c r="B62" s="4" t="s">
        <v>540</v>
      </c>
      <c r="C62" s="27" t="str">
        <f>VLOOKUP(B62,'Plot Info'!$A$2:$T$500,2,FALSE)</f>
        <v>Austin Cary FL</v>
      </c>
      <c r="D62" s="37" t="s">
        <v>227</v>
      </c>
      <c r="E62" s="4" t="s">
        <v>493</v>
      </c>
      <c r="F62" s="13" t="s">
        <v>15</v>
      </c>
      <c r="G62" s="35" t="str">
        <f t="shared" si="1"/>
        <v>LIVE</v>
      </c>
      <c r="H62" s="40">
        <v>20.8</v>
      </c>
      <c r="I62" s="12">
        <v>1</v>
      </c>
      <c r="J62" s="15">
        <v>2</v>
      </c>
      <c r="K62" s="26">
        <f t="shared" si="2"/>
        <v>339.79466141227203</v>
      </c>
      <c r="L62" s="27">
        <f>IF(H62&lt;VLOOKUP(B62,'Plot Info'!$A$2:$T$500,9,FALSE),K62*0.0001*(1/VLOOKUP(B62,'Plot Info'!$A$2:$T$500,12,FALSE)),K62*0.0001*(1/VLOOKUP(B62,'Plot Info'!$A$2:$T$500,13,FALSE)))</f>
        <v>0.27039999999999997</v>
      </c>
      <c r="M62" s="27">
        <f>IF(H62&lt;VLOOKUP(B62,'Plot Info'!$A$2:$T$500,9,FALSE),I62*1/(VLOOKUP(B62,'Plot Info'!$A$2:$T$500,12,FALSE)),I62*1/(VLOOKUP(B62,'Plot Info'!$A$2:$T$500,13,FALSE)))</f>
        <v>7.9577471545947667</v>
      </c>
      <c r="O62" s="40">
        <v>15.96</v>
      </c>
      <c r="P62" s="12">
        <v>50</v>
      </c>
    </row>
    <row r="63" spans="1:16">
      <c r="A63" s="27" t="str">
        <f t="shared" si="0"/>
        <v>ACB030</v>
      </c>
      <c r="B63" s="4" t="s">
        <v>540</v>
      </c>
      <c r="C63" s="27" t="str">
        <f>VLOOKUP(B63,'Plot Info'!$A$2:$T$500,2,FALSE)</f>
        <v>Austin Cary FL</v>
      </c>
      <c r="D63" s="37" t="s">
        <v>228</v>
      </c>
      <c r="E63" s="4" t="s">
        <v>493</v>
      </c>
      <c r="F63" s="13" t="s">
        <v>15</v>
      </c>
      <c r="G63" s="35" t="str">
        <f t="shared" si="1"/>
        <v>LIVE</v>
      </c>
      <c r="H63" s="40">
        <v>28.6</v>
      </c>
      <c r="I63" s="12">
        <v>1</v>
      </c>
      <c r="J63" s="15">
        <v>2</v>
      </c>
      <c r="K63" s="26">
        <f t="shared" si="2"/>
        <v>642.42428173257679</v>
      </c>
      <c r="L63" s="27">
        <f>IF(H63&lt;VLOOKUP(B63,'Plot Info'!$A$2:$T$500,9,FALSE),K63*0.0001*(1/VLOOKUP(B63,'Plot Info'!$A$2:$T$500,12,FALSE)),K63*0.0001*(1/VLOOKUP(B63,'Plot Info'!$A$2:$T$500,13,FALSE)))</f>
        <v>0.51122499999999993</v>
      </c>
      <c r="M63" s="27">
        <f>IF(H63&lt;VLOOKUP(B63,'Plot Info'!$A$2:$T$500,9,FALSE),I63*1/(VLOOKUP(B63,'Plot Info'!$A$2:$T$500,12,FALSE)),I63*1/(VLOOKUP(B63,'Plot Info'!$A$2:$T$500,13,FALSE)))</f>
        <v>7.9577471545947667</v>
      </c>
      <c r="O63" s="40">
        <v>16.690000000000001</v>
      </c>
      <c r="P63" s="12">
        <v>49</v>
      </c>
    </row>
    <row r="64" spans="1:16">
      <c r="A64" s="27" t="str">
        <f t="shared" si="0"/>
        <v>ACB031</v>
      </c>
      <c r="B64" s="4" t="s">
        <v>540</v>
      </c>
      <c r="C64" s="27" t="str">
        <f>VLOOKUP(B64,'Plot Info'!$A$2:$T$500,2,FALSE)</f>
        <v>Austin Cary FL</v>
      </c>
      <c r="D64" s="37" t="s">
        <v>229</v>
      </c>
      <c r="E64" s="4" t="s">
        <v>493</v>
      </c>
      <c r="F64" s="13" t="s">
        <v>15</v>
      </c>
      <c r="G64" s="35" t="str">
        <f t="shared" si="1"/>
        <v>LIVE</v>
      </c>
      <c r="H64" s="40">
        <v>28.5</v>
      </c>
      <c r="I64" s="12">
        <v>1</v>
      </c>
      <c r="J64" s="15">
        <v>2</v>
      </c>
      <c r="K64" s="26">
        <f t="shared" si="2"/>
        <v>637.93965821957738</v>
      </c>
      <c r="L64" s="27">
        <f>IF(H64&lt;VLOOKUP(B64,'Plot Info'!$A$2:$T$500,9,FALSE),K64*0.0001*(1/VLOOKUP(B64,'Plot Info'!$A$2:$T$500,12,FALSE)),K64*0.0001*(1/VLOOKUP(B64,'Plot Info'!$A$2:$T$500,13,FALSE)))</f>
        <v>0.50765625000000003</v>
      </c>
      <c r="M64" s="27">
        <f>IF(H64&lt;VLOOKUP(B64,'Plot Info'!$A$2:$T$500,9,FALSE),I64*1/(VLOOKUP(B64,'Plot Info'!$A$2:$T$500,12,FALSE)),I64*1/(VLOOKUP(B64,'Plot Info'!$A$2:$T$500,13,FALSE)))</f>
        <v>7.9577471545947667</v>
      </c>
      <c r="O64" s="40">
        <v>19.37</v>
      </c>
      <c r="P64" s="12">
        <v>18</v>
      </c>
    </row>
    <row r="65" spans="1:16">
      <c r="A65" s="27" t="str">
        <f t="shared" si="0"/>
        <v>ACB032</v>
      </c>
      <c r="B65" s="4" t="s">
        <v>540</v>
      </c>
      <c r="C65" s="27" t="str">
        <f>VLOOKUP(B65,'Plot Info'!$A$2:$T$500,2,FALSE)</f>
        <v>Austin Cary FL</v>
      </c>
      <c r="D65" s="37" t="s">
        <v>230</v>
      </c>
      <c r="E65" s="4" t="s">
        <v>493</v>
      </c>
      <c r="F65" s="13" t="s">
        <v>81</v>
      </c>
      <c r="G65" s="35" t="str">
        <f t="shared" si="1"/>
        <v>DEAD</v>
      </c>
      <c r="H65" s="40">
        <v>10.6</v>
      </c>
      <c r="I65" s="12">
        <v>1</v>
      </c>
      <c r="J65" s="15">
        <v>0</v>
      </c>
      <c r="K65" s="26">
        <f t="shared" si="2"/>
        <v>88.247337639337289</v>
      </c>
      <c r="L65" s="27">
        <f>IF(H65&lt;VLOOKUP(B65,'Plot Info'!$A$2:$T$500,9,FALSE),K65*0.0001*(1/VLOOKUP(B65,'Plot Info'!$A$2:$T$500,12,FALSE)),K65*0.0001*(1/VLOOKUP(B65,'Plot Info'!$A$2:$T$500,13,FALSE)))</f>
        <v>0.16621301775147931</v>
      </c>
      <c r="M65" s="27">
        <f>IF(H65&lt;VLOOKUP(B65,'Plot Info'!$A$2:$T$500,9,FALSE),I65*1/(VLOOKUP(B65,'Plot Info'!$A$2:$T$500,12,FALSE)),I65*1/(VLOOKUP(B65,'Plot Info'!$A$2:$T$500,13,FALSE)))</f>
        <v>18.834904507916608</v>
      </c>
      <c r="N65" s="8" t="s">
        <v>543</v>
      </c>
      <c r="O65" s="40">
        <v>10.85</v>
      </c>
      <c r="P65" s="12">
        <v>135</v>
      </c>
    </row>
    <row r="66" spans="1:16">
      <c r="A66" s="27" t="str">
        <f t="shared" ref="A66:A129" si="3">CONCATENATE(B66,D66)</f>
        <v>ACC001</v>
      </c>
      <c r="B66" s="4" t="s">
        <v>544</v>
      </c>
      <c r="C66" s="27" t="str">
        <f>VLOOKUP(B66,'Plot Info'!$A$2:$T$500,2,FALSE)</f>
        <v>Austin Cary FL</v>
      </c>
      <c r="D66" s="37" t="s">
        <v>161</v>
      </c>
      <c r="E66" s="4" t="s">
        <v>493</v>
      </c>
      <c r="F66" s="13" t="s">
        <v>81</v>
      </c>
      <c r="G66" s="35" t="str">
        <f t="shared" ref="G66:G129" si="4">IF(F66="*","DEAD","LIVE")</f>
        <v>DEAD</v>
      </c>
      <c r="H66" s="40">
        <v>22.4</v>
      </c>
      <c r="I66" s="12">
        <v>1</v>
      </c>
      <c r="J66" s="15">
        <v>0</v>
      </c>
      <c r="K66" s="26">
        <f t="shared" ref="K66:K129" si="5">((H66/2)^2)*PI()*I66</f>
        <v>394.08138246630358</v>
      </c>
      <c r="L66" s="27">
        <f>IF(H66&lt;VLOOKUP(B66,'Plot Info'!$A$2:$T$500,9,FALSE),K66*0.0001*(1/VLOOKUP(B66,'Plot Info'!$A$2:$T$500,12,FALSE)),K66*0.0001*(1/VLOOKUP(B66,'Plot Info'!$A$2:$T$500,13,FALSE)))</f>
        <v>0.31359999999999993</v>
      </c>
      <c r="M66" s="27">
        <f>IF(H66&lt;VLOOKUP(B66,'Plot Info'!$A$2:$T$500,9,FALSE),I66*1/(VLOOKUP(B66,'Plot Info'!$A$2:$T$500,12,FALSE)),I66*1/(VLOOKUP(B66,'Plot Info'!$A$2:$T$500,13,FALSE)))</f>
        <v>7.9577471545947667</v>
      </c>
      <c r="N66" s="8" t="s">
        <v>545</v>
      </c>
      <c r="O66" s="40">
        <v>4.58</v>
      </c>
      <c r="P66" s="12">
        <v>291</v>
      </c>
    </row>
    <row r="67" spans="1:16">
      <c r="A67" s="27" t="str">
        <f t="shared" si="3"/>
        <v>ACC002</v>
      </c>
      <c r="B67" s="4" t="s">
        <v>544</v>
      </c>
      <c r="C67" s="27" t="str">
        <f>VLOOKUP(B67,'Plot Info'!$A$2:$T$500,2,FALSE)</f>
        <v>Austin Cary FL</v>
      </c>
      <c r="D67" s="37" t="s">
        <v>162</v>
      </c>
      <c r="E67" s="4" t="s">
        <v>493</v>
      </c>
      <c r="F67" s="13" t="s">
        <v>15</v>
      </c>
      <c r="G67" s="35" t="str">
        <f t="shared" si="4"/>
        <v>LIVE</v>
      </c>
      <c r="H67" s="40">
        <v>37.700000000000003</v>
      </c>
      <c r="I67" s="12">
        <v>1</v>
      </c>
      <c r="J67" s="15">
        <v>2</v>
      </c>
      <c r="K67" s="26">
        <f t="shared" si="5"/>
        <v>1116.2785556551594</v>
      </c>
      <c r="L67" s="27">
        <f>IF(H67&lt;VLOOKUP(B67,'Plot Info'!$A$2:$T$500,9,FALSE),K67*0.0001*(1/VLOOKUP(B67,'Plot Info'!$A$2:$T$500,12,FALSE)),K67*0.0001*(1/VLOOKUP(B67,'Plot Info'!$A$2:$T$500,13,FALSE)))</f>
        <v>0.88830625000000007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6.06</v>
      </c>
      <c r="P67" s="12">
        <v>301</v>
      </c>
    </row>
    <row r="68" spans="1:16">
      <c r="A68" s="27" t="str">
        <f t="shared" si="3"/>
        <v>ACC003</v>
      </c>
      <c r="B68" s="4" t="s">
        <v>544</v>
      </c>
      <c r="C68" s="27" t="str">
        <f>VLOOKUP(B68,'Plot Info'!$A$2:$T$500,2,FALSE)</f>
        <v>Austin Cary FL</v>
      </c>
      <c r="D68" s="37" t="s">
        <v>163</v>
      </c>
      <c r="E68" s="4" t="s">
        <v>493</v>
      </c>
      <c r="F68" s="13" t="s">
        <v>15</v>
      </c>
      <c r="G68" s="35" t="str">
        <f t="shared" si="4"/>
        <v>LIVE</v>
      </c>
      <c r="H68" s="40">
        <v>27.6</v>
      </c>
      <c r="I68" s="12">
        <v>1</v>
      </c>
      <c r="J68" s="15">
        <v>2</v>
      </c>
      <c r="K68" s="26">
        <f t="shared" si="5"/>
        <v>598.28490494964024</v>
      </c>
      <c r="L68" s="27">
        <f>IF(H68&lt;VLOOKUP(B68,'Plot Info'!$A$2:$T$500,9,FALSE),K68*0.0001*(1/VLOOKUP(B68,'Plot Info'!$A$2:$T$500,12,FALSE)),K68*0.0001*(1/VLOOKUP(B68,'Plot Info'!$A$2:$T$500,13,FALSE)))</f>
        <v>0.47610000000000002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11.57</v>
      </c>
      <c r="P68" s="12">
        <v>305</v>
      </c>
    </row>
    <row r="69" spans="1:16">
      <c r="A69" s="27" t="str">
        <f t="shared" si="3"/>
        <v>ACC004</v>
      </c>
      <c r="B69" s="4" t="s">
        <v>544</v>
      </c>
      <c r="C69" s="27" t="str">
        <f>VLOOKUP(B69,'Plot Info'!$A$2:$T$500,2,FALSE)</f>
        <v>Austin Cary FL</v>
      </c>
      <c r="D69" s="37" t="s">
        <v>164</v>
      </c>
      <c r="E69" s="4" t="s">
        <v>493</v>
      </c>
      <c r="F69" s="13" t="s">
        <v>15</v>
      </c>
      <c r="G69" s="35" t="str">
        <f t="shared" si="4"/>
        <v>LIVE</v>
      </c>
      <c r="H69" s="40">
        <v>35.299999999999997</v>
      </c>
      <c r="I69" s="12">
        <v>1</v>
      </c>
      <c r="J69" s="15">
        <v>2</v>
      </c>
      <c r="K69" s="26">
        <f t="shared" si="5"/>
        <v>978.67679742792609</v>
      </c>
      <c r="L69" s="27">
        <f>IF(H69&lt;VLOOKUP(B69,'Plot Info'!$A$2:$T$500,9,FALSE),K69*0.0001*(1/VLOOKUP(B69,'Plot Info'!$A$2:$T$500,12,FALSE)),K69*0.0001*(1/VLOOKUP(B69,'Plot Info'!$A$2:$T$500,13,FALSE)))</f>
        <v>0.77880624999999981</v>
      </c>
      <c r="M69" s="27">
        <f>IF(H69&lt;VLOOKUP(B69,'Plot Info'!$A$2:$T$500,9,FALSE),I69*1/(VLOOKUP(B69,'Plot Info'!$A$2:$T$500,12,FALSE)),I69*1/(VLOOKUP(B69,'Plot Info'!$A$2:$T$500,13,FALSE)))</f>
        <v>7.9577471545947667</v>
      </c>
      <c r="N69" s="8" t="s">
        <v>546</v>
      </c>
      <c r="O69" s="40">
        <v>15.23</v>
      </c>
      <c r="P69" s="12">
        <v>273</v>
      </c>
    </row>
    <row r="70" spans="1:16">
      <c r="A70" s="27" t="str">
        <f t="shared" si="3"/>
        <v>ACC005</v>
      </c>
      <c r="B70" s="4" t="s">
        <v>544</v>
      </c>
      <c r="C70" s="27" t="str">
        <f>VLOOKUP(B70,'Plot Info'!$A$2:$T$500,2,FALSE)</f>
        <v>Austin Cary FL</v>
      </c>
      <c r="D70" s="37" t="s">
        <v>165</v>
      </c>
      <c r="E70" s="4" t="s">
        <v>493</v>
      </c>
      <c r="F70" s="13" t="s">
        <v>15</v>
      </c>
      <c r="G70" s="35" t="str">
        <f t="shared" si="4"/>
        <v>LIVE</v>
      </c>
      <c r="H70" s="40">
        <v>29.4</v>
      </c>
      <c r="I70" s="12">
        <v>1</v>
      </c>
      <c r="J70" s="15">
        <v>2</v>
      </c>
      <c r="K70" s="26">
        <f t="shared" si="5"/>
        <v>678.86675651421831</v>
      </c>
      <c r="L70" s="27">
        <f>IF(H70&lt;VLOOKUP(B70,'Plot Info'!$A$2:$T$500,9,FALSE),K70*0.0001*(1/VLOOKUP(B70,'Plot Info'!$A$2:$T$500,12,FALSE)),K70*0.0001*(1/VLOOKUP(B70,'Plot Info'!$A$2:$T$500,13,FALSE)))</f>
        <v>0.54022499999999996</v>
      </c>
      <c r="M70" s="27">
        <f>IF(H70&lt;VLOOKUP(B70,'Plot Info'!$A$2:$T$500,9,FALSE),I70*1/(VLOOKUP(B70,'Plot Info'!$A$2:$T$500,12,FALSE)),I70*1/(VLOOKUP(B70,'Plot Info'!$A$2:$T$500,13,FALSE)))</f>
        <v>7.9577471545947667</v>
      </c>
      <c r="O70" s="40">
        <v>18.46</v>
      </c>
      <c r="P70" s="12">
        <v>257</v>
      </c>
    </row>
    <row r="71" spans="1:16">
      <c r="A71" s="27" t="str">
        <f t="shared" si="3"/>
        <v>ACC006</v>
      </c>
      <c r="B71" s="4" t="s">
        <v>544</v>
      </c>
      <c r="C71" s="27" t="str">
        <f>VLOOKUP(B71,'Plot Info'!$A$2:$T$500,2,FALSE)</f>
        <v>Austin Cary FL</v>
      </c>
      <c r="D71" s="37" t="s">
        <v>166</v>
      </c>
      <c r="E71" s="4" t="s">
        <v>493</v>
      </c>
      <c r="F71" s="13" t="s">
        <v>15</v>
      </c>
      <c r="G71" s="35" t="str">
        <f t="shared" si="4"/>
        <v>LIVE</v>
      </c>
      <c r="H71" s="40">
        <v>30.5</v>
      </c>
      <c r="I71" s="12">
        <v>1</v>
      </c>
      <c r="J71" s="15">
        <v>2</v>
      </c>
      <c r="K71" s="26">
        <f t="shared" si="5"/>
        <v>730.61664150047625</v>
      </c>
      <c r="L71" s="27">
        <f>IF(H71&lt;VLOOKUP(B71,'Plot Info'!$A$2:$T$500,9,FALSE),K71*0.0001*(1/VLOOKUP(B71,'Plot Info'!$A$2:$T$500,12,FALSE)),K71*0.0001*(1/VLOOKUP(B71,'Plot Info'!$A$2:$T$500,13,FALSE)))</f>
        <v>0.58140625000000001</v>
      </c>
      <c r="M71" s="27">
        <f>IF(H71&lt;VLOOKUP(B71,'Plot Info'!$A$2:$T$500,9,FALSE),I71*1/(VLOOKUP(B71,'Plot Info'!$A$2:$T$500,12,FALSE)),I71*1/(VLOOKUP(B71,'Plot Info'!$A$2:$T$500,13,FALSE)))</f>
        <v>7.9577471545947667</v>
      </c>
      <c r="O71" s="40">
        <v>16.09</v>
      </c>
      <c r="P71" s="12">
        <v>226</v>
      </c>
    </row>
    <row r="72" spans="1:16">
      <c r="A72" s="27" t="str">
        <f t="shared" si="3"/>
        <v>ACC007</v>
      </c>
      <c r="B72" s="4" t="s">
        <v>544</v>
      </c>
      <c r="C72" s="27" t="str">
        <f>VLOOKUP(B72,'Plot Info'!$A$2:$T$500,2,FALSE)</f>
        <v>Austin Cary FL</v>
      </c>
      <c r="D72" s="37" t="s">
        <v>167</v>
      </c>
      <c r="E72" s="4" t="s">
        <v>493</v>
      </c>
      <c r="F72" s="13" t="s">
        <v>15</v>
      </c>
      <c r="G72" s="35" t="str">
        <f t="shared" si="4"/>
        <v>LIVE</v>
      </c>
      <c r="H72" s="40">
        <v>26.3</v>
      </c>
      <c r="I72" s="12">
        <v>1</v>
      </c>
      <c r="J72" s="15">
        <v>2</v>
      </c>
      <c r="K72" s="26">
        <f t="shared" si="5"/>
        <v>543.25205564038106</v>
      </c>
      <c r="L72" s="27">
        <f>IF(H72&lt;VLOOKUP(B72,'Plot Info'!$A$2:$T$500,9,FALSE),K72*0.0001*(1/VLOOKUP(B72,'Plot Info'!$A$2:$T$500,12,FALSE)),K72*0.0001*(1/VLOOKUP(B72,'Plot Info'!$A$2:$T$500,13,FALSE)))</f>
        <v>0.43230625000000006</v>
      </c>
      <c r="M72" s="27">
        <f>IF(H72&lt;VLOOKUP(B72,'Plot Info'!$A$2:$T$500,9,FALSE),I72*1/(VLOOKUP(B72,'Plot Info'!$A$2:$T$500,12,FALSE)),I72*1/(VLOOKUP(B72,'Plot Info'!$A$2:$T$500,13,FALSE)))</f>
        <v>7.9577471545947667</v>
      </c>
      <c r="O72" s="40">
        <v>12.23</v>
      </c>
      <c r="P72" s="12">
        <v>207</v>
      </c>
    </row>
    <row r="73" spans="1:16">
      <c r="A73" s="27" t="str">
        <f t="shared" si="3"/>
        <v>ACC008</v>
      </c>
      <c r="B73" s="4" t="s">
        <v>544</v>
      </c>
      <c r="C73" s="27" t="str">
        <f>VLOOKUP(B73,'Plot Info'!$A$2:$T$500,2,FALSE)</f>
        <v>Austin Cary FL</v>
      </c>
      <c r="D73" s="37" t="s">
        <v>168</v>
      </c>
      <c r="E73" s="4" t="s">
        <v>493</v>
      </c>
      <c r="F73" s="13" t="s">
        <v>15</v>
      </c>
      <c r="G73" s="35" t="str">
        <f t="shared" si="4"/>
        <v>LIVE</v>
      </c>
      <c r="H73" s="40">
        <v>23.5</v>
      </c>
      <c r="I73" s="12">
        <v>1</v>
      </c>
      <c r="J73" s="15">
        <v>2</v>
      </c>
      <c r="K73" s="26">
        <f t="shared" si="5"/>
        <v>433.73613573624084</v>
      </c>
      <c r="L73" s="27">
        <f>IF(H73&lt;VLOOKUP(B73,'Plot Info'!$A$2:$T$500,9,FALSE),K73*0.0001*(1/VLOOKUP(B73,'Plot Info'!$A$2:$T$500,12,FALSE)),K73*0.0001*(1/VLOOKUP(B73,'Plot Info'!$A$2:$T$500,13,FALSE)))</f>
        <v>0.34515625</v>
      </c>
      <c r="M73" s="27">
        <f>IF(H73&lt;VLOOKUP(B73,'Plot Info'!$A$2:$T$500,9,FALSE),I73*1/(VLOOKUP(B73,'Plot Info'!$A$2:$T$500,12,FALSE)),I73*1/(VLOOKUP(B73,'Plot Info'!$A$2:$T$500,13,FALSE)))</f>
        <v>7.9577471545947667</v>
      </c>
      <c r="O73" s="40">
        <v>6.86</v>
      </c>
      <c r="P73" s="12">
        <v>210</v>
      </c>
    </row>
    <row r="74" spans="1:16">
      <c r="A74" s="27" t="str">
        <f t="shared" si="3"/>
        <v>ACC009</v>
      </c>
      <c r="B74" s="4" t="s">
        <v>544</v>
      </c>
      <c r="C74" s="27" t="str">
        <f>VLOOKUP(B74,'Plot Info'!$A$2:$T$500,2,FALSE)</f>
        <v>Austin Cary FL</v>
      </c>
      <c r="D74" s="37" t="s">
        <v>169</v>
      </c>
      <c r="E74" s="4" t="s">
        <v>493</v>
      </c>
      <c r="F74" s="13" t="s">
        <v>15</v>
      </c>
      <c r="G74" s="35" t="str">
        <f t="shared" si="4"/>
        <v>LIVE</v>
      </c>
      <c r="H74" s="40">
        <v>28.5</v>
      </c>
      <c r="I74" s="12">
        <v>1</v>
      </c>
      <c r="J74" s="15">
        <v>2</v>
      </c>
      <c r="K74" s="26">
        <f t="shared" si="5"/>
        <v>637.93965821957738</v>
      </c>
      <c r="L74" s="27">
        <f>IF(H74&lt;VLOOKUP(B74,'Plot Info'!$A$2:$T$500,9,FALSE),K74*0.0001*(1/VLOOKUP(B74,'Plot Info'!$A$2:$T$500,12,FALSE)),K74*0.0001*(1/VLOOKUP(B74,'Plot Info'!$A$2:$T$500,13,FALSE)))</f>
        <v>0.50765625000000003</v>
      </c>
      <c r="M74" s="27">
        <f>IF(H74&lt;VLOOKUP(B74,'Plot Info'!$A$2:$T$500,9,FALSE),I74*1/(VLOOKUP(B74,'Plot Info'!$A$2:$T$500,12,FALSE)),I74*1/(VLOOKUP(B74,'Plot Info'!$A$2:$T$500,13,FALSE)))</f>
        <v>7.9577471545947667</v>
      </c>
      <c r="O74" s="40">
        <v>16.690000000000001</v>
      </c>
      <c r="P74" s="12">
        <v>184</v>
      </c>
    </row>
    <row r="75" spans="1:16">
      <c r="A75" s="27" t="str">
        <f t="shared" si="3"/>
        <v>ACC010</v>
      </c>
      <c r="B75" s="4" t="s">
        <v>544</v>
      </c>
      <c r="C75" s="27" t="str">
        <f>VLOOKUP(B75,'Plot Info'!$A$2:$T$500,2,FALSE)</f>
        <v>Austin Cary FL</v>
      </c>
      <c r="D75" s="37" t="s">
        <v>170</v>
      </c>
      <c r="E75" s="4" t="s">
        <v>493</v>
      </c>
      <c r="F75" s="13" t="s">
        <v>15</v>
      </c>
      <c r="G75" s="35" t="str">
        <f t="shared" si="4"/>
        <v>LIVE</v>
      </c>
      <c r="H75" s="40">
        <v>27.3</v>
      </c>
      <c r="I75" s="12">
        <v>1</v>
      </c>
      <c r="J75" s="15">
        <v>2</v>
      </c>
      <c r="K75" s="26">
        <f t="shared" si="5"/>
        <v>585.34939719848433</v>
      </c>
      <c r="L75" s="27">
        <f>IF(H75&lt;VLOOKUP(B75,'Plot Info'!$A$2:$T$500,9,FALSE),K75*0.0001*(1/VLOOKUP(B75,'Plot Info'!$A$2:$T$500,12,FALSE)),K75*0.0001*(1/VLOOKUP(B75,'Plot Info'!$A$2:$T$500,13,FALSE)))</f>
        <v>0.46580625000000003</v>
      </c>
      <c r="M75" s="27">
        <f>IF(H75&lt;VLOOKUP(B75,'Plot Info'!$A$2:$T$500,9,FALSE),I75*1/(VLOOKUP(B75,'Plot Info'!$A$2:$T$500,12,FALSE)),I75*1/(VLOOKUP(B75,'Plot Info'!$A$2:$T$500,13,FALSE)))</f>
        <v>7.9577471545947667</v>
      </c>
      <c r="O75" s="40">
        <v>13.94</v>
      </c>
      <c r="P75" s="12">
        <v>161</v>
      </c>
    </row>
    <row r="76" spans="1:16">
      <c r="A76" s="27" t="str">
        <f t="shared" si="3"/>
        <v>ACC011</v>
      </c>
      <c r="B76" s="4" t="s">
        <v>544</v>
      </c>
      <c r="C76" s="27" t="str">
        <f>VLOOKUP(B76,'Plot Info'!$A$2:$T$500,2,FALSE)</f>
        <v>Austin Cary FL</v>
      </c>
      <c r="D76" s="37" t="s">
        <v>171</v>
      </c>
      <c r="E76" s="4" t="s">
        <v>493</v>
      </c>
      <c r="F76" s="13" t="s">
        <v>15</v>
      </c>
      <c r="G76" s="35" t="str">
        <f t="shared" si="4"/>
        <v>LIVE</v>
      </c>
      <c r="H76" s="40">
        <v>33.200000000000003</v>
      </c>
      <c r="I76" s="12">
        <v>1</v>
      </c>
      <c r="J76" s="15">
        <v>2</v>
      </c>
      <c r="K76" s="26">
        <f t="shared" si="5"/>
        <v>865.69727162320362</v>
      </c>
      <c r="L76" s="27">
        <f>IF(H76&lt;VLOOKUP(B76,'Plot Info'!$A$2:$T$500,9,FALSE),K76*0.0001*(1/VLOOKUP(B76,'Plot Info'!$A$2:$T$500,12,FALSE)),K76*0.0001*(1/VLOOKUP(B76,'Plot Info'!$A$2:$T$500,13,FALSE)))</f>
        <v>0.68890000000000018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8.24</v>
      </c>
      <c r="P76" s="12">
        <v>157</v>
      </c>
    </row>
    <row r="77" spans="1:16">
      <c r="A77" s="27" t="str">
        <f t="shared" si="3"/>
        <v>ACC012</v>
      </c>
      <c r="B77" s="4" t="s">
        <v>544</v>
      </c>
      <c r="C77" s="27" t="str">
        <f>VLOOKUP(B77,'Plot Info'!$A$2:$T$500,2,FALSE)</f>
        <v>Austin Cary FL</v>
      </c>
      <c r="D77" s="37" t="s">
        <v>172</v>
      </c>
      <c r="E77" s="4" t="s">
        <v>493</v>
      </c>
      <c r="F77" s="13" t="s">
        <v>15</v>
      </c>
      <c r="G77" s="35" t="str">
        <f t="shared" si="4"/>
        <v>LIVE</v>
      </c>
      <c r="H77" s="40">
        <v>33</v>
      </c>
      <c r="I77" s="12">
        <v>1</v>
      </c>
      <c r="J77" s="15">
        <v>2</v>
      </c>
      <c r="K77" s="26">
        <f t="shared" si="5"/>
        <v>855.2985999398212</v>
      </c>
      <c r="L77" s="27">
        <f>IF(H77&lt;VLOOKUP(B77,'Plot Info'!$A$2:$T$500,9,FALSE),K77*0.0001*(1/VLOOKUP(B77,'Plot Info'!$A$2:$T$500,12,FALSE)),K77*0.0001*(1/VLOOKUP(B77,'Plot Info'!$A$2:$T$500,13,FALSE)))</f>
        <v>0.68062499999999992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5.67</v>
      </c>
      <c r="P77" s="12">
        <v>144</v>
      </c>
    </row>
    <row r="78" spans="1:16">
      <c r="A78" s="27" t="str">
        <f t="shared" si="3"/>
        <v>ACC013</v>
      </c>
      <c r="B78" s="4" t="s">
        <v>544</v>
      </c>
      <c r="C78" s="27" t="str">
        <f>VLOOKUP(B78,'Plot Info'!$A$2:$T$500,2,FALSE)</f>
        <v>Austin Cary FL</v>
      </c>
      <c r="D78" s="37" t="s">
        <v>173</v>
      </c>
      <c r="E78" s="4" t="s">
        <v>493</v>
      </c>
      <c r="F78" s="13" t="s">
        <v>15</v>
      </c>
      <c r="G78" s="35" t="str">
        <f t="shared" si="4"/>
        <v>LIVE</v>
      </c>
      <c r="H78" s="40">
        <v>46.5</v>
      </c>
      <c r="I78" s="12">
        <v>1</v>
      </c>
      <c r="J78" s="15">
        <v>2</v>
      </c>
      <c r="K78" s="26">
        <f t="shared" si="5"/>
        <v>1698.2271788061325</v>
      </c>
      <c r="L78" s="27">
        <f>IF(H78&lt;VLOOKUP(B78,'Plot Info'!$A$2:$T$500,9,FALSE),K78*0.0001*(1/VLOOKUP(B78,'Plot Info'!$A$2:$T$500,12,FALSE)),K78*0.0001*(1/VLOOKUP(B78,'Plot Info'!$A$2:$T$500,13,FALSE)))</f>
        <v>1.3514062499999999</v>
      </c>
      <c r="M78" s="27">
        <f>IF(H78&lt;VLOOKUP(B78,'Plot Info'!$A$2:$T$500,9,FALSE),I78*1/(VLOOKUP(B78,'Plot Info'!$A$2:$T$500,12,FALSE)),I78*1/(VLOOKUP(B78,'Plot Info'!$A$2:$T$500,13,FALSE)))</f>
        <v>7.9577471545947667</v>
      </c>
      <c r="O78" s="40">
        <v>11.56</v>
      </c>
      <c r="P78" s="12">
        <v>143</v>
      </c>
    </row>
    <row r="79" spans="1:16">
      <c r="A79" s="27" t="str">
        <f t="shared" si="3"/>
        <v>ACC014</v>
      </c>
      <c r="B79" s="4" t="s">
        <v>544</v>
      </c>
      <c r="C79" s="27" t="str">
        <f>VLOOKUP(B79,'Plot Info'!$A$2:$T$500,2,FALSE)</f>
        <v>Austin Cary FL</v>
      </c>
      <c r="D79" s="37" t="s">
        <v>174</v>
      </c>
      <c r="E79" s="4" t="s">
        <v>493</v>
      </c>
      <c r="F79" s="13" t="s">
        <v>15</v>
      </c>
      <c r="G79" s="35" t="str">
        <f t="shared" si="4"/>
        <v>LIVE</v>
      </c>
      <c r="H79" s="40">
        <v>24</v>
      </c>
      <c r="I79" s="12">
        <v>1</v>
      </c>
      <c r="J79" s="15">
        <v>2</v>
      </c>
      <c r="K79" s="26">
        <f t="shared" si="5"/>
        <v>452.38934211693021</v>
      </c>
      <c r="L79" s="27">
        <f>IF(H79&lt;VLOOKUP(B79,'Plot Info'!$A$2:$T$500,9,FALSE),K79*0.0001*(1/VLOOKUP(B79,'Plot Info'!$A$2:$T$500,12,FALSE)),K79*0.0001*(1/VLOOKUP(B79,'Plot Info'!$A$2:$T$500,13,FALSE)))</f>
        <v>0.36000000000000004</v>
      </c>
      <c r="M79" s="27">
        <f>IF(H79&lt;VLOOKUP(B79,'Plot Info'!$A$2:$T$500,9,FALSE),I79*1/(VLOOKUP(B79,'Plot Info'!$A$2:$T$500,12,FALSE)),I79*1/(VLOOKUP(B79,'Plot Info'!$A$2:$T$500,13,FALSE)))</f>
        <v>7.9577471545947667</v>
      </c>
      <c r="O79" s="40">
        <v>14.62</v>
      </c>
      <c r="P79" s="12">
        <v>140</v>
      </c>
    </row>
    <row r="80" spans="1:16">
      <c r="A80" s="27" t="str">
        <f t="shared" si="3"/>
        <v>ACC015</v>
      </c>
      <c r="B80" s="4" t="s">
        <v>544</v>
      </c>
      <c r="C80" s="27" t="str">
        <f>VLOOKUP(B80,'Plot Info'!$A$2:$T$500,2,FALSE)</f>
        <v>Austin Cary FL</v>
      </c>
      <c r="D80" s="37" t="s">
        <v>175</v>
      </c>
      <c r="E80" s="4" t="s">
        <v>493</v>
      </c>
      <c r="F80" s="13" t="s">
        <v>15</v>
      </c>
      <c r="G80" s="35" t="str">
        <f t="shared" si="4"/>
        <v>LIVE</v>
      </c>
      <c r="H80" s="40">
        <v>27.3</v>
      </c>
      <c r="I80" s="12">
        <v>1</v>
      </c>
      <c r="J80" s="15">
        <v>2</v>
      </c>
      <c r="K80" s="26">
        <f t="shared" si="5"/>
        <v>585.34939719848433</v>
      </c>
      <c r="L80" s="27">
        <f>IF(H80&lt;VLOOKUP(B80,'Plot Info'!$A$2:$T$500,9,FALSE),K80*0.0001*(1/VLOOKUP(B80,'Plot Info'!$A$2:$T$500,12,FALSE)),K80*0.0001*(1/VLOOKUP(B80,'Plot Info'!$A$2:$T$500,13,FALSE)))</f>
        <v>0.46580625000000003</v>
      </c>
      <c r="M80" s="27">
        <f>IF(H80&lt;VLOOKUP(B80,'Plot Info'!$A$2:$T$500,9,FALSE),I80*1/(VLOOKUP(B80,'Plot Info'!$A$2:$T$500,12,FALSE)),I80*1/(VLOOKUP(B80,'Plot Info'!$A$2:$T$500,13,FALSE)))</f>
        <v>7.9577471545947667</v>
      </c>
      <c r="O80" s="40">
        <v>12.34</v>
      </c>
      <c r="P80" s="12">
        <v>128</v>
      </c>
    </row>
    <row r="81" spans="1:16">
      <c r="A81" s="27" t="str">
        <f t="shared" si="3"/>
        <v>ACC016</v>
      </c>
      <c r="B81" s="4" t="s">
        <v>544</v>
      </c>
      <c r="C81" s="27" t="str">
        <f>VLOOKUP(B81,'Plot Info'!$A$2:$T$500,2,FALSE)</f>
        <v>Austin Cary FL</v>
      </c>
      <c r="D81" s="37" t="s">
        <v>176</v>
      </c>
      <c r="E81" s="4" t="s">
        <v>493</v>
      </c>
      <c r="F81" s="13" t="s">
        <v>15</v>
      </c>
      <c r="G81" s="35" t="str">
        <f t="shared" si="4"/>
        <v>LIVE</v>
      </c>
      <c r="H81" s="40">
        <v>26.8</v>
      </c>
      <c r="I81" s="12">
        <v>1</v>
      </c>
      <c r="J81" s="15">
        <v>2</v>
      </c>
      <c r="K81" s="26">
        <f t="shared" si="5"/>
        <v>564.10437687858325</v>
      </c>
      <c r="L81" s="27">
        <f>IF(H81&lt;VLOOKUP(B81,'Plot Info'!$A$2:$T$500,9,FALSE),K81*0.0001*(1/VLOOKUP(B81,'Plot Info'!$A$2:$T$500,12,FALSE)),K81*0.0001*(1/VLOOKUP(B81,'Plot Info'!$A$2:$T$500,13,FALSE)))</f>
        <v>0.44889999999999997</v>
      </c>
      <c r="M81" s="27">
        <f>IF(H81&lt;VLOOKUP(B81,'Plot Info'!$A$2:$T$500,9,FALSE),I81*1/(VLOOKUP(B81,'Plot Info'!$A$2:$T$500,12,FALSE)),I81*1/(VLOOKUP(B81,'Plot Info'!$A$2:$T$500,13,FALSE)))</f>
        <v>7.9577471545947667</v>
      </c>
      <c r="O81" s="40">
        <v>10.59</v>
      </c>
      <c r="P81" s="12">
        <v>125</v>
      </c>
    </row>
    <row r="82" spans="1:16">
      <c r="A82" s="27" t="str">
        <f t="shared" si="3"/>
        <v>ACC017</v>
      </c>
      <c r="B82" s="4" t="s">
        <v>544</v>
      </c>
      <c r="C82" s="27" t="str">
        <f>VLOOKUP(B82,'Plot Info'!$A$2:$T$500,2,FALSE)</f>
        <v>Austin Cary FL</v>
      </c>
      <c r="D82" s="37" t="s">
        <v>177</v>
      </c>
      <c r="E82" s="4" t="s">
        <v>493</v>
      </c>
      <c r="F82" s="13" t="s">
        <v>15</v>
      </c>
      <c r="G82" s="35" t="str">
        <f t="shared" si="4"/>
        <v>LIVE</v>
      </c>
      <c r="H82" s="40">
        <v>29.3</v>
      </c>
      <c r="I82" s="12">
        <v>1</v>
      </c>
      <c r="J82" s="15">
        <v>2</v>
      </c>
      <c r="K82" s="26">
        <f t="shared" si="5"/>
        <v>674.25646929507536</v>
      </c>
      <c r="L82" s="27">
        <f>IF(H82&lt;VLOOKUP(B82,'Plot Info'!$A$2:$T$500,9,FALSE),K82*0.0001*(1/VLOOKUP(B82,'Plot Info'!$A$2:$T$500,12,FALSE)),K82*0.0001*(1/VLOOKUP(B82,'Plot Info'!$A$2:$T$500,13,FALSE)))</f>
        <v>0.53655625000000007</v>
      </c>
      <c r="M82" s="27">
        <f>IF(H82&lt;VLOOKUP(B82,'Plot Info'!$A$2:$T$500,9,FALSE),I82*1/(VLOOKUP(B82,'Plot Info'!$A$2:$T$500,12,FALSE)),I82*1/(VLOOKUP(B82,'Plot Info'!$A$2:$T$500,13,FALSE)))</f>
        <v>7.9577471545947667</v>
      </c>
      <c r="O82" s="40">
        <v>12.49</v>
      </c>
      <c r="P82" s="12">
        <v>95</v>
      </c>
    </row>
    <row r="83" spans="1:16">
      <c r="A83" s="27" t="str">
        <f t="shared" si="3"/>
        <v>ACC018</v>
      </c>
      <c r="B83" s="4" t="s">
        <v>544</v>
      </c>
      <c r="C83" s="27" t="str">
        <f>VLOOKUP(B83,'Plot Info'!$A$2:$T$500,2,FALSE)</f>
        <v>Austin Cary FL</v>
      </c>
      <c r="D83" s="37" t="s">
        <v>178</v>
      </c>
      <c r="E83" s="4" t="s">
        <v>493</v>
      </c>
      <c r="F83" s="13" t="s">
        <v>15</v>
      </c>
      <c r="G83" s="35" t="str">
        <f t="shared" si="4"/>
        <v>LIVE</v>
      </c>
      <c r="H83" s="40">
        <v>23.3</v>
      </c>
      <c r="I83" s="12">
        <v>1</v>
      </c>
      <c r="J83" s="15">
        <v>2</v>
      </c>
      <c r="K83" s="26">
        <f t="shared" si="5"/>
        <v>426.38480892684066</v>
      </c>
      <c r="L83" s="27">
        <f>IF(H83&lt;VLOOKUP(B83,'Plot Info'!$A$2:$T$500,9,FALSE),K83*0.0001*(1/VLOOKUP(B83,'Plot Info'!$A$2:$T$500,12,FALSE)),K83*0.0001*(1/VLOOKUP(B83,'Plot Info'!$A$2:$T$500,13,FALSE)))</f>
        <v>0.33930624999999992</v>
      </c>
      <c r="M83" s="27">
        <f>IF(H83&lt;VLOOKUP(B83,'Plot Info'!$A$2:$T$500,9,FALSE),I83*1/(VLOOKUP(B83,'Plot Info'!$A$2:$T$500,12,FALSE)),I83*1/(VLOOKUP(B83,'Plot Info'!$A$2:$T$500,13,FALSE)))</f>
        <v>7.9577471545947667</v>
      </c>
      <c r="N83" s="8" t="s">
        <v>547</v>
      </c>
      <c r="O83" s="40">
        <v>20</v>
      </c>
      <c r="P83" s="12">
        <v>39</v>
      </c>
    </row>
    <row r="84" spans="1:16">
      <c r="A84" s="27" t="str">
        <f t="shared" si="3"/>
        <v>ACC019</v>
      </c>
      <c r="B84" s="4" t="s">
        <v>544</v>
      </c>
      <c r="C84" s="27" t="str">
        <f>VLOOKUP(B84,'Plot Info'!$A$2:$T$500,2,FALSE)</f>
        <v>Austin Cary FL</v>
      </c>
      <c r="D84" s="37" t="s">
        <v>179</v>
      </c>
      <c r="E84" s="4" t="s">
        <v>493</v>
      </c>
      <c r="F84" s="13" t="s">
        <v>15</v>
      </c>
      <c r="G84" s="35" t="str">
        <f t="shared" si="4"/>
        <v>LIVE</v>
      </c>
      <c r="H84" s="40">
        <v>36.5</v>
      </c>
      <c r="I84" s="12">
        <v>1</v>
      </c>
      <c r="J84" s="15">
        <v>2</v>
      </c>
      <c r="K84" s="26">
        <f t="shared" si="5"/>
        <v>1046.3467031862506</v>
      </c>
      <c r="L84" s="27">
        <f>IF(H84&lt;VLOOKUP(B84,'Plot Info'!$A$2:$T$500,9,FALSE),K84*0.0001*(1/VLOOKUP(B84,'Plot Info'!$A$2:$T$500,12,FALSE)),K84*0.0001*(1/VLOOKUP(B84,'Plot Info'!$A$2:$T$500,13,FALSE)))</f>
        <v>0.8326562500000001</v>
      </c>
      <c r="M84" s="27">
        <f>IF(H84&lt;VLOOKUP(B84,'Plot Info'!$A$2:$T$500,9,FALSE),I84*1/(VLOOKUP(B84,'Plot Info'!$A$2:$T$500,12,FALSE)),I84*1/(VLOOKUP(B84,'Plot Info'!$A$2:$T$500,13,FALSE)))</f>
        <v>7.9577471545947667</v>
      </c>
      <c r="N84" s="8" t="s">
        <v>548</v>
      </c>
      <c r="O84" s="40">
        <v>17.89</v>
      </c>
      <c r="P84" s="12">
        <v>39</v>
      </c>
    </row>
    <row r="85" spans="1:16">
      <c r="A85" s="27" t="str">
        <f t="shared" si="3"/>
        <v>ACC020</v>
      </c>
      <c r="B85" s="4" t="s">
        <v>544</v>
      </c>
      <c r="C85" s="27" t="str">
        <f>VLOOKUP(B85,'Plot Info'!$A$2:$T$500,2,FALSE)</f>
        <v>Austin Cary FL</v>
      </c>
      <c r="D85" s="37" t="s">
        <v>180</v>
      </c>
      <c r="E85" s="4" t="s">
        <v>493</v>
      </c>
      <c r="F85" s="13" t="s">
        <v>15</v>
      </c>
      <c r="G85" s="35" t="str">
        <f t="shared" si="4"/>
        <v>LIVE</v>
      </c>
      <c r="H85" s="40">
        <v>33.5</v>
      </c>
      <c r="I85" s="12">
        <v>1</v>
      </c>
      <c r="J85" s="15">
        <v>2</v>
      </c>
      <c r="K85" s="26">
        <f t="shared" si="5"/>
        <v>881.41308887278637</v>
      </c>
      <c r="L85" s="27">
        <f>IF(H85&lt;VLOOKUP(B85,'Plot Info'!$A$2:$T$500,9,FALSE),K85*0.0001*(1/VLOOKUP(B85,'Plot Info'!$A$2:$T$500,12,FALSE)),K85*0.0001*(1/VLOOKUP(B85,'Plot Info'!$A$2:$T$500,13,FALSE)))</f>
        <v>0.70140625000000001</v>
      </c>
      <c r="M85" s="27">
        <f>IF(H85&lt;VLOOKUP(B85,'Plot Info'!$A$2:$T$500,9,FALSE),I85*1/(VLOOKUP(B85,'Plot Info'!$A$2:$T$500,12,FALSE)),I85*1/(VLOOKUP(B85,'Plot Info'!$A$2:$T$500,13,FALSE)))</f>
        <v>7.9577471545947667</v>
      </c>
      <c r="O85" s="40">
        <v>14.49</v>
      </c>
      <c r="P85" s="12">
        <v>41</v>
      </c>
    </row>
    <row r="86" spans="1:16">
      <c r="A86" s="27" t="str">
        <f t="shared" si="3"/>
        <v>ACC021</v>
      </c>
      <c r="B86" s="4" t="s">
        <v>544</v>
      </c>
      <c r="C86" s="27" t="str">
        <f>VLOOKUP(B86,'Plot Info'!$A$2:$T$500,2,FALSE)</f>
        <v>Austin Cary FL</v>
      </c>
      <c r="D86" s="37" t="s">
        <v>219</v>
      </c>
      <c r="E86" s="4" t="s">
        <v>493</v>
      </c>
      <c r="F86" s="13" t="s">
        <v>15</v>
      </c>
      <c r="G86" s="35" t="str">
        <f t="shared" si="4"/>
        <v>LIVE</v>
      </c>
      <c r="H86" s="40">
        <v>31.8</v>
      </c>
      <c r="I86" s="12">
        <v>1</v>
      </c>
      <c r="J86" s="15">
        <v>2</v>
      </c>
      <c r="K86" s="26">
        <f t="shared" si="5"/>
        <v>794.22603875403559</v>
      </c>
      <c r="L86" s="27">
        <f>IF(H86&lt;VLOOKUP(B86,'Plot Info'!$A$2:$T$500,9,FALSE),K86*0.0001*(1/VLOOKUP(B86,'Plot Info'!$A$2:$T$500,12,FALSE)),K86*0.0001*(1/VLOOKUP(B86,'Plot Info'!$A$2:$T$500,13,FALSE)))</f>
        <v>0.63202499999999995</v>
      </c>
      <c r="M86" s="27">
        <f>IF(H86&lt;VLOOKUP(B86,'Plot Info'!$A$2:$T$500,9,FALSE),I86*1/(VLOOKUP(B86,'Plot Info'!$A$2:$T$500,12,FALSE)),I86*1/(VLOOKUP(B86,'Plot Info'!$A$2:$T$500,13,FALSE)))</f>
        <v>7.9577471545947667</v>
      </c>
      <c r="O86" s="40">
        <v>12.65</v>
      </c>
      <c r="P86" s="12">
        <v>50</v>
      </c>
    </row>
    <row r="87" spans="1:16">
      <c r="A87" s="27" t="str">
        <f t="shared" si="3"/>
        <v>ACC022</v>
      </c>
      <c r="B87" s="4" t="s">
        <v>544</v>
      </c>
      <c r="C87" s="27" t="str">
        <f>VLOOKUP(B87,'Plot Info'!$A$2:$T$500,2,FALSE)</f>
        <v>Austin Cary FL</v>
      </c>
      <c r="D87" s="37" t="s">
        <v>220</v>
      </c>
      <c r="E87" s="4" t="s">
        <v>493</v>
      </c>
      <c r="F87" s="13" t="s">
        <v>15</v>
      </c>
      <c r="G87" s="35" t="str">
        <f t="shared" si="4"/>
        <v>LIVE</v>
      </c>
      <c r="H87" s="40">
        <v>24.5</v>
      </c>
      <c r="I87" s="12">
        <v>1</v>
      </c>
      <c r="J87" s="15">
        <v>2</v>
      </c>
      <c r="K87" s="26">
        <f t="shared" si="5"/>
        <v>471.43524757931834</v>
      </c>
      <c r="L87" s="27">
        <f>IF(H87&lt;VLOOKUP(B87,'Plot Info'!$A$2:$T$500,9,FALSE),K87*0.0001*(1/VLOOKUP(B87,'Plot Info'!$A$2:$T$500,12,FALSE)),K87*0.0001*(1/VLOOKUP(B87,'Plot Info'!$A$2:$T$500,13,FALSE)))</f>
        <v>0.37515624999999997</v>
      </c>
      <c r="M87" s="27">
        <f>IF(H87&lt;VLOOKUP(B87,'Plot Info'!$A$2:$T$500,9,FALSE),I87*1/(VLOOKUP(B87,'Plot Info'!$A$2:$T$500,12,FALSE)),I87*1/(VLOOKUP(B87,'Plot Info'!$A$2:$T$500,13,FALSE)))</f>
        <v>7.9577471545947667</v>
      </c>
      <c r="O87" s="40">
        <v>7.77</v>
      </c>
      <c r="P87" s="12">
        <v>58</v>
      </c>
    </row>
    <row r="88" spans="1:16">
      <c r="A88" s="27" t="str">
        <f t="shared" si="3"/>
        <v>ACC023</v>
      </c>
      <c r="B88" s="4" t="s">
        <v>544</v>
      </c>
      <c r="C88" s="27" t="str">
        <f>VLOOKUP(B88,'Plot Info'!$A$2:$T$500,2,FALSE)</f>
        <v>Austin Cary FL</v>
      </c>
      <c r="D88" s="37" t="s">
        <v>221</v>
      </c>
      <c r="E88" s="4" t="s">
        <v>493</v>
      </c>
      <c r="F88" s="13" t="s">
        <v>15</v>
      </c>
      <c r="G88" s="35" t="str">
        <f t="shared" si="4"/>
        <v>LIVE</v>
      </c>
      <c r="H88" s="40">
        <v>26.5</v>
      </c>
      <c r="I88" s="12">
        <v>1</v>
      </c>
      <c r="J88" s="15">
        <v>2</v>
      </c>
      <c r="K88" s="26">
        <f t="shared" si="5"/>
        <v>551.54586024585808</v>
      </c>
      <c r="L88" s="27">
        <f>IF(H88&lt;VLOOKUP(B88,'Plot Info'!$A$2:$T$500,9,FALSE),K88*0.0001*(1/VLOOKUP(B88,'Plot Info'!$A$2:$T$500,12,FALSE)),K88*0.0001*(1/VLOOKUP(B88,'Plot Info'!$A$2:$T$500,13,FALSE)))</f>
        <v>0.43890625</v>
      </c>
      <c r="M88" s="27">
        <f>IF(H88&lt;VLOOKUP(B88,'Plot Info'!$A$2:$T$500,9,FALSE),I88*1/(VLOOKUP(B88,'Plot Info'!$A$2:$T$500,12,FALSE)),I88*1/(VLOOKUP(B88,'Plot Info'!$A$2:$T$500,13,FALSE)))</f>
        <v>7.9577471545947667</v>
      </c>
      <c r="O88" s="40">
        <v>5.14</v>
      </c>
      <c r="P88" s="12">
        <v>49</v>
      </c>
    </row>
    <row r="89" spans="1:16">
      <c r="A89" s="27" t="str">
        <f t="shared" si="3"/>
        <v>ACC024</v>
      </c>
      <c r="B89" s="4" t="s">
        <v>544</v>
      </c>
      <c r="C89" s="27" t="str">
        <f>VLOOKUP(B89,'Plot Info'!$A$2:$T$500,2,FALSE)</f>
        <v>Austin Cary FL</v>
      </c>
      <c r="D89" s="37" t="s">
        <v>222</v>
      </c>
      <c r="E89" s="4" t="s">
        <v>493</v>
      </c>
      <c r="F89" s="13" t="s">
        <v>15</v>
      </c>
      <c r="G89" s="35" t="str">
        <f t="shared" si="4"/>
        <v>LIVE</v>
      </c>
      <c r="H89" s="40">
        <v>28.1</v>
      </c>
      <c r="I89" s="12">
        <v>1</v>
      </c>
      <c r="J89" s="15">
        <v>2</v>
      </c>
      <c r="K89" s="26">
        <f t="shared" si="5"/>
        <v>620.15824380025924</v>
      </c>
      <c r="L89" s="27">
        <f>IF(H89&lt;VLOOKUP(B89,'Plot Info'!$A$2:$T$500,9,FALSE),K89*0.0001*(1/VLOOKUP(B89,'Plot Info'!$A$2:$T$500,12,FALSE)),K89*0.0001*(1/VLOOKUP(B89,'Plot Info'!$A$2:$T$500,13,FALSE)))</f>
        <v>0.49350625000000004</v>
      </c>
      <c r="M89" s="27">
        <f>IF(H89&lt;VLOOKUP(B89,'Plot Info'!$A$2:$T$500,9,FALSE),I89*1/(VLOOKUP(B89,'Plot Info'!$A$2:$T$500,12,FALSE)),I89*1/(VLOOKUP(B89,'Plot Info'!$A$2:$T$500,13,FALSE)))</f>
        <v>7.9577471545947667</v>
      </c>
      <c r="O89" s="40">
        <v>2.86</v>
      </c>
      <c r="P89" s="12">
        <v>42</v>
      </c>
    </row>
    <row r="90" spans="1:16">
      <c r="A90" s="27" t="str">
        <f t="shared" si="3"/>
        <v>ACC025</v>
      </c>
      <c r="B90" s="4" t="s">
        <v>544</v>
      </c>
      <c r="C90" s="27" t="str">
        <f>VLOOKUP(B90,'Plot Info'!$A$2:$T$500,2,FALSE)</f>
        <v>Austin Cary FL</v>
      </c>
      <c r="D90" s="37" t="s">
        <v>223</v>
      </c>
      <c r="E90" s="4" t="s">
        <v>493</v>
      </c>
      <c r="F90" s="13" t="s">
        <v>81</v>
      </c>
      <c r="G90" s="35" t="str">
        <f t="shared" si="4"/>
        <v>DEAD</v>
      </c>
      <c r="H90" s="40">
        <v>21.9</v>
      </c>
      <c r="I90" s="12">
        <v>1</v>
      </c>
      <c r="J90" s="15">
        <v>1</v>
      </c>
      <c r="K90" s="26">
        <f t="shared" si="5"/>
        <v>376.68481314705014</v>
      </c>
      <c r="L90" s="27">
        <f>IF(H90&lt;VLOOKUP(B90,'Plot Info'!$A$2:$T$500,9,FALSE),K90*0.0001*(1/VLOOKUP(B90,'Plot Info'!$A$2:$T$500,12,FALSE)),K90*0.0001*(1/VLOOKUP(B90,'Plot Info'!$A$2:$T$500,13,FALSE)))</f>
        <v>0.29975625</v>
      </c>
      <c r="M90" s="27">
        <f>IF(H90&lt;VLOOKUP(B90,'Plot Info'!$A$2:$T$500,9,FALSE),I90*1/(VLOOKUP(B90,'Plot Info'!$A$2:$T$500,12,FALSE)),I90*1/(VLOOKUP(B90,'Plot Info'!$A$2:$T$500,13,FALSE)))</f>
        <v>7.9577471545947667</v>
      </c>
      <c r="N90" s="8" t="s">
        <v>549</v>
      </c>
      <c r="O90" s="40">
        <v>10.47</v>
      </c>
      <c r="P90" s="12">
        <v>19</v>
      </c>
    </row>
    <row r="91" spans="1:16">
      <c r="A91" s="27" t="str">
        <f t="shared" si="3"/>
        <v>ACC026</v>
      </c>
      <c r="B91" s="4" t="s">
        <v>544</v>
      </c>
      <c r="C91" s="27" t="str">
        <f>VLOOKUP(B91,'Plot Info'!$A$2:$T$500,2,FALSE)</f>
        <v>Austin Cary FL</v>
      </c>
      <c r="D91" s="37" t="s">
        <v>224</v>
      </c>
      <c r="E91" s="4" t="s">
        <v>493</v>
      </c>
      <c r="F91" s="13" t="s">
        <v>81</v>
      </c>
      <c r="G91" s="35" t="str">
        <f t="shared" si="4"/>
        <v>DEAD</v>
      </c>
      <c r="H91" s="40">
        <v>24</v>
      </c>
      <c r="I91" s="12">
        <v>1</v>
      </c>
      <c r="J91" s="15">
        <v>2</v>
      </c>
      <c r="K91" s="26">
        <f t="shared" si="5"/>
        <v>452.38934211693021</v>
      </c>
      <c r="L91" s="27">
        <f>IF(H91&lt;VLOOKUP(B91,'Plot Info'!$A$2:$T$500,9,FALSE),K91*0.0001*(1/VLOOKUP(B91,'Plot Info'!$A$2:$T$500,12,FALSE)),K91*0.0001*(1/VLOOKUP(B91,'Plot Info'!$A$2:$T$500,13,FALSE)))</f>
        <v>0.36000000000000004</v>
      </c>
      <c r="M91" s="27">
        <f>IF(H91&lt;VLOOKUP(B91,'Plot Info'!$A$2:$T$500,9,FALSE),I91*1/(VLOOKUP(B91,'Plot Info'!$A$2:$T$500,12,FALSE)),I91*1/(VLOOKUP(B91,'Plot Info'!$A$2:$T$500,13,FALSE)))</f>
        <v>7.9577471545947667</v>
      </c>
      <c r="N91" s="8" t="s">
        <v>550</v>
      </c>
      <c r="O91" s="40">
        <v>12.73</v>
      </c>
      <c r="P91" s="12">
        <v>26</v>
      </c>
    </row>
    <row r="92" spans="1:16">
      <c r="A92" s="27" t="str">
        <f t="shared" si="3"/>
        <v>DHA001</v>
      </c>
      <c r="B92" s="4" t="s">
        <v>432</v>
      </c>
      <c r="C92" s="27" t="str">
        <f>VLOOKUP(B92,'Plot Info'!$A$2:$T$500,2,FALSE)</f>
        <v>Duke Hardwood</v>
      </c>
      <c r="D92" s="37" t="s">
        <v>161</v>
      </c>
      <c r="E92" s="4" t="s">
        <v>435</v>
      </c>
      <c r="F92" s="13" t="s">
        <v>16</v>
      </c>
      <c r="G92" s="35" t="str">
        <f t="shared" si="4"/>
        <v>LIVE</v>
      </c>
      <c r="H92" s="40">
        <v>15.7</v>
      </c>
      <c r="I92" s="12">
        <v>1</v>
      </c>
      <c r="J92" s="12">
        <v>2</v>
      </c>
      <c r="K92" s="26">
        <f t="shared" si="5"/>
        <v>193.592793295837</v>
      </c>
      <c r="L92" s="27">
        <f>IF(H92&lt;VLOOKUP(B92,'Plot Info'!$A$2:$T$500,9,FALSE),K92*0.0001*(1/VLOOKUP(B92,'Plot Info'!$A$2:$T$500,12,FALSE)),K92*0.0001*(1/VLOOKUP(B92,'Plot Info'!$A$2:$T$500,13,FALSE)))</f>
        <v>0.36463017751479287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7.99</v>
      </c>
      <c r="P92" s="12">
        <v>137</v>
      </c>
    </row>
    <row r="93" spans="1:16">
      <c r="A93" s="27" t="str">
        <f t="shared" si="3"/>
        <v>DHA002</v>
      </c>
      <c r="B93" s="4" t="s">
        <v>432</v>
      </c>
      <c r="C93" s="27" t="str">
        <f>VLOOKUP(B93,'Plot Info'!$A$2:$T$500,2,FALSE)</f>
        <v>Duke Hardwood</v>
      </c>
      <c r="D93" s="37" t="s">
        <v>162</v>
      </c>
      <c r="E93" s="4" t="s">
        <v>436</v>
      </c>
      <c r="F93" s="13" t="s">
        <v>236</v>
      </c>
      <c r="G93" s="35" t="str">
        <f t="shared" si="4"/>
        <v>LIVE</v>
      </c>
      <c r="H93" s="40">
        <v>17.899999999999999</v>
      </c>
      <c r="I93" s="12">
        <v>1</v>
      </c>
      <c r="J93" s="12">
        <v>2</v>
      </c>
      <c r="K93" s="26">
        <f t="shared" si="5"/>
        <v>251.64942553417637</v>
      </c>
      <c r="L93" s="27">
        <f>IF(H93&lt;VLOOKUP(B93,'Plot Info'!$A$2:$T$500,9,FALSE),K93*0.0001*(1/VLOOKUP(B93,'Plot Info'!$A$2:$T$500,12,FALSE)),K93*0.0001*(1/VLOOKUP(B93,'Plot Info'!$A$2:$T$500,13,FALSE)))</f>
        <v>0.47397928994082833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10.87</v>
      </c>
      <c r="P93" s="12">
        <v>136</v>
      </c>
    </row>
    <row r="94" spans="1:16">
      <c r="A94" s="27" t="str">
        <f t="shared" si="3"/>
        <v>DHA003</v>
      </c>
      <c r="B94" s="4" t="s">
        <v>432</v>
      </c>
      <c r="C94" s="27" t="str">
        <f>VLOOKUP(B94,'Plot Info'!$A$2:$T$500,2,FALSE)</f>
        <v>Duke Hardwood</v>
      </c>
      <c r="D94" s="37" t="s">
        <v>163</v>
      </c>
      <c r="E94" s="4" t="s">
        <v>435</v>
      </c>
      <c r="F94" s="13" t="s">
        <v>236</v>
      </c>
      <c r="G94" s="35" t="str">
        <f t="shared" si="4"/>
        <v>LIVE</v>
      </c>
      <c r="H94" s="40">
        <v>59.3</v>
      </c>
      <c r="I94" s="12">
        <v>1</v>
      </c>
      <c r="J94" s="12">
        <v>2</v>
      </c>
      <c r="K94" s="26">
        <f t="shared" si="5"/>
        <v>2761.8447876054929</v>
      </c>
      <c r="L94" s="27">
        <f>IF(H94&lt;VLOOKUP(B94,'Plot Info'!$A$2:$T$500,9,FALSE),K94*0.0001*(1/VLOOKUP(B94,'Plot Info'!$A$2:$T$500,12,FALSE)),K94*0.0001*(1/VLOOKUP(B94,'Plot Info'!$A$2:$T$500,13,FALSE)))</f>
        <v>2.1978062500000002</v>
      </c>
      <c r="M94" s="27">
        <f>IF(H94&lt;VLOOKUP(B94,'Plot Info'!$A$2:$T$500,9,FALSE),I94*1/(VLOOKUP(B94,'Plot Info'!$A$2:$T$500,12,FALSE)),I94*1/(VLOOKUP(B94,'Plot Info'!$A$2:$T$500,13,FALSE)))</f>
        <v>7.9577471545947667</v>
      </c>
      <c r="O94" s="40">
        <v>12.41</v>
      </c>
      <c r="P94" s="12">
        <v>103</v>
      </c>
    </row>
    <row r="95" spans="1:16">
      <c r="A95" s="27" t="str">
        <f t="shared" si="3"/>
        <v>DHA004</v>
      </c>
      <c r="B95" s="4" t="s">
        <v>432</v>
      </c>
      <c r="C95" s="27" t="str">
        <f>VLOOKUP(B95,'Plot Info'!$A$2:$T$500,2,FALSE)</f>
        <v>Duke Hardwood</v>
      </c>
      <c r="D95" s="37" t="s">
        <v>164</v>
      </c>
      <c r="E95" s="4" t="s">
        <v>437</v>
      </c>
      <c r="F95" s="13" t="s">
        <v>236</v>
      </c>
      <c r="G95" s="35" t="str">
        <f t="shared" si="4"/>
        <v>LIVE</v>
      </c>
      <c r="H95" s="40">
        <v>55.5</v>
      </c>
      <c r="I95" s="12">
        <v>1</v>
      </c>
      <c r="J95" s="12">
        <v>2</v>
      </c>
      <c r="K95" s="26">
        <f t="shared" si="5"/>
        <v>2419.2226928049899</v>
      </c>
      <c r="L95" s="27">
        <f>IF(H95&lt;VLOOKUP(B95,'Plot Info'!$A$2:$T$500,9,FALSE),K95*0.0001*(1/VLOOKUP(B95,'Plot Info'!$A$2:$T$500,12,FALSE)),K95*0.0001*(1/VLOOKUP(B95,'Plot Info'!$A$2:$T$500,13,FALSE)))</f>
        <v>1.9251562499999999</v>
      </c>
      <c r="M95" s="27">
        <f>IF(H95&lt;VLOOKUP(B95,'Plot Info'!$A$2:$T$500,9,FALSE),I95*1/(VLOOKUP(B95,'Plot Info'!$A$2:$T$500,12,FALSE)),I95*1/(VLOOKUP(B95,'Plot Info'!$A$2:$T$500,13,FALSE)))</f>
        <v>7.9577471545947667</v>
      </c>
      <c r="N95" s="8" t="s">
        <v>439</v>
      </c>
      <c r="O95" s="40">
        <v>2.08</v>
      </c>
      <c r="P95" s="12">
        <v>54</v>
      </c>
    </row>
    <row r="96" spans="1:16">
      <c r="A96" s="27" t="str">
        <f t="shared" si="3"/>
        <v>DHA005</v>
      </c>
      <c r="B96" s="4" t="s">
        <v>432</v>
      </c>
      <c r="C96" s="27" t="str">
        <f>VLOOKUP(B96,'Plot Info'!$A$2:$T$500,2,FALSE)</f>
        <v>Duke Hardwood</v>
      </c>
      <c r="D96" s="37" t="s">
        <v>165</v>
      </c>
      <c r="E96" s="4" t="s">
        <v>437</v>
      </c>
      <c r="F96" s="13" t="s">
        <v>15</v>
      </c>
      <c r="G96" s="35" t="str">
        <f t="shared" si="4"/>
        <v>LIVE</v>
      </c>
      <c r="H96" s="40">
        <v>24.7</v>
      </c>
      <c r="I96" s="12">
        <v>1</v>
      </c>
      <c r="J96" s="12">
        <v>2</v>
      </c>
      <c r="K96" s="26">
        <f t="shared" si="5"/>
        <v>479.16356550714914</v>
      </c>
      <c r="L96" s="27">
        <f>IF(H96&lt;VLOOKUP(B96,'Plot Info'!$A$2:$T$500,9,FALSE),K96*0.0001*(1/VLOOKUP(B96,'Plot Info'!$A$2:$T$500,12,FALSE)),K96*0.0001*(1/VLOOKUP(B96,'Plot Info'!$A$2:$T$500,13,FALSE)))</f>
        <v>0.38130624999999996</v>
      </c>
      <c r="M96" s="27">
        <f>IF(H96&lt;VLOOKUP(B96,'Plot Info'!$A$2:$T$500,9,FALSE),I96*1/(VLOOKUP(B96,'Plot Info'!$A$2:$T$500,12,FALSE)),I96*1/(VLOOKUP(B96,'Plot Info'!$A$2:$T$500,13,FALSE)))</f>
        <v>7.9577471545947667</v>
      </c>
      <c r="O96" s="40">
        <v>6.14</v>
      </c>
      <c r="P96" s="12">
        <v>54</v>
      </c>
    </row>
    <row r="97" spans="1:16">
      <c r="A97" s="27" t="str">
        <f t="shared" si="3"/>
        <v>DHA006</v>
      </c>
      <c r="B97" s="4" t="s">
        <v>432</v>
      </c>
      <c r="C97" s="27" t="str">
        <f>VLOOKUP(B97,'Plot Info'!$A$2:$T$500,2,FALSE)</f>
        <v>Duke Hardwood</v>
      </c>
      <c r="D97" s="37" t="s">
        <v>166</v>
      </c>
      <c r="E97" s="4" t="s">
        <v>437</v>
      </c>
      <c r="F97" s="13" t="s">
        <v>15</v>
      </c>
      <c r="G97" s="35" t="str">
        <f t="shared" si="4"/>
        <v>LIVE</v>
      </c>
      <c r="H97" s="40">
        <v>43.1</v>
      </c>
      <c r="I97" s="12">
        <v>1</v>
      </c>
      <c r="J97" s="12">
        <v>2</v>
      </c>
      <c r="K97" s="26">
        <f t="shared" si="5"/>
        <v>1458.963482308734</v>
      </c>
      <c r="L97" s="27">
        <f>IF(H97&lt;VLOOKUP(B97,'Plot Info'!$A$2:$T$500,9,FALSE),K97*0.0001*(1/VLOOKUP(B97,'Plot Info'!$A$2:$T$500,12,FALSE)),K97*0.0001*(1/VLOOKUP(B97,'Plot Info'!$A$2:$T$500,13,FALSE)))</f>
        <v>1.16100625</v>
      </c>
      <c r="M97" s="27">
        <f>IF(H97&lt;VLOOKUP(B97,'Plot Info'!$A$2:$T$500,9,FALSE),I97*1/(VLOOKUP(B97,'Plot Info'!$A$2:$T$500,12,FALSE)),I97*1/(VLOOKUP(B97,'Plot Info'!$A$2:$T$500,13,FALSE)))</f>
        <v>7.9577471545947667</v>
      </c>
      <c r="O97" s="40">
        <v>8.48</v>
      </c>
      <c r="P97" s="12">
        <v>29</v>
      </c>
    </row>
    <row r="98" spans="1:16">
      <c r="A98" s="27" t="str">
        <f t="shared" si="3"/>
        <v>DHA007</v>
      </c>
      <c r="B98" s="4" t="s">
        <v>432</v>
      </c>
      <c r="C98" s="27" t="str">
        <f>VLOOKUP(B98,'Plot Info'!$A$2:$T$500,2,FALSE)</f>
        <v>Duke Hardwood</v>
      </c>
      <c r="D98" s="37" t="s">
        <v>167</v>
      </c>
      <c r="E98" s="4" t="s">
        <v>10</v>
      </c>
      <c r="F98" s="13" t="s">
        <v>16</v>
      </c>
      <c r="G98" s="35" t="str">
        <f t="shared" si="4"/>
        <v>LIVE</v>
      </c>
      <c r="H98" s="40">
        <v>21.3</v>
      </c>
      <c r="I98" s="12">
        <v>1</v>
      </c>
      <c r="J98" s="12">
        <v>2</v>
      </c>
      <c r="K98" s="26">
        <f t="shared" si="5"/>
        <v>356.32729275178838</v>
      </c>
      <c r="L98" s="27">
        <f>IF(H98&lt;VLOOKUP(B98,'Plot Info'!$A$2:$T$500,9,FALSE),K98*0.0001*(1/VLOOKUP(B98,'Plot Info'!$A$2:$T$500,12,FALSE)),K98*0.0001*(1/VLOOKUP(B98,'Plot Info'!$A$2:$T$500,13,FALSE)))</f>
        <v>0.28355625000000007</v>
      </c>
      <c r="M98" s="27">
        <f>IF(H98&lt;VLOOKUP(B98,'Plot Info'!$A$2:$T$500,9,FALSE),I98*1/(VLOOKUP(B98,'Plot Info'!$A$2:$T$500,12,FALSE)),I98*1/(VLOOKUP(B98,'Plot Info'!$A$2:$T$500,13,FALSE)))</f>
        <v>7.9577471545947667</v>
      </c>
      <c r="N98" s="8" t="s">
        <v>440</v>
      </c>
      <c r="O98" s="40">
        <v>11.98</v>
      </c>
      <c r="P98" s="12">
        <v>8</v>
      </c>
    </row>
    <row r="99" spans="1:16">
      <c r="A99" s="27" t="str">
        <f t="shared" si="3"/>
        <v>DHA008</v>
      </c>
      <c r="B99" s="4" t="s">
        <v>432</v>
      </c>
      <c r="C99" s="27" t="str">
        <f>VLOOKUP(B99,'Plot Info'!$A$2:$T$500,2,FALSE)</f>
        <v>Duke Hardwood</v>
      </c>
      <c r="D99" s="37" t="s">
        <v>168</v>
      </c>
      <c r="E99" s="4" t="s">
        <v>438</v>
      </c>
      <c r="F99" s="13" t="s">
        <v>81</v>
      </c>
      <c r="G99" s="35" t="str">
        <f t="shared" si="4"/>
        <v>DEAD</v>
      </c>
      <c r="H99" s="40">
        <v>22.1</v>
      </c>
      <c r="I99" s="12">
        <v>1</v>
      </c>
      <c r="J99" s="12">
        <v>2</v>
      </c>
      <c r="K99" s="26">
        <f t="shared" si="5"/>
        <v>383.5963169849478</v>
      </c>
      <c r="L99" s="27">
        <f>IF(H99&lt;VLOOKUP(B99,'Plot Info'!$A$2:$T$500,9,FALSE),K99*0.0001*(1/VLOOKUP(B99,'Plot Info'!$A$2:$T$500,12,FALSE)),K99*0.0001*(1/VLOOKUP(B99,'Plot Info'!$A$2:$T$500,13,FALSE)))</f>
        <v>0.30525625000000006</v>
      </c>
      <c r="M99" s="27">
        <f>IF(H99&lt;VLOOKUP(B99,'Plot Info'!$A$2:$T$500,9,FALSE),I99*1/(VLOOKUP(B99,'Plot Info'!$A$2:$T$500,12,FALSE)),I99*1/(VLOOKUP(B99,'Plot Info'!$A$2:$T$500,13,FALSE)))</f>
        <v>7.9577471545947667</v>
      </c>
      <c r="O99" s="40">
        <v>10.07</v>
      </c>
      <c r="P99" s="12">
        <v>35</v>
      </c>
    </row>
    <row r="100" spans="1:16">
      <c r="A100" s="27" t="str">
        <f t="shared" si="3"/>
        <v>DHA009</v>
      </c>
      <c r="B100" s="4" t="s">
        <v>432</v>
      </c>
      <c r="C100" s="27" t="str">
        <f>VLOOKUP(B100,'Plot Info'!$A$2:$T$500,2,FALSE)</f>
        <v>Duke Hardwood</v>
      </c>
      <c r="D100" s="37" t="s">
        <v>169</v>
      </c>
      <c r="E100" s="4" t="s">
        <v>438</v>
      </c>
      <c r="F100" s="13" t="s">
        <v>81</v>
      </c>
      <c r="G100" s="35" t="str">
        <f t="shared" si="4"/>
        <v>DEAD</v>
      </c>
      <c r="H100" s="40">
        <v>20.8</v>
      </c>
      <c r="I100" s="12">
        <v>1</v>
      </c>
      <c r="J100" s="12">
        <v>2</v>
      </c>
      <c r="K100" s="26">
        <f t="shared" si="5"/>
        <v>339.79466141227203</v>
      </c>
      <c r="L100" s="27">
        <f>IF(H100&lt;VLOOKUP(B100,'Plot Info'!$A$2:$T$500,9,FALSE),K100*0.0001*(1/VLOOKUP(B100,'Plot Info'!$A$2:$T$500,12,FALSE)),K100*0.0001*(1/VLOOKUP(B100,'Plot Info'!$A$2:$T$500,13,FALSE)))</f>
        <v>0.27039999999999997</v>
      </c>
      <c r="M100" s="27">
        <f>IF(H100&lt;VLOOKUP(B100,'Plot Info'!$A$2:$T$500,9,FALSE),I100*1/(VLOOKUP(B100,'Plot Info'!$A$2:$T$500,12,FALSE)),I100*1/(VLOOKUP(B100,'Plot Info'!$A$2:$T$500,13,FALSE)))</f>
        <v>7.9577471545947667</v>
      </c>
      <c r="O100" s="40">
        <v>11.41</v>
      </c>
      <c r="P100" s="12">
        <v>55</v>
      </c>
    </row>
    <row r="101" spans="1:16">
      <c r="A101" s="27" t="str">
        <f t="shared" si="3"/>
        <v>DHA010</v>
      </c>
      <c r="B101" s="4" t="s">
        <v>432</v>
      </c>
      <c r="C101" s="27" t="str">
        <f>VLOOKUP(B101,'Plot Info'!$A$2:$T$500,2,FALSE)</f>
        <v>Duke Hardwood</v>
      </c>
      <c r="D101" s="37" t="s">
        <v>170</v>
      </c>
      <c r="E101" s="4" t="s">
        <v>436</v>
      </c>
      <c r="F101" s="13" t="s">
        <v>236</v>
      </c>
      <c r="G101" s="35" t="str">
        <f t="shared" si="4"/>
        <v>LIVE</v>
      </c>
      <c r="H101" s="40">
        <v>66.099999999999994</v>
      </c>
      <c r="I101" s="12">
        <v>1</v>
      </c>
      <c r="J101" s="12">
        <v>2</v>
      </c>
      <c r="K101" s="26">
        <f t="shared" si="5"/>
        <v>3431.5695094977641</v>
      </c>
      <c r="L101" s="27">
        <f>IF(H101&lt;VLOOKUP(B101,'Plot Info'!$A$2:$T$500,9,FALSE),K101*0.0001*(1/VLOOKUP(B101,'Plot Info'!$A$2:$T$500,12,FALSE)),K101*0.0001*(1/VLOOKUP(B101,'Plot Info'!$A$2:$T$500,13,FALSE)))</f>
        <v>2.7307562499999993</v>
      </c>
      <c r="M101" s="27">
        <f>IF(H101&lt;VLOOKUP(B101,'Plot Info'!$A$2:$T$500,9,FALSE),I101*1/(VLOOKUP(B101,'Plot Info'!$A$2:$T$500,12,FALSE)),I101*1/(VLOOKUP(B101,'Plot Info'!$A$2:$T$500,13,FALSE)))</f>
        <v>7.9577471545947667</v>
      </c>
      <c r="O101" s="40">
        <v>10.69</v>
      </c>
      <c r="P101" s="12">
        <v>357</v>
      </c>
    </row>
    <row r="102" spans="1:16">
      <c r="A102" s="27" t="str">
        <f t="shared" si="3"/>
        <v>DHA011</v>
      </c>
      <c r="B102" s="4" t="s">
        <v>432</v>
      </c>
      <c r="C102" s="27" t="str">
        <f>VLOOKUP(B102,'Plot Info'!$A$2:$T$500,2,FALSE)</f>
        <v>Duke Hardwood</v>
      </c>
      <c r="D102" s="37" t="s">
        <v>171</v>
      </c>
      <c r="E102" s="4" t="s">
        <v>438</v>
      </c>
      <c r="F102" s="13" t="s">
        <v>81</v>
      </c>
      <c r="G102" s="35" t="str">
        <f t="shared" si="4"/>
        <v>DEAD</v>
      </c>
      <c r="H102" s="40">
        <v>26.4</v>
      </c>
      <c r="I102" s="12">
        <v>1</v>
      </c>
      <c r="J102" s="12">
        <v>2</v>
      </c>
      <c r="K102" s="26">
        <f t="shared" si="5"/>
        <v>547.39110396148544</v>
      </c>
      <c r="L102" s="27">
        <f>IF(H102&lt;VLOOKUP(B102,'Plot Info'!$A$2:$T$500,9,FALSE),K102*0.0001*(1/VLOOKUP(B102,'Plot Info'!$A$2:$T$500,12,FALSE)),K102*0.0001*(1/VLOOKUP(B102,'Plot Info'!$A$2:$T$500,13,FALSE)))</f>
        <v>0.43559999999999988</v>
      </c>
      <c r="M102" s="27">
        <f>IF(H102&lt;VLOOKUP(B102,'Plot Info'!$A$2:$T$500,9,FALSE),I102*1/(VLOOKUP(B102,'Plot Info'!$A$2:$T$500,12,FALSE)),I102*1/(VLOOKUP(B102,'Plot Info'!$A$2:$T$500,13,FALSE)))</f>
        <v>7.9577471545947667</v>
      </c>
      <c r="O102" s="40">
        <v>5.37</v>
      </c>
      <c r="P102" s="12">
        <v>350</v>
      </c>
    </row>
    <row r="103" spans="1:16">
      <c r="A103" s="27" t="str">
        <f t="shared" si="3"/>
        <v>DHA012</v>
      </c>
      <c r="B103" s="4" t="s">
        <v>432</v>
      </c>
      <c r="C103" s="27" t="str">
        <f>VLOOKUP(B103,'Plot Info'!$A$2:$T$500,2,FALSE)</f>
        <v>Duke Hardwood</v>
      </c>
      <c r="D103" s="37" t="s">
        <v>172</v>
      </c>
      <c r="E103" s="4" t="s">
        <v>435</v>
      </c>
      <c r="F103" s="13" t="s">
        <v>15</v>
      </c>
      <c r="G103" s="35" t="str">
        <f t="shared" si="4"/>
        <v>LIVE</v>
      </c>
      <c r="H103" s="40">
        <v>42</v>
      </c>
      <c r="I103" s="12">
        <v>1</v>
      </c>
      <c r="J103" s="12">
        <v>2</v>
      </c>
      <c r="K103" s="26">
        <f t="shared" si="5"/>
        <v>1385.4423602330987</v>
      </c>
      <c r="L103" s="27">
        <f>IF(H103&lt;VLOOKUP(B103,'Plot Info'!$A$2:$T$500,9,FALSE),K103*0.0001*(1/VLOOKUP(B103,'Plot Info'!$A$2:$T$500,12,FALSE)),K103*0.0001*(1/VLOOKUP(B103,'Plot Info'!$A$2:$T$500,13,FALSE)))</f>
        <v>1.1024999999999998</v>
      </c>
      <c r="M103" s="27">
        <f>IF(H103&lt;VLOOKUP(B103,'Plot Info'!$A$2:$T$500,9,FALSE),I103*1/(VLOOKUP(B103,'Plot Info'!$A$2:$T$500,12,FALSE)),I103*1/(VLOOKUP(B103,'Plot Info'!$A$2:$T$500,13,FALSE)))</f>
        <v>7.9577471545947667</v>
      </c>
      <c r="O103" s="40">
        <v>10.84</v>
      </c>
      <c r="P103" s="12">
        <v>320</v>
      </c>
    </row>
    <row r="104" spans="1:16">
      <c r="A104" s="27" t="str">
        <f t="shared" si="3"/>
        <v>DHA013</v>
      </c>
      <c r="B104" s="4" t="s">
        <v>432</v>
      </c>
      <c r="C104" s="27" t="str">
        <f>VLOOKUP(B104,'Plot Info'!$A$2:$T$500,2,FALSE)</f>
        <v>Duke Hardwood</v>
      </c>
      <c r="D104" s="37" t="s">
        <v>173</v>
      </c>
      <c r="E104" s="4" t="s">
        <v>436</v>
      </c>
      <c r="F104" s="13" t="s">
        <v>16</v>
      </c>
      <c r="G104" s="35" t="str">
        <f t="shared" si="4"/>
        <v>LIVE</v>
      </c>
      <c r="H104" s="40">
        <v>25.1</v>
      </c>
      <c r="I104" s="12">
        <v>1</v>
      </c>
      <c r="J104" s="12">
        <v>2</v>
      </c>
      <c r="K104" s="26">
        <f t="shared" si="5"/>
        <v>494.80869692202646</v>
      </c>
      <c r="L104" s="27">
        <f>IF(H104&lt;VLOOKUP(B104,'Plot Info'!$A$2:$T$500,9,FALSE),K104*0.0001*(1/VLOOKUP(B104,'Plot Info'!$A$2:$T$500,12,FALSE)),K104*0.0001*(1/VLOOKUP(B104,'Plot Info'!$A$2:$T$500,13,FALSE)))</f>
        <v>0.39375625000000003</v>
      </c>
      <c r="M104" s="27">
        <f>IF(H104&lt;VLOOKUP(B104,'Plot Info'!$A$2:$T$500,9,FALSE),I104*1/(VLOOKUP(B104,'Plot Info'!$A$2:$T$500,12,FALSE)),I104*1/(VLOOKUP(B104,'Plot Info'!$A$2:$T$500,13,FALSE)))</f>
        <v>7.9577471545947667</v>
      </c>
      <c r="O104" s="40">
        <v>12.34</v>
      </c>
      <c r="P104" s="12">
        <v>272</v>
      </c>
    </row>
    <row r="105" spans="1:16">
      <c r="A105" s="27" t="str">
        <f t="shared" si="3"/>
        <v>DHA014</v>
      </c>
      <c r="B105" s="4" t="s">
        <v>432</v>
      </c>
      <c r="C105" s="27" t="str">
        <f>VLOOKUP(B105,'Plot Info'!$A$2:$T$500,2,FALSE)</f>
        <v>Duke Hardwood</v>
      </c>
      <c r="D105" s="37" t="s">
        <v>174</v>
      </c>
      <c r="E105" s="4" t="s">
        <v>10</v>
      </c>
      <c r="F105" s="13" t="s">
        <v>214</v>
      </c>
      <c r="G105" s="35" t="str">
        <f t="shared" si="4"/>
        <v>LIVE</v>
      </c>
      <c r="H105" s="40">
        <v>15.9</v>
      </c>
      <c r="I105" s="12">
        <v>1</v>
      </c>
      <c r="J105" s="12">
        <v>2</v>
      </c>
      <c r="K105" s="26">
        <f t="shared" si="5"/>
        <v>198.5565096885089</v>
      </c>
      <c r="L105" s="27">
        <f>IF(H105&lt;VLOOKUP(B105,'Plot Info'!$A$2:$T$500,9,FALSE),K105*0.0001*(1/VLOOKUP(B105,'Plot Info'!$A$2:$T$500,12,FALSE)),K105*0.0001*(1/VLOOKUP(B105,'Plot Info'!$A$2:$T$500,13,FALSE)))</f>
        <v>0.37397928994082841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N105" s="8" t="s">
        <v>440</v>
      </c>
      <c r="O105" s="40">
        <v>7.17</v>
      </c>
      <c r="P105" s="12">
        <v>266</v>
      </c>
    </row>
    <row r="106" spans="1:16">
      <c r="A106" s="27" t="str">
        <f t="shared" si="3"/>
        <v>DHA015</v>
      </c>
      <c r="B106" s="4" t="s">
        <v>432</v>
      </c>
      <c r="C106" s="27" t="str">
        <f>VLOOKUP(B106,'Plot Info'!$A$2:$T$500,2,FALSE)</f>
        <v>Duke Hardwood</v>
      </c>
      <c r="D106" s="37" t="s">
        <v>175</v>
      </c>
      <c r="E106" s="4" t="s">
        <v>435</v>
      </c>
      <c r="F106" s="13" t="s">
        <v>16</v>
      </c>
      <c r="G106" s="35" t="str">
        <f t="shared" si="4"/>
        <v>LIVE</v>
      </c>
      <c r="H106" s="40">
        <v>24.5</v>
      </c>
      <c r="I106" s="12">
        <v>1</v>
      </c>
      <c r="J106" s="12">
        <v>2</v>
      </c>
      <c r="K106" s="26">
        <f t="shared" si="5"/>
        <v>471.43524757931834</v>
      </c>
      <c r="L106" s="27">
        <f>IF(H106&lt;VLOOKUP(B106,'Plot Info'!$A$2:$T$500,9,FALSE),K106*0.0001*(1/VLOOKUP(B106,'Plot Info'!$A$2:$T$500,12,FALSE)),K106*0.0001*(1/VLOOKUP(B106,'Plot Info'!$A$2:$T$500,13,FALSE)))</f>
        <v>0.37515624999999997</v>
      </c>
      <c r="M106" s="27">
        <f>IF(H106&lt;VLOOKUP(B106,'Plot Info'!$A$2:$T$500,9,FALSE),I106*1/(VLOOKUP(B106,'Plot Info'!$A$2:$T$500,12,FALSE)),I106*1/(VLOOKUP(B106,'Plot Info'!$A$2:$T$500,13,FALSE)))</f>
        <v>7.9577471545947667</v>
      </c>
      <c r="O106" s="40">
        <v>2.82</v>
      </c>
      <c r="P106" s="12">
        <v>213</v>
      </c>
    </row>
    <row r="107" spans="1:16">
      <c r="A107" s="27" t="str">
        <f t="shared" si="3"/>
        <v>DHA016</v>
      </c>
      <c r="B107" s="4" t="s">
        <v>432</v>
      </c>
      <c r="C107" s="27" t="str">
        <f>VLOOKUP(B107,'Plot Info'!$A$2:$T$500,2,FALSE)</f>
        <v>Duke Hardwood</v>
      </c>
      <c r="D107" s="37" t="s">
        <v>176</v>
      </c>
      <c r="E107" s="4" t="s">
        <v>438</v>
      </c>
      <c r="F107" s="13" t="s">
        <v>81</v>
      </c>
      <c r="G107" s="35" t="str">
        <f t="shared" si="4"/>
        <v>DEAD</v>
      </c>
      <c r="H107" s="40">
        <v>27.8</v>
      </c>
      <c r="I107" s="12">
        <v>1</v>
      </c>
      <c r="J107" s="12">
        <v>0</v>
      </c>
      <c r="K107" s="26">
        <f t="shared" si="5"/>
        <v>606.98711660008394</v>
      </c>
      <c r="L107" s="27">
        <f>IF(H107&lt;VLOOKUP(B107,'Plot Info'!$A$2:$T$500,9,FALSE),K107*0.0001*(1/VLOOKUP(B107,'Plot Info'!$A$2:$T$500,12,FALSE)),K107*0.0001*(1/VLOOKUP(B107,'Plot Info'!$A$2:$T$500,13,FALSE)))</f>
        <v>0.48302500000000004</v>
      </c>
      <c r="M107" s="27">
        <f>IF(H107&lt;VLOOKUP(B107,'Plot Info'!$A$2:$T$500,9,FALSE),I107*1/(VLOOKUP(B107,'Plot Info'!$A$2:$T$500,12,FALSE)),I107*1/(VLOOKUP(B107,'Plot Info'!$A$2:$T$500,13,FALSE)))</f>
        <v>7.9577471545947667</v>
      </c>
      <c r="N107" s="8" t="s">
        <v>444</v>
      </c>
      <c r="O107" s="40">
        <v>6.77</v>
      </c>
      <c r="P107" s="12">
        <v>227</v>
      </c>
    </row>
    <row r="108" spans="1:16">
      <c r="A108" s="27" t="str">
        <f t="shared" si="3"/>
        <v>DHA017</v>
      </c>
      <c r="B108" s="4" t="s">
        <v>432</v>
      </c>
      <c r="C108" s="27" t="str">
        <f>VLOOKUP(B108,'Plot Info'!$A$2:$T$500,2,FALSE)</f>
        <v>Duke Hardwood</v>
      </c>
      <c r="D108" s="37" t="s">
        <v>177</v>
      </c>
      <c r="E108" s="4" t="s">
        <v>435</v>
      </c>
      <c r="F108" s="13" t="s">
        <v>16</v>
      </c>
      <c r="G108" s="35" t="str">
        <f t="shared" si="4"/>
        <v>LIVE</v>
      </c>
      <c r="H108" s="40">
        <v>24.5</v>
      </c>
      <c r="I108" s="12">
        <v>1</v>
      </c>
      <c r="J108" s="12">
        <v>2</v>
      </c>
      <c r="K108" s="26">
        <f t="shared" si="5"/>
        <v>471.43524757931834</v>
      </c>
      <c r="L108" s="27">
        <f>IF(H108&lt;VLOOKUP(B108,'Plot Info'!$A$2:$T$500,9,FALSE),K108*0.0001*(1/VLOOKUP(B108,'Plot Info'!$A$2:$T$500,12,FALSE)),K108*0.0001*(1/VLOOKUP(B108,'Plot Info'!$A$2:$T$500,13,FALSE)))</f>
        <v>0.37515624999999997</v>
      </c>
      <c r="M108" s="27">
        <f>IF(H108&lt;VLOOKUP(B108,'Plot Info'!$A$2:$T$500,9,FALSE),I108*1/(VLOOKUP(B108,'Plot Info'!$A$2:$T$500,12,FALSE)),I108*1/(VLOOKUP(B108,'Plot Info'!$A$2:$T$500,13,FALSE)))</f>
        <v>7.9577471545947667</v>
      </c>
      <c r="O108" s="40">
        <v>8.58</v>
      </c>
      <c r="P108" s="12">
        <v>225</v>
      </c>
    </row>
    <row r="109" spans="1:16">
      <c r="A109" s="27" t="str">
        <f t="shared" si="3"/>
        <v>DHA018</v>
      </c>
      <c r="B109" s="4" t="s">
        <v>432</v>
      </c>
      <c r="C109" s="27" t="str">
        <f>VLOOKUP(B109,'Plot Info'!$A$2:$T$500,2,FALSE)</f>
        <v>Duke Hardwood</v>
      </c>
      <c r="D109" s="37" t="s">
        <v>178</v>
      </c>
      <c r="E109" s="4" t="s">
        <v>442</v>
      </c>
      <c r="F109" s="13" t="s">
        <v>236</v>
      </c>
      <c r="G109" s="35" t="str">
        <f t="shared" si="4"/>
        <v>LIVE</v>
      </c>
      <c r="H109" s="40">
        <v>30.8</v>
      </c>
      <c r="I109" s="12">
        <v>1</v>
      </c>
      <c r="J109" s="12">
        <v>2</v>
      </c>
      <c r="K109" s="26">
        <f t="shared" si="5"/>
        <v>745.06011372535545</v>
      </c>
      <c r="L109" s="27">
        <f>IF(H109&lt;VLOOKUP(B109,'Plot Info'!$A$2:$T$500,9,FALSE),K109*0.0001*(1/VLOOKUP(B109,'Plot Info'!$A$2:$T$500,12,FALSE)),K109*0.0001*(1/VLOOKUP(B109,'Plot Info'!$A$2:$T$500,13,FALSE)))</f>
        <v>0.59290000000000009</v>
      </c>
      <c r="M109" s="27">
        <f>IF(H109&lt;VLOOKUP(B109,'Plot Info'!$A$2:$T$500,9,FALSE),I109*1/(VLOOKUP(B109,'Plot Info'!$A$2:$T$500,12,FALSE)),I109*1/(VLOOKUP(B109,'Plot Info'!$A$2:$T$500,13,FALSE)))</f>
        <v>7.9577471545947667</v>
      </c>
      <c r="N109" s="8" t="s">
        <v>445</v>
      </c>
      <c r="O109" s="40">
        <v>10.62</v>
      </c>
      <c r="P109" s="12">
        <v>226</v>
      </c>
    </row>
    <row r="110" spans="1:16">
      <c r="A110" s="27" t="str">
        <f t="shared" si="3"/>
        <v>DHA019</v>
      </c>
      <c r="B110" s="4" t="s">
        <v>432</v>
      </c>
      <c r="C110" s="27" t="str">
        <f>VLOOKUP(B110,'Plot Info'!$A$2:$T$500,2,FALSE)</f>
        <v>Duke Hardwood</v>
      </c>
      <c r="D110" s="37" t="s">
        <v>179</v>
      </c>
      <c r="E110" s="4" t="s">
        <v>435</v>
      </c>
      <c r="F110" s="13" t="s">
        <v>16</v>
      </c>
      <c r="G110" s="35" t="str">
        <f t="shared" si="4"/>
        <v>LIVE</v>
      </c>
      <c r="H110" s="40">
        <v>23</v>
      </c>
      <c r="I110" s="12">
        <v>1</v>
      </c>
      <c r="J110" s="12">
        <v>2</v>
      </c>
      <c r="K110" s="26">
        <f t="shared" si="5"/>
        <v>415.47562843725012</v>
      </c>
      <c r="L110" s="27">
        <f>IF(H110&lt;VLOOKUP(B110,'Plot Info'!$A$2:$T$500,9,FALSE),K110*0.0001*(1/VLOOKUP(B110,'Plot Info'!$A$2:$T$500,12,FALSE)),K110*0.0001*(1/VLOOKUP(B110,'Plot Info'!$A$2:$T$500,13,FALSE)))</f>
        <v>0.330625</v>
      </c>
      <c r="M110" s="27">
        <f>IF(H110&lt;VLOOKUP(B110,'Plot Info'!$A$2:$T$500,9,FALSE),I110*1/(VLOOKUP(B110,'Plot Info'!$A$2:$T$500,12,FALSE)),I110*1/(VLOOKUP(B110,'Plot Info'!$A$2:$T$500,13,FALSE)))</f>
        <v>7.9577471545947667</v>
      </c>
      <c r="O110" s="40">
        <v>9.7899999999999991</v>
      </c>
      <c r="P110" s="12">
        <v>182</v>
      </c>
    </row>
    <row r="111" spans="1:16">
      <c r="A111" s="27" t="str">
        <f t="shared" si="3"/>
        <v>DHA020</v>
      </c>
      <c r="B111" s="4" t="s">
        <v>432</v>
      </c>
      <c r="C111" s="27" t="str">
        <f>VLOOKUP(B111,'Plot Info'!$A$2:$T$500,2,FALSE)</f>
        <v>Duke Hardwood</v>
      </c>
      <c r="D111" s="37" t="s">
        <v>180</v>
      </c>
      <c r="E111" s="4" t="s">
        <v>442</v>
      </c>
      <c r="F111" s="13" t="s">
        <v>16</v>
      </c>
      <c r="G111" s="35" t="str">
        <f t="shared" si="4"/>
        <v>LIVE</v>
      </c>
      <c r="H111" s="40">
        <v>24.2</v>
      </c>
      <c r="I111" s="12">
        <v>1</v>
      </c>
      <c r="J111" s="12">
        <v>2</v>
      </c>
      <c r="K111" s="26">
        <f t="shared" si="5"/>
        <v>459.96058041208158</v>
      </c>
      <c r="L111" s="27">
        <f>IF(H111&lt;VLOOKUP(B111,'Plot Info'!$A$2:$T$500,9,FALSE),K111*0.0001*(1/VLOOKUP(B111,'Plot Info'!$A$2:$T$500,12,FALSE)),K111*0.0001*(1/VLOOKUP(B111,'Plot Info'!$A$2:$T$500,13,FALSE)))</f>
        <v>0.36602499999999999</v>
      </c>
      <c r="M111" s="27">
        <f>IF(H111&lt;VLOOKUP(B111,'Plot Info'!$A$2:$T$500,9,FALSE),I111*1/(VLOOKUP(B111,'Plot Info'!$A$2:$T$500,12,FALSE)),I111*1/(VLOOKUP(B111,'Plot Info'!$A$2:$T$500,13,FALSE)))</f>
        <v>7.9577471545947667</v>
      </c>
      <c r="O111" s="40">
        <v>8.23</v>
      </c>
      <c r="P111" s="12">
        <v>157</v>
      </c>
    </row>
    <row r="112" spans="1:16">
      <c r="A112" s="27" t="str">
        <f t="shared" si="3"/>
        <v>DHA021</v>
      </c>
      <c r="B112" s="4" t="s">
        <v>432</v>
      </c>
      <c r="C112" s="27" t="str">
        <f>VLOOKUP(B112,'Plot Info'!$A$2:$T$500,2,FALSE)</f>
        <v>Duke Hardwood</v>
      </c>
      <c r="D112" s="37" t="s">
        <v>219</v>
      </c>
      <c r="E112" s="4" t="s">
        <v>435</v>
      </c>
      <c r="F112" s="13" t="s">
        <v>16</v>
      </c>
      <c r="G112" s="35" t="str">
        <f t="shared" si="4"/>
        <v>LIVE</v>
      </c>
      <c r="H112" s="40">
        <v>29.7</v>
      </c>
      <c r="I112" s="12">
        <v>1</v>
      </c>
      <c r="J112" s="12">
        <v>2</v>
      </c>
      <c r="K112" s="26">
        <f t="shared" si="5"/>
        <v>692.79186595125509</v>
      </c>
      <c r="L112" s="27">
        <f>IF(H112&lt;VLOOKUP(B112,'Plot Info'!$A$2:$T$500,9,FALSE),K112*0.0001*(1/VLOOKUP(B112,'Plot Info'!$A$2:$T$500,12,FALSE)),K112*0.0001*(1/VLOOKUP(B112,'Plot Info'!$A$2:$T$500,13,FALSE)))</f>
        <v>0.55130624999999989</v>
      </c>
      <c r="M112" s="27">
        <f>IF(H112&lt;VLOOKUP(B112,'Plot Info'!$A$2:$T$500,9,FALSE),I112*1/(VLOOKUP(B112,'Plot Info'!$A$2:$T$500,12,FALSE)),I112*1/(VLOOKUP(B112,'Plot Info'!$A$2:$T$500,13,FALSE)))</f>
        <v>7.9577471545947667</v>
      </c>
      <c r="O112" s="40">
        <v>14.06</v>
      </c>
      <c r="P112" s="12">
        <v>152</v>
      </c>
    </row>
    <row r="113" spans="1:16">
      <c r="A113" s="27" t="str">
        <f t="shared" si="3"/>
        <v>DHA022</v>
      </c>
      <c r="B113" s="4" t="s">
        <v>432</v>
      </c>
      <c r="C113" s="27" t="str">
        <f>VLOOKUP(B113,'Plot Info'!$A$2:$T$500,2,FALSE)</f>
        <v>Duke Hardwood</v>
      </c>
      <c r="D113" s="37" t="s">
        <v>220</v>
      </c>
      <c r="E113" s="4" t="s">
        <v>18</v>
      </c>
      <c r="F113" s="13" t="s">
        <v>16</v>
      </c>
      <c r="G113" s="35" t="str">
        <f t="shared" si="4"/>
        <v>LIVE</v>
      </c>
      <c r="H113" s="40">
        <v>31.7</v>
      </c>
      <c r="I113" s="12">
        <v>1</v>
      </c>
      <c r="J113" s="12">
        <v>2</v>
      </c>
      <c r="K113" s="26">
        <f t="shared" si="5"/>
        <v>789.23876041646179</v>
      </c>
      <c r="L113" s="27">
        <f>IF(H113&lt;VLOOKUP(B113,'Plot Info'!$A$2:$T$500,9,FALSE),K113*0.0001*(1/VLOOKUP(B113,'Plot Info'!$A$2:$T$500,12,FALSE)),K113*0.0001*(1/VLOOKUP(B113,'Plot Info'!$A$2:$T$500,13,FALSE)))</f>
        <v>0.62805624999999998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19.32</v>
      </c>
      <c r="P113" s="12">
        <v>164</v>
      </c>
    </row>
    <row r="114" spans="1:16">
      <c r="A114" s="27" t="str">
        <f t="shared" si="3"/>
        <v>DHA023</v>
      </c>
      <c r="B114" s="4" t="s">
        <v>432</v>
      </c>
      <c r="C114" s="27" t="str">
        <f>VLOOKUP(B114,'Plot Info'!$A$2:$T$500,2,FALSE)</f>
        <v>Duke Hardwood</v>
      </c>
      <c r="D114" s="37" t="s">
        <v>221</v>
      </c>
      <c r="E114" s="4" t="s">
        <v>435</v>
      </c>
      <c r="F114" s="13" t="s">
        <v>15</v>
      </c>
      <c r="G114" s="35" t="str">
        <f t="shared" si="4"/>
        <v>LIVE</v>
      </c>
      <c r="H114" s="40">
        <v>66.400000000000006</v>
      </c>
      <c r="I114" s="12">
        <v>1</v>
      </c>
      <c r="J114" s="12">
        <v>2</v>
      </c>
      <c r="K114" s="26">
        <f t="shared" si="5"/>
        <v>3462.7890864928145</v>
      </c>
      <c r="L114" s="27">
        <f>IF(H114&lt;VLOOKUP(B114,'Plot Info'!$A$2:$T$500,9,FALSE),K114*0.0001*(1/VLOOKUP(B114,'Plot Info'!$A$2:$T$500,12,FALSE)),K114*0.0001*(1/VLOOKUP(B114,'Plot Info'!$A$2:$T$500,13,FALSE)))</f>
        <v>2.7556000000000007</v>
      </c>
      <c r="M114" s="27">
        <f>IF(H114&lt;VLOOKUP(B114,'Plot Info'!$A$2:$T$500,9,FALSE),I114*1/(VLOOKUP(B114,'Plot Info'!$A$2:$T$500,12,FALSE)),I114*1/(VLOOKUP(B114,'Plot Info'!$A$2:$T$500,13,FALSE)))</f>
        <v>7.9577471545947667</v>
      </c>
      <c r="O114" s="40">
        <v>17.52</v>
      </c>
      <c r="P114" s="12">
        <v>136</v>
      </c>
    </row>
    <row r="115" spans="1:16">
      <c r="A115" s="27" t="str">
        <f t="shared" si="3"/>
        <v>DHA024</v>
      </c>
      <c r="B115" s="4" t="s">
        <v>432</v>
      </c>
      <c r="C115" s="27" t="str">
        <f>VLOOKUP(B115,'Plot Info'!$A$2:$T$500,2,FALSE)</f>
        <v>Duke Hardwood</v>
      </c>
      <c r="D115" s="37" t="s">
        <v>222</v>
      </c>
      <c r="E115" s="4" t="s">
        <v>443</v>
      </c>
      <c r="F115" s="13" t="s">
        <v>81</v>
      </c>
      <c r="G115" s="35" t="str">
        <f t="shared" si="4"/>
        <v>DEAD</v>
      </c>
      <c r="H115" s="40">
        <v>22.2</v>
      </c>
      <c r="I115" s="12">
        <v>1</v>
      </c>
      <c r="J115" s="12">
        <v>2</v>
      </c>
      <c r="K115" s="26">
        <f t="shared" si="5"/>
        <v>387.07563084879837</v>
      </c>
      <c r="L115" s="27">
        <f>IF(H115&lt;VLOOKUP(B115,'Plot Info'!$A$2:$T$500,9,FALSE),K115*0.0001*(1/VLOOKUP(B115,'Plot Info'!$A$2:$T$500,12,FALSE)),K115*0.0001*(1/VLOOKUP(B115,'Plot Info'!$A$2:$T$500,13,FALSE)))</f>
        <v>0.30802499999999999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19.37</v>
      </c>
      <c r="P115" s="12">
        <v>78</v>
      </c>
    </row>
    <row r="116" spans="1:16">
      <c r="A116" s="27" t="str">
        <f t="shared" si="3"/>
        <v>DHA025</v>
      </c>
      <c r="B116" s="4" t="s">
        <v>432</v>
      </c>
      <c r="C116" s="27" t="str">
        <f>VLOOKUP(B116,'Plot Info'!$A$2:$T$500,2,FALSE)</f>
        <v>Duke Hardwood</v>
      </c>
      <c r="D116" s="37" t="s">
        <v>223</v>
      </c>
      <c r="E116" s="4" t="s">
        <v>29</v>
      </c>
      <c r="F116" s="13" t="s">
        <v>236</v>
      </c>
      <c r="G116" s="35" t="str">
        <f t="shared" si="4"/>
        <v>LIVE</v>
      </c>
      <c r="H116" s="40">
        <v>45.8</v>
      </c>
      <c r="I116" s="12">
        <v>1</v>
      </c>
      <c r="J116" s="12">
        <v>2</v>
      </c>
      <c r="K116" s="26">
        <f t="shared" si="5"/>
        <v>1647.4826034690234</v>
      </c>
      <c r="L116" s="27">
        <f>IF(H116&lt;VLOOKUP(B116,'Plot Info'!$A$2:$T$500,9,FALSE),K116*0.0001*(1/VLOOKUP(B116,'Plot Info'!$A$2:$T$500,12,FALSE)),K116*0.0001*(1/VLOOKUP(B116,'Plot Info'!$A$2:$T$500,13,FALSE)))</f>
        <v>1.3110249999999999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19.93</v>
      </c>
      <c r="P116" s="12">
        <v>45</v>
      </c>
    </row>
    <row r="117" spans="1:16">
      <c r="A117" s="27" t="str">
        <f t="shared" si="3"/>
        <v>DHA026</v>
      </c>
      <c r="B117" s="4" t="s">
        <v>432</v>
      </c>
      <c r="C117" s="27" t="str">
        <f>VLOOKUP(B117,'Plot Info'!$A$2:$T$500,2,FALSE)</f>
        <v>Duke Hardwood</v>
      </c>
      <c r="D117" s="37" t="s">
        <v>224</v>
      </c>
      <c r="E117" s="4" t="s">
        <v>438</v>
      </c>
      <c r="F117" s="13" t="s">
        <v>81</v>
      </c>
      <c r="G117" s="35" t="str">
        <f t="shared" si="4"/>
        <v>DEAD</v>
      </c>
      <c r="H117" s="40">
        <v>29.4</v>
      </c>
      <c r="I117" s="12">
        <v>1</v>
      </c>
      <c r="J117" s="12">
        <v>0</v>
      </c>
      <c r="K117" s="26">
        <f t="shared" si="5"/>
        <v>678.86675651421831</v>
      </c>
      <c r="L117" s="27">
        <f>IF(H117&lt;VLOOKUP(B117,'Plot Info'!$A$2:$T$500,9,FALSE),K117*0.0001*(1/VLOOKUP(B117,'Plot Info'!$A$2:$T$500,12,FALSE)),K117*0.0001*(1/VLOOKUP(B117,'Plot Info'!$A$2:$T$500,13,FALSE)))</f>
        <v>0.54022499999999996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N117" s="8" t="s">
        <v>390</v>
      </c>
      <c r="O117" s="40">
        <v>16.97</v>
      </c>
      <c r="P117" s="12">
        <v>18</v>
      </c>
    </row>
    <row r="118" spans="1:16">
      <c r="A118" s="27" t="str">
        <f t="shared" si="3"/>
        <v>DHA027</v>
      </c>
      <c r="B118" s="4" t="s">
        <v>432</v>
      </c>
      <c r="C118" s="27" t="str">
        <f>VLOOKUP(B118,'Plot Info'!$A$2:$T$500,2,FALSE)</f>
        <v>Duke Hardwood</v>
      </c>
      <c r="D118" s="37" t="s">
        <v>225</v>
      </c>
      <c r="E118" s="4" t="s">
        <v>18</v>
      </c>
      <c r="F118" s="13" t="s">
        <v>15</v>
      </c>
      <c r="G118" s="35" t="str">
        <f t="shared" si="4"/>
        <v>LIVE</v>
      </c>
      <c r="H118" s="40">
        <v>37.9</v>
      </c>
      <c r="I118" s="12">
        <v>1</v>
      </c>
      <c r="J118" s="12">
        <v>2</v>
      </c>
      <c r="K118" s="26">
        <f t="shared" si="5"/>
        <v>1128.1537758857285</v>
      </c>
      <c r="L118" s="27">
        <f>IF(H118&lt;VLOOKUP(B118,'Plot Info'!$A$2:$T$500,9,FALSE),K118*0.0001*(1/VLOOKUP(B118,'Plot Info'!$A$2:$T$500,12,FALSE)),K118*0.0001*(1/VLOOKUP(B118,'Plot Info'!$A$2:$T$500,13,FALSE)))</f>
        <v>0.89775624999999981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18.95</v>
      </c>
      <c r="P118" s="12">
        <v>12</v>
      </c>
    </row>
    <row r="119" spans="1:16">
      <c r="A119" s="27" t="str">
        <f t="shared" si="3"/>
        <v>DHA028</v>
      </c>
      <c r="B119" s="4" t="s">
        <v>432</v>
      </c>
      <c r="C119" s="27" t="str">
        <f>VLOOKUP(B119,'Plot Info'!$A$2:$T$500,2,FALSE)</f>
        <v>Duke Hardwood</v>
      </c>
      <c r="D119" s="37" t="s">
        <v>226</v>
      </c>
      <c r="E119" s="4" t="s">
        <v>437</v>
      </c>
      <c r="F119" s="13" t="s">
        <v>15</v>
      </c>
      <c r="G119" s="35" t="str">
        <f t="shared" si="4"/>
        <v>LIVE</v>
      </c>
      <c r="H119" s="40">
        <v>45.6</v>
      </c>
      <c r="I119" s="12">
        <v>1</v>
      </c>
      <c r="J119" s="12">
        <v>2</v>
      </c>
      <c r="K119" s="26">
        <f t="shared" si="5"/>
        <v>1633.1255250421182</v>
      </c>
      <c r="L119" s="27">
        <f>IF(H119&lt;VLOOKUP(B119,'Plot Info'!$A$2:$T$500,9,FALSE),K119*0.0001*(1/VLOOKUP(B119,'Plot Info'!$A$2:$T$500,12,FALSE)),K119*0.0001*(1/VLOOKUP(B119,'Plot Info'!$A$2:$T$500,13,FALSE)))</f>
        <v>1.2996000000000001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19.89</v>
      </c>
      <c r="P119" s="12">
        <v>355</v>
      </c>
    </row>
    <row r="120" spans="1:16">
      <c r="A120" s="27" t="str">
        <f t="shared" si="3"/>
        <v>DHA029</v>
      </c>
      <c r="B120" s="4" t="s">
        <v>432</v>
      </c>
      <c r="C120" s="27" t="str">
        <f>VLOOKUP(B120,'Plot Info'!$A$2:$T$500,2,FALSE)</f>
        <v>Duke Hardwood</v>
      </c>
      <c r="D120" s="37" t="s">
        <v>227</v>
      </c>
      <c r="E120" s="4" t="s">
        <v>437</v>
      </c>
      <c r="F120" s="13" t="s">
        <v>16</v>
      </c>
      <c r="G120" s="35" t="str">
        <f t="shared" si="4"/>
        <v>LIVE</v>
      </c>
      <c r="H120" s="40">
        <v>33.1</v>
      </c>
      <c r="I120" s="12">
        <v>1</v>
      </c>
      <c r="J120" s="12">
        <v>2</v>
      </c>
      <c r="K120" s="26">
        <f t="shared" si="5"/>
        <v>860.49008179987845</v>
      </c>
      <c r="L120" s="27">
        <f>IF(H120&lt;VLOOKUP(B120,'Plot Info'!$A$2:$T$500,9,FALSE),K120*0.0001*(1/VLOOKUP(B120,'Plot Info'!$A$2:$T$500,12,FALSE)),K120*0.0001*(1/VLOOKUP(B120,'Plot Info'!$A$2:$T$500,13,FALSE)))</f>
        <v>0.68475625000000018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19.899999999999999</v>
      </c>
      <c r="P120" s="12">
        <v>323</v>
      </c>
    </row>
    <row r="121" spans="1:16">
      <c r="A121" s="27" t="str">
        <f t="shared" si="3"/>
        <v>DHA030</v>
      </c>
      <c r="B121" s="4" t="s">
        <v>432</v>
      </c>
      <c r="C121" s="27" t="str">
        <f>VLOOKUP(B121,'Plot Info'!$A$2:$T$500,2,FALSE)</f>
        <v>Duke Hardwood</v>
      </c>
      <c r="D121" s="37" t="s">
        <v>228</v>
      </c>
      <c r="E121" s="4" t="s">
        <v>442</v>
      </c>
      <c r="F121" s="13" t="s">
        <v>16</v>
      </c>
      <c r="G121" s="35" t="str">
        <f t="shared" si="4"/>
        <v>LIVE</v>
      </c>
      <c r="H121" s="40">
        <v>30.3</v>
      </c>
      <c r="I121" s="12">
        <v>1</v>
      </c>
      <c r="J121" s="12">
        <v>2</v>
      </c>
      <c r="K121" s="26">
        <f t="shared" si="5"/>
        <v>721.06619983356336</v>
      </c>
      <c r="L121" s="27">
        <f>IF(H121&lt;VLOOKUP(B121,'Plot Info'!$A$2:$T$500,9,FALSE),K121*0.0001*(1/VLOOKUP(B121,'Plot Info'!$A$2:$T$500,12,FALSE)),K121*0.0001*(1/VLOOKUP(B121,'Plot Info'!$A$2:$T$500,13,FALSE)))</f>
        <v>0.57380625000000007</v>
      </c>
      <c r="M121" s="27">
        <f>IF(H121&lt;VLOOKUP(B121,'Plot Info'!$A$2:$T$500,9,FALSE),I121*1/(VLOOKUP(B121,'Plot Info'!$A$2:$T$500,12,FALSE)),I121*1/(VLOOKUP(B121,'Plot Info'!$A$2:$T$500,13,FALSE)))</f>
        <v>7.9577471545947667</v>
      </c>
      <c r="O121" s="40">
        <v>13.89</v>
      </c>
      <c r="P121" s="12">
        <v>325</v>
      </c>
    </row>
    <row r="122" spans="1:16">
      <c r="A122" s="27" t="str">
        <f t="shared" si="3"/>
        <v>DHA031</v>
      </c>
      <c r="B122" s="4" t="s">
        <v>432</v>
      </c>
      <c r="C122" s="27" t="str">
        <f>VLOOKUP(B122,'Plot Info'!$A$2:$T$500,2,FALSE)</f>
        <v>Duke Hardwood</v>
      </c>
      <c r="D122" s="37" t="s">
        <v>229</v>
      </c>
      <c r="E122" s="4" t="s">
        <v>435</v>
      </c>
      <c r="F122" s="13" t="s">
        <v>16</v>
      </c>
      <c r="G122" s="35" t="str">
        <f t="shared" si="4"/>
        <v>LIVE</v>
      </c>
      <c r="H122" s="40">
        <v>34.4</v>
      </c>
      <c r="I122" s="12">
        <v>1</v>
      </c>
      <c r="J122" s="12">
        <v>2</v>
      </c>
      <c r="K122" s="26">
        <f t="shared" si="5"/>
        <v>929.40877063800428</v>
      </c>
      <c r="L122" s="27">
        <f>IF(H122&lt;VLOOKUP(B122,'Plot Info'!$A$2:$T$500,9,FALSE),K122*0.0001*(1/VLOOKUP(B122,'Plot Info'!$A$2:$T$500,12,FALSE)),K122*0.0001*(1/VLOOKUP(B122,'Plot Info'!$A$2:$T$500,13,FALSE)))</f>
        <v>0.73959999999999992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14.22</v>
      </c>
      <c r="P122" s="12">
        <v>289</v>
      </c>
    </row>
    <row r="123" spans="1:16">
      <c r="A123" s="27" t="str">
        <f t="shared" si="3"/>
        <v>DHA032</v>
      </c>
      <c r="B123" s="4" t="s">
        <v>432</v>
      </c>
      <c r="C123" s="27" t="str">
        <f>VLOOKUP(B123,'Plot Info'!$A$2:$T$500,2,FALSE)</f>
        <v>Duke Hardwood</v>
      </c>
      <c r="D123" s="37" t="s">
        <v>230</v>
      </c>
      <c r="E123" s="4" t="s">
        <v>29</v>
      </c>
      <c r="F123" s="13" t="s">
        <v>15</v>
      </c>
      <c r="G123" s="35" t="str">
        <f t="shared" si="4"/>
        <v>LIVE</v>
      </c>
      <c r="H123" s="40">
        <v>41.4</v>
      </c>
      <c r="I123" s="12">
        <v>1</v>
      </c>
      <c r="J123" s="12">
        <v>2</v>
      </c>
      <c r="K123" s="26">
        <f t="shared" si="5"/>
        <v>1346.1410361366902</v>
      </c>
      <c r="L123" s="27">
        <f>IF(H123&lt;VLOOKUP(B123,'Plot Info'!$A$2:$T$500,9,FALSE),K123*0.0001*(1/VLOOKUP(B123,'Plot Info'!$A$2:$T$500,12,FALSE)),K123*0.0001*(1/VLOOKUP(B123,'Plot Info'!$A$2:$T$500,13,FALSE)))</f>
        <v>1.0712249999999996</v>
      </c>
      <c r="M123" s="27">
        <f>IF(H123&lt;VLOOKUP(B123,'Plot Info'!$A$2:$T$500,9,FALSE),I123*1/(VLOOKUP(B123,'Plot Info'!$A$2:$T$500,12,FALSE)),I123*1/(VLOOKUP(B123,'Plot Info'!$A$2:$T$500,13,FALSE)))</f>
        <v>7.9577471545947667</v>
      </c>
      <c r="O123" s="40">
        <v>16.88</v>
      </c>
      <c r="P123" s="12">
        <v>266</v>
      </c>
    </row>
    <row r="124" spans="1:16">
      <c r="A124" s="27" t="str">
        <f t="shared" si="3"/>
        <v>DHA033</v>
      </c>
      <c r="B124" s="4" t="s">
        <v>432</v>
      </c>
      <c r="C124" s="27" t="str">
        <f>VLOOKUP(B124,'Plot Info'!$A$2:$T$500,2,FALSE)</f>
        <v>Duke Hardwood</v>
      </c>
      <c r="D124" s="37" t="s">
        <v>231</v>
      </c>
      <c r="E124" s="4" t="s">
        <v>10</v>
      </c>
      <c r="F124" s="13" t="s">
        <v>15</v>
      </c>
      <c r="G124" s="35" t="str">
        <f t="shared" si="4"/>
        <v>LIVE</v>
      </c>
      <c r="H124" s="40">
        <v>31</v>
      </c>
      <c r="I124" s="12">
        <v>1</v>
      </c>
      <c r="J124" s="12">
        <v>2</v>
      </c>
      <c r="K124" s="26">
        <f t="shared" si="5"/>
        <v>754.76763502494782</v>
      </c>
      <c r="L124" s="27">
        <f>IF(H124&lt;VLOOKUP(B124,'Plot Info'!$A$2:$T$500,9,FALSE),K124*0.0001*(1/VLOOKUP(B124,'Plot Info'!$A$2:$T$500,12,FALSE)),K124*0.0001*(1/VLOOKUP(B124,'Plot Info'!$A$2:$T$500,13,FALSE)))</f>
        <v>0.60062499999999996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N124" s="8" t="s">
        <v>440</v>
      </c>
      <c r="O124" s="40">
        <v>19.920000000000002</v>
      </c>
      <c r="P124" s="12">
        <v>237</v>
      </c>
    </row>
    <row r="125" spans="1:16">
      <c r="A125" s="27" t="str">
        <f t="shared" si="3"/>
        <v>DHA034</v>
      </c>
      <c r="B125" s="4" t="s">
        <v>432</v>
      </c>
      <c r="C125" s="27" t="str">
        <f>VLOOKUP(B125,'Plot Info'!$A$2:$T$500,2,FALSE)</f>
        <v>Duke Hardwood</v>
      </c>
      <c r="D125" s="37" t="s">
        <v>232</v>
      </c>
      <c r="E125" s="4" t="s">
        <v>442</v>
      </c>
      <c r="F125" s="13" t="s">
        <v>15</v>
      </c>
      <c r="G125" s="35" t="str">
        <f t="shared" si="4"/>
        <v>LIVE</v>
      </c>
      <c r="H125" s="40">
        <v>24.5</v>
      </c>
      <c r="I125" s="12">
        <v>1</v>
      </c>
      <c r="J125" s="12">
        <v>2</v>
      </c>
      <c r="K125" s="26">
        <f t="shared" si="5"/>
        <v>471.43524757931834</v>
      </c>
      <c r="L125" s="27">
        <f>IF(H125&lt;VLOOKUP(B125,'Plot Info'!$A$2:$T$500,9,FALSE),K125*0.0001*(1/VLOOKUP(B125,'Plot Info'!$A$2:$T$500,12,FALSE)),K125*0.0001*(1/VLOOKUP(B125,'Plot Info'!$A$2:$T$500,13,FALSE)))</f>
        <v>0.37515624999999997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15.02</v>
      </c>
      <c r="P125" s="12">
        <v>239</v>
      </c>
    </row>
    <row r="126" spans="1:16">
      <c r="A126" s="27" t="str">
        <f t="shared" si="3"/>
        <v>DHA035</v>
      </c>
      <c r="B126" s="4" t="s">
        <v>432</v>
      </c>
      <c r="C126" s="27" t="str">
        <f>VLOOKUP(B126,'Plot Info'!$A$2:$T$500,2,FALSE)</f>
        <v>Duke Hardwood</v>
      </c>
      <c r="D126" s="37" t="s">
        <v>233</v>
      </c>
      <c r="E126" s="4" t="s">
        <v>29</v>
      </c>
      <c r="F126" s="13" t="s">
        <v>236</v>
      </c>
      <c r="G126" s="35" t="str">
        <f t="shared" si="4"/>
        <v>LIVE</v>
      </c>
      <c r="H126" s="40">
        <v>38.6</v>
      </c>
      <c r="I126" s="12">
        <v>1</v>
      </c>
      <c r="J126" s="12">
        <v>2</v>
      </c>
      <c r="K126" s="26">
        <f t="shared" si="5"/>
        <v>1170.2118475356622</v>
      </c>
      <c r="L126" s="27">
        <f>IF(H126&lt;VLOOKUP(B126,'Plot Info'!$A$2:$T$500,9,FALSE),K126*0.0001*(1/VLOOKUP(B126,'Plot Info'!$A$2:$T$500,12,FALSE)),K126*0.0001*(1/VLOOKUP(B126,'Plot Info'!$A$2:$T$500,13,FALSE)))</f>
        <v>0.93122500000000008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14.05</v>
      </c>
      <c r="P126" s="12">
        <v>215</v>
      </c>
    </row>
    <row r="127" spans="1:16">
      <c r="A127" s="27" t="str">
        <f t="shared" si="3"/>
        <v>DHA036</v>
      </c>
      <c r="B127" s="4" t="s">
        <v>432</v>
      </c>
      <c r="C127" s="27" t="str">
        <f>VLOOKUP(B127,'Plot Info'!$A$2:$T$500,2,FALSE)</f>
        <v>Duke Hardwood</v>
      </c>
      <c r="D127" s="37" t="s">
        <v>234</v>
      </c>
      <c r="E127" s="4" t="s">
        <v>442</v>
      </c>
      <c r="F127" s="13" t="s">
        <v>15</v>
      </c>
      <c r="G127" s="35" t="str">
        <f t="shared" si="4"/>
        <v>LIVE</v>
      </c>
      <c r="H127" s="40">
        <v>20.100000000000001</v>
      </c>
      <c r="I127" s="12">
        <v>1</v>
      </c>
      <c r="J127" s="12">
        <v>2</v>
      </c>
      <c r="K127" s="26">
        <f t="shared" si="5"/>
        <v>317.30871199420312</v>
      </c>
      <c r="L127" s="27">
        <f>IF(H127&lt;VLOOKUP(B127,'Plot Info'!$A$2:$T$500,9,FALSE),K127*0.0001*(1/VLOOKUP(B127,'Plot Info'!$A$2:$T$500,12,FALSE)),K127*0.0001*(1/VLOOKUP(B127,'Plot Info'!$A$2:$T$500,13,FALSE)))</f>
        <v>0.25250625000000004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16.7</v>
      </c>
      <c r="P127" s="12">
        <v>211</v>
      </c>
    </row>
    <row r="128" spans="1:16">
      <c r="A128" s="27" t="str">
        <f t="shared" si="3"/>
        <v>DHA037</v>
      </c>
      <c r="B128" s="4" t="s">
        <v>432</v>
      </c>
      <c r="C128" s="27" t="str">
        <f>VLOOKUP(B128,'Plot Info'!$A$2:$T$500,2,FALSE)</f>
        <v>Duke Hardwood</v>
      </c>
      <c r="D128" s="37" t="s">
        <v>235</v>
      </c>
      <c r="E128" s="4" t="s">
        <v>10</v>
      </c>
      <c r="F128" s="13" t="s">
        <v>214</v>
      </c>
      <c r="G128" s="35" t="str">
        <f t="shared" si="4"/>
        <v>LIVE</v>
      </c>
      <c r="H128" s="40">
        <v>23.5</v>
      </c>
      <c r="I128" s="12">
        <v>1</v>
      </c>
      <c r="J128" s="12">
        <v>2</v>
      </c>
      <c r="K128" s="26">
        <f t="shared" si="5"/>
        <v>433.73613573624084</v>
      </c>
      <c r="L128" s="27">
        <f>IF(H128&lt;VLOOKUP(B128,'Plot Info'!$A$2:$T$500,9,FALSE),K128*0.0001*(1/VLOOKUP(B128,'Plot Info'!$A$2:$T$500,12,FALSE)),K128*0.0001*(1/VLOOKUP(B128,'Plot Info'!$A$2:$T$500,13,FALSE)))</f>
        <v>0.34515625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N128" s="8" t="s">
        <v>446</v>
      </c>
      <c r="O128" s="40">
        <v>19.21</v>
      </c>
      <c r="P128" s="12">
        <v>198</v>
      </c>
    </row>
    <row r="129" spans="1:16">
      <c r="A129" s="27" t="str">
        <f t="shared" si="3"/>
        <v>DHA038</v>
      </c>
      <c r="B129" s="4" t="s">
        <v>432</v>
      </c>
      <c r="C129" s="27" t="str">
        <f>VLOOKUP(B129,'Plot Info'!$A$2:$T$500,2,FALSE)</f>
        <v>Duke Hardwood</v>
      </c>
      <c r="D129" s="37" t="s">
        <v>238</v>
      </c>
      <c r="E129" s="4" t="s">
        <v>28</v>
      </c>
      <c r="F129" s="13" t="s">
        <v>16</v>
      </c>
      <c r="G129" s="35" t="str">
        <f t="shared" si="4"/>
        <v>LIVE</v>
      </c>
      <c r="H129" s="40">
        <v>24.9</v>
      </c>
      <c r="I129" s="12">
        <v>1</v>
      </c>
      <c r="J129" s="12">
        <v>2</v>
      </c>
      <c r="K129" s="26">
        <f t="shared" si="5"/>
        <v>486.95471528805183</v>
      </c>
      <c r="L129" s="27">
        <f>IF(H129&lt;VLOOKUP(B129,'Plot Info'!$A$2:$T$500,9,FALSE),K129*0.0001*(1/VLOOKUP(B129,'Plot Info'!$A$2:$T$500,12,FALSE)),K129*0.0001*(1/VLOOKUP(B129,'Plot Info'!$A$2:$T$500,13,FALSE)))</f>
        <v>0.38750624999999994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19.61</v>
      </c>
      <c r="P129" s="12">
        <v>177</v>
      </c>
    </row>
    <row r="130" spans="1:16">
      <c r="A130" s="27" t="str">
        <f t="shared" ref="A130:A193" si="6">CONCATENATE(B130,D130)</f>
        <v>DHA039</v>
      </c>
      <c r="B130" s="4" t="s">
        <v>432</v>
      </c>
      <c r="C130" s="27" t="str">
        <f>VLOOKUP(B130,'Plot Info'!$A$2:$T$500,2,FALSE)</f>
        <v>Duke Hardwood</v>
      </c>
      <c r="D130" s="37" t="s">
        <v>239</v>
      </c>
      <c r="E130" s="4" t="s">
        <v>442</v>
      </c>
      <c r="F130" s="13" t="s">
        <v>15</v>
      </c>
      <c r="G130" s="35" t="str">
        <f t="shared" ref="G130:G193" si="7">IF(F130="*","DEAD","LIVE")</f>
        <v>LIVE</v>
      </c>
      <c r="H130" s="40">
        <v>26.9</v>
      </c>
      <c r="I130" s="12">
        <v>1</v>
      </c>
      <c r="J130" s="12">
        <v>2</v>
      </c>
      <c r="K130" s="26">
        <f t="shared" ref="K130:K193" si="8">((H130/2)^2)*PI()*I130</f>
        <v>568.32196501602743</v>
      </c>
      <c r="L130" s="27">
        <f>IF(H130&lt;VLOOKUP(B130,'Plot Info'!$A$2:$T$500,9,FALSE),K130*0.0001*(1/VLOOKUP(B130,'Plot Info'!$A$2:$T$500,12,FALSE)),K130*0.0001*(1/VLOOKUP(B130,'Plot Info'!$A$2:$T$500,13,FALSE)))</f>
        <v>0.45225624999999992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13.82</v>
      </c>
      <c r="P130" s="12">
        <v>179</v>
      </c>
    </row>
    <row r="131" spans="1:16">
      <c r="A131" s="27" t="str">
        <f t="shared" si="6"/>
        <v>DHA099</v>
      </c>
      <c r="B131" s="4" t="s">
        <v>432</v>
      </c>
      <c r="C131" s="27" t="str">
        <f>VLOOKUP(B131,'Plot Info'!$A$2:$T$500,2,FALSE)</f>
        <v>Duke Hardwood</v>
      </c>
      <c r="D131" s="37" t="s">
        <v>441</v>
      </c>
      <c r="E131" s="4" t="s">
        <v>436</v>
      </c>
      <c r="F131" s="13" t="s">
        <v>15</v>
      </c>
      <c r="G131" s="35" t="str">
        <f t="shared" si="7"/>
        <v>LIVE</v>
      </c>
      <c r="H131" s="40">
        <v>32.4</v>
      </c>
      <c r="I131" s="12">
        <v>1</v>
      </c>
      <c r="J131" s="12">
        <v>2</v>
      </c>
      <c r="K131" s="26">
        <f t="shared" si="8"/>
        <v>824.47957600810525</v>
      </c>
      <c r="L131" s="27">
        <f>IF(H131&lt;VLOOKUP(B131,'Plot Info'!$A$2:$T$500,9,FALSE),K131*0.0001*(1/VLOOKUP(B131,'Plot Info'!$A$2:$T$500,12,FALSE)),K131*0.0001*(1/VLOOKUP(B131,'Plot Info'!$A$2:$T$500,13,FALSE)))</f>
        <v>0.65609999999999991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16.489999999999998</v>
      </c>
      <c r="P131" s="12">
        <v>138</v>
      </c>
    </row>
    <row r="132" spans="1:16">
      <c r="A132" s="27" t="str">
        <f t="shared" si="6"/>
        <v>DHB001</v>
      </c>
      <c r="B132" s="4" t="s">
        <v>447</v>
      </c>
      <c r="C132" s="27" t="str">
        <f>VLOOKUP(B132,'Plot Info'!$A$2:$T$500,2,FALSE)</f>
        <v>Duke Hardwood</v>
      </c>
      <c r="D132" s="37" t="s">
        <v>161</v>
      </c>
      <c r="E132" s="4" t="s">
        <v>37</v>
      </c>
      <c r="F132" s="13" t="s">
        <v>236</v>
      </c>
      <c r="G132" s="35" t="str">
        <f t="shared" si="7"/>
        <v>LIVE</v>
      </c>
      <c r="H132" s="40">
        <v>61.5</v>
      </c>
      <c r="I132" s="12">
        <v>1</v>
      </c>
      <c r="J132" s="12">
        <v>2</v>
      </c>
      <c r="K132" s="26">
        <f t="shared" si="8"/>
        <v>2970.5722035099989</v>
      </c>
      <c r="L132" s="27">
        <f>IF(H132&lt;VLOOKUP(B132,'Plot Info'!$A$2:$T$500,9,FALSE),K132*0.0001*(1/VLOOKUP(B132,'Plot Info'!$A$2:$T$500,12,FALSE)),K132*0.0001*(1/VLOOKUP(B132,'Plot Info'!$A$2:$T$500,13,FALSE)))</f>
        <v>2.3639062500000003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5.29</v>
      </c>
      <c r="P132" s="12">
        <v>265</v>
      </c>
    </row>
    <row r="133" spans="1:16">
      <c r="A133" s="27" t="str">
        <f t="shared" si="6"/>
        <v>DHB002</v>
      </c>
      <c r="B133" s="4" t="s">
        <v>447</v>
      </c>
      <c r="C133" s="27" t="str">
        <f>VLOOKUP(B133,'Plot Info'!$A$2:$T$500,2,FALSE)</f>
        <v>Duke Hardwood</v>
      </c>
      <c r="D133" s="37" t="s">
        <v>162</v>
      </c>
      <c r="E133" s="4" t="s">
        <v>77</v>
      </c>
      <c r="F133" s="13" t="s">
        <v>16</v>
      </c>
      <c r="G133" s="35" t="str">
        <f t="shared" si="7"/>
        <v>LIVE</v>
      </c>
      <c r="H133" s="40">
        <v>19.899999999999999</v>
      </c>
      <c r="I133" s="12">
        <v>1</v>
      </c>
      <c r="J133" s="12">
        <v>2</v>
      </c>
      <c r="K133" s="26">
        <f t="shared" si="8"/>
        <v>311.02552668702344</v>
      </c>
      <c r="L133" s="27">
        <f>IF(H133&lt;VLOOKUP(B133,'Plot Info'!$A$2:$T$500,9,FALSE),K133*0.0001*(1/VLOOKUP(B133,'Plot Info'!$A$2:$T$500,12,FALSE)),K133*0.0001*(1/VLOOKUP(B133,'Plot Info'!$A$2:$T$500,13,FALSE)))</f>
        <v>0.58581360946745553</v>
      </c>
      <c r="M133" s="27">
        <f>IF(H133&lt;VLOOKUP(B133,'Plot Info'!$A$2:$T$500,9,FALSE),I133*1/(VLOOKUP(B133,'Plot Info'!$A$2:$T$500,12,FALSE)),I133*1/(VLOOKUP(B133,'Plot Info'!$A$2:$T$500,13,FALSE)))</f>
        <v>18.834904507916608</v>
      </c>
      <c r="O133" s="40">
        <v>8.74</v>
      </c>
      <c r="P133" s="12">
        <v>245</v>
      </c>
    </row>
    <row r="134" spans="1:16">
      <c r="A134" s="27" t="str">
        <f t="shared" si="6"/>
        <v>DHB003</v>
      </c>
      <c r="B134" s="4" t="s">
        <v>447</v>
      </c>
      <c r="C134" s="27" t="str">
        <f>VLOOKUP(B134,'Plot Info'!$A$2:$T$500,2,FALSE)</f>
        <v>Duke Hardwood</v>
      </c>
      <c r="D134" s="37" t="s">
        <v>163</v>
      </c>
      <c r="E134" s="4" t="s">
        <v>77</v>
      </c>
      <c r="F134" s="13" t="s">
        <v>214</v>
      </c>
      <c r="G134" s="35" t="str">
        <f t="shared" si="7"/>
        <v>LIVE</v>
      </c>
      <c r="H134" s="40">
        <v>12.2</v>
      </c>
      <c r="I134" s="12">
        <v>1</v>
      </c>
      <c r="J134" s="12">
        <v>2</v>
      </c>
      <c r="K134" s="26">
        <f t="shared" si="8"/>
        <v>116.89866264007618</v>
      </c>
      <c r="L134" s="27">
        <f>IF(H134&lt;VLOOKUP(B134,'Plot Info'!$A$2:$T$500,9,FALSE),K134*0.0001*(1/VLOOKUP(B134,'Plot Info'!$A$2:$T$500,12,FALSE)),K134*0.0001*(1/VLOOKUP(B134,'Plot Info'!$A$2:$T$500,13,FALSE)))</f>
        <v>0.22017751479289938</v>
      </c>
      <c r="M134" s="27">
        <f>IF(H134&lt;VLOOKUP(B134,'Plot Info'!$A$2:$T$500,9,FALSE),I134*1/(VLOOKUP(B134,'Plot Info'!$A$2:$T$500,12,FALSE)),I134*1/(VLOOKUP(B134,'Plot Info'!$A$2:$T$500,13,FALSE)))</f>
        <v>18.834904507916608</v>
      </c>
      <c r="O134" s="40">
        <v>6.1</v>
      </c>
      <c r="P134" s="12">
        <v>250</v>
      </c>
    </row>
    <row r="135" spans="1:16">
      <c r="A135" s="27" t="str">
        <f t="shared" si="6"/>
        <v>DHB004</v>
      </c>
      <c r="B135" s="4" t="s">
        <v>447</v>
      </c>
      <c r="C135" s="27" t="str">
        <f>VLOOKUP(B135,'Plot Info'!$A$2:$T$500,2,FALSE)</f>
        <v>Duke Hardwood</v>
      </c>
      <c r="D135" s="37" t="s">
        <v>164</v>
      </c>
      <c r="E135" s="4" t="s">
        <v>28</v>
      </c>
      <c r="F135" s="13" t="s">
        <v>214</v>
      </c>
      <c r="G135" s="35" t="str">
        <f t="shared" si="7"/>
        <v>LIVE</v>
      </c>
      <c r="H135" s="40">
        <v>11.9</v>
      </c>
      <c r="I135" s="12">
        <v>1</v>
      </c>
      <c r="J135" s="12">
        <v>2</v>
      </c>
      <c r="K135" s="26">
        <f t="shared" si="8"/>
        <v>111.22023391871267</v>
      </c>
      <c r="L135" s="27">
        <f>IF(H135&lt;VLOOKUP(B135,'Plot Info'!$A$2:$T$500,9,FALSE),K135*0.0001*(1/VLOOKUP(B135,'Plot Info'!$A$2:$T$500,12,FALSE)),K135*0.0001*(1/VLOOKUP(B135,'Plot Info'!$A$2:$T$500,13,FALSE)))</f>
        <v>0.20948224852071007</v>
      </c>
      <c r="M135" s="27">
        <f>IF(H135&lt;VLOOKUP(B135,'Plot Info'!$A$2:$T$500,9,FALSE),I135*1/(VLOOKUP(B135,'Plot Info'!$A$2:$T$500,12,FALSE)),I135*1/(VLOOKUP(B135,'Plot Info'!$A$2:$T$500,13,FALSE)))</f>
        <v>18.834904507916608</v>
      </c>
      <c r="O135" s="40">
        <v>3.97</v>
      </c>
      <c r="P135" s="12">
        <v>229</v>
      </c>
    </row>
    <row r="136" spans="1:16">
      <c r="A136" s="27" t="str">
        <f t="shared" si="6"/>
        <v>DHB005</v>
      </c>
      <c r="B136" s="4" t="s">
        <v>447</v>
      </c>
      <c r="C136" s="27" t="str">
        <f>VLOOKUP(B136,'Plot Info'!$A$2:$T$500,2,FALSE)</f>
        <v>Duke Hardwood</v>
      </c>
      <c r="D136" s="37" t="s">
        <v>165</v>
      </c>
      <c r="E136" s="4" t="s">
        <v>77</v>
      </c>
      <c r="F136" s="13" t="s">
        <v>236</v>
      </c>
      <c r="G136" s="35" t="str">
        <f t="shared" si="7"/>
        <v>LIVE</v>
      </c>
      <c r="H136" s="40">
        <v>48.8</v>
      </c>
      <c r="I136" s="12">
        <v>1</v>
      </c>
      <c r="J136" s="12">
        <v>2</v>
      </c>
      <c r="K136" s="26">
        <f t="shared" si="8"/>
        <v>1870.3786022412189</v>
      </c>
      <c r="L136" s="27">
        <f>IF(H136&lt;VLOOKUP(B136,'Plot Info'!$A$2:$T$500,9,FALSE),K136*0.0001*(1/VLOOKUP(B136,'Plot Info'!$A$2:$T$500,12,FALSE)),K136*0.0001*(1/VLOOKUP(B136,'Plot Info'!$A$2:$T$500,13,FALSE)))</f>
        <v>1.4883999999999997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7.53</v>
      </c>
      <c r="P136" s="12">
        <v>230</v>
      </c>
    </row>
    <row r="137" spans="1:16">
      <c r="A137" s="27" t="str">
        <f t="shared" si="6"/>
        <v>DHB006</v>
      </c>
      <c r="B137" s="4" t="s">
        <v>447</v>
      </c>
      <c r="C137" s="27" t="str">
        <f>VLOOKUP(B137,'Plot Info'!$A$2:$T$500,2,FALSE)</f>
        <v>Duke Hardwood</v>
      </c>
      <c r="D137" s="37" t="s">
        <v>166</v>
      </c>
      <c r="E137" s="4" t="s">
        <v>77</v>
      </c>
      <c r="F137" s="13" t="s">
        <v>15</v>
      </c>
      <c r="G137" s="35" t="str">
        <f t="shared" si="7"/>
        <v>LIVE</v>
      </c>
      <c r="H137" s="40">
        <v>39.6</v>
      </c>
      <c r="I137" s="12">
        <v>1</v>
      </c>
      <c r="J137" s="12">
        <v>2</v>
      </c>
      <c r="K137" s="26">
        <f t="shared" si="8"/>
        <v>1231.6299839133426</v>
      </c>
      <c r="L137" s="27">
        <f>IF(H137&lt;VLOOKUP(B137,'Plot Info'!$A$2:$T$500,9,FALSE),K137*0.0001*(1/VLOOKUP(B137,'Plot Info'!$A$2:$T$500,12,FALSE)),K137*0.0001*(1/VLOOKUP(B137,'Plot Info'!$A$2:$T$500,13,FALSE)))</f>
        <v>0.98010000000000008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11.78</v>
      </c>
      <c r="P137" s="12">
        <v>198</v>
      </c>
    </row>
    <row r="138" spans="1:16">
      <c r="A138" s="27" t="str">
        <f t="shared" si="6"/>
        <v>DHB007</v>
      </c>
      <c r="B138" s="4" t="s">
        <v>447</v>
      </c>
      <c r="C138" s="27" t="str">
        <f>VLOOKUP(B138,'Plot Info'!$A$2:$T$500,2,FALSE)</f>
        <v>Duke Hardwood</v>
      </c>
      <c r="D138" s="37" t="s">
        <v>167</v>
      </c>
      <c r="E138" s="4" t="s">
        <v>77</v>
      </c>
      <c r="F138" s="13" t="s">
        <v>16</v>
      </c>
      <c r="G138" s="35" t="str">
        <f t="shared" si="7"/>
        <v>LIVE</v>
      </c>
      <c r="H138" s="40">
        <v>30.8</v>
      </c>
      <c r="I138" s="12">
        <v>1</v>
      </c>
      <c r="J138" s="12">
        <v>2</v>
      </c>
      <c r="K138" s="26">
        <f t="shared" si="8"/>
        <v>745.06011372535545</v>
      </c>
      <c r="L138" s="27">
        <f>IF(H138&lt;VLOOKUP(B138,'Plot Info'!$A$2:$T$500,9,FALSE),K138*0.0001*(1/VLOOKUP(B138,'Plot Info'!$A$2:$T$500,12,FALSE)),K138*0.0001*(1/VLOOKUP(B138,'Plot Info'!$A$2:$T$500,13,FALSE)))</f>
        <v>0.59290000000000009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11.78</v>
      </c>
      <c r="P138" s="12">
        <v>180</v>
      </c>
    </row>
    <row r="139" spans="1:16">
      <c r="A139" s="27" t="str">
        <f t="shared" si="6"/>
        <v>DHB008</v>
      </c>
      <c r="B139" s="4" t="s">
        <v>447</v>
      </c>
      <c r="C139" s="27" t="str">
        <f>VLOOKUP(B139,'Plot Info'!$A$2:$T$500,2,FALSE)</f>
        <v>Duke Hardwood</v>
      </c>
      <c r="D139" s="37" t="s">
        <v>168</v>
      </c>
      <c r="E139" s="4" t="s">
        <v>77</v>
      </c>
      <c r="F139" s="13" t="s">
        <v>15</v>
      </c>
      <c r="G139" s="35" t="str">
        <f t="shared" si="7"/>
        <v>LIVE</v>
      </c>
      <c r="H139" s="40">
        <v>43.9</v>
      </c>
      <c r="I139" s="12">
        <v>1</v>
      </c>
      <c r="J139" s="12">
        <v>2</v>
      </c>
      <c r="K139" s="26">
        <f t="shared" si="8"/>
        <v>1513.6271944811961</v>
      </c>
      <c r="L139" s="27">
        <f>IF(H139&lt;VLOOKUP(B139,'Plot Info'!$A$2:$T$500,9,FALSE),K139*0.0001*(1/VLOOKUP(B139,'Plot Info'!$A$2:$T$500,12,FALSE)),K139*0.0001*(1/VLOOKUP(B139,'Plot Info'!$A$2:$T$500,13,FALSE)))</f>
        <v>1.2045062499999997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O139" s="40">
        <v>8.1300000000000008</v>
      </c>
      <c r="P139" s="12">
        <v>178</v>
      </c>
    </row>
    <row r="140" spans="1:16">
      <c r="A140" s="27" t="str">
        <f t="shared" si="6"/>
        <v>DHB009</v>
      </c>
      <c r="B140" s="4" t="s">
        <v>447</v>
      </c>
      <c r="C140" s="27" t="str">
        <f>VLOOKUP(B140,'Plot Info'!$A$2:$T$500,2,FALSE)</f>
        <v>Duke Hardwood</v>
      </c>
      <c r="D140" s="37" t="s">
        <v>169</v>
      </c>
      <c r="E140" s="4" t="s">
        <v>120</v>
      </c>
      <c r="F140" s="13" t="s">
        <v>236</v>
      </c>
      <c r="G140" s="35" t="str">
        <f t="shared" si="7"/>
        <v>LIVE</v>
      </c>
      <c r="H140" s="40">
        <v>52.6</v>
      </c>
      <c r="I140" s="12">
        <v>1</v>
      </c>
      <c r="J140" s="12">
        <v>2</v>
      </c>
      <c r="K140" s="26">
        <f t="shared" si="8"/>
        <v>2173.0082225615242</v>
      </c>
      <c r="L140" s="27">
        <f>IF(H140&lt;VLOOKUP(B140,'Plot Info'!$A$2:$T$500,9,FALSE),K140*0.0001*(1/VLOOKUP(B140,'Plot Info'!$A$2:$T$500,12,FALSE)),K140*0.0001*(1/VLOOKUP(B140,'Plot Info'!$A$2:$T$500,13,FALSE)))</f>
        <v>1.7292250000000002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N140" s="8" t="s">
        <v>448</v>
      </c>
      <c r="O140" s="40">
        <v>3.26</v>
      </c>
      <c r="P140" s="12">
        <v>160</v>
      </c>
    </row>
    <row r="141" spans="1:16">
      <c r="A141" s="27" t="str">
        <f t="shared" si="6"/>
        <v>DHB010</v>
      </c>
      <c r="B141" s="4" t="s">
        <v>447</v>
      </c>
      <c r="C141" s="27" t="str">
        <f>VLOOKUP(B141,'Plot Info'!$A$2:$T$500,2,FALSE)</f>
        <v>Duke Hardwood</v>
      </c>
      <c r="D141" s="37" t="s">
        <v>170</v>
      </c>
      <c r="E141" s="4" t="s">
        <v>77</v>
      </c>
      <c r="F141" s="13" t="s">
        <v>16</v>
      </c>
      <c r="G141" s="35" t="str">
        <f t="shared" si="7"/>
        <v>LIVE</v>
      </c>
      <c r="H141" s="40">
        <v>30.8</v>
      </c>
      <c r="I141" s="12">
        <v>1</v>
      </c>
      <c r="J141" s="12">
        <v>2</v>
      </c>
      <c r="K141" s="26">
        <f t="shared" si="8"/>
        <v>745.06011372535545</v>
      </c>
      <c r="L141" s="27">
        <f>IF(H141&lt;VLOOKUP(B141,'Plot Info'!$A$2:$T$500,9,FALSE),K141*0.0001*(1/VLOOKUP(B141,'Plot Info'!$A$2:$T$500,12,FALSE)),K141*0.0001*(1/VLOOKUP(B141,'Plot Info'!$A$2:$T$500,13,FALSE)))</f>
        <v>0.59290000000000009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12</v>
      </c>
      <c r="P141" s="12">
        <v>150</v>
      </c>
    </row>
    <row r="142" spans="1:16">
      <c r="A142" s="27" t="str">
        <f t="shared" si="6"/>
        <v>DHB011</v>
      </c>
      <c r="B142" s="4" t="s">
        <v>447</v>
      </c>
      <c r="C142" s="27" t="str">
        <f>VLOOKUP(B142,'Plot Info'!$A$2:$T$500,2,FALSE)</f>
        <v>Duke Hardwood</v>
      </c>
      <c r="D142" s="37" t="s">
        <v>171</v>
      </c>
      <c r="E142" s="4" t="s">
        <v>77</v>
      </c>
      <c r="F142" s="13" t="s">
        <v>214</v>
      </c>
      <c r="G142" s="35" t="str">
        <f t="shared" si="7"/>
        <v>LIVE</v>
      </c>
      <c r="H142" s="40">
        <v>16.3</v>
      </c>
      <c r="I142" s="12">
        <v>1</v>
      </c>
      <c r="J142" s="12">
        <v>2</v>
      </c>
      <c r="K142" s="26">
        <f t="shared" si="8"/>
        <v>208.67243803306803</v>
      </c>
      <c r="L142" s="27">
        <f>IF(H142&lt;VLOOKUP(B142,'Plot Info'!$A$2:$T$500,9,FALSE),K142*0.0001*(1/VLOOKUP(B142,'Plot Info'!$A$2:$T$500,12,FALSE)),K142*0.0001*(1/VLOOKUP(B142,'Plot Info'!$A$2:$T$500,13,FALSE)))</f>
        <v>0.39303254437869822</v>
      </c>
      <c r="M142" s="27">
        <f>IF(H142&lt;VLOOKUP(B142,'Plot Info'!$A$2:$T$500,9,FALSE),I142*1/(VLOOKUP(B142,'Plot Info'!$A$2:$T$500,12,FALSE)),I142*1/(VLOOKUP(B142,'Plot Info'!$A$2:$T$500,13,FALSE)))</f>
        <v>18.834904507916608</v>
      </c>
      <c r="O142" s="40">
        <v>12.55</v>
      </c>
      <c r="P142" s="12">
        <v>138</v>
      </c>
    </row>
    <row r="143" spans="1:16">
      <c r="A143" s="27" t="str">
        <f t="shared" si="6"/>
        <v>DHB012</v>
      </c>
      <c r="B143" s="4" t="s">
        <v>447</v>
      </c>
      <c r="C143" s="27" t="str">
        <f>VLOOKUP(B143,'Plot Info'!$A$2:$T$500,2,FALSE)</f>
        <v>Duke Hardwood</v>
      </c>
      <c r="D143" s="37" t="s">
        <v>172</v>
      </c>
      <c r="E143" s="4" t="s">
        <v>77</v>
      </c>
      <c r="F143" s="13" t="s">
        <v>15</v>
      </c>
      <c r="G143" s="35" t="str">
        <f t="shared" si="7"/>
        <v>LIVE</v>
      </c>
      <c r="H143" s="40">
        <v>41.7</v>
      </c>
      <c r="I143" s="12">
        <v>1</v>
      </c>
      <c r="J143" s="12">
        <v>2</v>
      </c>
      <c r="K143" s="26">
        <f t="shared" si="8"/>
        <v>1365.7210123501891</v>
      </c>
      <c r="L143" s="27">
        <f>IF(H143&lt;VLOOKUP(B143,'Plot Info'!$A$2:$T$500,9,FALSE),K143*0.0001*(1/VLOOKUP(B143,'Plot Info'!$A$2:$T$500,12,FALSE)),K143*0.0001*(1/VLOOKUP(B143,'Plot Info'!$A$2:$T$500,13,FALSE)))</f>
        <v>1.0868062500000002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11.65</v>
      </c>
      <c r="P143" s="12">
        <v>110</v>
      </c>
    </row>
    <row r="144" spans="1:16">
      <c r="A144" s="27" t="str">
        <f t="shared" si="6"/>
        <v>DHB013</v>
      </c>
      <c r="B144" s="4" t="s">
        <v>447</v>
      </c>
      <c r="C144" s="27" t="str">
        <f>VLOOKUP(B144,'Plot Info'!$A$2:$T$500,2,FALSE)</f>
        <v>Duke Hardwood</v>
      </c>
      <c r="D144" s="37" t="s">
        <v>173</v>
      </c>
      <c r="E144" s="4" t="s">
        <v>442</v>
      </c>
      <c r="F144" s="13" t="s">
        <v>214</v>
      </c>
      <c r="G144" s="35" t="str">
        <f t="shared" si="7"/>
        <v>LIVE</v>
      </c>
      <c r="H144" s="40">
        <v>20.5</v>
      </c>
      <c r="I144" s="12">
        <v>1</v>
      </c>
      <c r="J144" s="12">
        <v>2</v>
      </c>
      <c r="K144" s="26">
        <f t="shared" si="8"/>
        <v>330.06357816777762</v>
      </c>
      <c r="L144" s="27">
        <f>IF(H144&lt;VLOOKUP(B144,'Plot Info'!$A$2:$T$500,9,FALSE),K144*0.0001*(1/VLOOKUP(B144,'Plot Info'!$A$2:$T$500,12,FALSE)),K144*0.0001*(1/VLOOKUP(B144,'Plot Info'!$A$2:$T$500,13,FALSE)))</f>
        <v>0.26265624999999998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1.48</v>
      </c>
      <c r="P144" s="12">
        <v>57</v>
      </c>
    </row>
    <row r="145" spans="1:16">
      <c r="A145" s="27" t="str">
        <f t="shared" si="6"/>
        <v>DHB014</v>
      </c>
      <c r="B145" s="4" t="s">
        <v>447</v>
      </c>
      <c r="C145" s="27" t="str">
        <f>VLOOKUP(B145,'Plot Info'!$A$2:$T$500,2,FALSE)</f>
        <v>Duke Hardwood</v>
      </c>
      <c r="D145" s="37" t="s">
        <v>174</v>
      </c>
      <c r="E145" s="4" t="s">
        <v>28</v>
      </c>
      <c r="F145" s="13" t="s">
        <v>214</v>
      </c>
      <c r="G145" s="35" t="str">
        <f t="shared" si="7"/>
        <v>LIVE</v>
      </c>
      <c r="H145" s="40">
        <v>11.8</v>
      </c>
      <c r="I145" s="12">
        <v>1</v>
      </c>
      <c r="J145" s="12">
        <v>2</v>
      </c>
      <c r="K145" s="26">
        <f t="shared" si="8"/>
        <v>109.35884027146071</v>
      </c>
      <c r="L145" s="27">
        <f>IF(H145&lt;VLOOKUP(B145,'Plot Info'!$A$2:$T$500,9,FALSE),K145*0.0001*(1/VLOOKUP(B145,'Plot Info'!$A$2:$T$500,12,FALSE)),K145*0.0001*(1/VLOOKUP(B145,'Plot Info'!$A$2:$T$500,13,FALSE)))</f>
        <v>0.20597633136094678</v>
      </c>
      <c r="M145" s="27">
        <f>IF(H145&lt;VLOOKUP(B145,'Plot Info'!$A$2:$T$500,9,FALSE),I145*1/(VLOOKUP(B145,'Plot Info'!$A$2:$T$500,12,FALSE)),I145*1/(VLOOKUP(B145,'Plot Info'!$A$2:$T$500,13,FALSE)))</f>
        <v>18.834904507916608</v>
      </c>
      <c r="O145" s="40">
        <v>3.02</v>
      </c>
      <c r="P145" s="12">
        <v>44</v>
      </c>
    </row>
    <row r="146" spans="1:16">
      <c r="A146" s="27" t="str">
        <f t="shared" si="6"/>
        <v>DHB015</v>
      </c>
      <c r="B146" s="4" t="s">
        <v>447</v>
      </c>
      <c r="C146" s="27" t="str">
        <f>VLOOKUP(B146,'Plot Info'!$A$2:$T$500,2,FALSE)</f>
        <v>Duke Hardwood</v>
      </c>
      <c r="D146" s="37" t="s">
        <v>175</v>
      </c>
      <c r="E146" s="4" t="s">
        <v>120</v>
      </c>
      <c r="F146" s="13" t="s">
        <v>236</v>
      </c>
      <c r="G146" s="35" t="str">
        <f t="shared" si="7"/>
        <v>LIVE</v>
      </c>
      <c r="H146" s="40">
        <v>43.3</v>
      </c>
      <c r="I146" s="12">
        <v>1</v>
      </c>
      <c r="J146" s="12">
        <v>1</v>
      </c>
      <c r="K146" s="26">
        <f t="shared" si="8"/>
        <v>1472.5351625722415</v>
      </c>
      <c r="L146" s="27">
        <f>IF(H146&lt;VLOOKUP(B146,'Plot Info'!$A$2:$T$500,9,FALSE),K146*0.0001*(1/VLOOKUP(B146,'Plot Info'!$A$2:$T$500,12,FALSE)),K146*0.0001*(1/VLOOKUP(B146,'Plot Info'!$A$2:$T$500,13,FALSE)))</f>
        <v>1.1718062499999997</v>
      </c>
      <c r="M146" s="27">
        <f>IF(H146&lt;VLOOKUP(B146,'Plot Info'!$A$2:$T$500,9,FALSE),I146*1/(VLOOKUP(B146,'Plot Info'!$A$2:$T$500,12,FALSE)),I146*1/(VLOOKUP(B146,'Plot Info'!$A$2:$T$500,13,FALSE)))</f>
        <v>7.9577471545947667</v>
      </c>
      <c r="O146" s="40">
        <v>7.65</v>
      </c>
      <c r="P146" s="12">
        <v>16</v>
      </c>
    </row>
    <row r="147" spans="1:16">
      <c r="A147" s="27" t="str">
        <f t="shared" si="6"/>
        <v>DHB016</v>
      </c>
      <c r="B147" s="4" t="s">
        <v>447</v>
      </c>
      <c r="C147" s="27" t="str">
        <f>VLOOKUP(B147,'Plot Info'!$A$2:$T$500,2,FALSE)</f>
        <v>Duke Hardwood</v>
      </c>
      <c r="D147" s="37" t="s">
        <v>176</v>
      </c>
      <c r="E147" s="4" t="s">
        <v>21</v>
      </c>
      <c r="F147" s="13" t="s">
        <v>15</v>
      </c>
      <c r="G147" s="35" t="str">
        <f t="shared" si="7"/>
        <v>LIVE</v>
      </c>
      <c r="H147" s="40">
        <v>62.9</v>
      </c>
      <c r="I147" s="12">
        <v>1</v>
      </c>
      <c r="J147" s="12">
        <v>2</v>
      </c>
      <c r="K147" s="26">
        <f t="shared" si="8"/>
        <v>3107.357147647298</v>
      </c>
      <c r="L147" s="27">
        <f>IF(H147&lt;VLOOKUP(B147,'Plot Info'!$A$2:$T$500,9,FALSE),K147*0.0001*(1/VLOOKUP(B147,'Plot Info'!$A$2:$T$500,12,FALSE)),K147*0.0001*(1/VLOOKUP(B147,'Plot Info'!$A$2:$T$500,13,FALSE)))</f>
        <v>2.4727562499999998</v>
      </c>
      <c r="M147" s="27">
        <f>IF(H147&lt;VLOOKUP(B147,'Plot Info'!$A$2:$T$500,9,FALSE),I147*1/(VLOOKUP(B147,'Plot Info'!$A$2:$T$500,12,FALSE)),I147*1/(VLOOKUP(B147,'Plot Info'!$A$2:$T$500,13,FALSE)))</f>
        <v>7.9577471545947667</v>
      </c>
      <c r="O147" s="40">
        <v>7.1</v>
      </c>
      <c r="P147" s="12">
        <v>321</v>
      </c>
    </row>
    <row r="148" spans="1:16">
      <c r="A148" s="27" t="str">
        <f t="shared" si="6"/>
        <v>DHB017</v>
      </c>
      <c r="B148" s="4" t="s">
        <v>447</v>
      </c>
      <c r="C148" s="27" t="str">
        <f>VLOOKUP(B148,'Plot Info'!$A$2:$T$500,2,FALSE)</f>
        <v>Duke Hardwood</v>
      </c>
      <c r="D148" s="37" t="s">
        <v>177</v>
      </c>
      <c r="E148" s="4" t="s">
        <v>21</v>
      </c>
      <c r="F148" s="13" t="s">
        <v>15</v>
      </c>
      <c r="G148" s="35" t="str">
        <f t="shared" si="7"/>
        <v>LIVE</v>
      </c>
      <c r="H148" s="40">
        <v>40.5</v>
      </c>
      <c r="I148" s="12">
        <v>1</v>
      </c>
      <c r="J148" s="12">
        <v>1</v>
      </c>
      <c r="K148" s="26">
        <f t="shared" si="8"/>
        <v>1288.2493375126646</v>
      </c>
      <c r="L148" s="27">
        <f>IF(H148&lt;VLOOKUP(B148,'Plot Info'!$A$2:$T$500,9,FALSE),K148*0.0001*(1/VLOOKUP(B148,'Plot Info'!$A$2:$T$500,12,FALSE)),K148*0.0001*(1/VLOOKUP(B148,'Plot Info'!$A$2:$T$500,13,FALSE)))</f>
        <v>1.02515625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O148" s="40">
        <v>8.56</v>
      </c>
      <c r="P148" s="12">
        <v>321</v>
      </c>
    </row>
    <row r="149" spans="1:16">
      <c r="A149" s="27" t="str">
        <f t="shared" si="6"/>
        <v>DHB018</v>
      </c>
      <c r="B149" s="4" t="s">
        <v>447</v>
      </c>
      <c r="C149" s="27" t="str">
        <f>VLOOKUP(B149,'Plot Info'!$A$2:$T$500,2,FALSE)</f>
        <v>Duke Hardwood</v>
      </c>
      <c r="D149" s="37" t="s">
        <v>178</v>
      </c>
      <c r="E149" s="4" t="s">
        <v>120</v>
      </c>
      <c r="F149" s="13" t="s">
        <v>15</v>
      </c>
      <c r="G149" s="35" t="str">
        <f t="shared" si="7"/>
        <v>LIVE</v>
      </c>
      <c r="H149" s="40">
        <v>73.3</v>
      </c>
      <c r="I149" s="12">
        <v>1</v>
      </c>
      <c r="J149" s="12">
        <v>2</v>
      </c>
      <c r="K149" s="26">
        <f t="shared" si="8"/>
        <v>4219.8579381365153</v>
      </c>
      <c r="L149" s="27">
        <f>IF(H149&lt;VLOOKUP(B149,'Plot Info'!$A$2:$T$500,9,FALSE),K149*0.0001*(1/VLOOKUP(B149,'Plot Info'!$A$2:$T$500,12,FALSE)),K149*0.0001*(1/VLOOKUP(B149,'Plot Info'!$A$2:$T$500,13,FALSE)))</f>
        <v>3.3580562499999993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O149" s="40">
        <v>11.69</v>
      </c>
      <c r="P149" s="12">
        <v>313</v>
      </c>
    </row>
    <row r="150" spans="1:16">
      <c r="A150" s="27" t="str">
        <f t="shared" si="6"/>
        <v>DHB019</v>
      </c>
      <c r="B150" s="4" t="s">
        <v>447</v>
      </c>
      <c r="C150" s="27" t="str">
        <f>VLOOKUP(B150,'Plot Info'!$A$2:$T$500,2,FALSE)</f>
        <v>Duke Hardwood</v>
      </c>
      <c r="D150" s="37" t="s">
        <v>179</v>
      </c>
      <c r="E150" s="4" t="s">
        <v>36</v>
      </c>
      <c r="F150" s="13" t="s">
        <v>16</v>
      </c>
      <c r="G150" s="35" t="str">
        <f t="shared" si="7"/>
        <v>LIVE</v>
      </c>
      <c r="H150" s="40">
        <v>20</v>
      </c>
      <c r="I150" s="12">
        <v>1</v>
      </c>
      <c r="J150" s="12">
        <v>2</v>
      </c>
      <c r="K150" s="26">
        <f t="shared" si="8"/>
        <v>314.15926535897933</v>
      </c>
      <c r="L150" s="27">
        <f>IF(H150&lt;VLOOKUP(B150,'Plot Info'!$A$2:$T$500,9,FALSE),K150*0.0001*(1/VLOOKUP(B150,'Plot Info'!$A$2:$T$500,12,FALSE)),K150*0.0001*(1/VLOOKUP(B150,'Plot Info'!$A$2:$T$500,13,FALSE)))</f>
        <v>0.25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11.75</v>
      </c>
      <c r="P150" s="12">
        <v>306</v>
      </c>
    </row>
    <row r="151" spans="1:16">
      <c r="A151" s="27" t="str">
        <f t="shared" si="6"/>
        <v>DHB020</v>
      </c>
      <c r="B151" s="4" t="s">
        <v>447</v>
      </c>
      <c r="C151" s="27" t="str">
        <f>VLOOKUP(B151,'Plot Info'!$A$2:$T$500,2,FALSE)</f>
        <v>Duke Hardwood</v>
      </c>
      <c r="D151" s="37" t="s">
        <v>180</v>
      </c>
      <c r="E151" s="4" t="s">
        <v>77</v>
      </c>
      <c r="F151" s="13" t="s">
        <v>15</v>
      </c>
      <c r="G151" s="35" t="str">
        <f t="shared" si="7"/>
        <v>LIVE</v>
      </c>
      <c r="H151" s="40">
        <v>32.4</v>
      </c>
      <c r="I151" s="12">
        <v>1</v>
      </c>
      <c r="J151" s="12">
        <v>2</v>
      </c>
      <c r="K151" s="26">
        <f t="shared" si="8"/>
        <v>824.47957600810525</v>
      </c>
      <c r="L151" s="27">
        <f>IF(H151&lt;VLOOKUP(B151,'Plot Info'!$A$2:$T$500,9,FALSE),K151*0.0001*(1/VLOOKUP(B151,'Plot Info'!$A$2:$T$500,12,FALSE)),K151*0.0001*(1/VLOOKUP(B151,'Plot Info'!$A$2:$T$500,13,FALSE)))</f>
        <v>0.65609999999999991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18.989999999999998</v>
      </c>
      <c r="P151" s="12">
        <v>264</v>
      </c>
    </row>
    <row r="152" spans="1:16">
      <c r="A152" s="27" t="str">
        <f t="shared" si="6"/>
        <v>DHB021</v>
      </c>
      <c r="B152" s="4" t="s">
        <v>447</v>
      </c>
      <c r="C152" s="27" t="str">
        <f>VLOOKUP(B152,'Plot Info'!$A$2:$T$500,2,FALSE)</f>
        <v>Duke Hardwood</v>
      </c>
      <c r="D152" s="37" t="s">
        <v>219</v>
      </c>
      <c r="E152" s="4" t="s">
        <v>77</v>
      </c>
      <c r="F152" s="13" t="s">
        <v>15</v>
      </c>
      <c r="G152" s="35" t="str">
        <f t="shared" si="7"/>
        <v>LIVE</v>
      </c>
      <c r="H152" s="40">
        <v>47.9</v>
      </c>
      <c r="I152" s="12">
        <v>1</v>
      </c>
      <c r="J152" s="12">
        <v>2</v>
      </c>
      <c r="K152" s="26">
        <f t="shared" si="8"/>
        <v>1802.0254000807392</v>
      </c>
      <c r="L152" s="27">
        <f>IF(H152&lt;VLOOKUP(B152,'Plot Info'!$A$2:$T$500,9,FALSE),K152*0.0001*(1/VLOOKUP(B152,'Plot Info'!$A$2:$T$500,12,FALSE)),K152*0.0001*(1/VLOOKUP(B152,'Plot Info'!$A$2:$T$500,13,FALSE)))</f>
        <v>1.4340062499999999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O152" s="40">
        <v>17.97</v>
      </c>
      <c r="P152" s="12">
        <v>235</v>
      </c>
    </row>
    <row r="153" spans="1:16">
      <c r="A153" s="27" t="str">
        <f t="shared" si="6"/>
        <v>DHB022</v>
      </c>
      <c r="B153" s="4" t="s">
        <v>447</v>
      </c>
      <c r="C153" s="27" t="str">
        <f>VLOOKUP(B153,'Plot Info'!$A$2:$T$500,2,FALSE)</f>
        <v>Duke Hardwood</v>
      </c>
      <c r="D153" s="37" t="s">
        <v>220</v>
      </c>
      <c r="E153" s="4" t="s">
        <v>29</v>
      </c>
      <c r="F153" s="13" t="s">
        <v>16</v>
      </c>
      <c r="G153" s="35" t="str">
        <f t="shared" si="7"/>
        <v>LIVE</v>
      </c>
      <c r="H153" s="40">
        <v>31</v>
      </c>
      <c r="I153" s="12">
        <v>1</v>
      </c>
      <c r="J153" s="12">
        <v>2</v>
      </c>
      <c r="K153" s="26">
        <f t="shared" si="8"/>
        <v>754.76763502494782</v>
      </c>
      <c r="L153" s="27">
        <f>IF(H153&lt;VLOOKUP(B153,'Plot Info'!$A$2:$T$500,9,FALSE),K153*0.0001*(1/VLOOKUP(B153,'Plot Info'!$A$2:$T$500,12,FALSE)),K153*0.0001*(1/VLOOKUP(B153,'Plot Info'!$A$2:$T$500,13,FALSE)))</f>
        <v>0.60062499999999996</v>
      </c>
      <c r="M153" s="27">
        <f>IF(H153&lt;VLOOKUP(B153,'Plot Info'!$A$2:$T$500,9,FALSE),I153*1/(VLOOKUP(B153,'Plot Info'!$A$2:$T$500,12,FALSE)),I153*1/(VLOOKUP(B153,'Plot Info'!$A$2:$T$500,13,FALSE)))</f>
        <v>7.9577471545947667</v>
      </c>
      <c r="O153" s="40">
        <v>15.18</v>
      </c>
      <c r="P153" s="12">
        <v>239</v>
      </c>
    </row>
    <row r="154" spans="1:16">
      <c r="A154" s="27" t="str">
        <f t="shared" si="6"/>
        <v>DHB023</v>
      </c>
      <c r="B154" s="4" t="s">
        <v>447</v>
      </c>
      <c r="C154" s="27" t="str">
        <f>VLOOKUP(B154,'Plot Info'!$A$2:$T$500,2,FALSE)</f>
        <v>Duke Hardwood</v>
      </c>
      <c r="D154" s="37" t="s">
        <v>221</v>
      </c>
      <c r="E154" s="4" t="s">
        <v>77</v>
      </c>
      <c r="F154" s="13" t="s">
        <v>15</v>
      </c>
      <c r="G154" s="35" t="str">
        <f t="shared" si="7"/>
        <v>LIVE</v>
      </c>
      <c r="H154" s="40">
        <v>36.200000000000003</v>
      </c>
      <c r="I154" s="12">
        <v>1</v>
      </c>
      <c r="J154" s="12">
        <v>2</v>
      </c>
      <c r="K154" s="26">
        <f t="shared" si="8"/>
        <v>1029.2171692425522</v>
      </c>
      <c r="L154" s="27">
        <f>IF(H154&lt;VLOOKUP(B154,'Plot Info'!$A$2:$T$500,9,FALSE),K154*0.0001*(1/VLOOKUP(B154,'Plot Info'!$A$2:$T$500,12,FALSE)),K154*0.0001*(1/VLOOKUP(B154,'Plot Info'!$A$2:$T$500,13,FALSE)))</f>
        <v>0.819025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O154" s="40">
        <v>16.18</v>
      </c>
      <c r="P154" s="12">
        <v>200</v>
      </c>
    </row>
    <row r="155" spans="1:16">
      <c r="A155" s="27" t="str">
        <f t="shared" si="6"/>
        <v>DHB024</v>
      </c>
      <c r="B155" s="4" t="s">
        <v>447</v>
      </c>
      <c r="C155" s="27" t="str">
        <f>VLOOKUP(B155,'Plot Info'!$A$2:$T$500,2,FALSE)</f>
        <v>Duke Hardwood</v>
      </c>
      <c r="D155" s="37" t="s">
        <v>222</v>
      </c>
      <c r="E155" s="4" t="s">
        <v>77</v>
      </c>
      <c r="F155" s="13" t="s">
        <v>15</v>
      </c>
      <c r="G155" s="35" t="str">
        <f t="shared" si="7"/>
        <v>LIVE</v>
      </c>
      <c r="H155" s="40">
        <v>33.6</v>
      </c>
      <c r="I155" s="12">
        <v>1</v>
      </c>
      <c r="J155" s="12">
        <v>2</v>
      </c>
      <c r="K155" s="26">
        <f t="shared" si="8"/>
        <v>886.6831105491832</v>
      </c>
      <c r="L155" s="27">
        <f>IF(H155&lt;VLOOKUP(B155,'Plot Info'!$A$2:$T$500,9,FALSE),K155*0.0001*(1/VLOOKUP(B155,'Plot Info'!$A$2:$T$500,12,FALSE)),K155*0.0001*(1/VLOOKUP(B155,'Plot Info'!$A$2:$T$500,13,FALSE)))</f>
        <v>0.7056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O155" s="40">
        <v>16.59</v>
      </c>
      <c r="P155" s="12">
        <v>184</v>
      </c>
    </row>
    <row r="156" spans="1:16">
      <c r="A156" s="27" t="str">
        <f t="shared" si="6"/>
        <v>DHB025</v>
      </c>
      <c r="B156" s="4" t="s">
        <v>447</v>
      </c>
      <c r="C156" s="27" t="str">
        <f>VLOOKUP(B156,'Plot Info'!$A$2:$T$500,2,FALSE)</f>
        <v>Duke Hardwood</v>
      </c>
      <c r="D156" s="37" t="s">
        <v>223</v>
      </c>
      <c r="E156" s="4" t="s">
        <v>28</v>
      </c>
      <c r="F156" s="13" t="s">
        <v>16</v>
      </c>
      <c r="G156" s="35" t="str">
        <f t="shared" si="7"/>
        <v>LIVE</v>
      </c>
      <c r="H156" s="40">
        <v>29.6</v>
      </c>
      <c r="I156" s="12">
        <v>1</v>
      </c>
      <c r="J156" s="12">
        <v>2</v>
      </c>
      <c r="K156" s="26">
        <f t="shared" si="8"/>
        <v>688.1344548423084</v>
      </c>
      <c r="L156" s="27">
        <f>IF(H156&lt;VLOOKUP(B156,'Plot Info'!$A$2:$T$500,9,FALSE),K156*0.0001*(1/VLOOKUP(B156,'Plot Info'!$A$2:$T$500,12,FALSE)),K156*0.0001*(1/VLOOKUP(B156,'Plot Info'!$A$2:$T$500,13,FALSE)))</f>
        <v>0.54760000000000009</v>
      </c>
      <c r="M156" s="27">
        <f>IF(H156&lt;VLOOKUP(B156,'Plot Info'!$A$2:$T$500,9,FALSE),I156*1/(VLOOKUP(B156,'Plot Info'!$A$2:$T$500,12,FALSE)),I156*1/(VLOOKUP(B156,'Plot Info'!$A$2:$T$500,13,FALSE)))</f>
        <v>7.9577471545947667</v>
      </c>
      <c r="O156" s="40">
        <v>17.21</v>
      </c>
      <c r="P156" s="12">
        <v>170</v>
      </c>
    </row>
    <row r="157" spans="1:16">
      <c r="A157" s="27" t="str">
        <f t="shared" si="6"/>
        <v>DHB026</v>
      </c>
      <c r="B157" s="4" t="s">
        <v>447</v>
      </c>
      <c r="C157" s="27" t="str">
        <f>VLOOKUP(B157,'Plot Info'!$A$2:$T$500,2,FALSE)</f>
        <v>Duke Hardwood</v>
      </c>
      <c r="D157" s="37" t="s">
        <v>224</v>
      </c>
      <c r="E157" s="4" t="s">
        <v>77</v>
      </c>
      <c r="F157" s="13" t="s">
        <v>15</v>
      </c>
      <c r="G157" s="35" t="str">
        <f t="shared" si="7"/>
        <v>LIVE</v>
      </c>
      <c r="H157" s="40">
        <v>38.299999999999997</v>
      </c>
      <c r="I157" s="12">
        <v>1</v>
      </c>
      <c r="J157" s="12">
        <v>2</v>
      </c>
      <c r="K157" s="26">
        <f t="shared" si="8"/>
        <v>1152.0927119060827</v>
      </c>
      <c r="L157" s="27">
        <f>IF(H157&lt;VLOOKUP(B157,'Plot Info'!$A$2:$T$500,9,FALSE),K157*0.0001*(1/VLOOKUP(B157,'Plot Info'!$A$2:$T$500,12,FALSE)),K157*0.0001*(1/VLOOKUP(B157,'Plot Info'!$A$2:$T$500,13,FALSE)))</f>
        <v>0.91680624999999982</v>
      </c>
      <c r="M157" s="27">
        <f>IF(H157&lt;VLOOKUP(B157,'Plot Info'!$A$2:$T$500,9,FALSE),I157*1/(VLOOKUP(B157,'Plot Info'!$A$2:$T$500,12,FALSE)),I157*1/(VLOOKUP(B157,'Plot Info'!$A$2:$T$500,13,FALSE)))</f>
        <v>7.9577471545947667</v>
      </c>
      <c r="O157" s="40">
        <v>16.829999999999998</v>
      </c>
      <c r="P157" s="12">
        <v>134</v>
      </c>
    </row>
    <row r="158" spans="1:16">
      <c r="A158" s="27" t="str">
        <f t="shared" si="6"/>
        <v>DHB027</v>
      </c>
      <c r="B158" s="4" t="s">
        <v>447</v>
      </c>
      <c r="C158" s="27" t="str">
        <f>VLOOKUP(B158,'Plot Info'!$A$2:$T$500,2,FALSE)</f>
        <v>Duke Hardwood</v>
      </c>
      <c r="D158" s="37" t="s">
        <v>225</v>
      </c>
      <c r="E158" s="4" t="s">
        <v>77</v>
      </c>
      <c r="F158" s="13" t="s">
        <v>15</v>
      </c>
      <c r="G158" s="35" t="str">
        <f t="shared" si="7"/>
        <v>LIVE</v>
      </c>
      <c r="H158" s="40">
        <v>46.8</v>
      </c>
      <c r="I158" s="12">
        <v>1</v>
      </c>
      <c r="J158" s="12">
        <v>2</v>
      </c>
      <c r="K158" s="26">
        <f t="shared" si="8"/>
        <v>1720.2104733996268</v>
      </c>
      <c r="L158" s="27">
        <f>IF(H158&lt;VLOOKUP(B158,'Plot Info'!$A$2:$T$500,9,FALSE),K158*0.0001*(1/VLOOKUP(B158,'Plot Info'!$A$2:$T$500,12,FALSE)),K158*0.0001*(1/VLOOKUP(B158,'Plot Info'!$A$2:$T$500,13,FALSE)))</f>
        <v>1.3688999999999996</v>
      </c>
      <c r="M158" s="27">
        <f>IF(H158&lt;VLOOKUP(B158,'Plot Info'!$A$2:$T$500,9,FALSE),I158*1/(VLOOKUP(B158,'Plot Info'!$A$2:$T$500,12,FALSE)),I158*1/(VLOOKUP(B158,'Plot Info'!$A$2:$T$500,13,FALSE)))</f>
        <v>7.9577471545947667</v>
      </c>
      <c r="O158" s="40">
        <v>14.38</v>
      </c>
      <c r="P158" s="12">
        <v>131</v>
      </c>
    </row>
    <row r="159" spans="1:16">
      <c r="A159" s="27" t="str">
        <f t="shared" si="6"/>
        <v>DHB028</v>
      </c>
      <c r="B159" s="4" t="s">
        <v>447</v>
      </c>
      <c r="C159" s="27" t="str">
        <f>VLOOKUP(B159,'Plot Info'!$A$2:$T$500,2,FALSE)</f>
        <v>Duke Hardwood</v>
      </c>
      <c r="D159" s="37" t="s">
        <v>226</v>
      </c>
      <c r="E159" s="4" t="s">
        <v>77</v>
      </c>
      <c r="F159" s="13" t="s">
        <v>15</v>
      </c>
      <c r="G159" s="35" t="str">
        <f t="shared" si="7"/>
        <v>LIVE</v>
      </c>
      <c r="H159" s="40">
        <v>46.2</v>
      </c>
      <c r="I159" s="12">
        <v>1</v>
      </c>
      <c r="J159" s="12">
        <v>2</v>
      </c>
      <c r="K159" s="26">
        <f t="shared" si="8"/>
        <v>1676.3852558820495</v>
      </c>
      <c r="L159" s="27">
        <f>IF(H159&lt;VLOOKUP(B159,'Plot Info'!$A$2:$T$500,9,FALSE),K159*0.0001*(1/VLOOKUP(B159,'Plot Info'!$A$2:$T$500,12,FALSE)),K159*0.0001*(1/VLOOKUP(B159,'Plot Info'!$A$2:$T$500,13,FALSE)))</f>
        <v>1.334025</v>
      </c>
      <c r="M159" s="27">
        <f>IF(H159&lt;VLOOKUP(B159,'Plot Info'!$A$2:$T$500,9,FALSE),I159*1/(VLOOKUP(B159,'Plot Info'!$A$2:$T$500,12,FALSE)),I159*1/(VLOOKUP(B159,'Plot Info'!$A$2:$T$500,13,FALSE)))</f>
        <v>7.9577471545947667</v>
      </c>
      <c r="O159" s="40">
        <v>18.84</v>
      </c>
      <c r="P159" s="12">
        <v>108</v>
      </c>
    </row>
    <row r="160" spans="1:16">
      <c r="A160" s="27" t="str">
        <f t="shared" si="6"/>
        <v>DHB029</v>
      </c>
      <c r="B160" s="4" t="s">
        <v>447</v>
      </c>
      <c r="C160" s="27" t="str">
        <f>VLOOKUP(B160,'Plot Info'!$A$2:$T$500,2,FALSE)</f>
        <v>Duke Hardwood</v>
      </c>
      <c r="D160" s="37" t="s">
        <v>227</v>
      </c>
      <c r="E160" s="4" t="s">
        <v>77</v>
      </c>
      <c r="F160" s="13" t="s">
        <v>15</v>
      </c>
      <c r="G160" s="35" t="str">
        <f t="shared" si="7"/>
        <v>LIVE</v>
      </c>
      <c r="H160" s="40">
        <v>28.5</v>
      </c>
      <c r="I160" s="12">
        <v>1</v>
      </c>
      <c r="J160" s="12">
        <v>2</v>
      </c>
      <c r="K160" s="26">
        <f t="shared" si="8"/>
        <v>637.93965821957738</v>
      </c>
      <c r="L160" s="27">
        <f>IF(H160&lt;VLOOKUP(B160,'Plot Info'!$A$2:$T$500,9,FALSE),K160*0.0001*(1/VLOOKUP(B160,'Plot Info'!$A$2:$T$500,12,FALSE)),K160*0.0001*(1/VLOOKUP(B160,'Plot Info'!$A$2:$T$500,13,FALSE)))</f>
        <v>0.50765625000000003</v>
      </c>
      <c r="M160" s="27">
        <f>IF(H160&lt;VLOOKUP(B160,'Plot Info'!$A$2:$T$500,9,FALSE),I160*1/(VLOOKUP(B160,'Plot Info'!$A$2:$T$500,12,FALSE)),I160*1/(VLOOKUP(B160,'Plot Info'!$A$2:$T$500,13,FALSE)))</f>
        <v>7.9577471545947667</v>
      </c>
      <c r="O160" s="40">
        <v>17.170000000000002</v>
      </c>
      <c r="P160" s="12">
        <v>108</v>
      </c>
    </row>
    <row r="161" spans="1:16">
      <c r="A161" s="27" t="str">
        <f t="shared" si="6"/>
        <v>DHB030</v>
      </c>
      <c r="B161" s="4" t="s">
        <v>447</v>
      </c>
      <c r="C161" s="27" t="str">
        <f>VLOOKUP(B161,'Plot Info'!$A$2:$T$500,2,FALSE)</f>
        <v>Duke Hardwood</v>
      </c>
      <c r="D161" s="37" t="s">
        <v>228</v>
      </c>
      <c r="E161" s="4" t="s">
        <v>77</v>
      </c>
      <c r="F161" s="13" t="s">
        <v>15</v>
      </c>
      <c r="G161" s="35" t="str">
        <f t="shared" si="7"/>
        <v>LIVE</v>
      </c>
      <c r="H161" s="40">
        <v>35.4</v>
      </c>
      <c r="I161" s="12">
        <v>1</v>
      </c>
      <c r="J161" s="12">
        <v>1</v>
      </c>
      <c r="K161" s="26">
        <f t="shared" si="8"/>
        <v>984.22956244314616</v>
      </c>
      <c r="L161" s="27">
        <f>IF(H161&lt;VLOOKUP(B161,'Plot Info'!$A$2:$T$500,9,FALSE),K161*0.0001*(1/VLOOKUP(B161,'Plot Info'!$A$2:$T$500,12,FALSE)),K161*0.0001*(1/VLOOKUP(B161,'Plot Info'!$A$2:$T$500,13,FALSE)))</f>
        <v>0.78322499999999984</v>
      </c>
      <c r="M161" s="27">
        <f>IF(H161&lt;VLOOKUP(B161,'Plot Info'!$A$2:$T$500,9,FALSE),I161*1/(VLOOKUP(B161,'Plot Info'!$A$2:$T$500,12,FALSE)),I161*1/(VLOOKUP(B161,'Plot Info'!$A$2:$T$500,13,FALSE)))</f>
        <v>7.9577471545947667</v>
      </c>
      <c r="N161" s="8" t="s">
        <v>449</v>
      </c>
      <c r="O161" s="40">
        <v>18.649999999999999</v>
      </c>
      <c r="P161" s="12">
        <v>54</v>
      </c>
    </row>
    <row r="162" spans="1:16">
      <c r="A162" s="27" t="str">
        <f t="shared" si="6"/>
        <v>DHB031</v>
      </c>
      <c r="B162" s="4" t="s">
        <v>447</v>
      </c>
      <c r="C162" s="27" t="str">
        <f>VLOOKUP(B162,'Plot Info'!$A$2:$T$500,2,FALSE)</f>
        <v>Duke Hardwood</v>
      </c>
      <c r="D162" s="37" t="s">
        <v>229</v>
      </c>
      <c r="E162" s="4" t="s">
        <v>21</v>
      </c>
      <c r="F162" s="13" t="s">
        <v>236</v>
      </c>
      <c r="G162" s="35" t="str">
        <f t="shared" si="7"/>
        <v>LIVE</v>
      </c>
      <c r="H162" s="40">
        <v>63.8</v>
      </c>
      <c r="I162" s="12">
        <v>1</v>
      </c>
      <c r="J162" s="12">
        <v>2</v>
      </c>
      <c r="K162" s="26">
        <f t="shared" si="8"/>
        <v>3196.9161002195092</v>
      </c>
      <c r="L162" s="27">
        <f>IF(H162&lt;VLOOKUP(B162,'Plot Info'!$A$2:$T$500,9,FALSE),K162*0.0001*(1/VLOOKUP(B162,'Plot Info'!$A$2:$T$500,12,FALSE)),K162*0.0001*(1/VLOOKUP(B162,'Plot Info'!$A$2:$T$500,13,FALSE)))</f>
        <v>2.544025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N162" s="8" t="s">
        <v>450</v>
      </c>
      <c r="O162" s="40">
        <v>15.82</v>
      </c>
      <c r="P162" s="12">
        <v>63</v>
      </c>
    </row>
    <row r="163" spans="1:16">
      <c r="A163" s="27" t="str">
        <f t="shared" si="6"/>
        <v>DHB032</v>
      </c>
      <c r="B163" s="4" t="s">
        <v>447</v>
      </c>
      <c r="C163" s="27" t="str">
        <f>VLOOKUP(B163,'Plot Info'!$A$2:$T$500,2,FALSE)</f>
        <v>Duke Hardwood</v>
      </c>
      <c r="D163" s="37" t="s">
        <v>230</v>
      </c>
      <c r="E163" s="4" t="s">
        <v>21</v>
      </c>
      <c r="F163" s="13" t="s">
        <v>15</v>
      </c>
      <c r="G163" s="35" t="str">
        <f t="shared" si="7"/>
        <v>LIVE</v>
      </c>
      <c r="H163" s="40">
        <v>42.6</v>
      </c>
      <c r="I163" s="12">
        <v>1</v>
      </c>
      <c r="J163" s="12">
        <v>2</v>
      </c>
      <c r="K163" s="26">
        <f t="shared" si="8"/>
        <v>1425.3091710071535</v>
      </c>
      <c r="L163" s="27">
        <f>IF(H163&lt;VLOOKUP(B163,'Plot Info'!$A$2:$T$500,9,FALSE),K163*0.0001*(1/VLOOKUP(B163,'Plot Info'!$A$2:$T$500,12,FALSE)),K163*0.0001*(1/VLOOKUP(B163,'Plot Info'!$A$2:$T$500,13,FALSE)))</f>
        <v>1.1342250000000003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14.67</v>
      </c>
      <c r="P163" s="12">
        <v>33</v>
      </c>
    </row>
    <row r="164" spans="1:16">
      <c r="A164" s="27" t="str">
        <f t="shared" si="6"/>
        <v>DHB033</v>
      </c>
      <c r="B164" s="4" t="s">
        <v>447</v>
      </c>
      <c r="C164" s="27" t="str">
        <f>VLOOKUP(B164,'Plot Info'!$A$2:$T$500,2,FALSE)</f>
        <v>Duke Hardwood</v>
      </c>
      <c r="D164" s="37" t="s">
        <v>231</v>
      </c>
      <c r="E164" s="4" t="s">
        <v>77</v>
      </c>
      <c r="F164" s="13" t="s">
        <v>16</v>
      </c>
      <c r="G164" s="35" t="str">
        <f t="shared" si="7"/>
        <v>LIVE</v>
      </c>
      <c r="H164" s="40">
        <v>23.4</v>
      </c>
      <c r="I164" s="12">
        <v>1</v>
      </c>
      <c r="J164" s="12">
        <v>2</v>
      </c>
      <c r="K164" s="26">
        <f t="shared" si="8"/>
        <v>430.05261834990671</v>
      </c>
      <c r="L164" s="27">
        <f>IF(H164&lt;VLOOKUP(B164,'Plot Info'!$A$2:$T$500,9,FALSE),K164*0.0001*(1/VLOOKUP(B164,'Plot Info'!$A$2:$T$500,12,FALSE)),K164*0.0001*(1/VLOOKUP(B164,'Plot Info'!$A$2:$T$500,13,FALSE)))</f>
        <v>0.34222499999999989</v>
      </c>
      <c r="M164" s="27">
        <f>IF(H164&lt;VLOOKUP(B164,'Plot Info'!$A$2:$T$500,9,FALSE),I164*1/(VLOOKUP(B164,'Plot Info'!$A$2:$T$500,12,FALSE)),I164*1/(VLOOKUP(B164,'Plot Info'!$A$2:$T$500,13,FALSE)))</f>
        <v>7.9577471545947667</v>
      </c>
      <c r="O164" s="40">
        <v>18.68</v>
      </c>
      <c r="P164" s="12">
        <v>14</v>
      </c>
    </row>
    <row r="165" spans="1:16">
      <c r="A165" s="27" t="str">
        <f t="shared" si="6"/>
        <v>DHB034</v>
      </c>
      <c r="B165" s="4" t="s">
        <v>447</v>
      </c>
      <c r="C165" s="27" t="str">
        <f>VLOOKUP(B165,'Plot Info'!$A$2:$T$500,2,FALSE)</f>
        <v>Duke Hardwood</v>
      </c>
      <c r="D165" s="37" t="s">
        <v>232</v>
      </c>
      <c r="E165" s="4" t="s">
        <v>436</v>
      </c>
      <c r="F165" s="13" t="s">
        <v>16</v>
      </c>
      <c r="G165" s="35" t="str">
        <f t="shared" si="7"/>
        <v>LIVE</v>
      </c>
      <c r="H165" s="40">
        <v>24.3</v>
      </c>
      <c r="I165" s="12">
        <v>1</v>
      </c>
      <c r="J165" s="12">
        <v>2</v>
      </c>
      <c r="K165" s="26">
        <f t="shared" si="8"/>
        <v>463.76976150455926</v>
      </c>
      <c r="L165" s="27">
        <f>IF(H165&lt;VLOOKUP(B165,'Plot Info'!$A$2:$T$500,9,FALSE),K165*0.0001*(1/VLOOKUP(B165,'Plot Info'!$A$2:$T$500,12,FALSE)),K165*0.0001*(1/VLOOKUP(B165,'Plot Info'!$A$2:$T$500,13,FALSE)))</f>
        <v>0.36905624999999997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14.1</v>
      </c>
      <c r="P165" s="12">
        <v>331</v>
      </c>
    </row>
    <row r="166" spans="1:16">
      <c r="A166" s="27" t="str">
        <f t="shared" si="6"/>
        <v>DHB035</v>
      </c>
      <c r="B166" s="4" t="s">
        <v>447</v>
      </c>
      <c r="C166" s="27" t="str">
        <f>VLOOKUP(B166,'Plot Info'!$A$2:$T$500,2,FALSE)</f>
        <v>Duke Hardwood</v>
      </c>
      <c r="D166" s="37" t="s">
        <v>233</v>
      </c>
      <c r="E166" s="4" t="s">
        <v>37</v>
      </c>
      <c r="F166" s="13" t="s">
        <v>16</v>
      </c>
      <c r="G166" s="35" t="str">
        <f t="shared" si="7"/>
        <v>LIVE</v>
      </c>
      <c r="H166" s="40">
        <v>26</v>
      </c>
      <c r="I166" s="12">
        <v>1</v>
      </c>
      <c r="J166" s="12">
        <v>2</v>
      </c>
      <c r="K166" s="26">
        <f t="shared" si="8"/>
        <v>530.92915845667505</v>
      </c>
      <c r="L166" s="27">
        <f>IF(H166&lt;VLOOKUP(B166,'Plot Info'!$A$2:$T$500,9,FALSE),K166*0.0001*(1/VLOOKUP(B166,'Plot Info'!$A$2:$T$500,12,FALSE)),K166*0.0001*(1/VLOOKUP(B166,'Plot Info'!$A$2:$T$500,13,FALSE)))</f>
        <v>0.42249999999999999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N166" s="8" t="s">
        <v>453</v>
      </c>
      <c r="O166" s="40">
        <v>19.2</v>
      </c>
      <c r="P166" s="12">
        <v>314</v>
      </c>
    </row>
    <row r="167" spans="1:16">
      <c r="A167" s="27" t="str">
        <f t="shared" si="6"/>
        <v>DHC001</v>
      </c>
      <c r="B167" s="4" t="s">
        <v>454</v>
      </c>
      <c r="C167" s="27" t="str">
        <f>VLOOKUP(B167,'Plot Info'!$A$2:$T$500,2,FALSE)</f>
        <v>Duke Hardwood</v>
      </c>
      <c r="D167" s="37" t="s">
        <v>161</v>
      </c>
      <c r="E167" s="4" t="s">
        <v>442</v>
      </c>
      <c r="F167" s="13" t="s">
        <v>15</v>
      </c>
      <c r="G167" s="35" t="str">
        <f t="shared" si="7"/>
        <v>LIVE</v>
      </c>
      <c r="H167" s="40">
        <v>32.799999999999997</v>
      </c>
      <c r="I167" s="12">
        <v>1</v>
      </c>
      <c r="J167" s="12">
        <v>2</v>
      </c>
      <c r="K167" s="26">
        <f t="shared" si="8"/>
        <v>844.96276010951067</v>
      </c>
      <c r="L167" s="27">
        <f>IF(H167&lt;VLOOKUP(B167,'Plot Info'!$A$2:$T$500,9,FALSE),K167*0.0001*(1/VLOOKUP(B167,'Plot Info'!$A$2:$T$500,12,FALSE)),K167*0.0001*(1/VLOOKUP(B167,'Plot Info'!$A$2:$T$500,13,FALSE)))</f>
        <v>0.67239999999999989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O167" s="40">
        <v>6.19</v>
      </c>
      <c r="P167" s="12">
        <v>89</v>
      </c>
    </row>
    <row r="168" spans="1:16">
      <c r="A168" s="27" t="str">
        <f t="shared" si="6"/>
        <v>DHC002</v>
      </c>
      <c r="B168" s="4" t="s">
        <v>454</v>
      </c>
      <c r="C168" s="27" t="str">
        <f>VLOOKUP(B168,'Plot Info'!$A$2:$T$500,2,FALSE)</f>
        <v>Duke Hardwood</v>
      </c>
      <c r="D168" s="37" t="s">
        <v>162</v>
      </c>
      <c r="E168" s="4" t="s">
        <v>435</v>
      </c>
      <c r="F168" s="13" t="s">
        <v>16</v>
      </c>
      <c r="G168" s="35" t="str">
        <f t="shared" si="7"/>
        <v>LIVE</v>
      </c>
      <c r="H168" s="40">
        <v>16.7</v>
      </c>
      <c r="I168" s="12">
        <v>1</v>
      </c>
      <c r="J168" s="12">
        <v>2</v>
      </c>
      <c r="K168" s="26">
        <f t="shared" si="8"/>
        <v>219.03969378991434</v>
      </c>
      <c r="L168" s="27">
        <f>IF(H168&lt;VLOOKUP(B168,'Plot Info'!$A$2:$T$500,9,FALSE),K168*0.0001*(1/VLOOKUP(B168,'Plot Info'!$A$2:$T$500,12,FALSE)),K168*0.0001*(1/VLOOKUP(B168,'Plot Info'!$A$2:$T$500,13,FALSE)))</f>
        <v>0.41255917159763311</v>
      </c>
      <c r="M168" s="27">
        <f>IF(H168&lt;VLOOKUP(B168,'Plot Info'!$A$2:$T$500,9,FALSE),I168*1/(VLOOKUP(B168,'Plot Info'!$A$2:$T$500,12,FALSE)),I168*1/(VLOOKUP(B168,'Plot Info'!$A$2:$T$500,13,FALSE)))</f>
        <v>18.834904507916608</v>
      </c>
      <c r="O168" s="40">
        <v>9.07</v>
      </c>
      <c r="P168" s="12">
        <v>100</v>
      </c>
    </row>
    <row r="169" spans="1:16">
      <c r="A169" s="27" t="str">
        <f t="shared" si="6"/>
        <v>DHC003</v>
      </c>
      <c r="B169" s="4" t="s">
        <v>454</v>
      </c>
      <c r="C169" s="27" t="str">
        <f>VLOOKUP(B169,'Plot Info'!$A$2:$T$500,2,FALSE)</f>
        <v>Duke Hardwood</v>
      </c>
      <c r="D169" s="37" t="s">
        <v>163</v>
      </c>
      <c r="E169" s="4" t="s">
        <v>436</v>
      </c>
      <c r="F169" s="13" t="s">
        <v>15</v>
      </c>
      <c r="G169" s="35" t="str">
        <f t="shared" si="7"/>
        <v>LIVE</v>
      </c>
      <c r="H169" s="40">
        <v>42</v>
      </c>
      <c r="I169" s="12">
        <v>1</v>
      </c>
      <c r="J169" s="12">
        <v>2</v>
      </c>
      <c r="K169" s="26">
        <f t="shared" si="8"/>
        <v>1385.4423602330987</v>
      </c>
      <c r="L169" s="27">
        <f>IF(H169&lt;VLOOKUP(B169,'Plot Info'!$A$2:$T$500,9,FALSE),K169*0.0001*(1/VLOOKUP(B169,'Plot Info'!$A$2:$T$500,12,FALSE)),K169*0.0001*(1/VLOOKUP(B169,'Plot Info'!$A$2:$T$500,13,FALSE)))</f>
        <v>1.1024999999999998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10.27</v>
      </c>
      <c r="P169" s="12">
        <v>80</v>
      </c>
    </row>
    <row r="170" spans="1:16">
      <c r="A170" s="27" t="str">
        <f t="shared" si="6"/>
        <v>DHC004</v>
      </c>
      <c r="B170" s="4" t="s">
        <v>454</v>
      </c>
      <c r="C170" s="27" t="str">
        <f>VLOOKUP(B170,'Plot Info'!$A$2:$T$500,2,FALSE)</f>
        <v>Duke Hardwood</v>
      </c>
      <c r="D170" s="37" t="s">
        <v>164</v>
      </c>
      <c r="E170" s="4" t="s">
        <v>29</v>
      </c>
      <c r="F170" s="13" t="s">
        <v>15</v>
      </c>
      <c r="G170" s="35" t="str">
        <f t="shared" si="7"/>
        <v>LIVE</v>
      </c>
      <c r="H170" s="40">
        <v>41.4</v>
      </c>
      <c r="I170" s="12">
        <v>1</v>
      </c>
      <c r="J170" s="12">
        <v>2</v>
      </c>
      <c r="K170" s="26">
        <f t="shared" si="8"/>
        <v>1346.1410361366902</v>
      </c>
      <c r="L170" s="27">
        <f>IF(H170&lt;VLOOKUP(B170,'Plot Info'!$A$2:$T$500,9,FALSE),K170*0.0001*(1/VLOOKUP(B170,'Plot Info'!$A$2:$T$500,12,FALSE)),K170*0.0001*(1/VLOOKUP(B170,'Plot Info'!$A$2:$T$500,13,FALSE)))</f>
        <v>1.0712249999999996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10.52</v>
      </c>
      <c r="P170" s="12">
        <v>48</v>
      </c>
    </row>
    <row r="171" spans="1:16">
      <c r="A171" s="27" t="str">
        <f t="shared" si="6"/>
        <v>DHC005</v>
      </c>
      <c r="B171" s="4" t="s">
        <v>454</v>
      </c>
      <c r="C171" s="27" t="str">
        <f>VLOOKUP(B171,'Plot Info'!$A$2:$T$500,2,FALSE)</f>
        <v>Duke Hardwood</v>
      </c>
      <c r="D171" s="37" t="s">
        <v>165</v>
      </c>
      <c r="E171" s="4" t="s">
        <v>10</v>
      </c>
      <c r="F171" s="13" t="s">
        <v>15</v>
      </c>
      <c r="G171" s="35" t="str">
        <f t="shared" si="7"/>
        <v>LIVE</v>
      </c>
      <c r="H171" s="40">
        <v>21.9</v>
      </c>
      <c r="I171" s="12">
        <v>1</v>
      </c>
      <c r="J171" s="12">
        <v>2</v>
      </c>
      <c r="K171" s="26">
        <f t="shared" si="8"/>
        <v>376.68481314705014</v>
      </c>
      <c r="L171" s="27">
        <f>IF(H171&lt;VLOOKUP(B171,'Plot Info'!$A$2:$T$500,9,FALSE),K171*0.0001*(1/VLOOKUP(B171,'Plot Info'!$A$2:$T$500,12,FALSE)),K171*0.0001*(1/VLOOKUP(B171,'Plot Info'!$A$2:$T$500,13,FALSE)))</f>
        <v>0.29975625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N171" s="8" t="s">
        <v>440</v>
      </c>
      <c r="O171" s="40">
        <v>10.3</v>
      </c>
      <c r="P171" s="12">
        <v>15</v>
      </c>
    </row>
    <row r="172" spans="1:16">
      <c r="A172" s="27" t="str">
        <f t="shared" si="6"/>
        <v>DHC006</v>
      </c>
      <c r="B172" s="4" t="s">
        <v>454</v>
      </c>
      <c r="C172" s="27" t="str">
        <f>VLOOKUP(B172,'Plot Info'!$A$2:$T$500,2,FALSE)</f>
        <v>Duke Hardwood</v>
      </c>
      <c r="D172" s="37" t="s">
        <v>166</v>
      </c>
      <c r="E172" s="4" t="s">
        <v>456</v>
      </c>
      <c r="F172" s="13" t="s">
        <v>81</v>
      </c>
      <c r="G172" s="35" t="str">
        <f t="shared" si="7"/>
        <v>DEAD</v>
      </c>
      <c r="H172" s="40">
        <v>47</v>
      </c>
      <c r="I172" s="12">
        <v>1</v>
      </c>
      <c r="J172" s="12">
        <v>0</v>
      </c>
      <c r="K172" s="26">
        <f t="shared" si="8"/>
        <v>1734.9445429449634</v>
      </c>
      <c r="L172" s="27">
        <f>IF(H172&lt;VLOOKUP(B172,'Plot Info'!$A$2:$T$500,9,FALSE),K172*0.0001*(1/VLOOKUP(B172,'Plot Info'!$A$2:$T$500,12,FALSE)),K172*0.0001*(1/VLOOKUP(B172,'Plot Info'!$A$2:$T$500,13,FALSE)))</f>
        <v>1.380625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N172" s="8" t="s">
        <v>457</v>
      </c>
      <c r="O172" s="40">
        <v>6.77</v>
      </c>
      <c r="P172" s="12">
        <v>11</v>
      </c>
    </row>
    <row r="173" spans="1:16">
      <c r="A173" s="27" t="str">
        <f t="shared" si="6"/>
        <v>DHC007</v>
      </c>
      <c r="B173" s="4" t="s">
        <v>454</v>
      </c>
      <c r="C173" s="27" t="str">
        <f>VLOOKUP(B173,'Plot Info'!$A$2:$T$500,2,FALSE)</f>
        <v>Duke Hardwood</v>
      </c>
      <c r="D173" s="37" t="s">
        <v>167</v>
      </c>
      <c r="E173" s="4" t="s">
        <v>435</v>
      </c>
      <c r="F173" s="13" t="s">
        <v>16</v>
      </c>
      <c r="G173" s="35" t="str">
        <f t="shared" si="7"/>
        <v>LIVE</v>
      </c>
      <c r="H173" s="40">
        <v>29.3</v>
      </c>
      <c r="I173" s="12">
        <v>1</v>
      </c>
      <c r="J173" s="12">
        <v>2</v>
      </c>
      <c r="K173" s="26">
        <f t="shared" si="8"/>
        <v>674.25646929507536</v>
      </c>
      <c r="L173" s="27">
        <f>IF(H173&lt;VLOOKUP(B173,'Plot Info'!$A$2:$T$500,9,FALSE),K173*0.0001*(1/VLOOKUP(B173,'Plot Info'!$A$2:$T$500,12,FALSE)),K173*0.0001*(1/VLOOKUP(B173,'Plot Info'!$A$2:$T$500,13,FALSE)))</f>
        <v>0.53655625000000007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12.52</v>
      </c>
      <c r="P173" s="12">
        <v>356</v>
      </c>
    </row>
    <row r="174" spans="1:16">
      <c r="A174" s="27" t="str">
        <f t="shared" si="6"/>
        <v>DHC008</v>
      </c>
      <c r="B174" s="4" t="s">
        <v>454</v>
      </c>
      <c r="C174" s="27" t="str">
        <f>VLOOKUP(B174,'Plot Info'!$A$2:$T$500,2,FALSE)</f>
        <v>Duke Hardwood</v>
      </c>
      <c r="D174" s="37" t="s">
        <v>168</v>
      </c>
      <c r="E174" s="4" t="s">
        <v>435</v>
      </c>
      <c r="F174" s="13" t="s">
        <v>16</v>
      </c>
      <c r="G174" s="35" t="str">
        <f t="shared" si="7"/>
        <v>LIVE</v>
      </c>
      <c r="H174" s="40">
        <v>16.2</v>
      </c>
      <c r="I174" s="12">
        <v>1</v>
      </c>
      <c r="J174" s="12">
        <v>2</v>
      </c>
      <c r="K174" s="26">
        <f t="shared" si="8"/>
        <v>206.11989400202631</v>
      </c>
      <c r="L174" s="27">
        <f>IF(H174&lt;VLOOKUP(B174,'Plot Info'!$A$2:$T$500,9,FALSE),K174*0.0001*(1/VLOOKUP(B174,'Plot Info'!$A$2:$T$500,12,FALSE)),K174*0.0001*(1/VLOOKUP(B174,'Plot Info'!$A$2:$T$500,13,FALSE)))</f>
        <v>0.38822485207100588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12.5</v>
      </c>
      <c r="P174" s="12">
        <v>348</v>
      </c>
    </row>
    <row r="175" spans="1:16">
      <c r="A175" s="27" t="str">
        <f t="shared" si="6"/>
        <v>DHC009</v>
      </c>
      <c r="B175" s="4" t="s">
        <v>454</v>
      </c>
      <c r="C175" s="27" t="str">
        <f>VLOOKUP(B175,'Plot Info'!$A$2:$T$500,2,FALSE)</f>
        <v>Duke Hardwood</v>
      </c>
      <c r="D175" s="37" t="s">
        <v>169</v>
      </c>
      <c r="E175" s="4" t="s">
        <v>28</v>
      </c>
      <c r="F175" s="13" t="s">
        <v>16</v>
      </c>
      <c r="G175" s="35" t="str">
        <f t="shared" si="7"/>
        <v>LIVE</v>
      </c>
      <c r="H175" s="40">
        <v>24.4</v>
      </c>
      <c r="I175" s="12">
        <v>1</v>
      </c>
      <c r="J175" s="12">
        <v>2</v>
      </c>
      <c r="K175" s="26">
        <f t="shared" si="8"/>
        <v>467.59465056030473</v>
      </c>
      <c r="L175" s="27">
        <f>IF(H175&lt;VLOOKUP(B175,'Plot Info'!$A$2:$T$500,9,FALSE),K175*0.0001*(1/VLOOKUP(B175,'Plot Info'!$A$2:$T$500,12,FALSE)),K175*0.0001*(1/VLOOKUP(B175,'Plot Info'!$A$2:$T$500,13,FALSE)))</f>
        <v>0.37209999999999993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1.63</v>
      </c>
      <c r="P175" s="12">
        <v>337</v>
      </c>
    </row>
    <row r="176" spans="1:16">
      <c r="A176" s="27" t="str">
        <f t="shared" si="6"/>
        <v>DHC010</v>
      </c>
      <c r="B176" s="4" t="s">
        <v>454</v>
      </c>
      <c r="C176" s="27" t="str">
        <f>VLOOKUP(B176,'Plot Info'!$A$2:$T$500,2,FALSE)</f>
        <v>Duke Hardwood</v>
      </c>
      <c r="D176" s="37" t="s">
        <v>170</v>
      </c>
      <c r="E176" s="4" t="s">
        <v>436</v>
      </c>
      <c r="F176" s="13" t="s">
        <v>81</v>
      </c>
      <c r="G176" s="35" t="str">
        <f t="shared" si="7"/>
        <v>DEAD</v>
      </c>
      <c r="H176" s="40">
        <v>19.399999999999999</v>
      </c>
      <c r="I176" s="12">
        <v>1</v>
      </c>
      <c r="J176" s="12">
        <v>0</v>
      </c>
      <c r="K176" s="26">
        <f t="shared" si="8"/>
        <v>295.5924527762636</v>
      </c>
      <c r="L176" s="27">
        <f>IF(H176&lt;VLOOKUP(B176,'Plot Info'!$A$2:$T$500,9,FALSE),K176*0.0001*(1/VLOOKUP(B176,'Plot Info'!$A$2:$T$500,12,FALSE)),K176*0.0001*(1/VLOOKUP(B176,'Plot Info'!$A$2:$T$500,13,FALSE)))</f>
        <v>0.55674556213017745</v>
      </c>
      <c r="M176" s="27">
        <f>IF(H176&lt;VLOOKUP(B176,'Plot Info'!$A$2:$T$500,9,FALSE),I176*1/(VLOOKUP(B176,'Plot Info'!$A$2:$T$500,12,FALSE)),I176*1/(VLOOKUP(B176,'Plot Info'!$A$2:$T$500,13,FALSE)))</f>
        <v>18.834904507916608</v>
      </c>
      <c r="N176" s="8" t="s">
        <v>457</v>
      </c>
      <c r="O176" s="40">
        <v>9.49</v>
      </c>
      <c r="P176" s="12">
        <v>271</v>
      </c>
    </row>
    <row r="177" spans="1:16">
      <c r="A177" s="27" t="str">
        <f t="shared" si="6"/>
        <v>DHC011</v>
      </c>
      <c r="B177" s="4" t="s">
        <v>454</v>
      </c>
      <c r="C177" s="27" t="str">
        <f>VLOOKUP(B177,'Plot Info'!$A$2:$T$500,2,FALSE)</f>
        <v>Duke Hardwood</v>
      </c>
      <c r="D177" s="37" t="s">
        <v>171</v>
      </c>
      <c r="E177" s="4" t="s">
        <v>435</v>
      </c>
      <c r="F177" s="13" t="s">
        <v>15</v>
      </c>
      <c r="G177" s="35" t="str">
        <f t="shared" si="7"/>
        <v>LIVE</v>
      </c>
      <c r="H177" s="40">
        <v>80.400000000000006</v>
      </c>
      <c r="I177" s="12">
        <v>1</v>
      </c>
      <c r="J177" s="12">
        <v>2</v>
      </c>
      <c r="K177" s="26">
        <f t="shared" si="8"/>
        <v>5076.93939190725</v>
      </c>
      <c r="L177" s="27">
        <f>IF(H177&lt;VLOOKUP(B177,'Plot Info'!$A$2:$T$500,9,FALSE),K177*0.0001*(1/VLOOKUP(B177,'Plot Info'!$A$2:$T$500,12,FALSE)),K177*0.0001*(1/VLOOKUP(B177,'Plot Info'!$A$2:$T$500,13,FALSE)))</f>
        <v>4.0401000000000007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5.18</v>
      </c>
      <c r="P177" s="12">
        <v>210</v>
      </c>
    </row>
    <row r="178" spans="1:16">
      <c r="A178" s="27" t="str">
        <f t="shared" si="6"/>
        <v>DHC012</v>
      </c>
      <c r="B178" s="4" t="s">
        <v>454</v>
      </c>
      <c r="C178" s="27" t="str">
        <f>VLOOKUP(B178,'Plot Info'!$A$2:$T$500,2,FALSE)</f>
        <v>Duke Hardwood</v>
      </c>
      <c r="D178" s="37" t="s">
        <v>172</v>
      </c>
      <c r="E178" s="4" t="s">
        <v>431</v>
      </c>
      <c r="F178" s="13" t="s">
        <v>81</v>
      </c>
      <c r="G178" s="35" t="str">
        <f t="shared" si="7"/>
        <v>DEAD</v>
      </c>
      <c r="H178" s="40">
        <v>22.8</v>
      </c>
      <c r="I178" s="12">
        <v>1</v>
      </c>
      <c r="J178" s="12">
        <v>2</v>
      </c>
      <c r="K178" s="26">
        <f t="shared" si="8"/>
        <v>408.28138126052954</v>
      </c>
      <c r="L178" s="27">
        <f>IF(H178&lt;VLOOKUP(B178,'Plot Info'!$A$2:$T$500,9,FALSE),K178*0.0001*(1/VLOOKUP(B178,'Plot Info'!$A$2:$T$500,12,FALSE)),K178*0.0001*(1/VLOOKUP(B178,'Plot Info'!$A$2:$T$500,13,FALSE)))</f>
        <v>0.32490000000000002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12.53</v>
      </c>
      <c r="P178" s="12">
        <v>203</v>
      </c>
    </row>
    <row r="179" spans="1:16">
      <c r="A179" s="27" t="str">
        <f t="shared" si="6"/>
        <v>DHC013</v>
      </c>
      <c r="B179" s="4" t="s">
        <v>454</v>
      </c>
      <c r="C179" s="27" t="str">
        <f>VLOOKUP(B179,'Plot Info'!$A$2:$T$500,2,FALSE)</f>
        <v>Duke Hardwood</v>
      </c>
      <c r="D179" s="37" t="s">
        <v>173</v>
      </c>
      <c r="E179" s="4" t="s">
        <v>29</v>
      </c>
      <c r="F179" s="13" t="s">
        <v>214</v>
      </c>
      <c r="G179" s="35" t="str">
        <f t="shared" si="7"/>
        <v>LIVE</v>
      </c>
      <c r="H179" s="40">
        <v>15.6</v>
      </c>
      <c r="I179" s="12">
        <v>1</v>
      </c>
      <c r="J179" s="12">
        <v>2</v>
      </c>
      <c r="K179" s="26">
        <f t="shared" si="8"/>
        <v>191.13449704440299</v>
      </c>
      <c r="L179" s="27">
        <f>IF(H179&lt;VLOOKUP(B179,'Plot Info'!$A$2:$T$500,9,FALSE),K179*0.0001*(1/VLOOKUP(B179,'Plot Info'!$A$2:$T$500,12,FALSE)),K179*0.0001*(1/VLOOKUP(B179,'Plot Info'!$A$2:$T$500,13,FALSE)))</f>
        <v>0.35999999999999993</v>
      </c>
      <c r="M179" s="27">
        <f>IF(H179&lt;VLOOKUP(B179,'Plot Info'!$A$2:$T$500,9,FALSE),I179*1/(VLOOKUP(B179,'Plot Info'!$A$2:$T$500,12,FALSE)),I179*1/(VLOOKUP(B179,'Plot Info'!$A$2:$T$500,13,FALSE)))</f>
        <v>18.834904507916608</v>
      </c>
      <c r="O179" s="40">
        <v>127.74</v>
      </c>
      <c r="P179" s="12">
        <v>196</v>
      </c>
    </row>
    <row r="180" spans="1:16">
      <c r="A180" s="27" t="str">
        <f t="shared" si="6"/>
        <v>DHC014</v>
      </c>
      <c r="B180" s="4" t="s">
        <v>454</v>
      </c>
      <c r="C180" s="27" t="str">
        <f>VLOOKUP(B180,'Plot Info'!$A$2:$T$500,2,FALSE)</f>
        <v>Duke Hardwood</v>
      </c>
      <c r="D180" s="37" t="s">
        <v>174</v>
      </c>
      <c r="E180" s="4" t="s">
        <v>442</v>
      </c>
      <c r="F180" s="13" t="s">
        <v>16</v>
      </c>
      <c r="G180" s="35" t="str">
        <f t="shared" si="7"/>
        <v>LIVE</v>
      </c>
      <c r="H180" s="40">
        <v>26</v>
      </c>
      <c r="I180" s="12">
        <v>1</v>
      </c>
      <c r="J180" s="12">
        <v>2</v>
      </c>
      <c r="K180" s="26">
        <f t="shared" si="8"/>
        <v>530.92915845667505</v>
      </c>
      <c r="L180" s="27">
        <f>IF(H180&lt;VLOOKUP(B180,'Plot Info'!$A$2:$T$500,9,FALSE),K180*0.0001*(1/VLOOKUP(B180,'Plot Info'!$A$2:$T$500,12,FALSE)),K180*0.0001*(1/VLOOKUP(B180,'Plot Info'!$A$2:$T$500,13,FALSE)))</f>
        <v>0.42249999999999999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8.0299999999999994</v>
      </c>
      <c r="P180" s="12">
        <v>156</v>
      </c>
    </row>
    <row r="181" spans="1:16">
      <c r="A181" s="27" t="str">
        <f t="shared" si="6"/>
        <v>DHC015</v>
      </c>
      <c r="B181" s="4" t="s">
        <v>454</v>
      </c>
      <c r="C181" s="27" t="str">
        <f>VLOOKUP(B181,'Plot Info'!$A$2:$T$500,2,FALSE)</f>
        <v>Duke Hardwood</v>
      </c>
      <c r="D181" s="37" t="s">
        <v>175</v>
      </c>
      <c r="E181" s="4" t="s">
        <v>29</v>
      </c>
      <c r="F181" s="13" t="s">
        <v>15</v>
      </c>
      <c r="G181" s="35" t="str">
        <f t="shared" si="7"/>
        <v>LIVE</v>
      </c>
      <c r="H181" s="40">
        <v>37.700000000000003</v>
      </c>
      <c r="I181" s="12">
        <v>1</v>
      </c>
      <c r="J181" s="12">
        <v>2</v>
      </c>
      <c r="K181" s="26">
        <f t="shared" si="8"/>
        <v>1116.2785556551594</v>
      </c>
      <c r="L181" s="27">
        <f>IF(H181&lt;VLOOKUP(B181,'Plot Info'!$A$2:$T$500,9,FALSE),K181*0.0001*(1/VLOOKUP(B181,'Plot Info'!$A$2:$T$500,12,FALSE)),K181*0.0001*(1/VLOOKUP(B181,'Plot Info'!$A$2:$T$500,13,FALSE)))</f>
        <v>0.88830625000000007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O181" s="40">
        <v>9.34</v>
      </c>
      <c r="P181" s="12">
        <v>134</v>
      </c>
    </row>
    <row r="182" spans="1:16">
      <c r="A182" s="27" t="str">
        <f t="shared" si="6"/>
        <v>DHC016</v>
      </c>
      <c r="B182" s="4" t="s">
        <v>454</v>
      </c>
      <c r="C182" s="27" t="str">
        <f>VLOOKUP(B182,'Plot Info'!$A$2:$T$500,2,FALSE)</f>
        <v>Duke Hardwood</v>
      </c>
      <c r="D182" s="37" t="s">
        <v>176</v>
      </c>
      <c r="E182" s="4" t="s">
        <v>29</v>
      </c>
      <c r="F182" s="13" t="s">
        <v>15</v>
      </c>
      <c r="G182" s="35" t="str">
        <f t="shared" si="7"/>
        <v>LIVE</v>
      </c>
      <c r="H182" s="40">
        <v>60.3</v>
      </c>
      <c r="I182" s="12">
        <v>1</v>
      </c>
      <c r="J182" s="12">
        <v>2</v>
      </c>
      <c r="K182" s="26">
        <f t="shared" si="8"/>
        <v>2855.7784079478274</v>
      </c>
      <c r="L182" s="27">
        <f>IF(H182&lt;VLOOKUP(B182,'Plot Info'!$A$2:$T$500,9,FALSE),K182*0.0001*(1/VLOOKUP(B182,'Plot Info'!$A$2:$T$500,12,FALSE)),K182*0.0001*(1/VLOOKUP(B182,'Plot Info'!$A$2:$T$500,13,FALSE)))</f>
        <v>2.2725562500000001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9.52</v>
      </c>
      <c r="P182" s="12">
        <v>124</v>
      </c>
    </row>
    <row r="183" spans="1:16">
      <c r="A183" s="27" t="str">
        <f t="shared" si="6"/>
        <v>DHC017</v>
      </c>
      <c r="B183" s="4" t="s">
        <v>454</v>
      </c>
      <c r="C183" s="27" t="str">
        <f>VLOOKUP(B183,'Plot Info'!$A$2:$T$500,2,FALSE)</f>
        <v>Duke Hardwood</v>
      </c>
      <c r="D183" s="37" t="s">
        <v>177</v>
      </c>
      <c r="E183" s="4" t="s">
        <v>436</v>
      </c>
      <c r="F183" s="13" t="s">
        <v>16</v>
      </c>
      <c r="G183" s="35" t="str">
        <f t="shared" si="7"/>
        <v>LIVE</v>
      </c>
      <c r="H183" s="40">
        <v>25.3</v>
      </c>
      <c r="I183" s="12">
        <v>1</v>
      </c>
      <c r="J183" s="12">
        <v>2</v>
      </c>
      <c r="K183" s="26">
        <f t="shared" si="8"/>
        <v>502.72551040907268</v>
      </c>
      <c r="L183" s="27">
        <f>IF(H183&lt;VLOOKUP(B183,'Plot Info'!$A$2:$T$500,9,FALSE),K183*0.0001*(1/VLOOKUP(B183,'Plot Info'!$A$2:$T$500,12,FALSE)),K183*0.0001*(1/VLOOKUP(B183,'Plot Info'!$A$2:$T$500,13,FALSE)))</f>
        <v>0.40005625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14.05</v>
      </c>
      <c r="P183" s="12">
        <v>111</v>
      </c>
    </row>
    <row r="184" spans="1:16">
      <c r="A184" s="27" t="str">
        <f t="shared" si="6"/>
        <v>DHC018</v>
      </c>
      <c r="B184" s="4" t="s">
        <v>454</v>
      </c>
      <c r="C184" s="27" t="str">
        <f>VLOOKUP(B184,'Plot Info'!$A$2:$T$500,2,FALSE)</f>
        <v>Duke Hardwood</v>
      </c>
      <c r="D184" s="37" t="s">
        <v>178</v>
      </c>
      <c r="E184" s="4" t="s">
        <v>442</v>
      </c>
      <c r="F184" s="13" t="s">
        <v>15</v>
      </c>
      <c r="G184" s="35" t="str">
        <f t="shared" si="7"/>
        <v>LIVE</v>
      </c>
      <c r="H184" s="40">
        <v>24.8</v>
      </c>
      <c r="I184" s="12">
        <v>1</v>
      </c>
      <c r="J184" s="12">
        <v>2</v>
      </c>
      <c r="K184" s="26">
        <f t="shared" si="8"/>
        <v>483.05128641596667</v>
      </c>
      <c r="L184" s="27">
        <f>IF(H184&lt;VLOOKUP(B184,'Plot Info'!$A$2:$T$500,9,FALSE),K184*0.0001*(1/VLOOKUP(B184,'Plot Info'!$A$2:$T$500,12,FALSE)),K184*0.0001*(1/VLOOKUP(B184,'Plot Info'!$A$2:$T$500,13,FALSE)))</f>
        <v>0.38440000000000002</v>
      </c>
      <c r="M184" s="27">
        <f>IF(H184&lt;VLOOKUP(B184,'Plot Info'!$A$2:$T$500,9,FALSE),I184*1/(VLOOKUP(B184,'Plot Info'!$A$2:$T$500,12,FALSE)),I184*1/(VLOOKUP(B184,'Plot Info'!$A$2:$T$500,13,FALSE)))</f>
        <v>7.9577471545947667</v>
      </c>
      <c r="O184" s="40">
        <v>13.98</v>
      </c>
      <c r="P184" s="12">
        <v>101</v>
      </c>
    </row>
    <row r="185" spans="1:16">
      <c r="A185" s="27" t="str">
        <f t="shared" si="6"/>
        <v>DHC019</v>
      </c>
      <c r="B185" s="4" t="s">
        <v>454</v>
      </c>
      <c r="C185" s="27" t="str">
        <f>VLOOKUP(B185,'Plot Info'!$A$2:$T$500,2,FALSE)</f>
        <v>Duke Hardwood</v>
      </c>
      <c r="D185" s="37" t="s">
        <v>179</v>
      </c>
      <c r="E185" s="4" t="s">
        <v>77</v>
      </c>
      <c r="F185" s="13" t="s">
        <v>15</v>
      </c>
      <c r="G185" s="35" t="str">
        <f t="shared" si="7"/>
        <v>LIVE</v>
      </c>
      <c r="H185" s="40">
        <v>28.9</v>
      </c>
      <c r="I185" s="12">
        <v>1</v>
      </c>
      <c r="J185" s="12">
        <v>2</v>
      </c>
      <c r="K185" s="26">
        <f t="shared" si="8"/>
        <v>655.97240005118272</v>
      </c>
      <c r="L185" s="27">
        <f>IF(H185&lt;VLOOKUP(B185,'Plot Info'!$A$2:$T$500,9,FALSE),K185*0.0001*(1/VLOOKUP(B185,'Plot Info'!$A$2:$T$500,12,FALSE)),K185*0.0001*(1/VLOOKUP(B185,'Plot Info'!$A$2:$T$500,13,FALSE)))</f>
        <v>0.52200624999999989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18.25</v>
      </c>
      <c r="P185" s="12">
        <v>90</v>
      </c>
    </row>
    <row r="186" spans="1:16">
      <c r="A186" s="27" t="str">
        <f t="shared" si="6"/>
        <v>DHC020</v>
      </c>
      <c r="B186" s="4" t="s">
        <v>454</v>
      </c>
      <c r="C186" s="27" t="str">
        <f>VLOOKUP(B186,'Plot Info'!$A$2:$T$500,2,FALSE)</f>
        <v>Duke Hardwood</v>
      </c>
      <c r="D186" s="37" t="s">
        <v>180</v>
      </c>
      <c r="E186" s="4" t="s">
        <v>437</v>
      </c>
      <c r="F186" s="13" t="s">
        <v>15</v>
      </c>
      <c r="G186" s="35" t="str">
        <f t="shared" si="7"/>
        <v>LIVE</v>
      </c>
      <c r="H186" s="40">
        <v>19.600000000000001</v>
      </c>
      <c r="I186" s="12">
        <v>1</v>
      </c>
      <c r="J186" s="12">
        <v>2</v>
      </c>
      <c r="K186" s="26">
        <f t="shared" si="8"/>
        <v>301.71855845076379</v>
      </c>
      <c r="L186" s="27">
        <f>IF(H186&lt;VLOOKUP(B186,'Plot Info'!$A$2:$T$500,9,FALSE),K186*0.0001*(1/VLOOKUP(B186,'Plot Info'!$A$2:$T$500,12,FALSE)),K186*0.0001*(1/VLOOKUP(B186,'Plot Info'!$A$2:$T$500,13,FALSE)))</f>
        <v>0.56828402366863917</v>
      </c>
      <c r="M186" s="27">
        <f>IF(H186&lt;VLOOKUP(B186,'Plot Info'!$A$2:$T$500,9,FALSE),I186*1/(VLOOKUP(B186,'Plot Info'!$A$2:$T$500,12,FALSE)),I186*1/(VLOOKUP(B186,'Plot Info'!$A$2:$T$500,13,FALSE)))</f>
        <v>18.834904507916608</v>
      </c>
      <c r="O186" s="40">
        <v>17.670000000000002</v>
      </c>
      <c r="P186" s="12">
        <v>56</v>
      </c>
    </row>
    <row r="187" spans="1:16">
      <c r="A187" s="27" t="str">
        <f t="shared" si="6"/>
        <v>DHC021</v>
      </c>
      <c r="B187" s="4" t="s">
        <v>454</v>
      </c>
      <c r="C187" s="27" t="str">
        <f>VLOOKUP(B187,'Plot Info'!$A$2:$T$500,2,FALSE)</f>
        <v>Duke Hardwood</v>
      </c>
      <c r="D187" s="37" t="s">
        <v>219</v>
      </c>
      <c r="E187" s="4" t="s">
        <v>436</v>
      </c>
      <c r="F187" s="13" t="s">
        <v>16</v>
      </c>
      <c r="G187" s="35" t="str">
        <f t="shared" si="7"/>
        <v>LIVE</v>
      </c>
      <c r="H187" s="40">
        <v>25.3</v>
      </c>
      <c r="I187" s="12">
        <v>1</v>
      </c>
      <c r="J187" s="12">
        <v>2</v>
      </c>
      <c r="K187" s="26">
        <f t="shared" si="8"/>
        <v>502.72551040907268</v>
      </c>
      <c r="L187" s="27">
        <f>IF(H187&lt;VLOOKUP(B187,'Plot Info'!$A$2:$T$500,9,FALSE),K187*0.0001*(1/VLOOKUP(B187,'Plot Info'!$A$2:$T$500,12,FALSE)),K187*0.0001*(1/VLOOKUP(B187,'Plot Info'!$A$2:$T$500,13,FALSE)))</f>
        <v>0.40005625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17.46</v>
      </c>
      <c r="P187" s="12">
        <v>46</v>
      </c>
    </row>
    <row r="188" spans="1:16">
      <c r="A188" s="27" t="str">
        <f t="shared" si="6"/>
        <v>DHC022</v>
      </c>
      <c r="B188" s="4" t="s">
        <v>454</v>
      </c>
      <c r="C188" s="27" t="str">
        <f>VLOOKUP(B188,'Plot Info'!$A$2:$T$500,2,FALSE)</f>
        <v>Duke Hardwood</v>
      </c>
      <c r="D188" s="37" t="s">
        <v>220</v>
      </c>
      <c r="E188" s="4" t="s">
        <v>442</v>
      </c>
      <c r="F188" s="13" t="s">
        <v>15</v>
      </c>
      <c r="G188" s="35" t="str">
        <f t="shared" si="7"/>
        <v>LIVE</v>
      </c>
      <c r="H188" s="40">
        <v>31.3</v>
      </c>
      <c r="I188" s="12">
        <v>1</v>
      </c>
      <c r="J188" s="12">
        <v>2</v>
      </c>
      <c r="K188" s="26">
        <f t="shared" si="8"/>
        <v>769.44672669884619</v>
      </c>
      <c r="L188" s="27">
        <f>IF(H188&lt;VLOOKUP(B188,'Plot Info'!$A$2:$T$500,9,FALSE),K188*0.0001*(1/VLOOKUP(B188,'Plot Info'!$A$2:$T$500,12,FALSE)),K188*0.0001*(1/VLOOKUP(B188,'Plot Info'!$A$2:$T$500,13,FALSE)))</f>
        <v>0.61230625000000005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17.05</v>
      </c>
      <c r="P188" s="12">
        <v>6</v>
      </c>
    </row>
    <row r="189" spans="1:16">
      <c r="A189" s="27" t="str">
        <f t="shared" si="6"/>
        <v>DHC023</v>
      </c>
      <c r="B189" s="4" t="s">
        <v>454</v>
      </c>
      <c r="C189" s="27" t="str">
        <f>VLOOKUP(B189,'Plot Info'!$A$2:$T$500,2,FALSE)</f>
        <v>Duke Hardwood</v>
      </c>
      <c r="D189" s="37" t="s">
        <v>221</v>
      </c>
      <c r="E189" s="4" t="s">
        <v>435</v>
      </c>
      <c r="F189" s="13" t="s">
        <v>15</v>
      </c>
      <c r="G189" s="35" t="str">
        <f t="shared" si="7"/>
        <v>LIVE</v>
      </c>
      <c r="H189" s="40">
        <v>74.5</v>
      </c>
      <c r="I189" s="12">
        <v>1</v>
      </c>
      <c r="J189" s="12">
        <v>2</v>
      </c>
      <c r="K189" s="26">
        <f t="shared" si="8"/>
        <v>4359.156156396687</v>
      </c>
      <c r="L189" s="27">
        <f>IF(H189&lt;VLOOKUP(B189,'Plot Info'!$A$2:$T$500,9,FALSE),K189*0.0001*(1/VLOOKUP(B189,'Plot Info'!$A$2:$T$500,12,FALSE)),K189*0.0001*(1/VLOOKUP(B189,'Plot Info'!$A$2:$T$500,13,FALSE)))</f>
        <v>3.4689062499999999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14.75</v>
      </c>
      <c r="P189" s="12">
        <v>320</v>
      </c>
    </row>
    <row r="190" spans="1:16">
      <c r="A190" s="27" t="str">
        <f t="shared" si="6"/>
        <v>DHC024</v>
      </c>
      <c r="B190" s="4" t="s">
        <v>454</v>
      </c>
      <c r="C190" s="27" t="str">
        <f>VLOOKUP(B190,'Plot Info'!$A$2:$T$500,2,FALSE)</f>
        <v>Duke Hardwood</v>
      </c>
      <c r="D190" s="37" t="s">
        <v>222</v>
      </c>
      <c r="E190" s="4" t="s">
        <v>435</v>
      </c>
      <c r="F190" s="13" t="s">
        <v>15</v>
      </c>
      <c r="G190" s="35" t="str">
        <f t="shared" si="7"/>
        <v>LIVE</v>
      </c>
      <c r="H190" s="40">
        <v>54.6</v>
      </c>
      <c r="I190" s="12">
        <v>1</v>
      </c>
      <c r="J190" s="12">
        <v>2</v>
      </c>
      <c r="K190" s="26">
        <f t="shared" si="8"/>
        <v>2341.3975887939373</v>
      </c>
      <c r="L190" s="27">
        <f>IF(H190&lt;VLOOKUP(B190,'Plot Info'!$A$2:$T$500,9,FALSE),K190*0.0001*(1/VLOOKUP(B190,'Plot Info'!$A$2:$T$500,12,FALSE)),K190*0.0001*(1/VLOOKUP(B190,'Plot Info'!$A$2:$T$500,13,FALSE)))</f>
        <v>1.8632250000000001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O190" s="40">
        <v>13.14</v>
      </c>
      <c r="P190" s="12">
        <v>297</v>
      </c>
    </row>
    <row r="191" spans="1:16">
      <c r="A191" s="27" t="str">
        <f t="shared" si="6"/>
        <v>DHC025</v>
      </c>
      <c r="B191" s="4" t="s">
        <v>454</v>
      </c>
      <c r="C191" s="27" t="str">
        <f>VLOOKUP(B191,'Plot Info'!$A$2:$T$500,2,FALSE)</f>
        <v>Duke Hardwood</v>
      </c>
      <c r="D191" s="37" t="s">
        <v>223</v>
      </c>
      <c r="E191" s="4" t="s">
        <v>435</v>
      </c>
      <c r="F191" s="13" t="s">
        <v>15</v>
      </c>
      <c r="G191" s="35" t="str">
        <f t="shared" si="7"/>
        <v>LIVE</v>
      </c>
      <c r="H191" s="40">
        <v>57.7</v>
      </c>
      <c r="I191" s="12">
        <v>1</v>
      </c>
      <c r="J191" s="12">
        <v>2</v>
      </c>
      <c r="K191" s="26">
        <f t="shared" si="8"/>
        <v>2614.818251417491</v>
      </c>
      <c r="L191" s="27">
        <f>IF(H191&lt;VLOOKUP(B191,'Plot Info'!$A$2:$T$500,9,FALSE),K191*0.0001*(1/VLOOKUP(B191,'Plot Info'!$A$2:$T$500,12,FALSE)),K191*0.0001*(1/VLOOKUP(B191,'Plot Info'!$A$2:$T$500,13,FALSE)))</f>
        <v>2.0808062500000002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14.12</v>
      </c>
      <c r="P191" s="12">
        <v>274</v>
      </c>
    </row>
    <row r="192" spans="1:16">
      <c r="A192" s="27" t="str">
        <f t="shared" si="6"/>
        <v>DHC026</v>
      </c>
      <c r="B192" s="4" t="s">
        <v>454</v>
      </c>
      <c r="C192" s="27" t="str">
        <f>VLOOKUP(B192,'Plot Info'!$A$2:$T$500,2,FALSE)</f>
        <v>Duke Hardwood</v>
      </c>
      <c r="D192" s="37" t="s">
        <v>224</v>
      </c>
      <c r="E192" s="4" t="s">
        <v>437</v>
      </c>
      <c r="F192" s="13" t="s">
        <v>15</v>
      </c>
      <c r="G192" s="35" t="str">
        <f t="shared" si="7"/>
        <v>LIVE</v>
      </c>
      <c r="H192" s="40">
        <v>42</v>
      </c>
      <c r="I192" s="12">
        <v>1</v>
      </c>
      <c r="J192" s="12">
        <v>2</v>
      </c>
      <c r="K192" s="26">
        <f t="shared" si="8"/>
        <v>1385.4423602330987</v>
      </c>
      <c r="L192" s="27">
        <f>IF(H192&lt;VLOOKUP(B192,'Plot Info'!$A$2:$T$500,9,FALSE),K192*0.0001*(1/VLOOKUP(B192,'Plot Info'!$A$2:$T$500,12,FALSE)),K192*0.0001*(1/VLOOKUP(B192,'Plot Info'!$A$2:$T$500,13,FALSE)))</f>
        <v>1.1024999999999998</v>
      </c>
      <c r="M192" s="27">
        <f>IF(H192&lt;VLOOKUP(B192,'Plot Info'!$A$2:$T$500,9,FALSE),I192*1/(VLOOKUP(B192,'Plot Info'!$A$2:$T$500,12,FALSE)),I192*1/(VLOOKUP(B192,'Plot Info'!$A$2:$T$500,13,FALSE)))</f>
        <v>7.9577471545947667</v>
      </c>
      <c r="O192" s="40">
        <v>18.440000000000001</v>
      </c>
      <c r="P192" s="12">
        <v>225</v>
      </c>
    </row>
    <row r="193" spans="1:16">
      <c r="A193" s="27" t="str">
        <f t="shared" si="6"/>
        <v>DHC027</v>
      </c>
      <c r="B193" s="4" t="s">
        <v>454</v>
      </c>
      <c r="C193" s="27" t="str">
        <f>VLOOKUP(B193,'Plot Info'!$A$2:$T$500,2,FALSE)</f>
        <v>Duke Hardwood</v>
      </c>
      <c r="D193" s="37" t="s">
        <v>225</v>
      </c>
      <c r="E193" s="4" t="s">
        <v>28</v>
      </c>
      <c r="F193" s="13" t="s">
        <v>16</v>
      </c>
      <c r="G193" s="35" t="str">
        <f t="shared" si="7"/>
        <v>LIVE</v>
      </c>
      <c r="H193" s="40">
        <v>29.3</v>
      </c>
      <c r="I193" s="12">
        <v>1</v>
      </c>
      <c r="J193" s="12">
        <v>2</v>
      </c>
      <c r="K193" s="26">
        <f t="shared" si="8"/>
        <v>674.25646929507536</v>
      </c>
      <c r="L193" s="27">
        <f>IF(H193&lt;VLOOKUP(B193,'Plot Info'!$A$2:$T$500,9,FALSE),K193*0.0001*(1/VLOOKUP(B193,'Plot Info'!$A$2:$T$500,12,FALSE)),K193*0.0001*(1/VLOOKUP(B193,'Plot Info'!$A$2:$T$500,13,FALSE)))</f>
        <v>0.53655625000000007</v>
      </c>
      <c r="M193" s="27">
        <f>IF(H193&lt;VLOOKUP(B193,'Plot Info'!$A$2:$T$500,9,FALSE),I193*1/(VLOOKUP(B193,'Plot Info'!$A$2:$T$500,12,FALSE)),I193*1/(VLOOKUP(B193,'Plot Info'!$A$2:$T$500,13,FALSE)))</f>
        <v>7.9577471545947667</v>
      </c>
      <c r="O193" s="40">
        <v>18.690000000000001</v>
      </c>
      <c r="P193" s="12">
        <v>217</v>
      </c>
    </row>
    <row r="194" spans="1:16">
      <c r="A194" s="27" t="str">
        <f t="shared" ref="A194:A257" si="9">CONCATENATE(B194,D194)</f>
        <v>DHC028</v>
      </c>
      <c r="B194" s="4" t="s">
        <v>454</v>
      </c>
      <c r="C194" s="27" t="str">
        <f>VLOOKUP(B194,'Plot Info'!$A$2:$T$500,2,FALSE)</f>
        <v>Duke Hardwood</v>
      </c>
      <c r="D194" s="37" t="s">
        <v>226</v>
      </c>
      <c r="E194" s="4" t="s">
        <v>435</v>
      </c>
      <c r="F194" s="13" t="s">
        <v>16</v>
      </c>
      <c r="G194" s="35" t="str">
        <f t="shared" ref="G194:G257" si="10">IF(F194="*","DEAD","LIVE")</f>
        <v>LIVE</v>
      </c>
      <c r="H194" s="40">
        <v>38.6</v>
      </c>
      <c r="I194" s="12">
        <v>1</v>
      </c>
      <c r="J194" s="12">
        <v>2</v>
      </c>
      <c r="K194" s="26">
        <f t="shared" ref="K194:K257" si="11">((H194/2)^2)*PI()*I194</f>
        <v>1170.2118475356622</v>
      </c>
      <c r="L194" s="27">
        <f>IF(H194&lt;VLOOKUP(B194,'Plot Info'!$A$2:$T$500,9,FALSE),K194*0.0001*(1/VLOOKUP(B194,'Plot Info'!$A$2:$T$500,12,FALSE)),K194*0.0001*(1/VLOOKUP(B194,'Plot Info'!$A$2:$T$500,13,FALSE)))</f>
        <v>0.93122500000000008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17.36</v>
      </c>
      <c r="P194" s="12">
        <v>213</v>
      </c>
    </row>
    <row r="195" spans="1:16">
      <c r="A195" s="27" t="str">
        <f t="shared" si="9"/>
        <v>DHC029</v>
      </c>
      <c r="B195" s="4" t="s">
        <v>454</v>
      </c>
      <c r="C195" s="27" t="str">
        <f>VLOOKUP(B195,'Plot Info'!$A$2:$T$500,2,FALSE)</f>
        <v>Duke Hardwood</v>
      </c>
      <c r="D195" s="37" t="s">
        <v>227</v>
      </c>
      <c r="E195" s="4" t="s">
        <v>28</v>
      </c>
      <c r="F195" s="13" t="s">
        <v>16</v>
      </c>
      <c r="G195" s="35" t="str">
        <f t="shared" si="10"/>
        <v>LIVE</v>
      </c>
      <c r="H195" s="40">
        <v>31</v>
      </c>
      <c r="I195" s="12">
        <v>1</v>
      </c>
      <c r="J195" s="12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15.11</v>
      </c>
      <c r="P195" s="12">
        <v>220</v>
      </c>
    </row>
    <row r="196" spans="1:16">
      <c r="A196" s="27" t="str">
        <f t="shared" si="9"/>
        <v>DHC030</v>
      </c>
      <c r="B196" s="4" t="s">
        <v>454</v>
      </c>
      <c r="C196" s="27" t="str">
        <f>VLOOKUP(B196,'Plot Info'!$A$2:$T$500,2,FALSE)</f>
        <v>Duke Hardwood</v>
      </c>
      <c r="D196" s="37" t="s">
        <v>228</v>
      </c>
      <c r="E196" s="4" t="s">
        <v>431</v>
      </c>
      <c r="F196" s="13" t="s">
        <v>81</v>
      </c>
      <c r="G196" s="35" t="str">
        <f t="shared" si="10"/>
        <v>DEAD</v>
      </c>
      <c r="H196" s="40">
        <v>33.700000000000003</v>
      </c>
      <c r="I196" s="12">
        <v>1</v>
      </c>
      <c r="J196" s="12">
        <v>0</v>
      </c>
      <c r="K196" s="26">
        <f t="shared" si="11"/>
        <v>891.96884018884828</v>
      </c>
      <c r="L196" s="27">
        <f>IF(H196&lt;VLOOKUP(B196,'Plot Info'!$A$2:$T$500,9,FALSE),K196*0.0001*(1/VLOOKUP(B196,'Plot Info'!$A$2:$T$500,12,FALSE)),K196*0.0001*(1/VLOOKUP(B196,'Plot Info'!$A$2:$T$500,13,FALSE)))</f>
        <v>0.70980625000000019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N196" s="8" t="s">
        <v>457</v>
      </c>
      <c r="O196" s="40">
        <v>19.059999999999999</v>
      </c>
      <c r="P196" s="12">
        <v>313</v>
      </c>
    </row>
    <row r="197" spans="1:16">
      <c r="A197" s="27" t="str">
        <f t="shared" si="9"/>
        <v>DHC031</v>
      </c>
      <c r="B197" s="4" t="s">
        <v>454</v>
      </c>
      <c r="C197" s="27" t="str">
        <f>VLOOKUP(B197,'Plot Info'!$A$2:$T$500,2,FALSE)</f>
        <v>Duke Hardwood</v>
      </c>
      <c r="D197" s="37" t="s">
        <v>229</v>
      </c>
      <c r="E197" s="4" t="s">
        <v>435</v>
      </c>
      <c r="F197" s="13" t="s">
        <v>16</v>
      </c>
      <c r="G197" s="35" t="str">
        <f t="shared" si="10"/>
        <v>LIVE</v>
      </c>
      <c r="H197" s="40">
        <v>14.5</v>
      </c>
      <c r="I197" s="12">
        <v>1</v>
      </c>
      <c r="J197" s="12">
        <v>2</v>
      </c>
      <c r="K197" s="26">
        <f t="shared" si="11"/>
        <v>165.1299638543135</v>
      </c>
      <c r="L197" s="27">
        <f>IF(H197&lt;VLOOKUP(B197,'Plot Info'!$A$2:$T$500,9,FALSE),K197*0.0001*(1/VLOOKUP(B197,'Plot Info'!$A$2:$T$500,12,FALSE)),K197*0.0001*(1/VLOOKUP(B197,'Plot Info'!$A$2:$T$500,13,FALSE)))</f>
        <v>0.31102071005917165</v>
      </c>
      <c r="M197" s="27">
        <f>IF(H197&lt;VLOOKUP(B197,'Plot Info'!$A$2:$T$500,9,FALSE),I197*1/(VLOOKUP(B197,'Plot Info'!$A$2:$T$500,12,FALSE)),I197*1/(VLOOKUP(B197,'Plot Info'!$A$2:$T$500,13,FALSE)))</f>
        <v>18.834904507916608</v>
      </c>
      <c r="O197" s="40">
        <v>4.28</v>
      </c>
      <c r="P197" s="12">
        <v>138</v>
      </c>
    </row>
    <row r="198" spans="1:16">
      <c r="A198" s="27" t="str">
        <f t="shared" si="9"/>
        <v>DLA001</v>
      </c>
      <c r="B198" s="4" t="s">
        <v>460</v>
      </c>
      <c r="C198" s="27" t="str">
        <f>VLOOKUP(B198,'Plot Info'!$A$2:$T$500,2,FALSE)</f>
        <v>Duke Loblolly</v>
      </c>
      <c r="D198" s="37" t="s">
        <v>161</v>
      </c>
      <c r="E198" s="4" t="s">
        <v>461</v>
      </c>
      <c r="F198" s="13" t="s">
        <v>15</v>
      </c>
      <c r="G198" s="35" t="str">
        <f t="shared" si="10"/>
        <v>LIVE</v>
      </c>
      <c r="H198" s="40">
        <v>32.9</v>
      </c>
      <c r="I198" s="12">
        <v>1</v>
      </c>
      <c r="J198" s="12">
        <v>2</v>
      </c>
      <c r="K198" s="26">
        <f t="shared" si="11"/>
        <v>850.12282604303186</v>
      </c>
      <c r="L198" s="27">
        <f>IF(H198&lt;VLOOKUP(B198,'Plot Info'!$A$2:$T$500,9,FALSE),K198*0.0001*(1/VLOOKUP(B198,'Plot Info'!$A$2:$T$500,12,FALSE)),K198*0.0001*(1/VLOOKUP(B198,'Plot Info'!$A$2:$T$500,13,FALSE)))</f>
        <v>0.67650624999999986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O198" s="40">
        <v>2.15</v>
      </c>
      <c r="P198" s="12">
        <v>51</v>
      </c>
    </row>
    <row r="199" spans="1:16">
      <c r="A199" s="27" t="str">
        <f t="shared" si="9"/>
        <v>DLA002</v>
      </c>
      <c r="B199" s="4" t="s">
        <v>460</v>
      </c>
      <c r="C199" s="27" t="str">
        <f>VLOOKUP(B199,'Plot Info'!$A$2:$T$500,2,FALSE)</f>
        <v>Duke Loblolly</v>
      </c>
      <c r="D199" s="37" t="s">
        <v>162</v>
      </c>
      <c r="E199" s="4" t="s">
        <v>461</v>
      </c>
      <c r="F199" s="13" t="s">
        <v>15</v>
      </c>
      <c r="G199" s="35" t="str">
        <f t="shared" si="10"/>
        <v>LIVE</v>
      </c>
      <c r="H199" s="40">
        <v>17.8</v>
      </c>
      <c r="I199" s="12">
        <v>1</v>
      </c>
      <c r="J199" s="12">
        <v>2</v>
      </c>
      <c r="K199" s="26">
        <f t="shared" si="11"/>
        <v>248.84555409084754</v>
      </c>
      <c r="L199" s="27">
        <f>IF(H199&lt;VLOOKUP(B199,'Plot Info'!$A$2:$T$500,9,FALSE),K199*0.0001*(1/VLOOKUP(B199,'Plot Info'!$A$2:$T$500,12,FALSE)),K199*0.0001*(1/VLOOKUP(B199,'Plot Info'!$A$2:$T$500,13,FALSE)))</f>
        <v>0.46869822485207108</v>
      </c>
      <c r="M199" s="27">
        <f>IF(H199&lt;VLOOKUP(B199,'Plot Info'!$A$2:$T$500,9,FALSE),I199*1/(VLOOKUP(B199,'Plot Info'!$A$2:$T$500,12,FALSE)),I199*1/(VLOOKUP(B199,'Plot Info'!$A$2:$T$500,13,FALSE)))</f>
        <v>18.834904507916608</v>
      </c>
      <c r="O199" s="40">
        <v>6.13</v>
      </c>
      <c r="P199" s="12">
        <v>39</v>
      </c>
    </row>
    <row r="200" spans="1:16">
      <c r="A200" s="27" t="str">
        <f t="shared" si="9"/>
        <v>DLA003</v>
      </c>
      <c r="B200" s="4" t="s">
        <v>460</v>
      </c>
      <c r="C200" s="27" t="str">
        <f>VLOOKUP(B200,'Plot Info'!$A$2:$T$500,2,FALSE)</f>
        <v>Duke Loblolly</v>
      </c>
      <c r="D200" s="37" t="s">
        <v>163</v>
      </c>
      <c r="E200" s="4" t="s">
        <v>461</v>
      </c>
      <c r="F200" s="13" t="s">
        <v>15</v>
      </c>
      <c r="G200" s="35" t="str">
        <f t="shared" si="10"/>
        <v>LIVE</v>
      </c>
      <c r="H200" s="40">
        <v>25</v>
      </c>
      <c r="I200" s="12">
        <v>1</v>
      </c>
      <c r="J200" s="12">
        <v>2</v>
      </c>
      <c r="K200" s="26">
        <f t="shared" si="11"/>
        <v>490.87385212340519</v>
      </c>
      <c r="L200" s="27">
        <f>IF(H200&lt;VLOOKUP(B200,'Plot Info'!$A$2:$T$500,9,FALSE),K200*0.0001*(1/VLOOKUP(B200,'Plot Info'!$A$2:$T$500,12,FALSE)),K200*0.0001*(1/VLOOKUP(B200,'Plot Info'!$A$2:$T$500,13,FALSE)))</f>
        <v>0.39062500000000006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7.79</v>
      </c>
      <c r="P200" s="12">
        <v>31</v>
      </c>
    </row>
    <row r="201" spans="1:16">
      <c r="A201" s="27" t="str">
        <f t="shared" si="9"/>
        <v>DLA004</v>
      </c>
      <c r="B201" s="4" t="s">
        <v>460</v>
      </c>
      <c r="C201" s="27" t="str">
        <f>VLOOKUP(B201,'Plot Info'!$A$2:$T$500,2,FALSE)</f>
        <v>Duke Loblolly</v>
      </c>
      <c r="D201" s="37" t="s">
        <v>164</v>
      </c>
      <c r="E201" s="4" t="s">
        <v>461</v>
      </c>
      <c r="F201" s="13" t="s">
        <v>15</v>
      </c>
      <c r="G201" s="35" t="str">
        <f t="shared" si="10"/>
        <v>LIVE</v>
      </c>
      <c r="H201" s="40">
        <v>16.2</v>
      </c>
      <c r="I201" s="12">
        <v>1</v>
      </c>
      <c r="J201" s="12">
        <v>2</v>
      </c>
      <c r="K201" s="26">
        <f t="shared" si="11"/>
        <v>206.11989400202631</v>
      </c>
      <c r="L201" s="27">
        <f>IF(H201&lt;VLOOKUP(B201,'Plot Info'!$A$2:$T$500,9,FALSE),K201*0.0001*(1/VLOOKUP(B201,'Plot Info'!$A$2:$T$500,12,FALSE)),K201*0.0001*(1/VLOOKUP(B201,'Plot Info'!$A$2:$T$500,13,FALSE)))</f>
        <v>0.38822485207100588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11.11</v>
      </c>
      <c r="P201" s="12">
        <v>28</v>
      </c>
    </row>
    <row r="202" spans="1:16">
      <c r="A202" s="27" t="str">
        <f t="shared" si="9"/>
        <v>DLA005</v>
      </c>
      <c r="B202" s="4" t="s">
        <v>460</v>
      </c>
      <c r="C202" s="27" t="str">
        <f>VLOOKUP(B202,'Plot Info'!$A$2:$T$500,2,FALSE)</f>
        <v>Duke Loblolly</v>
      </c>
      <c r="D202" s="37" t="s">
        <v>165</v>
      </c>
      <c r="E202" s="4" t="s">
        <v>461</v>
      </c>
      <c r="F202" s="13" t="s">
        <v>15</v>
      </c>
      <c r="G202" s="35" t="str">
        <f t="shared" si="10"/>
        <v>LIVE</v>
      </c>
      <c r="H202" s="40">
        <v>34.700000000000003</v>
      </c>
      <c r="I202" s="12">
        <v>1</v>
      </c>
      <c r="J202" s="12">
        <v>2</v>
      </c>
      <c r="K202" s="26">
        <f t="shared" si="11"/>
        <v>945.69007456523366</v>
      </c>
      <c r="L202" s="27">
        <f>IF(H202&lt;VLOOKUP(B202,'Plot Info'!$A$2:$T$500,9,FALSE),K202*0.0001*(1/VLOOKUP(B202,'Plot Info'!$A$2:$T$500,12,FALSE)),K202*0.0001*(1/VLOOKUP(B202,'Plot Info'!$A$2:$T$500,13,FALSE)))</f>
        <v>0.75255625000000015</v>
      </c>
      <c r="M202" s="27">
        <f>IF(H202&lt;VLOOKUP(B202,'Plot Info'!$A$2:$T$500,9,FALSE),I202*1/(VLOOKUP(B202,'Plot Info'!$A$2:$T$500,12,FALSE)),I202*1/(VLOOKUP(B202,'Plot Info'!$A$2:$T$500,13,FALSE)))</f>
        <v>7.9577471545947667</v>
      </c>
      <c r="O202" s="40">
        <v>11.35</v>
      </c>
      <c r="P202" s="12">
        <v>12</v>
      </c>
    </row>
    <row r="203" spans="1:16">
      <c r="A203" s="27" t="str">
        <f t="shared" si="9"/>
        <v>DLA006</v>
      </c>
      <c r="B203" s="4" t="s">
        <v>460</v>
      </c>
      <c r="C203" s="27" t="str">
        <f>VLOOKUP(B203,'Plot Info'!$A$2:$T$500,2,FALSE)</f>
        <v>Duke Loblolly</v>
      </c>
      <c r="D203" s="37" t="s">
        <v>166</v>
      </c>
      <c r="E203" s="4" t="s">
        <v>461</v>
      </c>
      <c r="F203" s="13" t="s">
        <v>15</v>
      </c>
      <c r="G203" s="35" t="str">
        <f t="shared" si="10"/>
        <v>LIVE</v>
      </c>
      <c r="H203" s="40">
        <v>28</v>
      </c>
      <c r="I203" s="12">
        <v>1</v>
      </c>
      <c r="J203" s="12">
        <v>2</v>
      </c>
      <c r="K203" s="26">
        <f t="shared" si="11"/>
        <v>615.75216010359941</v>
      </c>
      <c r="L203" s="27">
        <f>IF(H203&lt;VLOOKUP(B203,'Plot Info'!$A$2:$T$500,9,FALSE),K203*0.0001*(1/VLOOKUP(B203,'Plot Info'!$A$2:$T$500,12,FALSE)),K203*0.0001*(1/VLOOKUP(B203,'Plot Info'!$A$2:$T$500,13,FALSE)))</f>
        <v>0.49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10.51</v>
      </c>
      <c r="P203" s="12">
        <v>6</v>
      </c>
    </row>
    <row r="204" spans="1:16">
      <c r="A204" s="27" t="str">
        <f t="shared" si="9"/>
        <v>DLA007</v>
      </c>
      <c r="B204" s="4" t="s">
        <v>460</v>
      </c>
      <c r="C204" s="27" t="str">
        <f>VLOOKUP(B204,'Plot Info'!$A$2:$T$500,2,FALSE)</f>
        <v>Duke Loblolly</v>
      </c>
      <c r="D204" s="37" t="s">
        <v>167</v>
      </c>
      <c r="E204" s="4" t="s">
        <v>461</v>
      </c>
      <c r="F204" s="13" t="s">
        <v>15</v>
      </c>
      <c r="G204" s="35" t="str">
        <f t="shared" si="10"/>
        <v>LIVE</v>
      </c>
      <c r="H204" s="40">
        <v>36</v>
      </c>
      <c r="I204" s="12">
        <v>1</v>
      </c>
      <c r="J204" s="12">
        <v>2</v>
      </c>
      <c r="K204" s="26">
        <f t="shared" si="11"/>
        <v>1017.8760197630929</v>
      </c>
      <c r="L204" s="27">
        <f>IF(H204&lt;VLOOKUP(B204,'Plot Info'!$A$2:$T$500,9,FALSE),K204*0.0001*(1/VLOOKUP(B204,'Plot Info'!$A$2:$T$500,12,FALSE)),K204*0.0001*(1/VLOOKUP(B204,'Plot Info'!$A$2:$T$500,13,FALSE)))</f>
        <v>0.81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5.97</v>
      </c>
      <c r="P204" s="12">
        <v>15</v>
      </c>
    </row>
    <row r="205" spans="1:16">
      <c r="A205" s="27" t="str">
        <f t="shared" si="9"/>
        <v>DLA008</v>
      </c>
      <c r="B205" s="4" t="s">
        <v>460</v>
      </c>
      <c r="C205" s="27" t="str">
        <f>VLOOKUP(B205,'Plot Info'!$A$2:$T$500,2,FALSE)</f>
        <v>Duke Loblolly</v>
      </c>
      <c r="D205" s="37" t="s">
        <v>168</v>
      </c>
      <c r="E205" s="4" t="s">
        <v>461</v>
      </c>
      <c r="F205" s="13" t="s">
        <v>15</v>
      </c>
      <c r="G205" s="35" t="str">
        <f t="shared" si="10"/>
        <v>LIVE</v>
      </c>
      <c r="H205" s="40">
        <v>32.4</v>
      </c>
      <c r="I205" s="12">
        <v>1</v>
      </c>
      <c r="J205" s="12">
        <v>2</v>
      </c>
      <c r="K205" s="26">
        <f t="shared" si="11"/>
        <v>824.47957600810525</v>
      </c>
      <c r="L205" s="27">
        <f>IF(H205&lt;VLOOKUP(B205,'Plot Info'!$A$2:$T$500,9,FALSE),K205*0.0001*(1/VLOOKUP(B205,'Plot Info'!$A$2:$T$500,12,FALSE)),K205*0.0001*(1/VLOOKUP(B205,'Plot Info'!$A$2:$T$500,13,FALSE)))</f>
        <v>0.65609999999999991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4.97</v>
      </c>
      <c r="P205" s="12">
        <v>346</v>
      </c>
    </row>
    <row r="206" spans="1:16">
      <c r="A206" s="27" t="str">
        <f t="shared" si="9"/>
        <v>DLA009</v>
      </c>
      <c r="B206" s="4" t="s">
        <v>460</v>
      </c>
      <c r="C206" s="27" t="str">
        <f>VLOOKUP(B206,'Plot Info'!$A$2:$T$500,2,FALSE)</f>
        <v>Duke Loblolly</v>
      </c>
      <c r="D206" s="37" t="s">
        <v>169</v>
      </c>
      <c r="E206" s="4" t="s">
        <v>77</v>
      </c>
      <c r="F206" s="13" t="s">
        <v>16</v>
      </c>
      <c r="G206" s="35" t="str">
        <f t="shared" si="10"/>
        <v>LIVE</v>
      </c>
      <c r="H206" s="40">
        <v>13.4</v>
      </c>
      <c r="I206" s="12">
        <v>1</v>
      </c>
      <c r="J206" s="12">
        <v>2</v>
      </c>
      <c r="K206" s="26">
        <f t="shared" si="11"/>
        <v>141.02609421964581</v>
      </c>
      <c r="L206" s="27">
        <f>IF(H206&lt;VLOOKUP(B206,'Plot Info'!$A$2:$T$500,9,FALSE),K206*0.0001*(1/VLOOKUP(B206,'Plot Info'!$A$2:$T$500,12,FALSE)),K206*0.0001*(1/VLOOKUP(B206,'Plot Info'!$A$2:$T$500,13,FALSE)))</f>
        <v>0.26562130177514792</v>
      </c>
      <c r="M206" s="27">
        <f>IF(H206&lt;VLOOKUP(B206,'Plot Info'!$A$2:$T$500,9,FALSE),I206*1/(VLOOKUP(B206,'Plot Info'!$A$2:$T$500,12,FALSE)),I206*1/(VLOOKUP(B206,'Plot Info'!$A$2:$T$500,13,FALSE)))</f>
        <v>18.834904507916608</v>
      </c>
      <c r="O206" s="40">
        <v>10.83</v>
      </c>
      <c r="P206" s="12">
        <v>350</v>
      </c>
    </row>
    <row r="207" spans="1:16" s="42" customFormat="1">
      <c r="A207" s="27" t="str">
        <f t="shared" si="9"/>
        <v>DLA010</v>
      </c>
      <c r="B207" s="4" t="s">
        <v>460</v>
      </c>
      <c r="C207" s="27" t="str">
        <f>VLOOKUP(B207,'Plot Info'!$A$2:$T$500,2,FALSE)</f>
        <v>Duke Loblolly</v>
      </c>
      <c r="D207" s="37" t="s">
        <v>170</v>
      </c>
      <c r="E207" s="4" t="s">
        <v>462</v>
      </c>
      <c r="F207" s="13" t="s">
        <v>214</v>
      </c>
      <c r="G207" s="35" t="str">
        <f t="shared" si="10"/>
        <v>LIVE</v>
      </c>
      <c r="H207" s="40">
        <v>10.6</v>
      </c>
      <c r="I207" s="12">
        <v>1</v>
      </c>
      <c r="J207" s="12">
        <v>2</v>
      </c>
      <c r="K207" s="26">
        <f t="shared" si="11"/>
        <v>88.247337639337289</v>
      </c>
      <c r="L207" s="27">
        <f>IF(H207&lt;VLOOKUP(B207,'Plot Info'!$A$2:$T$500,9,FALSE),K207*0.0001*(1/VLOOKUP(B207,'Plot Info'!$A$2:$T$500,12,FALSE)),K207*0.0001*(1/VLOOKUP(B207,'Plot Info'!$A$2:$T$500,13,FALSE)))</f>
        <v>0.16621301775147931</v>
      </c>
      <c r="M207" s="27">
        <f>IF(H207&lt;VLOOKUP(B207,'Plot Info'!$A$2:$T$500,9,FALSE),I207*1/(VLOOKUP(B207,'Plot Info'!$A$2:$T$500,12,FALSE)),I207*1/(VLOOKUP(B207,'Plot Info'!$A$2:$T$500,13,FALSE)))</f>
        <v>18.834904507916608</v>
      </c>
      <c r="N207" s="8"/>
      <c r="O207" s="40">
        <v>11.23</v>
      </c>
      <c r="P207" s="12">
        <v>326</v>
      </c>
    </row>
    <row r="208" spans="1:16">
      <c r="A208" s="27" t="str">
        <f t="shared" si="9"/>
        <v>DLA011</v>
      </c>
      <c r="B208" s="4" t="s">
        <v>460</v>
      </c>
      <c r="C208" s="27" t="str">
        <f>VLOOKUP(B208,'Plot Info'!$A$2:$T$500,2,FALSE)</f>
        <v>Duke Loblolly</v>
      </c>
      <c r="D208" s="37" t="s">
        <v>171</v>
      </c>
      <c r="E208" s="4" t="s">
        <v>436</v>
      </c>
      <c r="F208" s="13" t="s">
        <v>16</v>
      </c>
      <c r="G208" s="35" t="str">
        <f t="shared" si="10"/>
        <v>LIVE</v>
      </c>
      <c r="H208" s="40">
        <v>15</v>
      </c>
      <c r="I208" s="12">
        <v>1</v>
      </c>
      <c r="J208" s="12">
        <v>2</v>
      </c>
      <c r="K208" s="26">
        <f t="shared" si="11"/>
        <v>176.71458676442586</v>
      </c>
      <c r="L208" s="27">
        <f>IF(H208&lt;VLOOKUP(B208,'Plot Info'!$A$2:$T$500,9,FALSE),K208*0.0001*(1/VLOOKUP(B208,'Plot Info'!$A$2:$T$500,12,FALSE)),K208*0.0001*(1/VLOOKUP(B208,'Plot Info'!$A$2:$T$500,13,FALSE)))</f>
        <v>0.33284023668639057</v>
      </c>
      <c r="M208" s="27">
        <f>IF(H208&lt;VLOOKUP(B208,'Plot Info'!$A$2:$T$500,9,FALSE),I208*1/(VLOOKUP(B208,'Plot Info'!$A$2:$T$500,12,FALSE)),I208*1/(VLOOKUP(B208,'Plot Info'!$A$2:$T$500,13,FALSE)))</f>
        <v>18.834904507916608</v>
      </c>
      <c r="O208" s="40">
        <v>11.84</v>
      </c>
      <c r="P208" s="12">
        <v>321</v>
      </c>
    </row>
    <row r="209" spans="1:16">
      <c r="A209" s="27" t="str">
        <f t="shared" si="9"/>
        <v>DLA012</v>
      </c>
      <c r="B209" s="4" t="s">
        <v>460</v>
      </c>
      <c r="C209" s="27" t="str">
        <f>VLOOKUP(B209,'Plot Info'!$A$2:$T$500,2,FALSE)</f>
        <v>Duke Loblolly</v>
      </c>
      <c r="D209" s="37" t="s">
        <v>172</v>
      </c>
      <c r="E209" s="4" t="s">
        <v>436</v>
      </c>
      <c r="F209" s="13" t="s">
        <v>16</v>
      </c>
      <c r="G209" s="35" t="str">
        <f t="shared" si="10"/>
        <v>LIVE</v>
      </c>
      <c r="H209" s="40">
        <v>16.7</v>
      </c>
      <c r="I209" s="12">
        <v>1</v>
      </c>
      <c r="J209" s="12">
        <v>2</v>
      </c>
      <c r="K209" s="26">
        <f t="shared" si="11"/>
        <v>219.03969378991434</v>
      </c>
      <c r="L209" s="27">
        <f>IF(H209&lt;VLOOKUP(B209,'Plot Info'!$A$2:$T$500,9,FALSE),K209*0.0001*(1/VLOOKUP(B209,'Plot Info'!$A$2:$T$500,12,FALSE)),K209*0.0001*(1/VLOOKUP(B209,'Plot Info'!$A$2:$T$500,13,FALSE)))</f>
        <v>0.41255917159763311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12.11</v>
      </c>
      <c r="P209" s="12">
        <v>321</v>
      </c>
    </row>
    <row r="210" spans="1:16">
      <c r="A210" s="27" t="str">
        <f t="shared" si="9"/>
        <v>DLA013</v>
      </c>
      <c r="B210" s="4" t="s">
        <v>460</v>
      </c>
      <c r="C210" s="27" t="str">
        <f>VLOOKUP(B210,'Plot Info'!$A$2:$T$500,2,FALSE)</f>
        <v>Duke Loblolly</v>
      </c>
      <c r="D210" s="37" t="s">
        <v>173</v>
      </c>
      <c r="E210" s="4" t="s">
        <v>14</v>
      </c>
      <c r="F210" s="13" t="s">
        <v>16</v>
      </c>
      <c r="G210" s="35" t="str">
        <f t="shared" si="10"/>
        <v>LIVE</v>
      </c>
      <c r="H210" s="40">
        <v>12.5</v>
      </c>
      <c r="I210" s="12">
        <v>1</v>
      </c>
      <c r="J210" s="12">
        <v>2</v>
      </c>
      <c r="K210" s="26">
        <f t="shared" si="11"/>
        <v>122.7184630308513</v>
      </c>
      <c r="L210" s="27">
        <f>IF(H210&lt;VLOOKUP(B210,'Plot Info'!$A$2:$T$500,9,FALSE),K210*0.0001*(1/VLOOKUP(B210,'Plot Info'!$A$2:$T$500,12,FALSE)),K210*0.0001*(1/VLOOKUP(B210,'Plot Info'!$A$2:$T$500,13,FALSE)))</f>
        <v>0.2311390532544379</v>
      </c>
      <c r="M210" s="27">
        <f>IF(H210&lt;VLOOKUP(B210,'Plot Info'!$A$2:$T$500,9,FALSE),I210*1/(VLOOKUP(B210,'Plot Info'!$A$2:$T$500,12,FALSE)),I210*1/(VLOOKUP(B210,'Plot Info'!$A$2:$T$500,13,FALSE)))</f>
        <v>18.834904507916608</v>
      </c>
      <c r="N210" s="8" t="s">
        <v>463</v>
      </c>
      <c r="O210" s="40">
        <v>8.2200000000000006</v>
      </c>
      <c r="P210" s="12">
        <v>320</v>
      </c>
    </row>
    <row r="211" spans="1:16">
      <c r="A211" s="27" t="str">
        <f t="shared" si="9"/>
        <v>DLA014</v>
      </c>
      <c r="B211" s="4" t="s">
        <v>460</v>
      </c>
      <c r="C211" s="27" t="str">
        <f>VLOOKUP(B211,'Plot Info'!$A$2:$T$500,2,FALSE)</f>
        <v>Duke Loblolly</v>
      </c>
      <c r="D211" s="37" t="s">
        <v>174</v>
      </c>
      <c r="E211" s="4" t="s">
        <v>461</v>
      </c>
      <c r="F211" s="13" t="s">
        <v>81</v>
      </c>
      <c r="G211" s="35" t="str">
        <f t="shared" si="10"/>
        <v>DEAD</v>
      </c>
      <c r="H211" s="40">
        <v>13.3</v>
      </c>
      <c r="I211" s="12">
        <v>1</v>
      </c>
      <c r="J211" s="12">
        <v>2</v>
      </c>
      <c r="K211" s="26">
        <f t="shared" si="11"/>
        <v>138.92908112337463</v>
      </c>
      <c r="L211" s="27">
        <f>IF(H211&lt;VLOOKUP(B211,'Plot Info'!$A$2:$T$500,9,FALSE),K211*0.0001*(1/VLOOKUP(B211,'Plot Info'!$A$2:$T$500,12,FALSE)),K211*0.0001*(1/VLOOKUP(B211,'Plot Info'!$A$2:$T$500,13,FALSE)))</f>
        <v>0.26167159763313608</v>
      </c>
      <c r="M211" s="27">
        <f>IF(H211&lt;VLOOKUP(B211,'Plot Info'!$A$2:$T$500,9,FALSE),I211*1/(VLOOKUP(B211,'Plot Info'!$A$2:$T$500,12,FALSE)),I211*1/(VLOOKUP(B211,'Plot Info'!$A$2:$T$500,13,FALSE)))</f>
        <v>18.834904507916608</v>
      </c>
      <c r="O211" s="40">
        <v>6.64</v>
      </c>
      <c r="P211" s="12">
        <v>312</v>
      </c>
    </row>
    <row r="212" spans="1:16">
      <c r="A212" s="27" t="str">
        <f t="shared" si="9"/>
        <v>DLA015</v>
      </c>
      <c r="B212" s="4" t="s">
        <v>460</v>
      </c>
      <c r="C212" s="27" t="str">
        <f>VLOOKUP(B212,'Plot Info'!$A$2:$T$500,2,FALSE)</f>
        <v>Duke Loblolly</v>
      </c>
      <c r="D212" s="37" t="s">
        <v>175</v>
      </c>
      <c r="E212" s="4" t="s">
        <v>77</v>
      </c>
      <c r="F212" s="13" t="s">
        <v>16</v>
      </c>
      <c r="G212" s="35" t="str">
        <f t="shared" si="10"/>
        <v>LIVE</v>
      </c>
      <c r="H212" s="40">
        <v>12.5</v>
      </c>
      <c r="I212" s="12">
        <v>1</v>
      </c>
      <c r="J212" s="12">
        <v>2</v>
      </c>
      <c r="K212" s="26">
        <f t="shared" si="11"/>
        <v>122.7184630308513</v>
      </c>
      <c r="L212" s="27">
        <f>IF(H212&lt;VLOOKUP(B212,'Plot Info'!$A$2:$T$500,9,FALSE),K212*0.0001*(1/VLOOKUP(B212,'Plot Info'!$A$2:$T$500,12,FALSE)),K212*0.0001*(1/VLOOKUP(B212,'Plot Info'!$A$2:$T$500,13,FALSE)))</f>
        <v>0.2311390532544379</v>
      </c>
      <c r="M212" s="27">
        <f>IF(H212&lt;VLOOKUP(B212,'Plot Info'!$A$2:$T$500,9,FALSE),I212*1/(VLOOKUP(B212,'Plot Info'!$A$2:$T$500,12,FALSE)),I212*1/(VLOOKUP(B212,'Plot Info'!$A$2:$T$500,13,FALSE)))</f>
        <v>18.834904507916608</v>
      </c>
      <c r="O212" s="40">
        <v>1.54</v>
      </c>
      <c r="P212" s="12">
        <v>311</v>
      </c>
    </row>
    <row r="213" spans="1:16">
      <c r="A213" s="27" t="str">
        <f t="shared" si="9"/>
        <v>DLA016</v>
      </c>
      <c r="B213" s="4" t="s">
        <v>460</v>
      </c>
      <c r="C213" s="27" t="str">
        <f>VLOOKUP(B213,'Plot Info'!$A$2:$T$500,2,FALSE)</f>
        <v>Duke Loblolly</v>
      </c>
      <c r="D213" s="37" t="s">
        <v>176</v>
      </c>
      <c r="E213" s="4" t="s">
        <v>461</v>
      </c>
      <c r="F213" s="13" t="s">
        <v>15</v>
      </c>
      <c r="G213" s="35" t="str">
        <f t="shared" si="10"/>
        <v>LIVE</v>
      </c>
      <c r="H213" s="40">
        <v>33.6</v>
      </c>
      <c r="I213" s="12">
        <v>1</v>
      </c>
      <c r="J213" s="12">
        <v>2</v>
      </c>
      <c r="K213" s="26">
        <f t="shared" si="11"/>
        <v>886.6831105491832</v>
      </c>
      <c r="L213" s="27">
        <f>IF(H213&lt;VLOOKUP(B213,'Plot Info'!$A$2:$T$500,9,FALSE),K213*0.0001*(1/VLOOKUP(B213,'Plot Info'!$A$2:$T$500,12,FALSE)),K213*0.0001*(1/VLOOKUP(B213,'Plot Info'!$A$2:$T$500,13,FALSE)))</f>
        <v>0.7056</v>
      </c>
      <c r="M213" s="27">
        <f>IF(H213&lt;VLOOKUP(B213,'Plot Info'!$A$2:$T$500,9,FALSE),I213*1/(VLOOKUP(B213,'Plot Info'!$A$2:$T$500,12,FALSE)),I213*1/(VLOOKUP(B213,'Plot Info'!$A$2:$T$500,13,FALSE)))</f>
        <v>7.9577471545947667</v>
      </c>
      <c r="O213" s="40">
        <v>5.0999999999999996</v>
      </c>
      <c r="P213" s="12">
        <v>294</v>
      </c>
    </row>
    <row r="214" spans="1:16">
      <c r="A214" s="27" t="str">
        <f t="shared" si="9"/>
        <v>DLA017</v>
      </c>
      <c r="B214" s="4" t="s">
        <v>460</v>
      </c>
      <c r="C214" s="27" t="str">
        <f>VLOOKUP(B214,'Plot Info'!$A$2:$T$500,2,FALSE)</f>
        <v>Duke Loblolly</v>
      </c>
      <c r="D214" s="37" t="s">
        <v>177</v>
      </c>
      <c r="E214" s="4" t="s">
        <v>461</v>
      </c>
      <c r="F214" s="13" t="s">
        <v>15</v>
      </c>
      <c r="G214" s="35" t="str">
        <f t="shared" si="10"/>
        <v>LIVE</v>
      </c>
      <c r="H214" s="40">
        <v>23.1</v>
      </c>
      <c r="I214" s="12">
        <v>1</v>
      </c>
      <c r="J214" s="12">
        <v>2</v>
      </c>
      <c r="K214" s="26">
        <f t="shared" si="11"/>
        <v>419.09631397051237</v>
      </c>
      <c r="L214" s="27">
        <f>IF(H214&lt;VLOOKUP(B214,'Plot Info'!$A$2:$T$500,9,FALSE),K214*0.0001*(1/VLOOKUP(B214,'Plot Info'!$A$2:$T$500,12,FALSE)),K214*0.0001*(1/VLOOKUP(B214,'Plot Info'!$A$2:$T$500,13,FALSE)))</f>
        <v>0.33350625</v>
      </c>
      <c r="M214" s="27">
        <f>IF(H214&lt;VLOOKUP(B214,'Plot Info'!$A$2:$T$500,9,FALSE),I214*1/(VLOOKUP(B214,'Plot Info'!$A$2:$T$500,12,FALSE)),I214*1/(VLOOKUP(B214,'Plot Info'!$A$2:$T$500,13,FALSE)))</f>
        <v>7.9577471545947667</v>
      </c>
      <c r="O214" s="40">
        <v>7.78</v>
      </c>
      <c r="P214" s="12">
        <v>294</v>
      </c>
    </row>
    <row r="215" spans="1:16">
      <c r="A215" s="27" t="str">
        <f t="shared" si="9"/>
        <v>DLA018</v>
      </c>
      <c r="B215" s="4" t="s">
        <v>460</v>
      </c>
      <c r="C215" s="27" t="str">
        <f>VLOOKUP(B215,'Plot Info'!$A$2:$T$500,2,FALSE)</f>
        <v>Duke Loblolly</v>
      </c>
      <c r="D215" s="37" t="s">
        <v>178</v>
      </c>
      <c r="E215" s="4" t="s">
        <v>461</v>
      </c>
      <c r="F215" s="13" t="s">
        <v>81</v>
      </c>
      <c r="G215" s="35" t="str">
        <f t="shared" si="10"/>
        <v>DEAD</v>
      </c>
      <c r="H215" s="40">
        <v>20.100000000000001</v>
      </c>
      <c r="I215" s="12">
        <v>1</v>
      </c>
      <c r="J215" s="12">
        <v>2</v>
      </c>
      <c r="K215" s="26">
        <f t="shared" si="11"/>
        <v>317.30871199420312</v>
      </c>
      <c r="L215" s="27">
        <f>IF(H215&lt;VLOOKUP(B215,'Plot Info'!$A$2:$T$500,9,FALSE),K215*0.0001*(1/VLOOKUP(B215,'Plot Info'!$A$2:$T$500,12,FALSE)),K215*0.0001*(1/VLOOKUP(B215,'Plot Info'!$A$2:$T$500,13,FALSE)))</f>
        <v>0.25250625000000004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O215" s="40">
        <v>9.5399999999999991</v>
      </c>
      <c r="P215" s="12">
        <v>309</v>
      </c>
    </row>
    <row r="216" spans="1:16">
      <c r="A216" s="27" t="str">
        <f t="shared" si="9"/>
        <v>DLA019</v>
      </c>
      <c r="B216" s="4" t="s">
        <v>460</v>
      </c>
      <c r="C216" s="27" t="str">
        <f>VLOOKUP(B216,'Plot Info'!$A$2:$T$500,2,FALSE)</f>
        <v>Duke Loblolly</v>
      </c>
      <c r="D216" s="37" t="s">
        <v>179</v>
      </c>
      <c r="E216" s="4" t="s">
        <v>461</v>
      </c>
      <c r="F216" s="13" t="s">
        <v>15</v>
      </c>
      <c r="G216" s="35" t="str">
        <f t="shared" si="10"/>
        <v>LIVE</v>
      </c>
      <c r="H216" s="40">
        <v>30.4</v>
      </c>
      <c r="I216" s="12">
        <v>1</v>
      </c>
      <c r="J216" s="12">
        <v>2</v>
      </c>
      <c r="K216" s="26">
        <f t="shared" si="11"/>
        <v>725.83356668538579</v>
      </c>
      <c r="L216" s="27">
        <f>IF(H216&lt;VLOOKUP(B216,'Plot Info'!$A$2:$T$500,9,FALSE),K216*0.0001*(1/VLOOKUP(B216,'Plot Info'!$A$2:$T$500,12,FALSE)),K216*0.0001*(1/VLOOKUP(B216,'Plot Info'!$A$2:$T$500,13,FALSE)))</f>
        <v>0.5776</v>
      </c>
      <c r="M216" s="27">
        <f>IF(H216&lt;VLOOKUP(B216,'Plot Info'!$A$2:$T$500,9,FALSE),I216*1/(VLOOKUP(B216,'Plot Info'!$A$2:$T$500,12,FALSE)),I216*1/(VLOOKUP(B216,'Plot Info'!$A$2:$T$500,13,FALSE)))</f>
        <v>7.9577471545947667</v>
      </c>
      <c r="O216" s="40">
        <v>11.65</v>
      </c>
      <c r="P216" s="12">
        <v>309</v>
      </c>
    </row>
    <row r="217" spans="1:16">
      <c r="A217" s="27" t="str">
        <f t="shared" si="9"/>
        <v>DLA020</v>
      </c>
      <c r="B217" s="4" t="s">
        <v>460</v>
      </c>
      <c r="C217" s="27" t="str">
        <f>VLOOKUP(B217,'Plot Info'!$A$2:$T$500,2,FALSE)</f>
        <v>Duke Loblolly</v>
      </c>
      <c r="D217" s="37" t="s">
        <v>180</v>
      </c>
      <c r="E217" s="4" t="s">
        <v>461</v>
      </c>
      <c r="F217" s="13" t="s">
        <v>15</v>
      </c>
      <c r="G217" s="35" t="str">
        <f t="shared" si="10"/>
        <v>LIVE</v>
      </c>
      <c r="H217" s="40">
        <v>27.7</v>
      </c>
      <c r="I217" s="12">
        <v>1</v>
      </c>
      <c r="J217" s="12">
        <v>2</v>
      </c>
      <c r="K217" s="26">
        <f t="shared" si="11"/>
        <v>602.62815679322807</v>
      </c>
      <c r="L217" s="27">
        <f>IF(H217&lt;VLOOKUP(B217,'Plot Info'!$A$2:$T$500,9,FALSE),K217*0.0001*(1/VLOOKUP(B217,'Plot Info'!$A$2:$T$500,12,FALSE)),K217*0.0001*(1/VLOOKUP(B217,'Plot Info'!$A$2:$T$500,13,FALSE)))</f>
        <v>0.47955624999999996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10.49</v>
      </c>
      <c r="P217" s="12">
        <v>298</v>
      </c>
    </row>
    <row r="218" spans="1:16">
      <c r="A218" s="27" t="str">
        <f t="shared" si="9"/>
        <v>DLA021</v>
      </c>
      <c r="B218" s="4" t="s">
        <v>460</v>
      </c>
      <c r="C218" s="27" t="str">
        <f>VLOOKUP(B218,'Plot Info'!$A$2:$T$500,2,FALSE)</f>
        <v>Duke Loblolly</v>
      </c>
      <c r="D218" s="37" t="s">
        <v>219</v>
      </c>
      <c r="E218" s="4" t="s">
        <v>461</v>
      </c>
      <c r="F218" s="13" t="s">
        <v>15</v>
      </c>
      <c r="G218" s="35" t="str">
        <f t="shared" si="10"/>
        <v>LIVE</v>
      </c>
      <c r="H218" s="40">
        <v>33.700000000000003</v>
      </c>
      <c r="I218" s="12">
        <v>1</v>
      </c>
      <c r="J218" s="12">
        <v>2</v>
      </c>
      <c r="K218" s="26">
        <f t="shared" si="11"/>
        <v>891.96884018884828</v>
      </c>
      <c r="L218" s="27">
        <f>IF(H218&lt;VLOOKUP(B218,'Plot Info'!$A$2:$T$500,9,FALSE),K218*0.0001*(1/VLOOKUP(B218,'Plot Info'!$A$2:$T$500,12,FALSE)),K218*0.0001*(1/VLOOKUP(B218,'Plot Info'!$A$2:$T$500,13,FALSE)))</f>
        <v>0.70980625000000019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O218" s="40">
        <v>9.24</v>
      </c>
      <c r="P218" s="12">
        <v>282</v>
      </c>
    </row>
    <row r="219" spans="1:16">
      <c r="A219" s="27" t="str">
        <f t="shared" si="9"/>
        <v>DLA022</v>
      </c>
      <c r="B219" s="4" t="s">
        <v>460</v>
      </c>
      <c r="C219" s="27" t="str">
        <f>VLOOKUP(B219,'Plot Info'!$A$2:$T$500,2,FALSE)</f>
        <v>Duke Loblolly</v>
      </c>
      <c r="D219" s="37" t="s">
        <v>220</v>
      </c>
      <c r="E219" s="4" t="s">
        <v>461</v>
      </c>
      <c r="F219" s="13" t="s">
        <v>15</v>
      </c>
      <c r="G219" s="35" t="str">
        <f t="shared" si="10"/>
        <v>LIVE</v>
      </c>
      <c r="H219" s="40">
        <v>31.7</v>
      </c>
      <c r="I219" s="12">
        <v>1</v>
      </c>
      <c r="J219" s="12">
        <v>2</v>
      </c>
      <c r="K219" s="26">
        <f t="shared" si="11"/>
        <v>789.23876041646179</v>
      </c>
      <c r="L219" s="27">
        <f>IF(H219&lt;VLOOKUP(B219,'Plot Info'!$A$2:$T$500,9,FALSE),K219*0.0001*(1/VLOOKUP(B219,'Plot Info'!$A$2:$T$500,12,FALSE)),K219*0.0001*(1/VLOOKUP(B219,'Plot Info'!$A$2:$T$500,13,FALSE)))</f>
        <v>0.62805624999999998</v>
      </c>
      <c r="M219" s="27">
        <f>IF(H219&lt;VLOOKUP(B219,'Plot Info'!$A$2:$T$500,9,FALSE),I219*1/(VLOOKUP(B219,'Plot Info'!$A$2:$T$500,12,FALSE)),I219*1/(VLOOKUP(B219,'Plot Info'!$A$2:$T$500,13,FALSE)))</f>
        <v>7.9577471545947667</v>
      </c>
      <c r="O219" s="40">
        <v>10.96</v>
      </c>
      <c r="P219" s="12">
        <v>274</v>
      </c>
    </row>
    <row r="220" spans="1:16">
      <c r="A220" s="27" t="str">
        <f t="shared" si="9"/>
        <v>DLA023</v>
      </c>
      <c r="B220" s="4" t="s">
        <v>460</v>
      </c>
      <c r="C220" s="27" t="str">
        <f>VLOOKUP(B220,'Plot Info'!$A$2:$T$500,2,FALSE)</f>
        <v>Duke Loblolly</v>
      </c>
      <c r="D220" s="37" t="s">
        <v>221</v>
      </c>
      <c r="E220" s="4" t="s">
        <v>461</v>
      </c>
      <c r="F220" s="13" t="s">
        <v>15</v>
      </c>
      <c r="G220" s="35" t="str">
        <f t="shared" si="10"/>
        <v>LIVE</v>
      </c>
      <c r="H220" s="40">
        <v>39.9</v>
      </c>
      <c r="I220" s="12">
        <v>1</v>
      </c>
      <c r="J220" s="12">
        <v>2</v>
      </c>
      <c r="K220" s="26">
        <f t="shared" si="11"/>
        <v>1250.3617301103716</v>
      </c>
      <c r="L220" s="27">
        <f>IF(H220&lt;VLOOKUP(B220,'Plot Info'!$A$2:$T$500,9,FALSE),K220*0.0001*(1/VLOOKUP(B220,'Plot Info'!$A$2:$T$500,12,FALSE)),K220*0.0001*(1/VLOOKUP(B220,'Plot Info'!$A$2:$T$500,13,FALSE)))</f>
        <v>0.99500624999999998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9.6199999999999992</v>
      </c>
      <c r="P220" s="12">
        <v>260</v>
      </c>
    </row>
    <row r="221" spans="1:16">
      <c r="A221" s="27" t="str">
        <f t="shared" si="9"/>
        <v>DLA024</v>
      </c>
      <c r="B221" s="4" t="s">
        <v>460</v>
      </c>
      <c r="C221" s="27" t="str">
        <f>VLOOKUP(B221,'Plot Info'!$A$2:$T$500,2,FALSE)</f>
        <v>Duke Loblolly</v>
      </c>
      <c r="D221" s="37" t="s">
        <v>222</v>
      </c>
      <c r="E221" s="4" t="s">
        <v>461</v>
      </c>
      <c r="F221" s="13" t="s">
        <v>15</v>
      </c>
      <c r="G221" s="35" t="str">
        <f t="shared" si="10"/>
        <v>LIVE</v>
      </c>
      <c r="H221" s="40">
        <v>29.2</v>
      </c>
      <c r="I221" s="12">
        <v>1</v>
      </c>
      <c r="J221" s="12">
        <v>2</v>
      </c>
      <c r="K221" s="26">
        <f t="shared" si="11"/>
        <v>669.66189003920033</v>
      </c>
      <c r="L221" s="27">
        <f>IF(H221&lt;VLOOKUP(B221,'Plot Info'!$A$2:$T$500,9,FALSE),K221*0.0001*(1/VLOOKUP(B221,'Plot Info'!$A$2:$T$500,12,FALSE)),K221*0.0001*(1/VLOOKUP(B221,'Plot Info'!$A$2:$T$500,13,FALSE)))</f>
        <v>0.53290000000000004</v>
      </c>
      <c r="M221" s="27">
        <f>IF(H221&lt;VLOOKUP(B221,'Plot Info'!$A$2:$T$500,9,FALSE),I221*1/(VLOOKUP(B221,'Plot Info'!$A$2:$T$500,12,FALSE)),I221*1/(VLOOKUP(B221,'Plot Info'!$A$2:$T$500,13,FALSE)))</f>
        <v>7.9577471545947667</v>
      </c>
      <c r="O221" s="40">
        <v>6.93</v>
      </c>
      <c r="P221" s="12">
        <v>266</v>
      </c>
    </row>
    <row r="222" spans="1:16">
      <c r="A222" s="27" t="str">
        <f t="shared" si="9"/>
        <v>DLA025</v>
      </c>
      <c r="B222" s="4" t="s">
        <v>460</v>
      </c>
      <c r="C222" s="27" t="str">
        <f>VLOOKUP(B222,'Plot Info'!$A$2:$T$500,2,FALSE)</f>
        <v>Duke Loblolly</v>
      </c>
      <c r="D222" s="37" t="s">
        <v>223</v>
      </c>
      <c r="E222" s="4" t="s">
        <v>461</v>
      </c>
      <c r="F222" s="13" t="s">
        <v>15</v>
      </c>
      <c r="G222" s="35" t="str">
        <f t="shared" si="10"/>
        <v>LIVE</v>
      </c>
      <c r="H222" s="40">
        <v>29.8</v>
      </c>
      <c r="I222" s="12">
        <v>1</v>
      </c>
      <c r="J222" s="12">
        <v>2</v>
      </c>
      <c r="K222" s="26">
        <f t="shared" si="11"/>
        <v>697.46498502347004</v>
      </c>
      <c r="L222" s="27">
        <f>IF(H222&lt;VLOOKUP(B222,'Plot Info'!$A$2:$T$500,9,FALSE),K222*0.0001*(1/VLOOKUP(B222,'Plot Info'!$A$2:$T$500,12,FALSE)),K222*0.0001*(1/VLOOKUP(B222,'Plot Info'!$A$2:$T$500,13,FALSE)))</f>
        <v>0.55502499999999999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O222" s="40">
        <v>4.0999999999999996</v>
      </c>
      <c r="P222" s="12">
        <v>268</v>
      </c>
    </row>
    <row r="223" spans="1:16">
      <c r="A223" s="27" t="str">
        <f t="shared" si="9"/>
        <v>DLA026</v>
      </c>
      <c r="B223" s="4" t="s">
        <v>460</v>
      </c>
      <c r="C223" s="27" t="str">
        <f>VLOOKUP(B223,'Plot Info'!$A$2:$T$500,2,FALSE)</f>
        <v>Duke Loblolly</v>
      </c>
      <c r="D223" s="37" t="s">
        <v>224</v>
      </c>
      <c r="E223" s="4" t="s">
        <v>461</v>
      </c>
      <c r="F223" s="13" t="s">
        <v>15</v>
      </c>
      <c r="G223" s="35" t="str">
        <f t="shared" si="10"/>
        <v>LIVE</v>
      </c>
      <c r="H223" s="40">
        <v>27</v>
      </c>
      <c r="I223" s="12">
        <v>1</v>
      </c>
      <c r="J223" s="12">
        <v>2</v>
      </c>
      <c r="K223" s="26">
        <f t="shared" si="11"/>
        <v>572.55526111673976</v>
      </c>
      <c r="L223" s="27">
        <f>IF(H223&lt;VLOOKUP(B223,'Plot Info'!$A$2:$T$500,9,FALSE),K223*0.0001*(1/VLOOKUP(B223,'Plot Info'!$A$2:$T$500,12,FALSE)),K223*0.0001*(1/VLOOKUP(B223,'Plot Info'!$A$2:$T$500,13,FALSE)))</f>
        <v>0.45562499999999995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O223" s="40">
        <v>4.18</v>
      </c>
      <c r="P223" s="12">
        <v>238</v>
      </c>
    </row>
    <row r="224" spans="1:16">
      <c r="A224" s="27" t="str">
        <f t="shared" si="9"/>
        <v>DLA027</v>
      </c>
      <c r="B224" s="4" t="s">
        <v>460</v>
      </c>
      <c r="C224" s="27" t="str">
        <f>VLOOKUP(B224,'Plot Info'!$A$2:$T$500,2,FALSE)</f>
        <v>Duke Loblolly</v>
      </c>
      <c r="D224" s="37" t="s">
        <v>225</v>
      </c>
      <c r="E224" s="4" t="s">
        <v>14</v>
      </c>
      <c r="F224" s="13" t="s">
        <v>81</v>
      </c>
      <c r="G224" s="35" t="str">
        <f t="shared" si="10"/>
        <v>DEAD</v>
      </c>
      <c r="H224" s="40">
        <v>10.9</v>
      </c>
      <c r="I224" s="12">
        <v>1</v>
      </c>
      <c r="J224" s="12">
        <v>0</v>
      </c>
      <c r="K224" s="26">
        <f t="shared" si="11"/>
        <v>93.313155793250829</v>
      </c>
      <c r="L224" s="27">
        <f>IF(H224&lt;VLOOKUP(B224,'Plot Info'!$A$2:$T$500,9,FALSE),K224*0.0001*(1/VLOOKUP(B224,'Plot Info'!$A$2:$T$500,12,FALSE)),K224*0.0001*(1/VLOOKUP(B224,'Plot Info'!$A$2:$T$500,13,FALSE)))</f>
        <v>0.17575443786982248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N224" s="8" t="s">
        <v>464</v>
      </c>
      <c r="O224" s="40">
        <v>7.73</v>
      </c>
      <c r="P224" s="12">
        <v>237</v>
      </c>
    </row>
    <row r="225" spans="1:16">
      <c r="A225" s="27" t="str">
        <f t="shared" si="9"/>
        <v>DLA028</v>
      </c>
      <c r="B225" s="4" t="s">
        <v>460</v>
      </c>
      <c r="C225" s="27" t="str">
        <f>VLOOKUP(B225,'Plot Info'!$A$2:$T$500,2,FALSE)</f>
        <v>Duke Loblolly</v>
      </c>
      <c r="D225" s="37" t="s">
        <v>226</v>
      </c>
      <c r="E225" s="4" t="s">
        <v>461</v>
      </c>
      <c r="F225" s="13" t="s">
        <v>15</v>
      </c>
      <c r="G225" s="35" t="str">
        <f t="shared" si="10"/>
        <v>LIVE</v>
      </c>
      <c r="H225" s="40">
        <v>25.4</v>
      </c>
      <c r="I225" s="12">
        <v>1</v>
      </c>
      <c r="J225" s="12">
        <v>2</v>
      </c>
      <c r="K225" s="26">
        <f t="shared" si="11"/>
        <v>506.7074790974977</v>
      </c>
      <c r="L225" s="27">
        <f>IF(H225&lt;VLOOKUP(B225,'Plot Info'!$A$2:$T$500,9,FALSE),K225*0.0001*(1/VLOOKUP(B225,'Plot Info'!$A$2:$T$500,12,FALSE)),K225*0.0001*(1/VLOOKUP(B225,'Plot Info'!$A$2:$T$500,13,FALSE)))</f>
        <v>0.40322499999999994</v>
      </c>
      <c r="M225" s="27">
        <f>IF(H225&lt;VLOOKUP(B225,'Plot Info'!$A$2:$T$500,9,FALSE),I225*1/(VLOOKUP(B225,'Plot Info'!$A$2:$T$500,12,FALSE)),I225*1/(VLOOKUP(B225,'Plot Info'!$A$2:$T$500,13,FALSE)))</f>
        <v>7.9577471545947667</v>
      </c>
      <c r="O225" s="40">
        <v>10.039999999999999</v>
      </c>
      <c r="P225" s="12">
        <v>244</v>
      </c>
    </row>
    <row r="226" spans="1:16" s="49" customFormat="1">
      <c r="A226" s="27" t="str">
        <f t="shared" si="9"/>
        <v>DLA029</v>
      </c>
      <c r="B226" s="4" t="s">
        <v>460</v>
      </c>
      <c r="C226" s="27" t="str">
        <f>VLOOKUP(B226,'Plot Info'!$A$2:$T$500,2,FALSE)</f>
        <v>Duke Loblolly</v>
      </c>
      <c r="D226" s="37" t="s">
        <v>227</v>
      </c>
      <c r="E226" s="4" t="s">
        <v>461</v>
      </c>
      <c r="F226" s="13" t="s">
        <v>15</v>
      </c>
      <c r="G226" s="35" t="str">
        <f t="shared" si="10"/>
        <v>LIVE</v>
      </c>
      <c r="H226" s="40">
        <v>28.2</v>
      </c>
      <c r="I226" s="12">
        <v>1</v>
      </c>
      <c r="J226" s="12">
        <v>2</v>
      </c>
      <c r="K226" s="26">
        <f t="shared" si="11"/>
        <v>624.58003546018676</v>
      </c>
      <c r="L226" s="27">
        <f>IF(H226&lt;VLOOKUP(B226,'Plot Info'!$A$2:$T$500,9,FALSE),K226*0.0001*(1/VLOOKUP(B226,'Plot Info'!$A$2:$T$500,12,FALSE)),K226*0.0001*(1/VLOOKUP(B226,'Plot Info'!$A$2:$T$500,13,FALSE)))</f>
        <v>0.49702499999999999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11.46</v>
      </c>
      <c r="P226" s="12">
        <v>229</v>
      </c>
    </row>
    <row r="227" spans="1:16">
      <c r="A227" s="27" t="str">
        <f t="shared" si="9"/>
        <v>DLA030</v>
      </c>
      <c r="B227" s="4" t="s">
        <v>460</v>
      </c>
      <c r="C227" s="27" t="str">
        <f>VLOOKUP(B227,'Plot Info'!$A$2:$T$500,2,FALSE)</f>
        <v>Duke Loblolly</v>
      </c>
      <c r="D227" s="37" t="s">
        <v>228</v>
      </c>
      <c r="E227" s="4" t="s">
        <v>461</v>
      </c>
      <c r="F227" s="13" t="s">
        <v>15</v>
      </c>
      <c r="G227" s="35" t="str">
        <f t="shared" si="10"/>
        <v>LIVE</v>
      </c>
      <c r="H227" s="40">
        <v>22.9</v>
      </c>
      <c r="I227" s="12">
        <v>1</v>
      </c>
      <c r="J227" s="12">
        <v>2</v>
      </c>
      <c r="K227" s="26">
        <f t="shared" si="11"/>
        <v>411.87065086725585</v>
      </c>
      <c r="L227" s="27">
        <f>IF(H227&lt;VLOOKUP(B227,'Plot Info'!$A$2:$T$500,9,FALSE),K227*0.0001*(1/VLOOKUP(B227,'Plot Info'!$A$2:$T$500,12,FALSE)),K227*0.0001*(1/VLOOKUP(B227,'Plot Info'!$A$2:$T$500,13,FALSE)))</f>
        <v>0.32775624999999997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8.2200000000000006</v>
      </c>
      <c r="P227" s="12">
        <v>229</v>
      </c>
    </row>
    <row r="228" spans="1:16">
      <c r="A228" s="27" t="str">
        <f t="shared" si="9"/>
        <v>DLA031</v>
      </c>
      <c r="B228" s="4" t="s">
        <v>460</v>
      </c>
      <c r="C228" s="27" t="str">
        <f>VLOOKUP(B228,'Plot Info'!$A$2:$T$500,2,FALSE)</f>
        <v>Duke Loblolly</v>
      </c>
      <c r="D228" s="37" t="s">
        <v>229</v>
      </c>
      <c r="E228" s="4" t="s">
        <v>14</v>
      </c>
      <c r="F228" s="13" t="s">
        <v>214</v>
      </c>
      <c r="G228" s="35" t="str">
        <f t="shared" si="10"/>
        <v>LIVE</v>
      </c>
      <c r="H228" s="40">
        <v>11.4</v>
      </c>
      <c r="I228" s="12">
        <v>1</v>
      </c>
      <c r="J228" s="12">
        <v>2</v>
      </c>
      <c r="K228" s="26">
        <f t="shared" si="11"/>
        <v>102.07034531513239</v>
      </c>
      <c r="L228" s="27">
        <f>IF(H228&lt;VLOOKUP(B228,'Plot Info'!$A$2:$T$500,9,FALSE),K228*0.0001*(1/VLOOKUP(B228,'Plot Info'!$A$2:$T$500,12,FALSE)),K228*0.0001*(1/VLOOKUP(B228,'Plot Info'!$A$2:$T$500,13,FALSE)))</f>
        <v>0.19224852071005921</v>
      </c>
      <c r="M228" s="27">
        <f>IF(H228&lt;VLOOKUP(B228,'Plot Info'!$A$2:$T$500,9,FALSE),I228*1/(VLOOKUP(B228,'Plot Info'!$A$2:$T$500,12,FALSE)),I228*1/(VLOOKUP(B228,'Plot Info'!$A$2:$T$500,13,FALSE)))</f>
        <v>18.834904507916608</v>
      </c>
      <c r="N228" s="8" t="s">
        <v>465</v>
      </c>
      <c r="O228" s="40">
        <v>4.82</v>
      </c>
      <c r="P228" s="12">
        <v>222</v>
      </c>
    </row>
    <row r="229" spans="1:16">
      <c r="A229" s="27" t="str">
        <f t="shared" si="9"/>
        <v>DLA032</v>
      </c>
      <c r="B229" s="4" t="s">
        <v>460</v>
      </c>
      <c r="C229" s="27" t="str">
        <f>VLOOKUP(B229,'Plot Info'!$A$2:$T$500,2,FALSE)</f>
        <v>Duke Loblolly</v>
      </c>
      <c r="D229" s="37" t="s">
        <v>230</v>
      </c>
      <c r="E229" s="4" t="s">
        <v>461</v>
      </c>
      <c r="F229" s="13" t="s">
        <v>15</v>
      </c>
      <c r="G229" s="35" t="str">
        <f t="shared" si="10"/>
        <v>LIVE</v>
      </c>
      <c r="H229" s="40">
        <v>31.1</v>
      </c>
      <c r="I229" s="12">
        <v>1</v>
      </c>
      <c r="J229" s="12">
        <v>2</v>
      </c>
      <c r="K229" s="26">
        <f t="shared" si="11"/>
        <v>759.64495761964599</v>
      </c>
      <c r="L229" s="27">
        <f>IF(H229&lt;VLOOKUP(B229,'Plot Info'!$A$2:$T$500,9,FALSE),K229*0.0001*(1/VLOOKUP(B229,'Plot Info'!$A$2:$T$500,12,FALSE)),K229*0.0001*(1/VLOOKUP(B229,'Plot Info'!$A$2:$T$500,13,FALSE)))</f>
        <v>0.60450625000000013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5.47</v>
      </c>
      <c r="P229" s="12">
        <v>217</v>
      </c>
    </row>
    <row r="230" spans="1:16">
      <c r="A230" s="27" t="str">
        <f t="shared" si="9"/>
        <v>DLA033</v>
      </c>
      <c r="B230" s="4" t="s">
        <v>460</v>
      </c>
      <c r="C230" s="27" t="str">
        <f>VLOOKUP(B230,'Plot Info'!$A$2:$T$500,2,FALSE)</f>
        <v>Duke Loblolly</v>
      </c>
      <c r="D230" s="37" t="s">
        <v>231</v>
      </c>
      <c r="E230" s="4" t="s">
        <v>461</v>
      </c>
      <c r="F230" s="13" t="s">
        <v>15</v>
      </c>
      <c r="G230" s="35" t="str">
        <f t="shared" si="10"/>
        <v>LIVE</v>
      </c>
      <c r="H230" s="40">
        <v>36.6</v>
      </c>
      <c r="I230" s="12">
        <v>1</v>
      </c>
      <c r="J230" s="12">
        <v>2</v>
      </c>
      <c r="K230" s="26">
        <f t="shared" si="11"/>
        <v>1052.0879637606859</v>
      </c>
      <c r="L230" s="27">
        <f>IF(H230&lt;VLOOKUP(B230,'Plot Info'!$A$2:$T$500,9,FALSE),K230*0.0001*(1/VLOOKUP(B230,'Plot Info'!$A$2:$T$500,12,FALSE)),K230*0.0001*(1/VLOOKUP(B230,'Plot Info'!$A$2:$T$500,13,FALSE)))</f>
        <v>0.837225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7.49</v>
      </c>
      <c r="P230" s="12">
        <v>207</v>
      </c>
    </row>
    <row r="231" spans="1:16">
      <c r="A231" s="27" t="str">
        <f t="shared" si="9"/>
        <v>DLA034</v>
      </c>
      <c r="B231" s="4" t="s">
        <v>460</v>
      </c>
      <c r="C231" s="27" t="str">
        <f>VLOOKUP(B231,'Plot Info'!$A$2:$T$500,2,FALSE)</f>
        <v>Duke Loblolly</v>
      </c>
      <c r="D231" s="37" t="s">
        <v>232</v>
      </c>
      <c r="E231" s="4" t="s">
        <v>461</v>
      </c>
      <c r="F231" s="13" t="s">
        <v>81</v>
      </c>
      <c r="G231" s="35" t="str">
        <f t="shared" si="10"/>
        <v>DEAD</v>
      </c>
      <c r="H231" s="40">
        <v>14.4</v>
      </c>
      <c r="I231" s="12">
        <v>1</v>
      </c>
      <c r="J231" s="12">
        <v>2</v>
      </c>
      <c r="K231" s="26">
        <f t="shared" si="11"/>
        <v>162.86016316209489</v>
      </c>
      <c r="L231" s="27">
        <f>IF(H231&lt;VLOOKUP(B231,'Plot Info'!$A$2:$T$500,9,FALSE),K231*0.0001*(1/VLOOKUP(B231,'Plot Info'!$A$2:$T$500,12,FALSE)),K231*0.0001*(1/VLOOKUP(B231,'Plot Info'!$A$2:$T$500,13,FALSE)))</f>
        <v>0.30674556213017756</v>
      </c>
      <c r="M231" s="27">
        <f>IF(H231&lt;VLOOKUP(B231,'Plot Info'!$A$2:$T$500,9,FALSE),I231*1/(VLOOKUP(B231,'Plot Info'!$A$2:$T$500,12,FALSE)),I231*1/(VLOOKUP(B231,'Plot Info'!$A$2:$T$500,13,FALSE)))</f>
        <v>18.834904507916608</v>
      </c>
      <c r="O231" s="40">
        <v>8.99</v>
      </c>
      <c r="P231" s="12">
        <v>214</v>
      </c>
    </row>
    <row r="232" spans="1:16">
      <c r="A232" s="27" t="str">
        <f t="shared" si="9"/>
        <v>DLA035</v>
      </c>
      <c r="B232" s="4" t="s">
        <v>460</v>
      </c>
      <c r="C232" s="27" t="str">
        <f>VLOOKUP(B232,'Plot Info'!$A$2:$T$500,2,FALSE)</f>
        <v>Duke Loblolly</v>
      </c>
      <c r="D232" s="37" t="s">
        <v>233</v>
      </c>
      <c r="E232" s="4" t="s">
        <v>461</v>
      </c>
      <c r="F232" s="13" t="s">
        <v>15</v>
      </c>
      <c r="G232" s="35" t="str">
        <f t="shared" si="10"/>
        <v>LIVE</v>
      </c>
      <c r="H232" s="40">
        <v>26.4</v>
      </c>
      <c r="I232" s="12">
        <v>1</v>
      </c>
      <c r="J232" s="12">
        <v>2</v>
      </c>
      <c r="K232" s="26">
        <f t="shared" si="11"/>
        <v>547.39110396148544</v>
      </c>
      <c r="L232" s="27">
        <f>IF(H232&lt;VLOOKUP(B232,'Plot Info'!$A$2:$T$500,9,FALSE),K232*0.0001*(1/VLOOKUP(B232,'Plot Info'!$A$2:$T$500,12,FALSE)),K232*0.0001*(1/VLOOKUP(B232,'Plot Info'!$A$2:$T$500,13,FALSE)))</f>
        <v>0.43559999999999988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12.97</v>
      </c>
      <c r="P232" s="12">
        <v>223</v>
      </c>
    </row>
    <row r="233" spans="1:16">
      <c r="A233" s="27" t="str">
        <f t="shared" si="9"/>
        <v>DLA036</v>
      </c>
      <c r="B233" s="4" t="s">
        <v>460</v>
      </c>
      <c r="C233" s="27" t="str">
        <f>VLOOKUP(B233,'Plot Info'!$A$2:$T$500,2,FALSE)</f>
        <v>Duke Loblolly</v>
      </c>
      <c r="D233" s="37" t="s">
        <v>234</v>
      </c>
      <c r="E233" s="4" t="s">
        <v>461</v>
      </c>
      <c r="F233" s="13" t="s">
        <v>15</v>
      </c>
      <c r="G233" s="35" t="str">
        <f t="shared" si="10"/>
        <v>LIVE</v>
      </c>
      <c r="H233" s="40">
        <v>38</v>
      </c>
      <c r="I233" s="12">
        <v>1</v>
      </c>
      <c r="J233" s="12">
        <v>2</v>
      </c>
      <c r="K233" s="26">
        <f t="shared" si="11"/>
        <v>1134.1149479459152</v>
      </c>
      <c r="L233" s="27">
        <f>IF(H233&lt;VLOOKUP(B233,'Plot Info'!$A$2:$T$500,9,FALSE),K233*0.0001*(1/VLOOKUP(B233,'Plot Info'!$A$2:$T$500,12,FALSE)),K233*0.0001*(1/VLOOKUP(B233,'Plot Info'!$A$2:$T$500,13,FALSE)))</f>
        <v>0.90249999999999997</v>
      </c>
      <c r="M233" s="27">
        <f>IF(H233&lt;VLOOKUP(B233,'Plot Info'!$A$2:$T$500,9,FALSE),I233*1/(VLOOKUP(B233,'Plot Info'!$A$2:$T$500,12,FALSE)),I233*1/(VLOOKUP(B233,'Plot Info'!$A$2:$T$500,13,FALSE)))</f>
        <v>7.9577471545947667</v>
      </c>
      <c r="O233" s="40">
        <v>12.97</v>
      </c>
      <c r="P233" s="12">
        <v>206</v>
      </c>
    </row>
    <row r="234" spans="1:16">
      <c r="A234" s="27" t="str">
        <f t="shared" si="9"/>
        <v>DLA037</v>
      </c>
      <c r="B234" s="4" t="s">
        <v>460</v>
      </c>
      <c r="C234" s="27" t="str">
        <f>VLOOKUP(B234,'Plot Info'!$A$2:$T$500,2,FALSE)</f>
        <v>Duke Loblolly</v>
      </c>
      <c r="D234" s="37" t="s">
        <v>235</v>
      </c>
      <c r="E234" s="4" t="s">
        <v>461</v>
      </c>
      <c r="F234" s="13" t="s">
        <v>15</v>
      </c>
      <c r="G234" s="35" t="str">
        <f t="shared" si="10"/>
        <v>LIVE</v>
      </c>
      <c r="H234" s="40">
        <v>20.8</v>
      </c>
      <c r="I234" s="12">
        <v>1</v>
      </c>
      <c r="J234" s="12">
        <v>2</v>
      </c>
      <c r="K234" s="26">
        <f t="shared" si="11"/>
        <v>339.79466141227203</v>
      </c>
      <c r="L234" s="27">
        <f>IF(H234&lt;VLOOKUP(B234,'Plot Info'!$A$2:$T$500,9,FALSE),K234*0.0001*(1/VLOOKUP(B234,'Plot Info'!$A$2:$T$500,12,FALSE)),K234*0.0001*(1/VLOOKUP(B234,'Plot Info'!$A$2:$T$500,13,FALSE)))</f>
        <v>0.27039999999999997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11.34</v>
      </c>
      <c r="P234" s="12">
        <v>212</v>
      </c>
    </row>
    <row r="235" spans="1:16">
      <c r="A235" s="27" t="str">
        <f t="shared" si="9"/>
        <v>DLA038</v>
      </c>
      <c r="B235" s="4" t="s">
        <v>460</v>
      </c>
      <c r="C235" s="27" t="str">
        <f>VLOOKUP(B235,'Plot Info'!$A$2:$T$500,2,FALSE)</f>
        <v>Duke Loblolly</v>
      </c>
      <c r="D235" s="37" t="s">
        <v>238</v>
      </c>
      <c r="E235" s="4" t="s">
        <v>461</v>
      </c>
      <c r="F235" s="13" t="s">
        <v>15</v>
      </c>
      <c r="G235" s="35" t="str">
        <f t="shared" si="10"/>
        <v>LIVE</v>
      </c>
      <c r="H235" s="40">
        <v>31.5</v>
      </c>
      <c r="I235" s="12">
        <v>1</v>
      </c>
      <c r="J235" s="12">
        <v>2</v>
      </c>
      <c r="K235" s="26">
        <f t="shared" si="11"/>
        <v>779.31132763111805</v>
      </c>
      <c r="L235" s="27">
        <f>IF(H235&lt;VLOOKUP(B235,'Plot Info'!$A$2:$T$500,9,FALSE),K235*0.0001*(1/VLOOKUP(B235,'Plot Info'!$A$2:$T$500,12,FALSE)),K235*0.0001*(1/VLOOKUP(B235,'Plot Info'!$A$2:$T$500,13,FALSE)))</f>
        <v>0.62015624999999996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O235" s="40">
        <v>5.18</v>
      </c>
      <c r="P235" s="12">
        <v>176</v>
      </c>
    </row>
    <row r="236" spans="1:16">
      <c r="A236" s="27" t="str">
        <f t="shared" si="9"/>
        <v>DLA039</v>
      </c>
      <c r="B236" s="4" t="s">
        <v>460</v>
      </c>
      <c r="C236" s="27" t="str">
        <f>VLOOKUP(B236,'Plot Info'!$A$2:$T$500,2,FALSE)</f>
        <v>Duke Loblolly</v>
      </c>
      <c r="D236" s="37" t="s">
        <v>239</v>
      </c>
      <c r="E236" s="4" t="s">
        <v>436</v>
      </c>
      <c r="F236" s="13" t="s">
        <v>16</v>
      </c>
      <c r="G236" s="35" t="str">
        <f t="shared" si="10"/>
        <v>LIVE</v>
      </c>
      <c r="H236" s="40">
        <v>14.6</v>
      </c>
      <c r="I236" s="12">
        <v>1</v>
      </c>
      <c r="J236" s="12">
        <v>2</v>
      </c>
      <c r="K236" s="26">
        <f t="shared" si="11"/>
        <v>167.41547250980008</v>
      </c>
      <c r="L236" s="27">
        <f>IF(H236&lt;VLOOKUP(B236,'Plot Info'!$A$2:$T$500,9,FALSE),K236*0.0001*(1/VLOOKUP(B236,'Plot Info'!$A$2:$T$500,12,FALSE)),K236*0.0001*(1/VLOOKUP(B236,'Plot Info'!$A$2:$T$500,13,FALSE)))</f>
        <v>0.3153254437869823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12.4</v>
      </c>
      <c r="P236" s="12">
        <v>166</v>
      </c>
    </row>
    <row r="237" spans="1:16">
      <c r="A237" s="27" t="str">
        <f t="shared" si="9"/>
        <v>DLA040</v>
      </c>
      <c r="B237" s="4" t="s">
        <v>460</v>
      </c>
      <c r="C237" s="27" t="str">
        <f>VLOOKUP(B237,'Plot Info'!$A$2:$T$500,2,FALSE)</f>
        <v>Duke Loblolly</v>
      </c>
      <c r="D237" s="37" t="s">
        <v>240</v>
      </c>
      <c r="E237" s="4" t="s">
        <v>461</v>
      </c>
      <c r="F237" s="13" t="s">
        <v>15</v>
      </c>
      <c r="G237" s="35" t="str">
        <f t="shared" si="10"/>
        <v>LIVE</v>
      </c>
      <c r="H237" s="40">
        <v>32.1</v>
      </c>
      <c r="I237" s="12">
        <v>1</v>
      </c>
      <c r="J237" s="12">
        <v>2</v>
      </c>
      <c r="K237" s="26">
        <f t="shared" si="11"/>
        <v>809.28212154636469</v>
      </c>
      <c r="L237" s="27">
        <f>IF(H237&lt;VLOOKUP(B237,'Plot Info'!$A$2:$T$500,9,FALSE),K237*0.0001*(1/VLOOKUP(B237,'Plot Info'!$A$2:$T$500,12,FALSE)),K237*0.0001*(1/VLOOKUP(B237,'Plot Info'!$A$2:$T$500,13,FALSE)))</f>
        <v>0.64400625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O237" s="40">
        <v>11.02</v>
      </c>
      <c r="P237" s="12">
        <v>162</v>
      </c>
    </row>
    <row r="238" spans="1:16">
      <c r="A238" s="27" t="str">
        <f t="shared" si="9"/>
        <v>DLA041</v>
      </c>
      <c r="B238" s="4" t="s">
        <v>460</v>
      </c>
      <c r="C238" s="27" t="str">
        <f>VLOOKUP(B238,'Plot Info'!$A$2:$T$500,2,FALSE)</f>
        <v>Duke Loblolly</v>
      </c>
      <c r="D238" s="37" t="s">
        <v>241</v>
      </c>
      <c r="E238" s="4" t="s">
        <v>461</v>
      </c>
      <c r="F238" s="13" t="s">
        <v>15</v>
      </c>
      <c r="G238" s="35" t="str">
        <f t="shared" si="10"/>
        <v>LIVE</v>
      </c>
      <c r="H238" s="40">
        <v>21.7</v>
      </c>
      <c r="I238" s="12">
        <v>1</v>
      </c>
      <c r="J238" s="12">
        <v>2</v>
      </c>
      <c r="K238" s="26">
        <f t="shared" si="11"/>
        <v>369.83614116222441</v>
      </c>
      <c r="L238" s="27">
        <f>IF(H238&lt;VLOOKUP(B238,'Plot Info'!$A$2:$T$500,9,FALSE),K238*0.0001*(1/VLOOKUP(B238,'Plot Info'!$A$2:$T$500,12,FALSE)),K238*0.0001*(1/VLOOKUP(B238,'Plot Info'!$A$2:$T$500,13,FALSE)))</f>
        <v>0.29430624999999994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9.0500000000000007</v>
      </c>
      <c r="P238" s="12">
        <v>255</v>
      </c>
    </row>
    <row r="239" spans="1:16">
      <c r="A239" s="27" t="str">
        <f t="shared" si="9"/>
        <v>DLA042</v>
      </c>
      <c r="B239" s="4" t="s">
        <v>460</v>
      </c>
      <c r="C239" s="27" t="str">
        <f>VLOOKUP(B239,'Plot Info'!$A$2:$T$500,2,FALSE)</f>
        <v>Duke Loblolly</v>
      </c>
      <c r="D239" s="37" t="s">
        <v>242</v>
      </c>
      <c r="E239" s="4" t="s">
        <v>461</v>
      </c>
      <c r="F239" s="13" t="s">
        <v>81</v>
      </c>
      <c r="G239" s="35" t="str">
        <f t="shared" si="10"/>
        <v>DEAD</v>
      </c>
      <c r="H239" s="40">
        <v>24</v>
      </c>
      <c r="I239" s="12">
        <v>1</v>
      </c>
      <c r="J239" s="12">
        <v>0</v>
      </c>
      <c r="K239" s="26">
        <f t="shared" si="11"/>
        <v>452.38934211693021</v>
      </c>
      <c r="L239" s="27">
        <f>IF(H239&lt;VLOOKUP(B239,'Plot Info'!$A$2:$T$500,9,FALSE),K239*0.0001*(1/VLOOKUP(B239,'Plot Info'!$A$2:$T$500,12,FALSE)),K239*0.0001*(1/VLOOKUP(B239,'Plot Info'!$A$2:$T$500,13,FALSE)))</f>
        <v>0.36000000000000004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N239" s="8" t="s">
        <v>420</v>
      </c>
      <c r="O239" s="40">
        <v>7.42</v>
      </c>
      <c r="P239" s="12">
        <v>156</v>
      </c>
    </row>
    <row r="240" spans="1:16">
      <c r="A240" s="27" t="str">
        <f t="shared" si="9"/>
        <v>DLA043</v>
      </c>
      <c r="B240" s="4" t="s">
        <v>460</v>
      </c>
      <c r="C240" s="27" t="str">
        <f>VLOOKUP(B240,'Plot Info'!$A$2:$T$500,2,FALSE)</f>
        <v>Duke Loblolly</v>
      </c>
      <c r="D240" s="37" t="s">
        <v>243</v>
      </c>
      <c r="E240" s="4" t="s">
        <v>461</v>
      </c>
      <c r="F240" s="13" t="s">
        <v>15</v>
      </c>
      <c r="G240" s="35" t="str">
        <f t="shared" si="10"/>
        <v>LIVE</v>
      </c>
      <c r="H240" s="40">
        <v>29</v>
      </c>
      <c r="I240" s="12">
        <v>1</v>
      </c>
      <c r="J240" s="12">
        <v>2</v>
      </c>
      <c r="K240" s="26">
        <f t="shared" si="11"/>
        <v>660.51985541725401</v>
      </c>
      <c r="L240" s="27">
        <f>IF(H240&lt;VLOOKUP(B240,'Plot Info'!$A$2:$T$500,9,FALSE),K240*0.0001*(1/VLOOKUP(B240,'Plot Info'!$A$2:$T$500,12,FALSE)),K240*0.0001*(1/VLOOKUP(B240,'Plot Info'!$A$2:$T$500,13,FALSE)))</f>
        <v>0.52562500000000001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5</v>
      </c>
      <c r="P240" s="12">
        <v>146</v>
      </c>
    </row>
    <row r="241" spans="1:16">
      <c r="A241" s="27" t="str">
        <f t="shared" si="9"/>
        <v>DLA044</v>
      </c>
      <c r="B241" s="4" t="s">
        <v>460</v>
      </c>
      <c r="C241" s="27" t="str">
        <f>VLOOKUP(B241,'Plot Info'!$A$2:$T$500,2,FALSE)</f>
        <v>Duke Loblolly</v>
      </c>
      <c r="D241" s="37" t="s">
        <v>244</v>
      </c>
      <c r="E241" s="4" t="s">
        <v>461</v>
      </c>
      <c r="F241" s="13" t="s">
        <v>15</v>
      </c>
      <c r="G241" s="35" t="str">
        <f t="shared" si="10"/>
        <v>LIVE</v>
      </c>
      <c r="H241" s="40">
        <v>30.2</v>
      </c>
      <c r="I241" s="12">
        <v>1</v>
      </c>
      <c r="J241" s="12">
        <v>2</v>
      </c>
      <c r="K241" s="26">
        <f t="shared" si="11"/>
        <v>716.31454094500873</v>
      </c>
      <c r="L241" s="27">
        <f>IF(H241&lt;VLOOKUP(B241,'Plot Info'!$A$2:$T$500,9,FALSE),K241*0.0001*(1/VLOOKUP(B241,'Plot Info'!$A$2:$T$500,12,FALSE)),K241*0.0001*(1/VLOOKUP(B241,'Plot Info'!$A$2:$T$500,13,FALSE)))</f>
        <v>0.570025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3.32</v>
      </c>
      <c r="P241" s="12">
        <v>137</v>
      </c>
    </row>
    <row r="242" spans="1:16">
      <c r="A242" s="27" t="str">
        <f t="shared" si="9"/>
        <v>DLA045</v>
      </c>
      <c r="B242" s="4" t="s">
        <v>460</v>
      </c>
      <c r="C242" s="27" t="str">
        <f>VLOOKUP(B242,'Plot Info'!$A$2:$T$500,2,FALSE)</f>
        <v>Duke Loblolly</v>
      </c>
      <c r="D242" s="37" t="s">
        <v>245</v>
      </c>
      <c r="E242" s="4" t="s">
        <v>461</v>
      </c>
      <c r="F242" s="13" t="s">
        <v>15</v>
      </c>
      <c r="G242" s="35" t="str">
        <f t="shared" si="10"/>
        <v>LIVE</v>
      </c>
      <c r="H242" s="40">
        <v>26.1</v>
      </c>
      <c r="I242" s="12">
        <v>1</v>
      </c>
      <c r="J242" s="12">
        <v>2</v>
      </c>
      <c r="K242" s="26">
        <f t="shared" si="11"/>
        <v>535.02108288797581</v>
      </c>
      <c r="L242" s="27">
        <f>IF(H242&lt;VLOOKUP(B242,'Plot Info'!$A$2:$T$500,9,FALSE),K242*0.0001*(1/VLOOKUP(B242,'Plot Info'!$A$2:$T$500,12,FALSE)),K242*0.0001*(1/VLOOKUP(B242,'Plot Info'!$A$2:$T$500,13,FALSE)))</f>
        <v>0.42575625000000006</v>
      </c>
      <c r="M242" s="27">
        <f>IF(H242&lt;VLOOKUP(B242,'Plot Info'!$A$2:$T$500,9,FALSE),I242*1/(VLOOKUP(B242,'Plot Info'!$A$2:$T$500,12,FALSE)),I242*1/(VLOOKUP(B242,'Plot Info'!$A$2:$T$500,13,FALSE)))</f>
        <v>7.9577471545947667</v>
      </c>
      <c r="O242" s="40">
        <v>7.21</v>
      </c>
      <c r="P242" s="12">
        <v>138</v>
      </c>
    </row>
    <row r="243" spans="1:16">
      <c r="A243" s="27" t="str">
        <f t="shared" si="9"/>
        <v>DLA046</v>
      </c>
      <c r="B243" s="4" t="s">
        <v>460</v>
      </c>
      <c r="C243" s="27" t="str">
        <f>VLOOKUP(B243,'Plot Info'!$A$2:$T$500,2,FALSE)</f>
        <v>Duke Loblolly</v>
      </c>
      <c r="D243" s="37" t="s">
        <v>268</v>
      </c>
      <c r="E243" s="4" t="s">
        <v>461</v>
      </c>
      <c r="F243" s="13" t="s">
        <v>81</v>
      </c>
      <c r="G243" s="35" t="str">
        <f t="shared" si="10"/>
        <v>DEAD</v>
      </c>
      <c r="H243" s="40">
        <v>16.7</v>
      </c>
      <c r="I243" s="12">
        <v>1</v>
      </c>
      <c r="J243" s="12">
        <v>0</v>
      </c>
      <c r="K243" s="26">
        <f t="shared" si="11"/>
        <v>219.03969378991434</v>
      </c>
      <c r="L243" s="27">
        <f>IF(H243&lt;VLOOKUP(B243,'Plot Info'!$A$2:$T$500,9,FALSE),K243*0.0001*(1/VLOOKUP(B243,'Plot Info'!$A$2:$T$500,12,FALSE)),K243*0.0001*(1/VLOOKUP(B243,'Plot Info'!$A$2:$T$500,13,FALSE)))</f>
        <v>0.41255917159763311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420</v>
      </c>
      <c r="O243" s="40">
        <v>10.76</v>
      </c>
      <c r="P243" s="12">
        <v>141</v>
      </c>
    </row>
    <row r="244" spans="1:16">
      <c r="A244" s="27" t="str">
        <f t="shared" si="9"/>
        <v>DLA047</v>
      </c>
      <c r="B244" s="4" t="s">
        <v>460</v>
      </c>
      <c r="C244" s="27" t="str">
        <f>VLOOKUP(B244,'Plot Info'!$A$2:$T$500,2,FALSE)</f>
        <v>Duke Loblolly</v>
      </c>
      <c r="D244" s="37" t="s">
        <v>269</v>
      </c>
      <c r="E244" s="4" t="s">
        <v>461</v>
      </c>
      <c r="F244" s="13" t="s">
        <v>15</v>
      </c>
      <c r="G244" s="35" t="str">
        <f t="shared" si="10"/>
        <v>LIVE</v>
      </c>
      <c r="H244" s="40">
        <v>24.6</v>
      </c>
      <c r="I244" s="12">
        <v>1</v>
      </c>
      <c r="J244" s="12">
        <v>2</v>
      </c>
      <c r="K244" s="26">
        <f t="shared" si="11"/>
        <v>475.29155256159987</v>
      </c>
      <c r="L244" s="27">
        <f>IF(H244&lt;VLOOKUP(B244,'Plot Info'!$A$2:$T$500,9,FALSE),K244*0.0001*(1/VLOOKUP(B244,'Plot Info'!$A$2:$T$500,12,FALSE)),K244*0.0001*(1/VLOOKUP(B244,'Plot Info'!$A$2:$T$500,13,FALSE)))</f>
        <v>0.37822500000000009</v>
      </c>
      <c r="M244" s="27">
        <f>IF(H244&lt;VLOOKUP(B244,'Plot Info'!$A$2:$T$500,9,FALSE),I244*1/(VLOOKUP(B244,'Plot Info'!$A$2:$T$500,12,FALSE)),I244*1/(VLOOKUP(B244,'Plot Info'!$A$2:$T$500,13,FALSE)))</f>
        <v>7.9577471545947667</v>
      </c>
      <c r="O244" s="40">
        <v>11.73</v>
      </c>
      <c r="P244" s="12">
        <v>141</v>
      </c>
    </row>
    <row r="245" spans="1:16">
      <c r="A245" s="27" t="str">
        <f t="shared" si="9"/>
        <v>DLA048</v>
      </c>
      <c r="B245" s="4" t="s">
        <v>460</v>
      </c>
      <c r="C245" s="27" t="str">
        <f>VLOOKUP(B245,'Plot Info'!$A$2:$T$500,2,FALSE)</f>
        <v>Duke Loblolly</v>
      </c>
      <c r="D245" s="37" t="s">
        <v>270</v>
      </c>
      <c r="E245" s="4" t="s">
        <v>461</v>
      </c>
      <c r="F245" s="13" t="s">
        <v>15</v>
      </c>
      <c r="G245" s="35" t="str">
        <f t="shared" si="10"/>
        <v>LIVE</v>
      </c>
      <c r="H245" s="40">
        <v>26.5</v>
      </c>
      <c r="I245" s="12">
        <v>1</v>
      </c>
      <c r="J245" s="12">
        <v>2</v>
      </c>
      <c r="K245" s="26">
        <f t="shared" si="11"/>
        <v>551.54586024585808</v>
      </c>
      <c r="L245" s="27">
        <f>IF(H245&lt;VLOOKUP(B245,'Plot Info'!$A$2:$T$500,9,FALSE),K245*0.0001*(1/VLOOKUP(B245,'Plot Info'!$A$2:$T$500,12,FALSE)),K245*0.0001*(1/VLOOKUP(B245,'Plot Info'!$A$2:$T$500,13,FALSE)))</f>
        <v>0.43890625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12.52</v>
      </c>
      <c r="P245" s="12">
        <v>137</v>
      </c>
    </row>
    <row r="246" spans="1:16">
      <c r="A246" s="27" t="str">
        <f t="shared" si="9"/>
        <v>DLA049</v>
      </c>
      <c r="B246" s="4" t="s">
        <v>460</v>
      </c>
      <c r="C246" s="27" t="str">
        <f>VLOOKUP(B246,'Plot Info'!$A$2:$T$500,2,FALSE)</f>
        <v>Duke Loblolly</v>
      </c>
      <c r="D246" s="37" t="s">
        <v>271</v>
      </c>
      <c r="E246" s="4" t="s">
        <v>461</v>
      </c>
      <c r="F246" s="13" t="s">
        <v>15</v>
      </c>
      <c r="G246" s="35" t="str">
        <f t="shared" si="10"/>
        <v>LIVE</v>
      </c>
      <c r="H246" s="40">
        <v>22.4</v>
      </c>
      <c r="I246" s="12">
        <v>1</v>
      </c>
      <c r="J246" s="12">
        <v>2</v>
      </c>
      <c r="K246" s="26">
        <f t="shared" si="11"/>
        <v>394.08138246630358</v>
      </c>
      <c r="L246" s="27">
        <f>IF(H246&lt;VLOOKUP(B246,'Plot Info'!$A$2:$T$500,9,FALSE),K246*0.0001*(1/VLOOKUP(B246,'Plot Info'!$A$2:$T$500,12,FALSE)),K246*0.0001*(1/VLOOKUP(B246,'Plot Info'!$A$2:$T$500,13,FALSE)))</f>
        <v>0.31359999999999993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12.21</v>
      </c>
      <c r="P246" s="12">
        <v>150</v>
      </c>
    </row>
    <row r="247" spans="1:16">
      <c r="A247" s="27" t="str">
        <f t="shared" si="9"/>
        <v>DLA050</v>
      </c>
      <c r="B247" s="4" t="s">
        <v>460</v>
      </c>
      <c r="C247" s="27" t="str">
        <f>VLOOKUP(B247,'Plot Info'!$A$2:$T$500,2,FALSE)</f>
        <v>Duke Loblolly</v>
      </c>
      <c r="D247" s="37" t="s">
        <v>310</v>
      </c>
      <c r="E247" s="4" t="s">
        <v>14</v>
      </c>
      <c r="F247" s="13" t="s">
        <v>16</v>
      </c>
      <c r="G247" s="35" t="str">
        <f t="shared" si="10"/>
        <v>LIVE</v>
      </c>
      <c r="H247" s="40">
        <v>11.2</v>
      </c>
      <c r="I247" s="12">
        <v>1</v>
      </c>
      <c r="J247" s="12">
        <v>2</v>
      </c>
      <c r="K247" s="26">
        <f t="shared" si="11"/>
        <v>98.520345616575895</v>
      </c>
      <c r="L247" s="27">
        <f>IF(H247&lt;VLOOKUP(B247,'Plot Info'!$A$2:$T$500,9,FALSE),K247*0.0001*(1/VLOOKUP(B247,'Plot Info'!$A$2:$T$500,12,FALSE)),K247*0.0001*(1/VLOOKUP(B247,'Plot Info'!$A$2:$T$500,13,FALSE)))</f>
        <v>0.18556213017751474</v>
      </c>
      <c r="M247" s="27">
        <f>IF(H247&lt;VLOOKUP(B247,'Plot Info'!$A$2:$T$500,9,FALSE),I247*1/(VLOOKUP(B247,'Plot Info'!$A$2:$T$500,12,FALSE)),I247*1/(VLOOKUP(B247,'Plot Info'!$A$2:$T$500,13,FALSE)))</f>
        <v>18.834904507916608</v>
      </c>
      <c r="N247" s="8" t="s">
        <v>466</v>
      </c>
      <c r="O247" s="40">
        <v>10.81</v>
      </c>
      <c r="P247" s="12">
        <v>129</v>
      </c>
    </row>
    <row r="248" spans="1:16">
      <c r="A248" s="27" t="str">
        <f t="shared" si="9"/>
        <v>DLA051</v>
      </c>
      <c r="B248" s="4" t="s">
        <v>460</v>
      </c>
      <c r="C248" s="27" t="str">
        <f>VLOOKUP(B248,'Plot Info'!$A$2:$T$500,2,FALSE)</f>
        <v>Duke Loblolly</v>
      </c>
      <c r="D248" s="37" t="s">
        <v>311</v>
      </c>
      <c r="E248" s="4" t="s">
        <v>461</v>
      </c>
      <c r="F248" s="13" t="s">
        <v>15</v>
      </c>
      <c r="G248" s="35" t="str">
        <f t="shared" si="10"/>
        <v>LIVE</v>
      </c>
      <c r="H248" s="40">
        <v>26.8</v>
      </c>
      <c r="I248" s="12">
        <v>1</v>
      </c>
      <c r="J248" s="12">
        <v>2</v>
      </c>
      <c r="K248" s="26">
        <f t="shared" si="11"/>
        <v>564.10437687858325</v>
      </c>
      <c r="L248" s="27">
        <f>IF(H248&lt;VLOOKUP(B248,'Plot Info'!$A$2:$T$500,9,FALSE),K248*0.0001*(1/VLOOKUP(B248,'Plot Info'!$A$2:$T$500,12,FALSE)),K248*0.0001*(1/VLOOKUP(B248,'Plot Info'!$A$2:$T$500,13,FALSE)))</f>
        <v>0.44889999999999997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8.2799999999999994</v>
      </c>
      <c r="P248" s="12">
        <v>127</v>
      </c>
    </row>
    <row r="249" spans="1:16">
      <c r="A249" s="27" t="str">
        <f t="shared" si="9"/>
        <v>DLA052</v>
      </c>
      <c r="B249" s="4" t="s">
        <v>460</v>
      </c>
      <c r="C249" s="27" t="str">
        <f>VLOOKUP(B249,'Plot Info'!$A$2:$T$500,2,FALSE)</f>
        <v>Duke Loblolly</v>
      </c>
      <c r="D249" s="37" t="s">
        <v>319</v>
      </c>
      <c r="E249" s="4" t="s">
        <v>461</v>
      </c>
      <c r="F249" s="13" t="s">
        <v>15</v>
      </c>
      <c r="G249" s="35" t="str">
        <f t="shared" si="10"/>
        <v>LIVE</v>
      </c>
      <c r="H249" s="40">
        <v>25</v>
      </c>
      <c r="I249" s="12">
        <v>1</v>
      </c>
      <c r="J249" s="12">
        <v>2</v>
      </c>
      <c r="K249" s="26">
        <f t="shared" si="11"/>
        <v>490.87385212340519</v>
      </c>
      <c r="L249" s="27">
        <f>IF(H249&lt;VLOOKUP(B249,'Plot Info'!$A$2:$T$500,9,FALSE),K249*0.0001*(1/VLOOKUP(B249,'Plot Info'!$A$2:$T$500,12,FALSE)),K249*0.0001*(1/VLOOKUP(B249,'Plot Info'!$A$2:$T$500,13,FALSE)))</f>
        <v>0.39062500000000006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5.77</v>
      </c>
      <c r="P249" s="12">
        <v>132</v>
      </c>
    </row>
    <row r="250" spans="1:16">
      <c r="A250" s="27" t="str">
        <f t="shared" si="9"/>
        <v>DLA053</v>
      </c>
      <c r="B250" s="4" t="s">
        <v>460</v>
      </c>
      <c r="C250" s="27" t="str">
        <f>VLOOKUP(B250,'Plot Info'!$A$2:$T$500,2,FALSE)</f>
        <v>Duke Loblolly</v>
      </c>
      <c r="D250" s="37" t="s">
        <v>324</v>
      </c>
      <c r="E250" s="4" t="s">
        <v>461</v>
      </c>
      <c r="F250" s="13" t="s">
        <v>15</v>
      </c>
      <c r="G250" s="35" t="str">
        <f t="shared" si="10"/>
        <v>LIVE</v>
      </c>
      <c r="H250" s="40">
        <v>31.9</v>
      </c>
      <c r="I250" s="12">
        <v>1</v>
      </c>
      <c r="J250" s="12">
        <v>2</v>
      </c>
      <c r="K250" s="26">
        <f t="shared" si="11"/>
        <v>799.2290250548773</v>
      </c>
      <c r="L250" s="27">
        <f>IF(H250&lt;VLOOKUP(B250,'Plot Info'!$A$2:$T$500,9,FALSE),K250*0.0001*(1/VLOOKUP(B250,'Plot Info'!$A$2:$T$500,12,FALSE)),K250*0.0001*(1/VLOOKUP(B250,'Plot Info'!$A$2:$T$500,13,FALSE)))</f>
        <v>0.63600625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3.95</v>
      </c>
      <c r="P250" s="12">
        <v>109</v>
      </c>
    </row>
    <row r="251" spans="1:16">
      <c r="A251" s="27" t="str">
        <f t="shared" si="9"/>
        <v>DLA054</v>
      </c>
      <c r="B251" s="4" t="s">
        <v>460</v>
      </c>
      <c r="C251" s="27" t="str">
        <f>VLOOKUP(B251,'Plot Info'!$A$2:$T$500,2,FALSE)</f>
        <v>Duke Loblolly</v>
      </c>
      <c r="D251" s="37" t="s">
        <v>325</v>
      </c>
      <c r="E251" s="4" t="s">
        <v>461</v>
      </c>
      <c r="F251" s="13" t="s">
        <v>15</v>
      </c>
      <c r="G251" s="35" t="str">
        <f t="shared" si="10"/>
        <v>LIVE</v>
      </c>
      <c r="H251" s="40">
        <v>32.4</v>
      </c>
      <c r="I251" s="12">
        <v>1</v>
      </c>
      <c r="J251" s="12">
        <v>2</v>
      </c>
      <c r="K251" s="26">
        <f t="shared" si="11"/>
        <v>824.47957600810525</v>
      </c>
      <c r="L251" s="27">
        <f>IF(H251&lt;VLOOKUP(B251,'Plot Info'!$A$2:$T$500,9,FALSE),K251*0.0001*(1/VLOOKUP(B251,'Plot Info'!$A$2:$T$500,12,FALSE)),K251*0.0001*(1/VLOOKUP(B251,'Plot Info'!$A$2:$T$500,13,FALSE)))</f>
        <v>0.65609999999999991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3.54</v>
      </c>
      <c r="P251" s="12">
        <v>79</v>
      </c>
    </row>
    <row r="252" spans="1:16">
      <c r="A252" s="27" t="str">
        <f t="shared" si="9"/>
        <v>DLA055</v>
      </c>
      <c r="B252" s="4" t="s">
        <v>460</v>
      </c>
      <c r="C252" s="27" t="str">
        <f>VLOOKUP(B252,'Plot Info'!$A$2:$T$500,2,FALSE)</f>
        <v>Duke Loblolly</v>
      </c>
      <c r="D252" s="37" t="s">
        <v>326</v>
      </c>
      <c r="E252" s="4" t="s">
        <v>461</v>
      </c>
      <c r="F252" s="13" t="s">
        <v>15</v>
      </c>
      <c r="G252" s="35" t="str">
        <f t="shared" si="10"/>
        <v>LIVE</v>
      </c>
      <c r="H252" s="40">
        <v>27.8</v>
      </c>
      <c r="I252" s="12">
        <v>1</v>
      </c>
      <c r="J252" s="12">
        <v>2</v>
      </c>
      <c r="K252" s="26">
        <f t="shared" si="11"/>
        <v>606.98711660008394</v>
      </c>
      <c r="L252" s="27">
        <f>IF(H252&lt;VLOOKUP(B252,'Plot Info'!$A$2:$T$500,9,FALSE),K252*0.0001*(1/VLOOKUP(B252,'Plot Info'!$A$2:$T$500,12,FALSE)),K252*0.0001*(1/VLOOKUP(B252,'Plot Info'!$A$2:$T$500,13,FALSE)))</f>
        <v>0.48302500000000004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12.39</v>
      </c>
      <c r="P252" s="12">
        <v>119</v>
      </c>
    </row>
    <row r="253" spans="1:16">
      <c r="A253" s="27" t="str">
        <f t="shared" si="9"/>
        <v>DLA056</v>
      </c>
      <c r="B253" s="4" t="s">
        <v>460</v>
      </c>
      <c r="C253" s="27" t="str">
        <f>VLOOKUP(B253,'Plot Info'!$A$2:$T$500,2,FALSE)</f>
        <v>Duke Loblolly</v>
      </c>
      <c r="D253" s="37" t="s">
        <v>327</v>
      </c>
      <c r="E253" s="4" t="s">
        <v>461</v>
      </c>
      <c r="F253" s="13" t="s">
        <v>15</v>
      </c>
      <c r="G253" s="35" t="str">
        <f t="shared" si="10"/>
        <v>LIVE</v>
      </c>
      <c r="H253" s="40">
        <v>29.7</v>
      </c>
      <c r="I253" s="12">
        <v>1</v>
      </c>
      <c r="J253" s="12">
        <v>2</v>
      </c>
      <c r="K253" s="26">
        <f t="shared" si="11"/>
        <v>692.79186595125509</v>
      </c>
      <c r="L253" s="27">
        <f>IF(H253&lt;VLOOKUP(B253,'Plot Info'!$A$2:$T$500,9,FALSE),K253*0.0001*(1/VLOOKUP(B253,'Plot Info'!$A$2:$T$500,12,FALSE)),K253*0.0001*(1/VLOOKUP(B253,'Plot Info'!$A$2:$T$500,13,FALSE)))</f>
        <v>0.55130624999999989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11.59</v>
      </c>
      <c r="P253" s="12">
        <v>108</v>
      </c>
    </row>
    <row r="254" spans="1:16">
      <c r="A254" s="27" t="str">
        <f t="shared" si="9"/>
        <v>DLA057</v>
      </c>
      <c r="B254" s="4" t="s">
        <v>460</v>
      </c>
      <c r="C254" s="27" t="str">
        <f>VLOOKUP(B254,'Plot Info'!$A$2:$T$500,2,FALSE)</f>
        <v>Duke Loblolly</v>
      </c>
      <c r="D254" s="37" t="s">
        <v>328</v>
      </c>
      <c r="E254" s="4" t="s">
        <v>461</v>
      </c>
      <c r="F254" s="13" t="s">
        <v>15</v>
      </c>
      <c r="G254" s="35" t="str">
        <f t="shared" si="10"/>
        <v>LIVE</v>
      </c>
      <c r="H254" s="40">
        <v>24.1</v>
      </c>
      <c r="I254" s="12">
        <v>1</v>
      </c>
      <c r="J254" s="12">
        <v>2</v>
      </c>
      <c r="K254" s="26">
        <f t="shared" si="11"/>
        <v>456.167107282872</v>
      </c>
      <c r="L254" s="27">
        <f>IF(H254&lt;VLOOKUP(B254,'Plot Info'!$A$2:$T$500,9,FALSE),K254*0.0001*(1/VLOOKUP(B254,'Plot Info'!$A$2:$T$500,12,FALSE)),K254*0.0001*(1/VLOOKUP(B254,'Plot Info'!$A$2:$T$500,13,FALSE)))</f>
        <v>0.36300625000000003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8.9700000000000006</v>
      </c>
      <c r="P254" s="12">
        <v>106</v>
      </c>
    </row>
    <row r="255" spans="1:16">
      <c r="A255" s="27" t="str">
        <f t="shared" si="9"/>
        <v>DLA058</v>
      </c>
      <c r="B255" s="4" t="s">
        <v>460</v>
      </c>
      <c r="C255" s="27" t="str">
        <f>VLOOKUP(B255,'Plot Info'!$A$2:$T$500,2,FALSE)</f>
        <v>Duke Loblolly</v>
      </c>
      <c r="D255" s="37" t="s">
        <v>329</v>
      </c>
      <c r="E255" s="4" t="s">
        <v>461</v>
      </c>
      <c r="F255" s="13" t="s">
        <v>15</v>
      </c>
      <c r="G255" s="35" t="str">
        <f t="shared" si="10"/>
        <v>LIVE</v>
      </c>
      <c r="H255" s="40">
        <v>22.7</v>
      </c>
      <c r="I255" s="12">
        <v>1</v>
      </c>
      <c r="J255" s="12">
        <v>2</v>
      </c>
      <c r="K255" s="26">
        <f t="shared" si="11"/>
        <v>404.7078196170711</v>
      </c>
      <c r="L255" s="27">
        <f>IF(H255&lt;VLOOKUP(B255,'Plot Info'!$A$2:$T$500,9,FALSE),K255*0.0001*(1/VLOOKUP(B255,'Plot Info'!$A$2:$T$500,12,FALSE)),K255*0.0001*(1/VLOOKUP(B255,'Plot Info'!$A$2:$T$500,13,FALSE)))</f>
        <v>0.32205624999999999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8.25</v>
      </c>
      <c r="P255" s="12">
        <v>96</v>
      </c>
    </row>
    <row r="256" spans="1:16">
      <c r="A256" s="27" t="str">
        <f t="shared" si="9"/>
        <v>DLA059</v>
      </c>
      <c r="B256" s="4" t="s">
        <v>460</v>
      </c>
      <c r="C256" s="27" t="str">
        <f>VLOOKUP(B256,'Plot Info'!$A$2:$T$500,2,FALSE)</f>
        <v>Duke Loblolly</v>
      </c>
      <c r="D256" s="37" t="s">
        <v>330</v>
      </c>
      <c r="E256" s="4" t="s">
        <v>461</v>
      </c>
      <c r="F256" s="13" t="s">
        <v>15</v>
      </c>
      <c r="G256" s="35" t="str">
        <f t="shared" si="10"/>
        <v>LIVE</v>
      </c>
      <c r="H256" s="40">
        <v>22.9</v>
      </c>
      <c r="I256" s="12">
        <v>1</v>
      </c>
      <c r="J256" s="12">
        <v>2</v>
      </c>
      <c r="K256" s="26">
        <f t="shared" si="11"/>
        <v>411.87065086725585</v>
      </c>
      <c r="L256" s="27">
        <f>IF(H256&lt;VLOOKUP(B256,'Plot Info'!$A$2:$T$500,9,FALSE),K256*0.0001*(1/VLOOKUP(B256,'Plot Info'!$A$2:$T$500,12,FALSE)),K256*0.0001*(1/VLOOKUP(B256,'Plot Info'!$A$2:$T$500,13,FALSE)))</f>
        <v>0.32775624999999997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6.62</v>
      </c>
      <c r="P256" s="12">
        <v>86</v>
      </c>
    </row>
    <row r="257" spans="1:16">
      <c r="A257" s="27" t="str">
        <f t="shared" si="9"/>
        <v>DLA060</v>
      </c>
      <c r="B257" s="4" t="s">
        <v>460</v>
      </c>
      <c r="C257" s="27" t="str">
        <f>VLOOKUP(B257,'Plot Info'!$A$2:$T$500,2,FALSE)</f>
        <v>Duke Loblolly</v>
      </c>
      <c r="D257" s="37" t="s">
        <v>331</v>
      </c>
      <c r="E257" s="4" t="s">
        <v>461</v>
      </c>
      <c r="F257" s="13" t="s">
        <v>15</v>
      </c>
      <c r="G257" s="35" t="str">
        <f t="shared" si="10"/>
        <v>LIVE</v>
      </c>
      <c r="H257" s="40">
        <v>30.8</v>
      </c>
      <c r="I257" s="12">
        <v>1</v>
      </c>
      <c r="J257" s="12">
        <v>2</v>
      </c>
      <c r="K257" s="26">
        <f t="shared" si="11"/>
        <v>745.06011372535545</v>
      </c>
      <c r="L257" s="27">
        <f>IF(H257&lt;VLOOKUP(B257,'Plot Info'!$A$2:$T$500,9,FALSE),K257*0.0001*(1/VLOOKUP(B257,'Plot Info'!$A$2:$T$500,12,FALSE)),K257*0.0001*(1/VLOOKUP(B257,'Plot Info'!$A$2:$T$500,13,FALSE)))</f>
        <v>0.59290000000000009</v>
      </c>
      <c r="M257" s="27">
        <f>IF(H257&lt;VLOOKUP(B257,'Plot Info'!$A$2:$T$500,9,FALSE),I257*1/(VLOOKUP(B257,'Plot Info'!$A$2:$T$500,12,FALSE)),I257*1/(VLOOKUP(B257,'Plot Info'!$A$2:$T$500,13,FALSE)))</f>
        <v>7.9577471545947667</v>
      </c>
      <c r="O257" s="40">
        <v>10.95</v>
      </c>
      <c r="P257" s="12">
        <v>92</v>
      </c>
    </row>
    <row r="258" spans="1:16">
      <c r="A258" s="27" t="str">
        <f t="shared" ref="A258:A321" si="12">CONCATENATE(B258,D258)</f>
        <v>DLA061</v>
      </c>
      <c r="B258" s="4" t="s">
        <v>460</v>
      </c>
      <c r="C258" s="27" t="str">
        <f>VLOOKUP(B258,'Plot Info'!$A$2:$T$500,2,FALSE)</f>
        <v>Duke Loblolly</v>
      </c>
      <c r="D258" s="37" t="s">
        <v>332</v>
      </c>
      <c r="E258" s="4" t="s">
        <v>461</v>
      </c>
      <c r="F258" s="13" t="s">
        <v>15</v>
      </c>
      <c r="G258" s="35" t="str">
        <f t="shared" ref="G258:G321" si="13">IF(F258="*","DEAD","LIVE")</f>
        <v>LIVE</v>
      </c>
      <c r="H258" s="40">
        <v>21.4</v>
      </c>
      <c r="I258" s="12">
        <v>1</v>
      </c>
      <c r="J258" s="12">
        <v>2</v>
      </c>
      <c r="K258" s="26">
        <f t="shared" ref="K258:K321" si="14">((H258/2)^2)*PI()*I258</f>
        <v>359.68094290949534</v>
      </c>
      <c r="L258" s="27">
        <f>IF(H258&lt;VLOOKUP(B258,'Plot Info'!$A$2:$T$500,9,FALSE),K258*0.0001*(1/VLOOKUP(B258,'Plot Info'!$A$2:$T$500,12,FALSE)),K258*0.0001*(1/VLOOKUP(B258,'Plot Info'!$A$2:$T$500,13,FALSE)))</f>
        <v>0.28622499999999995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6.59</v>
      </c>
      <c r="P258" s="12">
        <v>64</v>
      </c>
    </row>
    <row r="259" spans="1:16">
      <c r="A259" s="27" t="str">
        <f t="shared" si="12"/>
        <v>DLA062</v>
      </c>
      <c r="B259" s="4" t="s">
        <v>460</v>
      </c>
      <c r="C259" s="27" t="str">
        <f>VLOOKUP(B259,'Plot Info'!$A$2:$T$500,2,FALSE)</f>
        <v>Duke Loblolly</v>
      </c>
      <c r="D259" s="37" t="s">
        <v>333</v>
      </c>
      <c r="E259" s="4" t="s">
        <v>461</v>
      </c>
      <c r="F259" s="13" t="s">
        <v>15</v>
      </c>
      <c r="G259" s="35" t="str">
        <f t="shared" si="13"/>
        <v>LIVE</v>
      </c>
      <c r="H259" s="40">
        <v>23.6</v>
      </c>
      <c r="I259" s="12">
        <v>1</v>
      </c>
      <c r="J259" s="12">
        <v>2</v>
      </c>
      <c r="K259" s="26">
        <f t="shared" si="14"/>
        <v>437.43536108584283</v>
      </c>
      <c r="L259" s="27">
        <f>IF(H259&lt;VLOOKUP(B259,'Plot Info'!$A$2:$T$500,9,FALSE),K259*0.0001*(1/VLOOKUP(B259,'Plot Info'!$A$2:$T$500,12,FALSE)),K259*0.0001*(1/VLOOKUP(B259,'Plot Info'!$A$2:$T$500,13,FALSE)))</f>
        <v>0.34810000000000002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7.12</v>
      </c>
      <c r="P259" s="12">
        <v>55</v>
      </c>
    </row>
    <row r="260" spans="1:16">
      <c r="A260" s="27" t="str">
        <f t="shared" si="12"/>
        <v>DLA063</v>
      </c>
      <c r="B260" s="4" t="s">
        <v>460</v>
      </c>
      <c r="C260" s="27" t="str">
        <f>VLOOKUP(B260,'Plot Info'!$A$2:$T$500,2,FALSE)</f>
        <v>Duke Loblolly</v>
      </c>
      <c r="D260" s="37" t="s">
        <v>334</v>
      </c>
      <c r="E260" s="4" t="s">
        <v>461</v>
      </c>
      <c r="F260" s="13" t="s">
        <v>15</v>
      </c>
      <c r="G260" s="35" t="str">
        <f t="shared" si="13"/>
        <v>LIVE</v>
      </c>
      <c r="H260" s="40">
        <v>28.2</v>
      </c>
      <c r="I260" s="12">
        <v>1</v>
      </c>
      <c r="J260" s="12">
        <v>2</v>
      </c>
      <c r="K260" s="26">
        <f t="shared" si="14"/>
        <v>624.58003546018676</v>
      </c>
      <c r="L260" s="27">
        <f>IF(H260&lt;VLOOKUP(B260,'Plot Info'!$A$2:$T$500,9,FALSE),K260*0.0001*(1/VLOOKUP(B260,'Plot Info'!$A$2:$T$500,12,FALSE)),K260*0.0001*(1/VLOOKUP(B260,'Plot Info'!$A$2:$T$500,13,FALSE)))</f>
        <v>0.49702499999999999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8.5</v>
      </c>
      <c r="P260" s="12">
        <v>60</v>
      </c>
    </row>
    <row r="261" spans="1:16">
      <c r="A261" s="27" t="str">
        <f t="shared" si="12"/>
        <v>DLA064</v>
      </c>
      <c r="B261" s="4" t="s">
        <v>460</v>
      </c>
      <c r="C261" s="27" t="str">
        <f>VLOOKUP(B261,'Plot Info'!$A$2:$T$500,2,FALSE)</f>
        <v>Duke Loblolly</v>
      </c>
      <c r="D261" s="37" t="s">
        <v>335</v>
      </c>
      <c r="E261" s="4" t="s">
        <v>77</v>
      </c>
      <c r="F261" s="13" t="s">
        <v>16</v>
      </c>
      <c r="G261" s="35" t="str">
        <f t="shared" si="13"/>
        <v>LIVE</v>
      </c>
      <c r="H261" s="40">
        <v>16.100000000000001</v>
      </c>
      <c r="I261" s="12">
        <v>1</v>
      </c>
      <c r="J261" s="12">
        <v>2</v>
      </c>
      <c r="K261" s="26">
        <f t="shared" si="14"/>
        <v>203.58305793425259</v>
      </c>
      <c r="L261" s="27">
        <f>IF(H261&lt;VLOOKUP(B261,'Plot Info'!$A$2:$T$500,9,FALSE),K261*0.0001*(1/VLOOKUP(B261,'Plot Info'!$A$2:$T$500,12,FALSE)),K261*0.0001*(1/VLOOKUP(B261,'Plot Info'!$A$2:$T$500,13,FALSE)))</f>
        <v>0.38344674556213021</v>
      </c>
      <c r="M261" s="27">
        <f>IF(H261&lt;VLOOKUP(B261,'Plot Info'!$A$2:$T$500,9,FALSE),I261*1/(VLOOKUP(B261,'Plot Info'!$A$2:$T$500,12,FALSE)),I261*1/(VLOOKUP(B261,'Plot Info'!$A$2:$T$500,13,FALSE)))</f>
        <v>18.834904507916608</v>
      </c>
      <c r="O261" s="40">
        <v>9.67</v>
      </c>
      <c r="P261" s="12">
        <v>56</v>
      </c>
    </row>
    <row r="262" spans="1:16">
      <c r="A262" s="27" t="str">
        <f t="shared" si="12"/>
        <v>DLA065</v>
      </c>
      <c r="B262" s="4" t="s">
        <v>460</v>
      </c>
      <c r="C262" s="27" t="str">
        <f>VLOOKUP(B262,'Plot Info'!$A$2:$T$500,2,FALSE)</f>
        <v>Duke Loblolly</v>
      </c>
      <c r="D262" s="37" t="s">
        <v>336</v>
      </c>
      <c r="E262" s="4" t="s">
        <v>77</v>
      </c>
      <c r="F262" s="13" t="s">
        <v>16</v>
      </c>
      <c r="G262" s="35" t="str">
        <f t="shared" si="13"/>
        <v>LIVE</v>
      </c>
      <c r="H262" s="40">
        <v>26.4</v>
      </c>
      <c r="I262" s="12">
        <v>1</v>
      </c>
      <c r="J262" s="12">
        <v>2</v>
      </c>
      <c r="K262" s="26">
        <f t="shared" si="14"/>
        <v>547.39110396148544</v>
      </c>
      <c r="L262" s="27">
        <f>IF(H262&lt;VLOOKUP(B262,'Plot Info'!$A$2:$T$500,9,FALSE),K262*0.0001*(1/VLOOKUP(B262,'Plot Info'!$A$2:$T$500,12,FALSE)),K262*0.0001*(1/VLOOKUP(B262,'Plot Info'!$A$2:$T$500,13,FALSE)))</f>
        <v>0.43559999999999988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9.84</v>
      </c>
      <c r="P262" s="12">
        <v>54</v>
      </c>
    </row>
    <row r="263" spans="1:16">
      <c r="A263" s="27" t="str">
        <f t="shared" si="12"/>
        <v>DLA066</v>
      </c>
      <c r="B263" s="4" t="s">
        <v>460</v>
      </c>
      <c r="C263" s="27" t="str">
        <f>VLOOKUP(B263,'Plot Info'!$A$2:$T$500,2,FALSE)</f>
        <v>Duke Loblolly</v>
      </c>
      <c r="D263" s="37" t="s">
        <v>337</v>
      </c>
      <c r="E263" s="4" t="s">
        <v>77</v>
      </c>
      <c r="F263" s="13" t="s">
        <v>16</v>
      </c>
      <c r="G263" s="35" t="str">
        <f t="shared" si="13"/>
        <v>LIVE</v>
      </c>
      <c r="H263" s="40">
        <v>12.7</v>
      </c>
      <c r="I263" s="12">
        <v>1</v>
      </c>
      <c r="J263" s="12">
        <v>2</v>
      </c>
      <c r="K263" s="26">
        <f t="shared" si="14"/>
        <v>126.67686977437442</v>
      </c>
      <c r="L263" s="27">
        <f>IF(H263&lt;VLOOKUP(B263,'Plot Info'!$A$2:$T$500,9,FALSE),K263*0.0001*(1/VLOOKUP(B263,'Plot Info'!$A$2:$T$500,12,FALSE)),K263*0.0001*(1/VLOOKUP(B263,'Plot Info'!$A$2:$T$500,13,FALSE)))</f>
        <v>0.238594674556213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10.45</v>
      </c>
      <c r="P263" s="12">
        <v>56</v>
      </c>
    </row>
    <row r="264" spans="1:16">
      <c r="A264" s="27" t="str">
        <f t="shared" si="12"/>
        <v>DLA067</v>
      </c>
      <c r="B264" s="4" t="s">
        <v>460</v>
      </c>
      <c r="C264" s="27" t="str">
        <f>VLOOKUP(B264,'Plot Info'!$A$2:$T$500,2,FALSE)</f>
        <v>Duke Loblolly</v>
      </c>
      <c r="D264" s="37" t="s">
        <v>338</v>
      </c>
      <c r="E264" s="4" t="s">
        <v>461</v>
      </c>
      <c r="F264" s="13" t="s">
        <v>81</v>
      </c>
      <c r="G264" s="35" t="str">
        <f t="shared" si="13"/>
        <v>DEAD</v>
      </c>
      <c r="H264" s="40">
        <v>19.399999999999999</v>
      </c>
      <c r="I264" s="12">
        <v>1</v>
      </c>
      <c r="J264" s="12">
        <v>2</v>
      </c>
      <c r="K264" s="26">
        <f t="shared" si="14"/>
        <v>295.5924527762636</v>
      </c>
      <c r="L264" s="27">
        <f>IF(H264&lt;VLOOKUP(B264,'Plot Info'!$A$2:$T$500,9,FALSE),K264*0.0001*(1/VLOOKUP(B264,'Plot Info'!$A$2:$T$500,12,FALSE)),K264*0.0001*(1/VLOOKUP(B264,'Plot Info'!$A$2:$T$500,13,FALSE)))</f>
        <v>0.55674556213017745</v>
      </c>
      <c r="M264" s="27">
        <f>IF(H264&lt;VLOOKUP(B264,'Plot Info'!$A$2:$T$500,9,FALSE),I264*1/(VLOOKUP(B264,'Plot Info'!$A$2:$T$500,12,FALSE)),I264*1/(VLOOKUP(B264,'Plot Info'!$A$2:$T$500,13,FALSE)))</f>
        <v>18.834904507916608</v>
      </c>
      <c r="O264" s="40">
        <v>10.5</v>
      </c>
      <c r="P264" s="12">
        <v>45</v>
      </c>
    </row>
    <row r="265" spans="1:16">
      <c r="A265" s="27" t="str">
        <f t="shared" si="12"/>
        <v>DLA068</v>
      </c>
      <c r="B265" s="4" t="s">
        <v>460</v>
      </c>
      <c r="C265" s="27" t="str">
        <f>VLOOKUP(B265,'Plot Info'!$A$2:$T$500,2,FALSE)</f>
        <v>Duke Loblolly</v>
      </c>
      <c r="D265" s="37" t="s">
        <v>340</v>
      </c>
      <c r="E265" s="4" t="s">
        <v>461</v>
      </c>
      <c r="F265" s="13" t="s">
        <v>15</v>
      </c>
      <c r="G265" s="35" t="str">
        <f t="shared" si="13"/>
        <v>LIVE</v>
      </c>
      <c r="H265" s="40">
        <v>26.9</v>
      </c>
      <c r="I265" s="12">
        <v>1</v>
      </c>
      <c r="J265" s="12">
        <v>2</v>
      </c>
      <c r="K265" s="26">
        <f t="shared" si="14"/>
        <v>568.32196501602743</v>
      </c>
      <c r="L265" s="27">
        <f>IF(H265&lt;VLOOKUP(B265,'Plot Info'!$A$2:$T$500,9,FALSE),K265*0.0001*(1/VLOOKUP(B265,'Plot Info'!$A$2:$T$500,12,FALSE)),K265*0.0001*(1/VLOOKUP(B265,'Plot Info'!$A$2:$T$500,13,FALSE)))</f>
        <v>0.45225624999999992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11.7</v>
      </c>
      <c r="P265" s="12">
        <v>42</v>
      </c>
    </row>
    <row r="266" spans="1:16">
      <c r="A266" s="27" t="str">
        <f t="shared" si="12"/>
        <v>DLB001</v>
      </c>
      <c r="B266" s="4" t="s">
        <v>468</v>
      </c>
      <c r="C266" s="27" t="str">
        <f>VLOOKUP(B266,'Plot Info'!$A$2:$T$500,2,FALSE)</f>
        <v>Duke Loblolly</v>
      </c>
      <c r="D266" s="37" t="s">
        <v>161</v>
      </c>
      <c r="E266" s="4" t="s">
        <v>461</v>
      </c>
      <c r="F266" s="13" t="s">
        <v>15</v>
      </c>
      <c r="G266" s="35" t="str">
        <f t="shared" si="13"/>
        <v>LIVE</v>
      </c>
      <c r="H266" s="40">
        <v>37.799999999999997</v>
      </c>
      <c r="I266" s="12">
        <v>1</v>
      </c>
      <c r="J266" s="12">
        <v>2</v>
      </c>
      <c r="K266" s="26">
        <f t="shared" si="14"/>
        <v>1122.2083117888099</v>
      </c>
      <c r="L266" s="27">
        <f>IF(H266&lt;VLOOKUP(B266,'Plot Info'!$A$2:$T$500,9,FALSE),K266*0.0001*(1/VLOOKUP(B266,'Plot Info'!$A$2:$T$500,12,FALSE)),K266*0.0001*(1/VLOOKUP(B266,'Plot Info'!$A$2:$T$500,13,FALSE)))</f>
        <v>0.89302499999999985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1.85</v>
      </c>
      <c r="P266" s="12">
        <v>96</v>
      </c>
    </row>
    <row r="267" spans="1:16">
      <c r="A267" s="27" t="str">
        <f t="shared" si="12"/>
        <v>DLB002</v>
      </c>
      <c r="B267" s="4" t="s">
        <v>468</v>
      </c>
      <c r="C267" s="27" t="str">
        <f>VLOOKUP(B267,'Plot Info'!$A$2:$T$500,2,FALSE)</f>
        <v>Duke Loblolly</v>
      </c>
      <c r="D267" s="37" t="s">
        <v>162</v>
      </c>
      <c r="E267" s="4" t="s">
        <v>77</v>
      </c>
      <c r="F267" s="13" t="s">
        <v>16</v>
      </c>
      <c r="G267" s="35" t="str">
        <f t="shared" si="13"/>
        <v>LIVE</v>
      </c>
      <c r="H267" s="40">
        <v>12.8</v>
      </c>
      <c r="I267" s="12">
        <v>1</v>
      </c>
      <c r="J267" s="12">
        <v>2</v>
      </c>
      <c r="K267" s="26">
        <f t="shared" si="14"/>
        <v>128.67963509103794</v>
      </c>
      <c r="L267" s="27">
        <f>IF(H267&lt;VLOOKUP(B267,'Plot Info'!$A$2:$T$500,9,FALSE),K267*0.0001*(1/VLOOKUP(B267,'Plot Info'!$A$2:$T$500,12,FALSE)),K267*0.0001*(1/VLOOKUP(B267,'Plot Info'!$A$2:$T$500,13,FALSE)))</f>
        <v>0.2423668639053255</v>
      </c>
      <c r="M267" s="27">
        <f>IF(H267&lt;VLOOKUP(B267,'Plot Info'!$A$2:$T$500,9,FALSE),I267*1/(VLOOKUP(B267,'Plot Info'!$A$2:$T$500,12,FALSE)),I267*1/(VLOOKUP(B267,'Plot Info'!$A$2:$T$500,13,FALSE)))</f>
        <v>18.834904507916608</v>
      </c>
      <c r="O267" s="40">
        <v>4.5599999999999996</v>
      </c>
      <c r="P267" s="12">
        <v>99</v>
      </c>
    </row>
    <row r="268" spans="1:16">
      <c r="A268" s="27" t="str">
        <f t="shared" si="12"/>
        <v>DLB003</v>
      </c>
      <c r="B268" s="4" t="s">
        <v>468</v>
      </c>
      <c r="C268" s="27" t="str">
        <f>VLOOKUP(B268,'Plot Info'!$A$2:$T$500,2,FALSE)</f>
        <v>Duke Loblolly</v>
      </c>
      <c r="D268" s="37" t="s">
        <v>163</v>
      </c>
      <c r="E268" s="4" t="s">
        <v>461</v>
      </c>
      <c r="F268" s="13" t="s">
        <v>15</v>
      </c>
      <c r="G268" s="35" t="str">
        <f t="shared" si="13"/>
        <v>LIVE</v>
      </c>
      <c r="H268" s="40">
        <v>19.8</v>
      </c>
      <c r="I268" s="12">
        <v>1</v>
      </c>
      <c r="J268" s="12">
        <v>2</v>
      </c>
      <c r="K268" s="26">
        <f t="shared" si="14"/>
        <v>307.90749597833565</v>
      </c>
      <c r="L268" s="27">
        <f>IF(H268&lt;VLOOKUP(B268,'Plot Info'!$A$2:$T$500,9,FALSE),K268*0.0001*(1/VLOOKUP(B268,'Plot Info'!$A$2:$T$500,12,FALSE)),K268*0.0001*(1/VLOOKUP(B268,'Plot Info'!$A$2:$T$500,13,FALSE)))</f>
        <v>0.57994082840236694</v>
      </c>
      <c r="M268" s="27">
        <f>IF(H268&lt;VLOOKUP(B268,'Plot Info'!$A$2:$T$500,9,FALSE),I268*1/(VLOOKUP(B268,'Plot Info'!$A$2:$T$500,12,FALSE)),I268*1/(VLOOKUP(B268,'Plot Info'!$A$2:$T$500,13,FALSE)))</f>
        <v>18.834904507916608</v>
      </c>
      <c r="O268" s="40">
        <v>9.11</v>
      </c>
      <c r="P268" s="12">
        <v>96</v>
      </c>
    </row>
    <row r="269" spans="1:16">
      <c r="A269" s="27" t="str">
        <f t="shared" si="12"/>
        <v>DLB004</v>
      </c>
      <c r="B269" s="4" t="s">
        <v>468</v>
      </c>
      <c r="C269" s="27" t="str">
        <f>VLOOKUP(B269,'Plot Info'!$A$2:$T$500,2,FALSE)</f>
        <v>Duke Loblolly</v>
      </c>
      <c r="D269" s="37" t="s">
        <v>164</v>
      </c>
      <c r="E269" s="4" t="s">
        <v>436</v>
      </c>
      <c r="F269" s="13" t="s">
        <v>16</v>
      </c>
      <c r="G269" s="35" t="str">
        <f t="shared" si="13"/>
        <v>LIVE</v>
      </c>
      <c r="H269" s="40">
        <v>11.6</v>
      </c>
      <c r="I269" s="12">
        <v>1</v>
      </c>
      <c r="J269" s="12">
        <v>2</v>
      </c>
      <c r="K269" s="26">
        <f t="shared" si="14"/>
        <v>105.68317686676065</v>
      </c>
      <c r="L269" s="27">
        <f>IF(H269&lt;VLOOKUP(B269,'Plot Info'!$A$2:$T$500,9,FALSE),K269*0.0001*(1/VLOOKUP(B269,'Plot Info'!$A$2:$T$500,12,FALSE)),K269*0.0001*(1/VLOOKUP(B269,'Plot Info'!$A$2:$T$500,13,FALSE)))</f>
        <v>0.19905325443786984</v>
      </c>
      <c r="M269" s="27">
        <f>IF(H269&lt;VLOOKUP(B269,'Plot Info'!$A$2:$T$500,9,FALSE),I269*1/(VLOOKUP(B269,'Plot Info'!$A$2:$T$500,12,FALSE)),I269*1/(VLOOKUP(B269,'Plot Info'!$A$2:$T$500,13,FALSE)))</f>
        <v>18.834904507916608</v>
      </c>
      <c r="O269" s="40">
        <v>12.15</v>
      </c>
      <c r="P269" s="12">
        <v>88</v>
      </c>
    </row>
    <row r="270" spans="1:16">
      <c r="A270" s="27" t="str">
        <f t="shared" si="12"/>
        <v>DLB005</v>
      </c>
      <c r="B270" s="4" t="s">
        <v>468</v>
      </c>
      <c r="C270" s="27" t="str">
        <f>VLOOKUP(B270,'Plot Info'!$A$2:$T$500,2,FALSE)</f>
        <v>Duke Loblolly</v>
      </c>
      <c r="D270" s="37" t="s">
        <v>165</v>
      </c>
      <c r="E270" s="4" t="s">
        <v>436</v>
      </c>
      <c r="F270" s="13" t="s">
        <v>16</v>
      </c>
      <c r="G270" s="35" t="str">
        <f t="shared" si="13"/>
        <v>LIVE</v>
      </c>
      <c r="H270" s="40">
        <v>14</v>
      </c>
      <c r="I270" s="12">
        <v>1</v>
      </c>
      <c r="J270" s="12">
        <v>2</v>
      </c>
      <c r="K270" s="26">
        <f t="shared" si="14"/>
        <v>153.93804002589985</v>
      </c>
      <c r="L270" s="27">
        <f>IF(H270&lt;VLOOKUP(B270,'Plot Info'!$A$2:$T$500,9,FALSE),K270*0.0001*(1/VLOOKUP(B270,'Plot Info'!$A$2:$T$500,12,FALSE)),K270*0.0001*(1/VLOOKUP(B270,'Plot Info'!$A$2:$T$500,13,FALSE)))</f>
        <v>0.28994082840236685</v>
      </c>
      <c r="M270" s="27">
        <f>IF(H270&lt;VLOOKUP(B270,'Plot Info'!$A$2:$T$500,9,FALSE),I270*1/(VLOOKUP(B270,'Plot Info'!$A$2:$T$500,12,FALSE)),I270*1/(VLOOKUP(B270,'Plot Info'!$A$2:$T$500,13,FALSE)))</f>
        <v>18.834904507916608</v>
      </c>
      <c r="O270" s="40">
        <v>12.07</v>
      </c>
      <c r="P270" s="12">
        <v>76</v>
      </c>
    </row>
    <row r="271" spans="1:16">
      <c r="A271" s="27" t="str">
        <f t="shared" si="12"/>
        <v>DLB006</v>
      </c>
      <c r="B271" s="4" t="s">
        <v>468</v>
      </c>
      <c r="C271" s="27" t="str">
        <f>VLOOKUP(B271,'Plot Info'!$A$2:$T$500,2,FALSE)</f>
        <v>Duke Loblolly</v>
      </c>
      <c r="D271" s="37" t="s">
        <v>166</v>
      </c>
      <c r="E271" s="4" t="s">
        <v>461</v>
      </c>
      <c r="F271" s="13" t="s">
        <v>15</v>
      </c>
      <c r="G271" s="35" t="str">
        <f t="shared" si="13"/>
        <v>LIVE</v>
      </c>
      <c r="H271" s="40">
        <v>11.9</v>
      </c>
      <c r="I271" s="12">
        <v>1</v>
      </c>
      <c r="J271" s="12">
        <v>2</v>
      </c>
      <c r="K271" s="26">
        <f t="shared" si="14"/>
        <v>111.22023391871267</v>
      </c>
      <c r="L271" s="27">
        <f>IF(H271&lt;VLOOKUP(B271,'Plot Info'!$A$2:$T$500,9,FALSE),K271*0.0001*(1/VLOOKUP(B271,'Plot Info'!$A$2:$T$500,12,FALSE)),K271*0.0001*(1/VLOOKUP(B271,'Plot Info'!$A$2:$T$500,13,FALSE)))</f>
        <v>0.20948224852071007</v>
      </c>
      <c r="M271" s="27">
        <f>IF(H271&lt;VLOOKUP(B271,'Plot Info'!$A$2:$T$500,9,FALSE),I271*1/(VLOOKUP(B271,'Plot Info'!$A$2:$T$500,12,FALSE)),I271*1/(VLOOKUP(B271,'Plot Info'!$A$2:$T$500,13,FALSE)))</f>
        <v>18.834904507916608</v>
      </c>
      <c r="O271" s="40">
        <v>7.93</v>
      </c>
      <c r="P271" s="12">
        <v>70</v>
      </c>
    </row>
    <row r="272" spans="1:16">
      <c r="A272" s="27" t="str">
        <f t="shared" si="12"/>
        <v>DLB007</v>
      </c>
      <c r="B272" s="4" t="s">
        <v>468</v>
      </c>
      <c r="C272" s="27" t="str">
        <f>VLOOKUP(B272,'Plot Info'!$A$2:$T$500,2,FALSE)</f>
        <v>Duke Loblolly</v>
      </c>
      <c r="D272" s="37" t="s">
        <v>167</v>
      </c>
      <c r="E272" s="4" t="s">
        <v>461</v>
      </c>
      <c r="F272" s="13" t="s">
        <v>15</v>
      </c>
      <c r="G272" s="35" t="str">
        <f t="shared" si="13"/>
        <v>LIVE</v>
      </c>
      <c r="H272" s="40">
        <v>23.3</v>
      </c>
      <c r="I272" s="12">
        <v>1</v>
      </c>
      <c r="J272" s="12">
        <v>2</v>
      </c>
      <c r="K272" s="26">
        <f t="shared" si="14"/>
        <v>426.38480892684066</v>
      </c>
      <c r="L272" s="27">
        <f>IF(H272&lt;VLOOKUP(B272,'Plot Info'!$A$2:$T$500,9,FALSE),K272*0.0001*(1/VLOOKUP(B272,'Plot Info'!$A$2:$T$500,12,FALSE)),K272*0.0001*(1/VLOOKUP(B272,'Plot Info'!$A$2:$T$500,13,FALSE)))</f>
        <v>0.33930624999999992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7.6</v>
      </c>
      <c r="P272" s="12">
        <v>74</v>
      </c>
    </row>
    <row r="273" spans="1:16">
      <c r="A273" s="27" t="str">
        <f t="shared" si="12"/>
        <v>DLB008</v>
      </c>
      <c r="B273" s="4" t="s">
        <v>468</v>
      </c>
      <c r="C273" s="27" t="str">
        <f>VLOOKUP(B273,'Plot Info'!$A$2:$T$500,2,FALSE)</f>
        <v>Duke Loblolly</v>
      </c>
      <c r="D273" s="37" t="s">
        <v>168</v>
      </c>
      <c r="E273" s="4" t="s">
        <v>461</v>
      </c>
      <c r="F273" s="13" t="s">
        <v>15</v>
      </c>
      <c r="G273" s="35" t="str">
        <f t="shared" si="13"/>
        <v>LIVE</v>
      </c>
      <c r="H273" s="40">
        <v>24.6</v>
      </c>
      <c r="I273" s="12">
        <v>1</v>
      </c>
      <c r="J273" s="12">
        <v>2</v>
      </c>
      <c r="K273" s="26">
        <f t="shared" si="14"/>
        <v>475.29155256159987</v>
      </c>
      <c r="L273" s="27">
        <f>IF(H273&lt;VLOOKUP(B273,'Plot Info'!$A$2:$T$500,9,FALSE),K273*0.0001*(1/VLOOKUP(B273,'Plot Info'!$A$2:$T$500,12,FALSE)),K273*0.0001*(1/VLOOKUP(B273,'Plot Info'!$A$2:$T$500,13,FALSE)))</f>
        <v>0.37822500000000009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6.28</v>
      </c>
      <c r="P273" s="12">
        <v>78</v>
      </c>
    </row>
    <row r="274" spans="1:16">
      <c r="A274" s="27" t="str">
        <f t="shared" si="12"/>
        <v>DLB009</v>
      </c>
      <c r="B274" s="4" t="s">
        <v>468</v>
      </c>
      <c r="C274" s="27" t="str">
        <f>VLOOKUP(B274,'Plot Info'!$A$2:$T$500,2,FALSE)</f>
        <v>Duke Loblolly</v>
      </c>
      <c r="D274" s="37" t="s">
        <v>169</v>
      </c>
      <c r="E274" s="4" t="s">
        <v>461</v>
      </c>
      <c r="F274" s="13" t="s">
        <v>15</v>
      </c>
      <c r="G274" s="35" t="str">
        <f t="shared" si="13"/>
        <v>LIVE</v>
      </c>
      <c r="H274" s="40">
        <v>33</v>
      </c>
      <c r="I274" s="12">
        <v>1</v>
      </c>
      <c r="J274" s="12">
        <v>2</v>
      </c>
      <c r="K274" s="26">
        <f t="shared" si="14"/>
        <v>855.2985999398212</v>
      </c>
      <c r="L274" s="27">
        <f>IF(H274&lt;VLOOKUP(B274,'Plot Info'!$A$2:$T$500,9,FALSE),K274*0.0001*(1/VLOOKUP(B274,'Plot Info'!$A$2:$T$500,12,FALSE)),K274*0.0001*(1/VLOOKUP(B274,'Plot Info'!$A$2:$T$500,13,FALSE)))</f>
        <v>0.68062499999999992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3.44</v>
      </c>
      <c r="P274" s="12">
        <v>47</v>
      </c>
    </row>
    <row r="275" spans="1:16">
      <c r="A275" s="27" t="str">
        <f t="shared" si="12"/>
        <v>DLB010</v>
      </c>
      <c r="B275" s="4" t="s">
        <v>468</v>
      </c>
      <c r="C275" s="27" t="str">
        <f>VLOOKUP(B275,'Plot Info'!$A$2:$T$500,2,FALSE)</f>
        <v>Duke Loblolly</v>
      </c>
      <c r="D275" s="37" t="s">
        <v>170</v>
      </c>
      <c r="E275" s="4" t="s">
        <v>461</v>
      </c>
      <c r="F275" s="13" t="s">
        <v>15</v>
      </c>
      <c r="G275" s="35" t="str">
        <f t="shared" si="13"/>
        <v>LIVE</v>
      </c>
      <c r="H275" s="40">
        <v>26.4</v>
      </c>
      <c r="I275" s="12">
        <v>1</v>
      </c>
      <c r="J275" s="12">
        <v>2</v>
      </c>
      <c r="K275" s="26">
        <f t="shared" si="14"/>
        <v>547.39110396148544</v>
      </c>
      <c r="L275" s="27">
        <f>IF(H275&lt;VLOOKUP(B275,'Plot Info'!$A$2:$T$500,9,FALSE),K275*0.0001*(1/VLOOKUP(B275,'Plot Info'!$A$2:$T$500,12,FALSE)),K275*0.0001*(1/VLOOKUP(B275,'Plot Info'!$A$2:$T$500,13,FALSE)))</f>
        <v>0.43559999999999988</v>
      </c>
      <c r="M275" s="27">
        <f>IF(H275&lt;VLOOKUP(B275,'Plot Info'!$A$2:$T$500,9,FALSE),I275*1/(VLOOKUP(B275,'Plot Info'!$A$2:$T$500,12,FALSE)),I275*1/(VLOOKUP(B275,'Plot Info'!$A$2:$T$500,13,FALSE)))</f>
        <v>7.9577471545947667</v>
      </c>
      <c r="O275" s="40">
        <v>8.6300000000000008</v>
      </c>
      <c r="P275" s="12">
        <v>58</v>
      </c>
    </row>
    <row r="276" spans="1:16">
      <c r="A276" s="27" t="str">
        <f t="shared" si="12"/>
        <v>DLB011</v>
      </c>
      <c r="B276" s="4" t="s">
        <v>468</v>
      </c>
      <c r="C276" s="27" t="str">
        <f>VLOOKUP(B276,'Plot Info'!$A$2:$T$500,2,FALSE)</f>
        <v>Duke Loblolly</v>
      </c>
      <c r="D276" s="37" t="s">
        <v>171</v>
      </c>
      <c r="E276" s="4" t="s">
        <v>461</v>
      </c>
      <c r="F276" s="13" t="s">
        <v>15</v>
      </c>
      <c r="G276" s="35" t="str">
        <f t="shared" si="13"/>
        <v>LIVE</v>
      </c>
      <c r="H276" s="40">
        <v>28.9</v>
      </c>
      <c r="I276" s="12">
        <v>1</v>
      </c>
      <c r="J276" s="12">
        <v>2</v>
      </c>
      <c r="K276" s="26">
        <f t="shared" si="14"/>
        <v>655.97240005118272</v>
      </c>
      <c r="L276" s="27">
        <f>IF(H276&lt;VLOOKUP(B276,'Plot Info'!$A$2:$T$500,9,FALSE),K276*0.0001*(1/VLOOKUP(B276,'Plot Info'!$A$2:$T$500,12,FALSE)),K276*0.0001*(1/VLOOKUP(B276,'Plot Info'!$A$2:$T$500,13,FALSE)))</f>
        <v>0.52200624999999989</v>
      </c>
      <c r="M276" s="27">
        <f>IF(H276&lt;VLOOKUP(B276,'Plot Info'!$A$2:$T$500,9,FALSE),I276*1/(VLOOKUP(B276,'Plot Info'!$A$2:$T$500,12,FALSE)),I276*1/(VLOOKUP(B276,'Plot Info'!$A$2:$T$500,13,FALSE)))</f>
        <v>7.9577471545947667</v>
      </c>
      <c r="O276" s="40">
        <v>11.65</v>
      </c>
      <c r="P276" s="12">
        <v>63</v>
      </c>
    </row>
    <row r="277" spans="1:16">
      <c r="A277" s="27" t="str">
        <f t="shared" si="12"/>
        <v>DLB012</v>
      </c>
      <c r="B277" s="4" t="s">
        <v>468</v>
      </c>
      <c r="C277" s="27" t="str">
        <f>VLOOKUP(B277,'Plot Info'!$A$2:$T$500,2,FALSE)</f>
        <v>Duke Loblolly</v>
      </c>
      <c r="D277" s="37" t="s">
        <v>172</v>
      </c>
      <c r="E277" s="4" t="s">
        <v>461</v>
      </c>
      <c r="F277" s="13" t="s">
        <v>15</v>
      </c>
      <c r="G277" s="35" t="str">
        <f t="shared" si="13"/>
        <v>LIVE</v>
      </c>
      <c r="H277" s="40">
        <v>15.8</v>
      </c>
      <c r="I277" s="12">
        <v>1</v>
      </c>
      <c r="J277" s="12">
        <v>2</v>
      </c>
      <c r="K277" s="26">
        <f t="shared" si="14"/>
        <v>196.066797510539</v>
      </c>
      <c r="L277" s="27">
        <f>IF(H277&lt;VLOOKUP(B277,'Plot Info'!$A$2:$T$500,9,FALSE),K277*0.0001*(1/VLOOKUP(B277,'Plot Info'!$A$2:$T$500,12,FALSE)),K277*0.0001*(1/VLOOKUP(B277,'Plot Info'!$A$2:$T$500,13,FALSE)))</f>
        <v>0.36928994082840239</v>
      </c>
      <c r="M277" s="27">
        <f>IF(H277&lt;VLOOKUP(B277,'Plot Info'!$A$2:$T$500,9,FALSE),I277*1/(VLOOKUP(B277,'Plot Info'!$A$2:$T$500,12,FALSE)),I277*1/(VLOOKUP(B277,'Plot Info'!$A$2:$T$500,13,FALSE)))</f>
        <v>18.834904507916608</v>
      </c>
      <c r="O277" s="40">
        <v>12.86</v>
      </c>
      <c r="P277" s="12">
        <v>53</v>
      </c>
    </row>
    <row r="278" spans="1:16">
      <c r="A278" s="27" t="str">
        <f t="shared" si="12"/>
        <v>DLB013</v>
      </c>
      <c r="B278" s="4" t="s">
        <v>468</v>
      </c>
      <c r="C278" s="27" t="str">
        <f>VLOOKUP(B278,'Plot Info'!$A$2:$T$500,2,FALSE)</f>
        <v>Duke Loblolly</v>
      </c>
      <c r="D278" s="37" t="s">
        <v>173</v>
      </c>
      <c r="E278" s="4" t="s">
        <v>461</v>
      </c>
      <c r="F278" s="13" t="s">
        <v>15</v>
      </c>
      <c r="G278" s="35" t="str">
        <f t="shared" si="13"/>
        <v>LIVE</v>
      </c>
      <c r="H278" s="40">
        <v>25.3</v>
      </c>
      <c r="I278" s="12">
        <v>1</v>
      </c>
      <c r="J278" s="12">
        <v>2</v>
      </c>
      <c r="K278" s="26">
        <f t="shared" si="14"/>
        <v>502.72551040907268</v>
      </c>
      <c r="L278" s="27">
        <f>IF(H278&lt;VLOOKUP(B278,'Plot Info'!$A$2:$T$500,9,FALSE),K278*0.0001*(1/VLOOKUP(B278,'Plot Info'!$A$2:$T$500,12,FALSE)),K278*0.0001*(1/VLOOKUP(B278,'Plot Info'!$A$2:$T$500,13,FALSE)))</f>
        <v>0.40005625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10.99</v>
      </c>
      <c r="P278" s="12">
        <v>55</v>
      </c>
    </row>
    <row r="279" spans="1:16">
      <c r="A279" s="27" t="str">
        <f t="shared" si="12"/>
        <v>DLB014</v>
      </c>
      <c r="B279" s="4" t="s">
        <v>468</v>
      </c>
      <c r="C279" s="27" t="str">
        <f>VLOOKUP(B279,'Plot Info'!$A$2:$T$500,2,FALSE)</f>
        <v>Duke Loblolly</v>
      </c>
      <c r="D279" s="37" t="s">
        <v>174</v>
      </c>
      <c r="E279" s="4" t="s">
        <v>461</v>
      </c>
      <c r="F279" s="13" t="s">
        <v>15</v>
      </c>
      <c r="G279" s="35" t="str">
        <f t="shared" si="13"/>
        <v>LIVE</v>
      </c>
      <c r="H279" s="40">
        <v>20.5</v>
      </c>
      <c r="I279" s="12">
        <v>1</v>
      </c>
      <c r="J279" s="12">
        <v>2</v>
      </c>
      <c r="K279" s="26">
        <f t="shared" si="14"/>
        <v>330.06357816777762</v>
      </c>
      <c r="L279" s="27">
        <f>IF(H279&lt;VLOOKUP(B279,'Plot Info'!$A$2:$T$500,9,FALSE),K279*0.0001*(1/VLOOKUP(B279,'Plot Info'!$A$2:$T$500,12,FALSE)),K279*0.0001*(1/VLOOKUP(B279,'Plot Info'!$A$2:$T$500,13,FALSE)))</f>
        <v>0.26265624999999998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6.52</v>
      </c>
      <c r="P279" s="12">
        <v>37</v>
      </c>
    </row>
    <row r="280" spans="1:16">
      <c r="A280" s="27" t="str">
        <f t="shared" si="12"/>
        <v>DLB015</v>
      </c>
      <c r="B280" s="4" t="s">
        <v>468</v>
      </c>
      <c r="C280" s="27" t="str">
        <f>VLOOKUP(B280,'Plot Info'!$A$2:$T$500,2,FALSE)</f>
        <v>Duke Loblolly</v>
      </c>
      <c r="D280" s="37" t="s">
        <v>175</v>
      </c>
      <c r="E280" s="4" t="s">
        <v>461</v>
      </c>
      <c r="F280" s="13" t="s">
        <v>15</v>
      </c>
      <c r="G280" s="35" t="str">
        <f t="shared" si="13"/>
        <v>LIVE</v>
      </c>
      <c r="H280" s="40">
        <v>35.200000000000003</v>
      </c>
      <c r="I280" s="12">
        <v>1</v>
      </c>
      <c r="J280" s="12">
        <v>2</v>
      </c>
      <c r="K280" s="26">
        <f t="shared" si="14"/>
        <v>973.1397403759745</v>
      </c>
      <c r="L280" s="27">
        <f>IF(H280&lt;VLOOKUP(B280,'Plot Info'!$A$2:$T$500,9,FALSE),K280*0.0001*(1/VLOOKUP(B280,'Plot Info'!$A$2:$T$500,12,FALSE)),K280*0.0001*(1/VLOOKUP(B280,'Plot Info'!$A$2:$T$500,13,FALSE)))</f>
        <v>0.77440000000000009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5.69</v>
      </c>
      <c r="P280" s="12">
        <v>26</v>
      </c>
    </row>
    <row r="281" spans="1:16">
      <c r="A281" s="27" t="str">
        <f t="shared" si="12"/>
        <v>DLB016</v>
      </c>
      <c r="B281" s="4" t="s">
        <v>468</v>
      </c>
      <c r="C281" s="27" t="str">
        <f>VLOOKUP(B281,'Plot Info'!$A$2:$T$500,2,FALSE)</f>
        <v>Duke Loblolly</v>
      </c>
      <c r="D281" s="37" t="s">
        <v>176</v>
      </c>
      <c r="E281" s="4" t="s">
        <v>461</v>
      </c>
      <c r="F281" s="13" t="s">
        <v>15</v>
      </c>
      <c r="G281" s="35" t="str">
        <f t="shared" si="13"/>
        <v>LIVE</v>
      </c>
      <c r="H281" s="40">
        <v>26.2</v>
      </c>
      <c r="I281" s="12">
        <v>1</v>
      </c>
      <c r="J281" s="12">
        <v>2</v>
      </c>
      <c r="K281" s="26">
        <f t="shared" si="14"/>
        <v>539.12871528254436</v>
      </c>
      <c r="L281" s="27">
        <f>IF(H281&lt;VLOOKUP(B281,'Plot Info'!$A$2:$T$500,9,FALSE),K281*0.0001*(1/VLOOKUP(B281,'Plot Info'!$A$2:$T$500,12,FALSE)),K281*0.0001*(1/VLOOKUP(B281,'Plot Info'!$A$2:$T$500,13,FALSE)))</f>
        <v>0.42902499999999999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10.94</v>
      </c>
      <c r="P281" s="12">
        <v>38</v>
      </c>
    </row>
    <row r="282" spans="1:16">
      <c r="A282" s="27" t="str">
        <f t="shared" si="12"/>
        <v>DLB017</v>
      </c>
      <c r="B282" s="4" t="s">
        <v>468</v>
      </c>
      <c r="C282" s="27" t="str">
        <f>VLOOKUP(B282,'Plot Info'!$A$2:$T$500,2,FALSE)</f>
        <v>Duke Loblolly</v>
      </c>
      <c r="D282" s="37" t="s">
        <v>177</v>
      </c>
      <c r="E282" s="4" t="s">
        <v>461</v>
      </c>
      <c r="F282" s="13" t="s">
        <v>81</v>
      </c>
      <c r="G282" s="35" t="str">
        <f t="shared" si="13"/>
        <v>DEAD</v>
      </c>
      <c r="H282" s="40">
        <v>10.8</v>
      </c>
      <c r="I282" s="12">
        <v>1</v>
      </c>
      <c r="J282" s="12">
        <v>0</v>
      </c>
      <c r="K282" s="26">
        <f t="shared" si="14"/>
        <v>91.608841778678382</v>
      </c>
      <c r="L282" s="27">
        <f>IF(H282&lt;VLOOKUP(B282,'Plot Info'!$A$2:$T$500,9,FALSE),K282*0.0001*(1/VLOOKUP(B282,'Plot Info'!$A$2:$T$500,12,FALSE)),K282*0.0001*(1/VLOOKUP(B282,'Plot Info'!$A$2:$T$500,13,FALSE)))</f>
        <v>0.17254437869822487</v>
      </c>
      <c r="M282" s="27">
        <f>IF(H282&lt;VLOOKUP(B282,'Plot Info'!$A$2:$T$500,9,FALSE),I282*1/(VLOOKUP(B282,'Plot Info'!$A$2:$T$500,12,FALSE)),I282*1/(VLOOKUP(B282,'Plot Info'!$A$2:$T$500,13,FALSE)))</f>
        <v>18.834904507916608</v>
      </c>
      <c r="N282" s="8" t="s">
        <v>471</v>
      </c>
      <c r="O282" s="40">
        <v>7.92</v>
      </c>
      <c r="P282" s="12">
        <v>40</v>
      </c>
    </row>
    <row r="283" spans="1:16">
      <c r="A283" s="27" t="str">
        <f t="shared" si="12"/>
        <v>DLB018</v>
      </c>
      <c r="B283" s="4" t="s">
        <v>468</v>
      </c>
      <c r="C283" s="27" t="str">
        <f>VLOOKUP(B283,'Plot Info'!$A$2:$T$500,2,FALSE)</f>
        <v>Duke Loblolly</v>
      </c>
      <c r="D283" s="37" t="s">
        <v>178</v>
      </c>
      <c r="E283" s="4" t="s">
        <v>461</v>
      </c>
      <c r="F283" s="13" t="s">
        <v>15</v>
      </c>
      <c r="G283" s="35" t="str">
        <f t="shared" si="13"/>
        <v>LIVE</v>
      </c>
      <c r="H283" s="40">
        <v>19.8</v>
      </c>
      <c r="I283" s="12">
        <v>1</v>
      </c>
      <c r="J283" s="12">
        <v>2</v>
      </c>
      <c r="K283" s="26">
        <f t="shared" si="14"/>
        <v>307.90749597833565</v>
      </c>
      <c r="L283" s="27">
        <f>IF(H283&lt;VLOOKUP(B283,'Plot Info'!$A$2:$T$500,9,FALSE),K283*0.0001*(1/VLOOKUP(B283,'Plot Info'!$A$2:$T$500,12,FALSE)),K283*0.0001*(1/VLOOKUP(B283,'Plot Info'!$A$2:$T$500,13,FALSE)))</f>
        <v>0.57994082840236694</v>
      </c>
      <c r="M283" s="27">
        <f>IF(H283&lt;VLOOKUP(B283,'Plot Info'!$A$2:$T$500,9,FALSE),I283*1/(VLOOKUP(B283,'Plot Info'!$A$2:$T$500,12,FALSE)),I283*1/(VLOOKUP(B283,'Plot Info'!$A$2:$T$500,13,FALSE)))</f>
        <v>18.834904507916608</v>
      </c>
      <c r="O283" s="40">
        <v>11.36</v>
      </c>
      <c r="P283" s="12">
        <v>27</v>
      </c>
    </row>
    <row r="284" spans="1:16">
      <c r="A284" s="27" t="str">
        <f t="shared" si="12"/>
        <v>DLB019</v>
      </c>
      <c r="B284" s="4" t="s">
        <v>468</v>
      </c>
      <c r="C284" s="27" t="str">
        <f>VLOOKUP(B284,'Plot Info'!$A$2:$T$500,2,FALSE)</f>
        <v>Duke Loblolly</v>
      </c>
      <c r="D284" s="37" t="s">
        <v>179</v>
      </c>
      <c r="E284" s="4" t="s">
        <v>461</v>
      </c>
      <c r="F284" s="13" t="s">
        <v>15</v>
      </c>
      <c r="G284" s="35" t="str">
        <f t="shared" si="13"/>
        <v>LIVE</v>
      </c>
      <c r="H284" s="40">
        <v>13.5</v>
      </c>
      <c r="I284" s="12">
        <v>1</v>
      </c>
      <c r="J284" s="12">
        <v>2</v>
      </c>
      <c r="K284" s="26">
        <f t="shared" si="14"/>
        <v>143.13881527918494</v>
      </c>
      <c r="L284" s="27">
        <f>IF(H284&lt;VLOOKUP(B284,'Plot Info'!$A$2:$T$500,9,FALSE),K284*0.0001*(1/VLOOKUP(B284,'Plot Info'!$A$2:$T$500,12,FALSE)),K284*0.0001*(1/VLOOKUP(B284,'Plot Info'!$A$2:$T$500,13,FALSE)))</f>
        <v>0.26960059171597633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10.84</v>
      </c>
      <c r="P284" s="12">
        <v>21</v>
      </c>
    </row>
    <row r="285" spans="1:16">
      <c r="A285" s="27" t="str">
        <f t="shared" si="12"/>
        <v>DLB020</v>
      </c>
      <c r="B285" s="4" t="s">
        <v>468</v>
      </c>
      <c r="C285" s="27" t="str">
        <f>VLOOKUP(B285,'Plot Info'!$A$2:$T$500,2,FALSE)</f>
        <v>Duke Loblolly</v>
      </c>
      <c r="D285" s="37" t="s">
        <v>180</v>
      </c>
      <c r="E285" s="4" t="s">
        <v>461</v>
      </c>
      <c r="F285" s="13" t="s">
        <v>15</v>
      </c>
      <c r="G285" s="35" t="str">
        <f t="shared" si="13"/>
        <v>LIVE</v>
      </c>
      <c r="H285" s="40">
        <v>21.4</v>
      </c>
      <c r="I285" s="12">
        <v>1</v>
      </c>
      <c r="J285" s="12">
        <v>2</v>
      </c>
      <c r="K285" s="26">
        <f t="shared" si="14"/>
        <v>359.68094290949534</v>
      </c>
      <c r="L285" s="27">
        <f>IF(H285&lt;VLOOKUP(B285,'Plot Info'!$A$2:$T$500,9,FALSE),K285*0.0001*(1/VLOOKUP(B285,'Plot Info'!$A$2:$T$500,12,FALSE)),K285*0.0001*(1/VLOOKUP(B285,'Plot Info'!$A$2:$T$500,13,FALSE)))</f>
        <v>0.28622499999999995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12.7</v>
      </c>
      <c r="P285" s="12">
        <v>359</v>
      </c>
    </row>
    <row r="286" spans="1:16">
      <c r="A286" s="27" t="str">
        <f t="shared" si="12"/>
        <v>DLB021</v>
      </c>
      <c r="B286" s="4" t="s">
        <v>468</v>
      </c>
      <c r="C286" s="27" t="str">
        <f>VLOOKUP(B286,'Plot Info'!$A$2:$T$500,2,FALSE)</f>
        <v>Duke Loblolly</v>
      </c>
      <c r="D286" s="37" t="s">
        <v>219</v>
      </c>
      <c r="E286" s="4" t="s">
        <v>461</v>
      </c>
      <c r="F286" s="13" t="s">
        <v>15</v>
      </c>
      <c r="G286" s="35" t="str">
        <f t="shared" si="13"/>
        <v>LIVE</v>
      </c>
      <c r="H286" s="40">
        <v>31.9</v>
      </c>
      <c r="I286" s="12">
        <v>1</v>
      </c>
      <c r="J286" s="12">
        <v>2</v>
      </c>
      <c r="K286" s="26">
        <f t="shared" si="14"/>
        <v>799.2290250548773</v>
      </c>
      <c r="L286" s="27">
        <f>IF(H286&lt;VLOOKUP(B286,'Plot Info'!$A$2:$T$500,9,FALSE),K286*0.0001*(1/VLOOKUP(B286,'Plot Info'!$A$2:$T$500,12,FALSE)),K286*0.0001*(1/VLOOKUP(B286,'Plot Info'!$A$2:$T$500,13,FALSE)))</f>
        <v>0.63600625</v>
      </c>
      <c r="M286" s="27">
        <f>IF(H286&lt;VLOOKUP(B286,'Plot Info'!$A$2:$T$500,9,FALSE),I286*1/(VLOOKUP(B286,'Plot Info'!$A$2:$T$500,12,FALSE)),I286*1/(VLOOKUP(B286,'Plot Info'!$A$2:$T$500,13,FALSE)))</f>
        <v>7.9577471545947667</v>
      </c>
      <c r="O286" s="40">
        <v>10.06</v>
      </c>
      <c r="P286" s="12">
        <v>0</v>
      </c>
    </row>
    <row r="287" spans="1:16">
      <c r="A287" s="27" t="str">
        <f t="shared" si="12"/>
        <v>DLB022</v>
      </c>
      <c r="B287" s="4" t="s">
        <v>468</v>
      </c>
      <c r="C287" s="27" t="str">
        <f>VLOOKUP(B287,'Plot Info'!$A$2:$T$500,2,FALSE)</f>
        <v>Duke Loblolly</v>
      </c>
      <c r="D287" s="37" t="s">
        <v>220</v>
      </c>
      <c r="E287" s="4" t="s">
        <v>461</v>
      </c>
      <c r="F287" s="13" t="s">
        <v>15</v>
      </c>
      <c r="G287" s="35" t="str">
        <f t="shared" si="13"/>
        <v>LIVE</v>
      </c>
      <c r="H287" s="40">
        <v>33.700000000000003</v>
      </c>
      <c r="I287" s="12">
        <v>1</v>
      </c>
      <c r="J287" s="12">
        <v>2</v>
      </c>
      <c r="K287" s="26">
        <f t="shared" si="14"/>
        <v>891.96884018884828</v>
      </c>
      <c r="L287" s="27">
        <f>IF(H287&lt;VLOOKUP(B287,'Plot Info'!$A$2:$T$500,9,FALSE),K287*0.0001*(1/VLOOKUP(B287,'Plot Info'!$A$2:$T$500,12,FALSE)),K287*0.0001*(1/VLOOKUP(B287,'Plot Info'!$A$2:$T$500,13,FALSE)))</f>
        <v>0.70980625000000019</v>
      </c>
      <c r="M287" s="27">
        <f>IF(H287&lt;VLOOKUP(B287,'Plot Info'!$A$2:$T$500,9,FALSE),I287*1/(VLOOKUP(B287,'Plot Info'!$A$2:$T$500,12,FALSE)),I287*1/(VLOOKUP(B287,'Plot Info'!$A$2:$T$500,13,FALSE)))</f>
        <v>7.9577471545947667</v>
      </c>
      <c r="O287" s="40">
        <v>2.67</v>
      </c>
      <c r="P287" s="12">
        <v>339</v>
      </c>
    </row>
    <row r="288" spans="1:16">
      <c r="A288" s="27" t="str">
        <f t="shared" si="12"/>
        <v>DLB023</v>
      </c>
      <c r="B288" s="4" t="s">
        <v>468</v>
      </c>
      <c r="C288" s="27" t="str">
        <f>VLOOKUP(B288,'Plot Info'!$A$2:$T$500,2,FALSE)</f>
        <v>Duke Loblolly</v>
      </c>
      <c r="D288" s="37" t="s">
        <v>221</v>
      </c>
      <c r="E288" s="4" t="s">
        <v>461</v>
      </c>
      <c r="F288" s="13" t="s">
        <v>15</v>
      </c>
      <c r="G288" s="35" t="str">
        <f t="shared" si="13"/>
        <v>LIVE</v>
      </c>
      <c r="H288" s="40">
        <v>31.2</v>
      </c>
      <c r="I288" s="12">
        <v>1</v>
      </c>
      <c r="J288" s="12">
        <v>2</v>
      </c>
      <c r="K288" s="26">
        <f t="shared" si="14"/>
        <v>764.53798817761196</v>
      </c>
      <c r="L288" s="27">
        <f>IF(H288&lt;VLOOKUP(B288,'Plot Info'!$A$2:$T$500,9,FALSE),K288*0.0001*(1/VLOOKUP(B288,'Plot Info'!$A$2:$T$500,12,FALSE)),K288*0.0001*(1/VLOOKUP(B288,'Plot Info'!$A$2:$T$500,13,FALSE)))</f>
        <v>0.60839999999999994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8.02</v>
      </c>
      <c r="P288" s="12">
        <v>336</v>
      </c>
    </row>
    <row r="289" spans="1:16">
      <c r="A289" s="27" t="str">
        <f t="shared" si="12"/>
        <v>DLB024</v>
      </c>
      <c r="B289" s="4" t="s">
        <v>468</v>
      </c>
      <c r="C289" s="27" t="str">
        <f>VLOOKUP(B289,'Plot Info'!$A$2:$T$500,2,FALSE)</f>
        <v>Duke Loblolly</v>
      </c>
      <c r="D289" s="37" t="s">
        <v>222</v>
      </c>
      <c r="E289" s="4" t="s">
        <v>461</v>
      </c>
      <c r="F289" s="13" t="s">
        <v>15</v>
      </c>
      <c r="G289" s="35" t="str">
        <f t="shared" si="13"/>
        <v>LIVE</v>
      </c>
      <c r="H289" s="40">
        <v>27.2</v>
      </c>
      <c r="I289" s="12">
        <v>1</v>
      </c>
      <c r="J289" s="12">
        <v>2</v>
      </c>
      <c r="K289" s="26">
        <f t="shared" si="14"/>
        <v>581.06897720796803</v>
      </c>
      <c r="L289" s="27">
        <f>IF(H289&lt;VLOOKUP(B289,'Plot Info'!$A$2:$T$500,9,FALSE),K289*0.0001*(1/VLOOKUP(B289,'Plot Info'!$A$2:$T$500,12,FALSE)),K289*0.0001*(1/VLOOKUP(B289,'Plot Info'!$A$2:$T$500,13,FALSE)))</f>
        <v>0.46239999999999992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10.039999999999999</v>
      </c>
      <c r="P289" s="12">
        <v>345</v>
      </c>
    </row>
    <row r="290" spans="1:16">
      <c r="A290" s="27" t="str">
        <f t="shared" si="12"/>
        <v>DLB025</v>
      </c>
      <c r="B290" s="4" t="s">
        <v>468</v>
      </c>
      <c r="C290" s="27" t="str">
        <f>VLOOKUP(B290,'Plot Info'!$A$2:$T$500,2,FALSE)</f>
        <v>Duke Loblolly</v>
      </c>
      <c r="D290" s="37" t="s">
        <v>223</v>
      </c>
      <c r="E290" s="4" t="s">
        <v>461</v>
      </c>
      <c r="F290" s="13" t="s">
        <v>15</v>
      </c>
      <c r="G290" s="35" t="str">
        <f t="shared" si="13"/>
        <v>LIVE</v>
      </c>
      <c r="H290" s="40">
        <v>22.3</v>
      </c>
      <c r="I290" s="12">
        <v>1</v>
      </c>
      <c r="J290" s="12">
        <v>2</v>
      </c>
      <c r="K290" s="26">
        <f t="shared" si="14"/>
        <v>390.57065267591707</v>
      </c>
      <c r="L290" s="27">
        <f>IF(H290&lt;VLOOKUP(B290,'Plot Info'!$A$2:$T$500,9,FALSE),K290*0.0001*(1/VLOOKUP(B290,'Plot Info'!$A$2:$T$500,12,FALSE)),K290*0.0001*(1/VLOOKUP(B290,'Plot Info'!$A$2:$T$500,13,FALSE)))</f>
        <v>0.31080625000000001</v>
      </c>
      <c r="M290" s="27">
        <f>IF(H290&lt;VLOOKUP(B290,'Plot Info'!$A$2:$T$500,9,FALSE),I290*1/(VLOOKUP(B290,'Plot Info'!$A$2:$T$500,12,FALSE)),I290*1/(VLOOKUP(B290,'Plot Info'!$A$2:$T$500,13,FALSE)))</f>
        <v>7.9577471545947667</v>
      </c>
      <c r="O290" s="40">
        <v>11.88</v>
      </c>
      <c r="P290" s="12">
        <v>336</v>
      </c>
    </row>
    <row r="291" spans="1:16">
      <c r="A291" s="27" t="str">
        <f t="shared" si="12"/>
        <v>DLB026</v>
      </c>
      <c r="B291" s="4" t="s">
        <v>468</v>
      </c>
      <c r="C291" s="27" t="str">
        <f>VLOOKUP(B291,'Plot Info'!$A$2:$T$500,2,FALSE)</f>
        <v>Duke Loblolly</v>
      </c>
      <c r="D291" s="37" t="s">
        <v>224</v>
      </c>
      <c r="E291" s="4" t="s">
        <v>461</v>
      </c>
      <c r="F291" s="13" t="s">
        <v>15</v>
      </c>
      <c r="G291" s="35" t="str">
        <f t="shared" si="13"/>
        <v>LIVE</v>
      </c>
      <c r="H291" s="40">
        <v>20</v>
      </c>
      <c r="I291" s="12">
        <v>1</v>
      </c>
      <c r="J291" s="12">
        <v>2</v>
      </c>
      <c r="K291" s="26">
        <f t="shared" si="14"/>
        <v>314.15926535897933</v>
      </c>
      <c r="L291" s="27">
        <f>IF(H291&lt;VLOOKUP(B291,'Plot Info'!$A$2:$T$500,9,FALSE),K291*0.0001*(1/VLOOKUP(B291,'Plot Info'!$A$2:$T$500,12,FALSE)),K291*0.0001*(1/VLOOKUP(B291,'Plot Info'!$A$2:$T$500,13,FALSE)))</f>
        <v>0.25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9.7100000000000009</v>
      </c>
      <c r="P291" s="12">
        <v>327</v>
      </c>
    </row>
    <row r="292" spans="1:16">
      <c r="A292" s="27" t="str">
        <f t="shared" si="12"/>
        <v>DLB027</v>
      </c>
      <c r="B292" s="4" t="s">
        <v>468</v>
      </c>
      <c r="C292" s="27" t="str">
        <f>VLOOKUP(B292,'Plot Info'!$A$2:$T$500,2,FALSE)</f>
        <v>Duke Loblolly</v>
      </c>
      <c r="D292" s="37" t="s">
        <v>225</v>
      </c>
      <c r="E292" s="4" t="s">
        <v>461</v>
      </c>
      <c r="F292" s="13" t="s">
        <v>15</v>
      </c>
      <c r="G292" s="35" t="str">
        <f t="shared" si="13"/>
        <v>LIVE</v>
      </c>
      <c r="H292" s="40">
        <v>19.8</v>
      </c>
      <c r="I292" s="12">
        <v>1</v>
      </c>
      <c r="J292" s="12">
        <v>2</v>
      </c>
      <c r="K292" s="26">
        <f t="shared" si="14"/>
        <v>307.90749597833565</v>
      </c>
      <c r="L292" s="27">
        <f>IF(H292&lt;VLOOKUP(B292,'Plot Info'!$A$2:$T$500,9,FALSE),K292*0.0001*(1/VLOOKUP(B292,'Plot Info'!$A$2:$T$500,12,FALSE)),K292*0.0001*(1/VLOOKUP(B292,'Plot Info'!$A$2:$T$500,13,FALSE)))</f>
        <v>0.57994082840236694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8.19</v>
      </c>
      <c r="P292" s="12">
        <v>324</v>
      </c>
    </row>
    <row r="293" spans="1:16">
      <c r="A293" s="27" t="str">
        <f t="shared" si="12"/>
        <v>DLB028</v>
      </c>
      <c r="B293" s="4" t="s">
        <v>468</v>
      </c>
      <c r="C293" s="27" t="str">
        <f>VLOOKUP(B293,'Plot Info'!$A$2:$T$500,2,FALSE)</f>
        <v>Duke Loblolly</v>
      </c>
      <c r="D293" s="37" t="s">
        <v>226</v>
      </c>
      <c r="E293" s="4" t="s">
        <v>461</v>
      </c>
      <c r="F293" s="13" t="s">
        <v>15</v>
      </c>
      <c r="G293" s="35" t="str">
        <f t="shared" si="13"/>
        <v>LIVE</v>
      </c>
      <c r="H293" s="40">
        <v>35.6</v>
      </c>
      <c r="I293" s="12">
        <v>1</v>
      </c>
      <c r="J293" s="12">
        <v>2</v>
      </c>
      <c r="K293" s="26">
        <f t="shared" si="14"/>
        <v>995.38221636339017</v>
      </c>
      <c r="L293" s="27">
        <f>IF(H293&lt;VLOOKUP(B293,'Plot Info'!$A$2:$T$500,9,FALSE),K293*0.0001*(1/VLOOKUP(B293,'Plot Info'!$A$2:$T$500,12,FALSE)),K293*0.0001*(1/VLOOKUP(B293,'Plot Info'!$A$2:$T$500,13,FALSE)))</f>
        <v>0.79210000000000003</v>
      </c>
      <c r="M293" s="27">
        <f>IF(H293&lt;VLOOKUP(B293,'Plot Info'!$A$2:$T$500,9,FALSE),I293*1/(VLOOKUP(B293,'Plot Info'!$A$2:$T$500,12,FALSE)),I293*1/(VLOOKUP(B293,'Plot Info'!$A$2:$T$500,13,FALSE)))</f>
        <v>7.9577471545947667</v>
      </c>
      <c r="O293" s="40">
        <v>6.95</v>
      </c>
      <c r="P293" s="12">
        <v>319</v>
      </c>
    </row>
    <row r="294" spans="1:16">
      <c r="A294" s="27" t="str">
        <f t="shared" si="12"/>
        <v>DLB029</v>
      </c>
      <c r="B294" s="4" t="s">
        <v>468</v>
      </c>
      <c r="C294" s="27" t="str">
        <f>VLOOKUP(B294,'Plot Info'!$A$2:$T$500,2,FALSE)</f>
        <v>Duke Loblolly</v>
      </c>
      <c r="D294" s="37" t="s">
        <v>227</v>
      </c>
      <c r="E294" s="4" t="s">
        <v>461</v>
      </c>
      <c r="F294" s="13" t="s">
        <v>15</v>
      </c>
      <c r="G294" s="35" t="str">
        <f t="shared" si="13"/>
        <v>LIVE</v>
      </c>
      <c r="H294" s="40">
        <v>26.4</v>
      </c>
      <c r="I294" s="12">
        <v>1</v>
      </c>
      <c r="J294" s="12">
        <v>2</v>
      </c>
      <c r="K294" s="26">
        <f t="shared" si="14"/>
        <v>547.39110396148544</v>
      </c>
      <c r="L294" s="27">
        <f>IF(H294&lt;VLOOKUP(B294,'Plot Info'!$A$2:$T$500,9,FALSE),K294*0.0001*(1/VLOOKUP(B294,'Plot Info'!$A$2:$T$500,12,FALSE)),K294*0.0001*(1/VLOOKUP(B294,'Plot Info'!$A$2:$T$500,13,FALSE)))</f>
        <v>0.43559999999999988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O294" s="40">
        <v>4.43</v>
      </c>
      <c r="P294" s="12">
        <v>317</v>
      </c>
    </row>
    <row r="295" spans="1:16">
      <c r="A295" s="27" t="str">
        <f t="shared" si="12"/>
        <v>DLB030</v>
      </c>
      <c r="B295" s="4" t="s">
        <v>468</v>
      </c>
      <c r="C295" s="27" t="str">
        <f>VLOOKUP(B295,'Plot Info'!$A$2:$T$500,2,FALSE)</f>
        <v>Duke Loblolly</v>
      </c>
      <c r="D295" s="37" t="s">
        <v>228</v>
      </c>
      <c r="E295" s="4" t="s">
        <v>461</v>
      </c>
      <c r="F295" s="13" t="s">
        <v>15</v>
      </c>
      <c r="G295" s="35" t="str">
        <f t="shared" si="13"/>
        <v>LIVE</v>
      </c>
      <c r="H295" s="40">
        <v>15.9</v>
      </c>
      <c r="I295" s="12">
        <v>1</v>
      </c>
      <c r="J295" s="12">
        <v>2</v>
      </c>
      <c r="K295" s="26">
        <f t="shared" si="14"/>
        <v>198.5565096885089</v>
      </c>
      <c r="L295" s="27">
        <f>IF(H295&lt;VLOOKUP(B295,'Plot Info'!$A$2:$T$500,9,FALSE),K295*0.0001*(1/VLOOKUP(B295,'Plot Info'!$A$2:$T$500,12,FALSE)),K295*0.0001*(1/VLOOKUP(B295,'Plot Info'!$A$2:$T$500,13,FALSE)))</f>
        <v>0.37397928994082841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8.76</v>
      </c>
      <c r="P295" s="12">
        <v>314</v>
      </c>
    </row>
    <row r="296" spans="1:16">
      <c r="A296" s="27" t="str">
        <f t="shared" si="12"/>
        <v>DLB031</v>
      </c>
      <c r="B296" s="4" t="s">
        <v>468</v>
      </c>
      <c r="C296" s="27" t="str">
        <f>VLOOKUP(B296,'Plot Info'!$A$2:$T$500,2,FALSE)</f>
        <v>Duke Loblolly</v>
      </c>
      <c r="D296" s="37" t="s">
        <v>229</v>
      </c>
      <c r="E296" s="4" t="s">
        <v>461</v>
      </c>
      <c r="F296" s="13" t="s">
        <v>81</v>
      </c>
      <c r="G296" s="35" t="str">
        <f t="shared" si="13"/>
        <v>DEAD</v>
      </c>
      <c r="H296" s="40">
        <v>17.2</v>
      </c>
      <c r="I296" s="12">
        <v>1</v>
      </c>
      <c r="J296" s="12">
        <v>1</v>
      </c>
      <c r="K296" s="26">
        <f t="shared" si="14"/>
        <v>232.35219265950107</v>
      </c>
      <c r="L296" s="27">
        <f>IF(H296&lt;VLOOKUP(B296,'Plot Info'!$A$2:$T$500,9,FALSE),K296*0.0001*(1/VLOOKUP(B296,'Plot Info'!$A$2:$T$500,12,FALSE)),K296*0.0001*(1/VLOOKUP(B296,'Plot Info'!$A$2:$T$500,13,FALSE)))</f>
        <v>0.43763313609467447</v>
      </c>
      <c r="M296" s="27">
        <f>IF(H296&lt;VLOOKUP(B296,'Plot Info'!$A$2:$T$500,9,FALSE),I296*1/(VLOOKUP(B296,'Plot Info'!$A$2:$T$500,12,FALSE)),I296*1/(VLOOKUP(B296,'Plot Info'!$A$2:$T$500,13,FALSE)))</f>
        <v>18.834904507916608</v>
      </c>
      <c r="N296" s="8" t="s">
        <v>472</v>
      </c>
      <c r="O296" s="40">
        <v>9.51</v>
      </c>
      <c r="P296" s="12">
        <v>319</v>
      </c>
    </row>
    <row r="297" spans="1:16">
      <c r="A297" s="27" t="str">
        <f t="shared" si="12"/>
        <v>DLB032</v>
      </c>
      <c r="B297" s="4" t="s">
        <v>468</v>
      </c>
      <c r="C297" s="27" t="str">
        <f>VLOOKUP(B297,'Plot Info'!$A$2:$T$500,2,FALSE)</f>
        <v>Duke Loblolly</v>
      </c>
      <c r="D297" s="37" t="s">
        <v>230</v>
      </c>
      <c r="E297" s="4" t="s">
        <v>461</v>
      </c>
      <c r="F297" s="13" t="s">
        <v>15</v>
      </c>
      <c r="G297" s="35" t="str">
        <f t="shared" si="13"/>
        <v>LIVE</v>
      </c>
      <c r="H297" s="40">
        <v>30.8</v>
      </c>
      <c r="I297" s="12">
        <v>1</v>
      </c>
      <c r="J297" s="12">
        <v>2</v>
      </c>
      <c r="K297" s="26">
        <f t="shared" si="14"/>
        <v>745.06011372535545</v>
      </c>
      <c r="L297" s="27">
        <f>IF(H297&lt;VLOOKUP(B297,'Plot Info'!$A$2:$T$500,9,FALSE),K297*0.0001*(1/VLOOKUP(B297,'Plot Info'!$A$2:$T$500,12,FALSE)),K297*0.0001*(1/VLOOKUP(B297,'Plot Info'!$A$2:$T$500,13,FALSE)))</f>
        <v>0.59290000000000009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O297" s="40">
        <v>11.88</v>
      </c>
      <c r="P297" s="12">
        <v>324</v>
      </c>
    </row>
    <row r="298" spans="1:16">
      <c r="A298" s="27" t="str">
        <f t="shared" si="12"/>
        <v>DLB033</v>
      </c>
      <c r="B298" s="4" t="s">
        <v>468</v>
      </c>
      <c r="C298" s="27" t="str">
        <f>VLOOKUP(B298,'Plot Info'!$A$2:$T$500,2,FALSE)</f>
        <v>Duke Loblolly</v>
      </c>
      <c r="D298" s="37" t="s">
        <v>231</v>
      </c>
      <c r="E298" s="4" t="s">
        <v>461</v>
      </c>
      <c r="F298" s="13" t="s">
        <v>15</v>
      </c>
      <c r="G298" s="35" t="str">
        <f t="shared" si="13"/>
        <v>LIVE</v>
      </c>
      <c r="H298" s="40">
        <v>19.7</v>
      </c>
      <c r="I298" s="12">
        <v>1</v>
      </c>
      <c r="J298" s="12">
        <v>2</v>
      </c>
      <c r="K298" s="26">
        <f t="shared" si="14"/>
        <v>304.80517323291571</v>
      </c>
      <c r="L298" s="27">
        <f>IF(H298&lt;VLOOKUP(B298,'Plot Info'!$A$2:$T$500,9,FALSE),K298*0.0001*(1/VLOOKUP(B298,'Plot Info'!$A$2:$T$500,12,FALSE)),K298*0.0001*(1/VLOOKUP(B298,'Plot Info'!$A$2:$T$500,13,FALSE)))</f>
        <v>0.57409763313609474</v>
      </c>
      <c r="M298" s="27">
        <f>IF(H298&lt;VLOOKUP(B298,'Plot Info'!$A$2:$T$500,9,FALSE),I298*1/(VLOOKUP(B298,'Plot Info'!$A$2:$T$500,12,FALSE)),I298*1/(VLOOKUP(B298,'Plot Info'!$A$2:$T$500,13,FALSE)))</f>
        <v>18.834904507916608</v>
      </c>
      <c r="O298" s="40">
        <v>12.48</v>
      </c>
      <c r="P298" s="12">
        <v>313</v>
      </c>
    </row>
    <row r="299" spans="1:16">
      <c r="A299" s="27" t="str">
        <f t="shared" si="12"/>
        <v>DLB034</v>
      </c>
      <c r="B299" s="4" t="s">
        <v>468</v>
      </c>
      <c r="C299" s="27" t="str">
        <f>VLOOKUP(B299,'Plot Info'!$A$2:$T$500,2,FALSE)</f>
        <v>Duke Loblolly</v>
      </c>
      <c r="D299" s="37" t="s">
        <v>232</v>
      </c>
      <c r="E299" s="4" t="s">
        <v>461</v>
      </c>
      <c r="F299" s="13" t="s">
        <v>15</v>
      </c>
      <c r="G299" s="35" t="str">
        <f t="shared" si="13"/>
        <v>LIVE</v>
      </c>
      <c r="H299" s="40">
        <v>14.4</v>
      </c>
      <c r="I299" s="12">
        <v>1</v>
      </c>
      <c r="J299" s="12">
        <v>2</v>
      </c>
      <c r="K299" s="26">
        <f t="shared" si="14"/>
        <v>162.86016316209489</v>
      </c>
      <c r="L299" s="27">
        <f>IF(H299&lt;VLOOKUP(B299,'Plot Info'!$A$2:$T$500,9,FALSE),K299*0.0001*(1/VLOOKUP(B299,'Plot Info'!$A$2:$T$500,12,FALSE)),K299*0.0001*(1/VLOOKUP(B299,'Plot Info'!$A$2:$T$500,13,FALSE)))</f>
        <v>0.30674556213017756</v>
      </c>
      <c r="M299" s="27">
        <f>IF(H299&lt;VLOOKUP(B299,'Plot Info'!$A$2:$T$500,9,FALSE),I299*1/(VLOOKUP(B299,'Plot Info'!$A$2:$T$500,12,FALSE)),I299*1/(VLOOKUP(B299,'Plot Info'!$A$2:$T$500,13,FALSE)))</f>
        <v>18.834904507916608</v>
      </c>
      <c r="O299" s="40">
        <v>11.44</v>
      </c>
      <c r="P299" s="12">
        <v>307</v>
      </c>
    </row>
    <row r="300" spans="1:16">
      <c r="A300" s="27" t="str">
        <f t="shared" si="12"/>
        <v>DLB035</v>
      </c>
      <c r="B300" s="4" t="s">
        <v>468</v>
      </c>
      <c r="C300" s="27" t="str">
        <f>VLOOKUP(B300,'Plot Info'!$A$2:$T$500,2,FALSE)</f>
        <v>Duke Loblolly</v>
      </c>
      <c r="D300" s="37" t="s">
        <v>233</v>
      </c>
      <c r="E300" s="4" t="s">
        <v>461</v>
      </c>
      <c r="F300" s="13" t="s">
        <v>15</v>
      </c>
      <c r="G300" s="35" t="str">
        <f t="shared" si="13"/>
        <v>LIVE</v>
      </c>
      <c r="H300" s="40">
        <v>20.2</v>
      </c>
      <c r="I300" s="12">
        <v>1</v>
      </c>
      <c r="J300" s="12">
        <v>2</v>
      </c>
      <c r="K300" s="26">
        <f t="shared" si="14"/>
        <v>320.47386659269478</v>
      </c>
      <c r="L300" s="27">
        <f>IF(H300&lt;VLOOKUP(B300,'Plot Info'!$A$2:$T$500,9,FALSE),K300*0.0001*(1/VLOOKUP(B300,'Plot Info'!$A$2:$T$500,12,FALSE)),K300*0.0001*(1/VLOOKUP(B300,'Plot Info'!$A$2:$T$500,13,FALSE)))</f>
        <v>0.25502499999999995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12.7</v>
      </c>
      <c r="P300" s="12">
        <v>305</v>
      </c>
    </row>
    <row r="301" spans="1:16">
      <c r="A301" s="27" t="str">
        <f t="shared" si="12"/>
        <v>DLB036</v>
      </c>
      <c r="B301" s="4" t="s">
        <v>468</v>
      </c>
      <c r="C301" s="27" t="str">
        <f>VLOOKUP(B301,'Plot Info'!$A$2:$T$500,2,FALSE)</f>
        <v>Duke Loblolly</v>
      </c>
      <c r="D301" s="37" t="s">
        <v>234</v>
      </c>
      <c r="E301" s="4" t="s">
        <v>461</v>
      </c>
      <c r="F301" s="13" t="s">
        <v>15</v>
      </c>
      <c r="G301" s="35" t="str">
        <f t="shared" si="13"/>
        <v>LIVE</v>
      </c>
      <c r="H301" s="40">
        <v>31.3</v>
      </c>
      <c r="I301" s="12">
        <v>1</v>
      </c>
      <c r="J301" s="12">
        <v>2</v>
      </c>
      <c r="K301" s="26">
        <f t="shared" si="14"/>
        <v>769.44672669884619</v>
      </c>
      <c r="L301" s="27">
        <f>IF(H301&lt;VLOOKUP(B301,'Plot Info'!$A$2:$T$500,9,FALSE),K301*0.0001*(1/VLOOKUP(B301,'Plot Info'!$A$2:$T$500,12,FALSE)),K301*0.0001*(1/VLOOKUP(B301,'Plot Info'!$A$2:$T$500,13,FALSE)))</f>
        <v>0.61230625000000005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12.44</v>
      </c>
      <c r="P301" s="12">
        <v>300</v>
      </c>
    </row>
    <row r="302" spans="1:16">
      <c r="A302" s="27" t="str">
        <f t="shared" si="12"/>
        <v>DLB037</v>
      </c>
      <c r="B302" s="4" t="s">
        <v>468</v>
      </c>
      <c r="C302" s="27" t="str">
        <f>VLOOKUP(B302,'Plot Info'!$A$2:$T$500,2,FALSE)</f>
        <v>Duke Loblolly</v>
      </c>
      <c r="D302" s="37" t="s">
        <v>235</v>
      </c>
      <c r="E302" s="4" t="s">
        <v>461</v>
      </c>
      <c r="F302" s="13" t="s">
        <v>15</v>
      </c>
      <c r="G302" s="35" t="str">
        <f t="shared" si="13"/>
        <v>LIVE</v>
      </c>
      <c r="H302" s="40">
        <v>25.6</v>
      </c>
      <c r="I302" s="12">
        <v>1</v>
      </c>
      <c r="J302" s="12">
        <v>2</v>
      </c>
      <c r="K302" s="26">
        <f t="shared" si="14"/>
        <v>514.71854036415175</v>
      </c>
      <c r="L302" s="27">
        <f>IF(H302&lt;VLOOKUP(B302,'Plot Info'!$A$2:$T$500,9,FALSE),K302*0.0001*(1/VLOOKUP(B302,'Plot Info'!$A$2:$T$500,12,FALSE)),K302*0.0001*(1/VLOOKUP(B302,'Plot Info'!$A$2:$T$500,13,FALSE)))</f>
        <v>0.40960000000000008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3.38</v>
      </c>
      <c r="P302" s="12">
        <v>310</v>
      </c>
    </row>
    <row r="303" spans="1:16">
      <c r="A303" s="27" t="str">
        <f t="shared" si="12"/>
        <v>DLB038</v>
      </c>
      <c r="B303" s="4" t="s">
        <v>468</v>
      </c>
      <c r="C303" s="27" t="str">
        <f>VLOOKUP(B303,'Plot Info'!$A$2:$T$500,2,FALSE)</f>
        <v>Duke Loblolly</v>
      </c>
      <c r="D303" s="37" t="s">
        <v>238</v>
      </c>
      <c r="E303" s="4" t="s">
        <v>461</v>
      </c>
      <c r="F303" s="13" t="s">
        <v>15</v>
      </c>
      <c r="G303" s="35" t="str">
        <f t="shared" si="13"/>
        <v>LIVE</v>
      </c>
      <c r="H303" s="40">
        <v>28.6</v>
      </c>
      <c r="I303" s="12">
        <v>1</v>
      </c>
      <c r="J303" s="12">
        <v>2</v>
      </c>
      <c r="K303" s="26">
        <f t="shared" si="14"/>
        <v>642.42428173257679</v>
      </c>
      <c r="L303" s="27">
        <f>IF(H303&lt;VLOOKUP(B303,'Plot Info'!$A$2:$T$500,9,FALSE),K303*0.0001*(1/VLOOKUP(B303,'Plot Info'!$A$2:$T$500,12,FALSE)),K303*0.0001*(1/VLOOKUP(B303,'Plot Info'!$A$2:$T$500,13,FALSE)))</f>
        <v>0.51122499999999993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1.57</v>
      </c>
      <c r="P303" s="12">
        <v>291</v>
      </c>
    </row>
    <row r="304" spans="1:16">
      <c r="A304" s="27" t="str">
        <f t="shared" si="12"/>
        <v>DLB039</v>
      </c>
      <c r="B304" s="4" t="s">
        <v>468</v>
      </c>
      <c r="C304" s="27" t="str">
        <f>VLOOKUP(B304,'Plot Info'!$A$2:$T$500,2,FALSE)</f>
        <v>Duke Loblolly</v>
      </c>
      <c r="D304" s="37" t="s">
        <v>239</v>
      </c>
      <c r="E304" s="4" t="s">
        <v>461</v>
      </c>
      <c r="F304" s="13" t="s">
        <v>15</v>
      </c>
      <c r="G304" s="35" t="str">
        <f t="shared" si="13"/>
        <v>LIVE</v>
      </c>
      <c r="H304" s="40">
        <v>30.1</v>
      </c>
      <c r="I304" s="12">
        <v>1</v>
      </c>
      <c r="J304" s="12">
        <v>2</v>
      </c>
      <c r="K304" s="26">
        <f t="shared" si="14"/>
        <v>711.57859001972224</v>
      </c>
      <c r="L304" s="27">
        <f>IF(H304&lt;VLOOKUP(B304,'Plot Info'!$A$2:$T$500,9,FALSE),K304*0.0001*(1/VLOOKUP(B304,'Plot Info'!$A$2:$T$500,12,FALSE)),K304*0.0001*(1/VLOOKUP(B304,'Plot Info'!$A$2:$T$500,13,FALSE)))</f>
        <v>0.56625625000000013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8.34</v>
      </c>
      <c r="P304" s="12">
        <v>278</v>
      </c>
    </row>
    <row r="305" spans="1:16">
      <c r="A305" s="27" t="str">
        <f t="shared" si="12"/>
        <v>DLB040</v>
      </c>
      <c r="B305" s="4" t="s">
        <v>468</v>
      </c>
      <c r="C305" s="27" t="str">
        <f>VLOOKUP(B305,'Plot Info'!$A$2:$T$500,2,FALSE)</f>
        <v>Duke Loblolly</v>
      </c>
      <c r="D305" s="37" t="s">
        <v>240</v>
      </c>
      <c r="E305" s="4" t="s">
        <v>461</v>
      </c>
      <c r="F305" s="13" t="s">
        <v>15</v>
      </c>
      <c r="G305" s="35" t="str">
        <f t="shared" si="13"/>
        <v>LIVE</v>
      </c>
      <c r="H305" s="40">
        <v>26.5</v>
      </c>
      <c r="I305" s="12">
        <v>1</v>
      </c>
      <c r="J305" s="12">
        <v>2</v>
      </c>
      <c r="K305" s="26">
        <f t="shared" si="14"/>
        <v>551.54586024585808</v>
      </c>
      <c r="L305" s="27">
        <f>IF(H305&lt;VLOOKUP(B305,'Plot Info'!$A$2:$T$500,9,FALSE),K305*0.0001*(1/VLOOKUP(B305,'Plot Info'!$A$2:$T$500,12,FALSE)),K305*0.0001*(1/VLOOKUP(B305,'Plot Info'!$A$2:$T$500,13,FALSE)))</f>
        <v>0.43890625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12.59</v>
      </c>
      <c r="P305" s="12">
        <v>266</v>
      </c>
    </row>
    <row r="306" spans="1:16">
      <c r="A306" s="27" t="str">
        <f t="shared" si="12"/>
        <v>DLB041</v>
      </c>
      <c r="B306" s="4" t="s">
        <v>468</v>
      </c>
      <c r="C306" s="27" t="str">
        <f>VLOOKUP(B306,'Plot Info'!$A$2:$T$500,2,FALSE)</f>
        <v>Duke Loblolly</v>
      </c>
      <c r="D306" s="37" t="s">
        <v>241</v>
      </c>
      <c r="E306" s="4" t="s">
        <v>461</v>
      </c>
      <c r="F306" s="13" t="s">
        <v>16</v>
      </c>
      <c r="G306" s="35" t="str">
        <f t="shared" si="13"/>
        <v>LIVE</v>
      </c>
      <c r="H306" s="40">
        <v>12.2</v>
      </c>
      <c r="I306" s="12">
        <v>1</v>
      </c>
      <c r="J306" s="12">
        <v>2</v>
      </c>
      <c r="K306" s="26">
        <f t="shared" si="14"/>
        <v>116.89866264007618</v>
      </c>
      <c r="L306" s="27">
        <f>IF(H306&lt;VLOOKUP(B306,'Plot Info'!$A$2:$T$500,9,FALSE),K306*0.0001*(1/VLOOKUP(B306,'Plot Info'!$A$2:$T$500,12,FALSE)),K306*0.0001*(1/VLOOKUP(B306,'Plot Info'!$A$2:$T$500,13,FALSE)))</f>
        <v>0.22017751479289938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6.89</v>
      </c>
      <c r="P306" s="12">
        <v>271</v>
      </c>
    </row>
    <row r="307" spans="1:16">
      <c r="A307" s="27" t="str">
        <f t="shared" si="12"/>
        <v>DLB042</v>
      </c>
      <c r="B307" s="4" t="s">
        <v>468</v>
      </c>
      <c r="C307" s="27" t="str">
        <f>VLOOKUP(B307,'Plot Info'!$A$2:$T$500,2,FALSE)</f>
        <v>Duke Loblolly</v>
      </c>
      <c r="D307" s="37" t="s">
        <v>242</v>
      </c>
      <c r="E307" s="4" t="s">
        <v>461</v>
      </c>
      <c r="F307" s="13" t="s">
        <v>16</v>
      </c>
      <c r="G307" s="35" t="str">
        <f t="shared" si="13"/>
        <v>LIVE</v>
      </c>
      <c r="H307" s="40">
        <v>13.2</v>
      </c>
      <c r="I307" s="12">
        <v>1</v>
      </c>
      <c r="J307" s="12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3.35</v>
      </c>
      <c r="P307" s="12">
        <v>262</v>
      </c>
    </row>
    <row r="308" spans="1:16">
      <c r="A308" s="27" t="str">
        <f t="shared" si="12"/>
        <v>DLB043</v>
      </c>
      <c r="B308" s="4" t="s">
        <v>468</v>
      </c>
      <c r="C308" s="27" t="str">
        <f>VLOOKUP(B308,'Plot Info'!$A$2:$T$500,2,FALSE)</f>
        <v>Duke Loblolly</v>
      </c>
      <c r="D308" s="37" t="s">
        <v>243</v>
      </c>
      <c r="E308" s="4" t="s">
        <v>461</v>
      </c>
      <c r="F308" s="13" t="s">
        <v>15</v>
      </c>
      <c r="G308" s="35" t="str">
        <f t="shared" si="13"/>
        <v>LIVE</v>
      </c>
      <c r="H308" s="40">
        <v>36.700000000000003</v>
      </c>
      <c r="I308" s="12">
        <v>1</v>
      </c>
      <c r="J308" s="12">
        <v>2</v>
      </c>
      <c r="K308" s="26">
        <f t="shared" si="14"/>
        <v>1057.8449322983893</v>
      </c>
      <c r="L308" s="27">
        <f>IF(H308&lt;VLOOKUP(B308,'Plot Info'!$A$2:$T$500,9,FALSE),K308*0.0001*(1/VLOOKUP(B308,'Plot Info'!$A$2:$T$500,12,FALSE)),K308*0.0001*(1/VLOOKUP(B308,'Plot Info'!$A$2:$T$500,13,FALSE)))</f>
        <v>0.84180625000000009</v>
      </c>
      <c r="M308" s="27">
        <f>IF(H308&lt;VLOOKUP(B308,'Plot Info'!$A$2:$T$500,9,FALSE),I308*1/(VLOOKUP(B308,'Plot Info'!$A$2:$T$500,12,FALSE)),I308*1/(VLOOKUP(B308,'Plot Info'!$A$2:$T$500,13,FALSE)))</f>
        <v>7.9577471545947667</v>
      </c>
      <c r="O308" s="40">
        <v>7.01</v>
      </c>
      <c r="P308" s="12">
        <v>244</v>
      </c>
    </row>
    <row r="309" spans="1:16">
      <c r="A309" s="27" t="str">
        <f t="shared" si="12"/>
        <v>DLB044</v>
      </c>
      <c r="B309" s="4" t="s">
        <v>468</v>
      </c>
      <c r="C309" s="27" t="str">
        <f>VLOOKUP(B309,'Plot Info'!$A$2:$T$500,2,FALSE)</f>
        <v>Duke Loblolly</v>
      </c>
      <c r="D309" s="37" t="s">
        <v>244</v>
      </c>
      <c r="E309" s="4" t="s">
        <v>461</v>
      </c>
      <c r="F309" s="13" t="s">
        <v>15</v>
      </c>
      <c r="G309" s="35" t="str">
        <f t="shared" si="13"/>
        <v>LIVE</v>
      </c>
      <c r="H309" s="40">
        <v>22.8</v>
      </c>
      <c r="I309" s="12">
        <v>1</v>
      </c>
      <c r="J309" s="12">
        <v>2</v>
      </c>
      <c r="K309" s="26">
        <f t="shared" si="14"/>
        <v>408.28138126052954</v>
      </c>
      <c r="L309" s="27">
        <f>IF(H309&lt;VLOOKUP(B309,'Plot Info'!$A$2:$T$500,9,FALSE),K309*0.0001*(1/VLOOKUP(B309,'Plot Info'!$A$2:$T$500,12,FALSE)),K309*0.0001*(1/VLOOKUP(B309,'Plot Info'!$A$2:$T$500,13,FALSE)))</f>
        <v>0.32490000000000002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12.24</v>
      </c>
      <c r="P309" s="12">
        <v>242</v>
      </c>
    </row>
    <row r="310" spans="1:16">
      <c r="A310" s="27" t="str">
        <f t="shared" si="12"/>
        <v>DLB045</v>
      </c>
      <c r="B310" s="4" t="s">
        <v>468</v>
      </c>
      <c r="C310" s="27" t="str">
        <f>VLOOKUP(B310,'Plot Info'!$A$2:$T$500,2,FALSE)</f>
        <v>Duke Loblolly</v>
      </c>
      <c r="D310" s="37" t="s">
        <v>245</v>
      </c>
      <c r="E310" s="4" t="s">
        <v>461</v>
      </c>
      <c r="F310" s="13" t="s">
        <v>15</v>
      </c>
      <c r="G310" s="35" t="str">
        <f t="shared" si="13"/>
        <v>LIVE</v>
      </c>
      <c r="H310" s="40">
        <v>20.8</v>
      </c>
      <c r="I310" s="12">
        <v>1</v>
      </c>
      <c r="J310" s="12">
        <v>2</v>
      </c>
      <c r="K310" s="26">
        <f t="shared" si="14"/>
        <v>339.79466141227203</v>
      </c>
      <c r="L310" s="27">
        <f>IF(H310&lt;VLOOKUP(B310,'Plot Info'!$A$2:$T$500,9,FALSE),K310*0.0001*(1/VLOOKUP(B310,'Plot Info'!$A$2:$T$500,12,FALSE)),K310*0.0001*(1/VLOOKUP(B310,'Plot Info'!$A$2:$T$500,13,FALSE)))</f>
        <v>0.27039999999999997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11.37</v>
      </c>
      <c r="P310" s="12">
        <v>240</v>
      </c>
    </row>
    <row r="311" spans="1:16">
      <c r="A311" s="27" t="str">
        <f t="shared" si="12"/>
        <v>DLB046</v>
      </c>
      <c r="B311" s="4" t="s">
        <v>468</v>
      </c>
      <c r="C311" s="27" t="str">
        <f>VLOOKUP(B311,'Plot Info'!$A$2:$T$500,2,FALSE)</f>
        <v>Duke Loblolly</v>
      </c>
      <c r="D311" s="37" t="s">
        <v>268</v>
      </c>
      <c r="E311" s="4" t="s">
        <v>461</v>
      </c>
      <c r="F311" s="13" t="s">
        <v>15</v>
      </c>
      <c r="G311" s="35" t="str">
        <f t="shared" si="13"/>
        <v>LIVE</v>
      </c>
      <c r="H311" s="40">
        <v>16.7</v>
      </c>
      <c r="I311" s="12">
        <v>1</v>
      </c>
      <c r="J311" s="12">
        <v>2</v>
      </c>
      <c r="K311" s="26">
        <f t="shared" si="14"/>
        <v>219.03969378991434</v>
      </c>
      <c r="L311" s="27">
        <f>IF(H311&lt;VLOOKUP(B311,'Plot Info'!$A$2:$T$500,9,FALSE),K311*0.0001*(1/VLOOKUP(B311,'Plot Info'!$A$2:$T$500,12,FALSE)),K311*0.0001*(1/VLOOKUP(B311,'Plot Info'!$A$2:$T$500,13,FALSE)))</f>
        <v>0.41255917159763311</v>
      </c>
      <c r="M311" s="27">
        <f>IF(H311&lt;VLOOKUP(B311,'Plot Info'!$A$2:$T$500,9,FALSE),I311*1/(VLOOKUP(B311,'Plot Info'!$A$2:$T$500,12,FALSE)),I311*1/(VLOOKUP(B311,'Plot Info'!$A$2:$T$500,13,FALSE)))</f>
        <v>18.834904507916608</v>
      </c>
      <c r="O311" s="40">
        <v>10.99</v>
      </c>
      <c r="P311" s="12">
        <v>236</v>
      </c>
    </row>
    <row r="312" spans="1:16">
      <c r="A312" s="27" t="str">
        <f t="shared" si="12"/>
        <v>DLB047</v>
      </c>
      <c r="B312" s="4" t="s">
        <v>468</v>
      </c>
      <c r="C312" s="27" t="str">
        <f>VLOOKUP(B312,'Plot Info'!$A$2:$T$500,2,FALSE)</f>
        <v>Duke Loblolly</v>
      </c>
      <c r="D312" s="37" t="s">
        <v>269</v>
      </c>
      <c r="E312" s="4" t="s">
        <v>461</v>
      </c>
      <c r="F312" s="13" t="s">
        <v>15</v>
      </c>
      <c r="G312" s="35" t="str">
        <f t="shared" si="13"/>
        <v>LIVE</v>
      </c>
      <c r="H312" s="40">
        <v>26.3</v>
      </c>
      <c r="I312" s="12">
        <v>1</v>
      </c>
      <c r="J312" s="12">
        <v>2</v>
      </c>
      <c r="K312" s="26">
        <f t="shared" si="14"/>
        <v>543.25205564038106</v>
      </c>
      <c r="L312" s="27">
        <f>IF(H312&lt;VLOOKUP(B312,'Plot Info'!$A$2:$T$500,9,FALSE),K312*0.0001*(1/VLOOKUP(B312,'Plot Info'!$A$2:$T$500,12,FALSE)),K312*0.0001*(1/VLOOKUP(B312,'Plot Info'!$A$2:$T$500,13,FALSE)))</f>
        <v>0.43230625000000006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O312" s="40">
        <v>6.29</v>
      </c>
      <c r="P312" s="12">
        <v>223</v>
      </c>
    </row>
    <row r="313" spans="1:16">
      <c r="A313" s="27" t="str">
        <f t="shared" si="12"/>
        <v>DLB048</v>
      </c>
      <c r="B313" s="4" t="s">
        <v>468</v>
      </c>
      <c r="C313" s="27" t="str">
        <f>VLOOKUP(B313,'Plot Info'!$A$2:$T$500,2,FALSE)</f>
        <v>Duke Loblolly</v>
      </c>
      <c r="D313" s="37" t="s">
        <v>270</v>
      </c>
      <c r="E313" s="4" t="s">
        <v>461</v>
      </c>
      <c r="F313" s="13" t="s">
        <v>15</v>
      </c>
      <c r="G313" s="35" t="str">
        <f t="shared" si="13"/>
        <v>LIVE</v>
      </c>
      <c r="H313" s="40">
        <v>23.2</v>
      </c>
      <c r="I313" s="12">
        <v>1</v>
      </c>
      <c r="J313" s="12">
        <v>2</v>
      </c>
      <c r="K313" s="26">
        <f t="shared" si="14"/>
        <v>422.73270746704259</v>
      </c>
      <c r="L313" s="27">
        <f>IF(H313&lt;VLOOKUP(B313,'Plot Info'!$A$2:$T$500,9,FALSE),K313*0.0001*(1/VLOOKUP(B313,'Plot Info'!$A$2:$T$500,12,FALSE)),K313*0.0001*(1/VLOOKUP(B313,'Plot Info'!$A$2:$T$500,13,FALSE)))</f>
        <v>0.33640000000000003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10.7</v>
      </c>
      <c r="P313" s="12">
        <v>216</v>
      </c>
    </row>
    <row r="314" spans="1:16">
      <c r="A314" s="27" t="str">
        <f t="shared" si="12"/>
        <v>DLB049</v>
      </c>
      <c r="B314" s="4" t="s">
        <v>468</v>
      </c>
      <c r="C314" s="27" t="str">
        <f>VLOOKUP(B314,'Plot Info'!$A$2:$T$500,2,FALSE)</f>
        <v>Duke Loblolly</v>
      </c>
      <c r="D314" s="37" t="s">
        <v>271</v>
      </c>
      <c r="E314" s="4" t="s">
        <v>461</v>
      </c>
      <c r="F314" s="13" t="s">
        <v>15</v>
      </c>
      <c r="G314" s="35" t="str">
        <f t="shared" si="13"/>
        <v>LIVE</v>
      </c>
      <c r="H314" s="40">
        <v>24.7</v>
      </c>
      <c r="I314" s="12">
        <v>1</v>
      </c>
      <c r="J314" s="12">
        <v>2</v>
      </c>
      <c r="K314" s="26">
        <f t="shared" si="14"/>
        <v>479.16356550714914</v>
      </c>
      <c r="L314" s="27">
        <f>IF(H314&lt;VLOOKUP(B314,'Plot Info'!$A$2:$T$500,9,FALSE),K314*0.0001*(1/VLOOKUP(B314,'Plot Info'!$A$2:$T$500,12,FALSE)),K314*0.0001*(1/VLOOKUP(B314,'Plot Info'!$A$2:$T$500,13,FALSE)))</f>
        <v>0.38130624999999996</v>
      </c>
      <c r="M314" s="27">
        <f>IF(H314&lt;VLOOKUP(B314,'Plot Info'!$A$2:$T$500,9,FALSE),I314*1/(VLOOKUP(B314,'Plot Info'!$A$2:$T$500,12,FALSE)),I314*1/(VLOOKUP(B314,'Plot Info'!$A$2:$T$500,13,FALSE)))</f>
        <v>7.9577471545947667</v>
      </c>
      <c r="O314" s="40">
        <v>8.24</v>
      </c>
      <c r="P314" s="12">
        <v>218</v>
      </c>
    </row>
    <row r="315" spans="1:16">
      <c r="A315" s="27" t="str">
        <f t="shared" si="12"/>
        <v>DLB050</v>
      </c>
      <c r="B315" s="4" t="s">
        <v>468</v>
      </c>
      <c r="C315" s="27" t="str">
        <f>VLOOKUP(B315,'Plot Info'!$A$2:$T$500,2,FALSE)</f>
        <v>Duke Loblolly</v>
      </c>
      <c r="D315" s="37" t="s">
        <v>310</v>
      </c>
      <c r="E315" s="4" t="s">
        <v>461</v>
      </c>
      <c r="F315" s="13" t="s">
        <v>15</v>
      </c>
      <c r="G315" s="35" t="str">
        <f t="shared" si="13"/>
        <v>LIVE</v>
      </c>
      <c r="H315" s="40">
        <v>29.1</v>
      </c>
      <c r="I315" s="12">
        <v>1</v>
      </c>
      <c r="J315" s="12">
        <v>2</v>
      </c>
      <c r="K315" s="26">
        <f t="shared" si="14"/>
        <v>665.08301874659321</v>
      </c>
      <c r="L315" s="27">
        <f>IF(H315&lt;VLOOKUP(B315,'Plot Info'!$A$2:$T$500,9,FALSE),K315*0.0001*(1/VLOOKUP(B315,'Plot Info'!$A$2:$T$500,12,FALSE)),K315*0.0001*(1/VLOOKUP(B315,'Plot Info'!$A$2:$T$500,13,FALSE)))</f>
        <v>0.52925624999999998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4.45</v>
      </c>
      <c r="P315" s="12">
        <v>197</v>
      </c>
    </row>
    <row r="316" spans="1:16">
      <c r="A316" s="27" t="str">
        <f t="shared" si="12"/>
        <v>DLB051</v>
      </c>
      <c r="B316" s="4" t="s">
        <v>468</v>
      </c>
      <c r="C316" s="27" t="str">
        <f>VLOOKUP(B316,'Plot Info'!$A$2:$T$500,2,FALSE)</f>
        <v>Duke Loblolly</v>
      </c>
      <c r="D316" s="37" t="s">
        <v>311</v>
      </c>
      <c r="E316" s="4" t="s">
        <v>461</v>
      </c>
      <c r="F316" s="13" t="s">
        <v>15</v>
      </c>
      <c r="G316" s="35" t="str">
        <f t="shared" si="13"/>
        <v>LIVE</v>
      </c>
      <c r="H316" s="40">
        <v>27.6</v>
      </c>
      <c r="I316" s="12">
        <v>1</v>
      </c>
      <c r="J316" s="12">
        <v>2</v>
      </c>
      <c r="K316" s="26">
        <f t="shared" si="14"/>
        <v>598.28490494964024</v>
      </c>
      <c r="L316" s="27">
        <f>IF(H316&lt;VLOOKUP(B316,'Plot Info'!$A$2:$T$500,9,FALSE),K316*0.0001*(1/VLOOKUP(B316,'Plot Info'!$A$2:$T$500,12,FALSE)),K316*0.0001*(1/VLOOKUP(B316,'Plot Info'!$A$2:$T$500,13,FALSE)))</f>
        <v>0.47610000000000002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6.68</v>
      </c>
      <c r="P316" s="12">
        <v>199</v>
      </c>
    </row>
    <row r="317" spans="1:16">
      <c r="A317" s="27" t="str">
        <f t="shared" si="12"/>
        <v>DLB052</v>
      </c>
      <c r="B317" s="4" t="s">
        <v>468</v>
      </c>
      <c r="C317" s="27" t="str">
        <f>VLOOKUP(B317,'Plot Info'!$A$2:$T$500,2,FALSE)</f>
        <v>Duke Loblolly</v>
      </c>
      <c r="D317" s="37" t="s">
        <v>319</v>
      </c>
      <c r="E317" s="4" t="s">
        <v>461</v>
      </c>
      <c r="F317" s="13" t="s">
        <v>15</v>
      </c>
      <c r="G317" s="35" t="str">
        <f t="shared" si="13"/>
        <v>LIVE</v>
      </c>
      <c r="H317" s="40">
        <v>30.6</v>
      </c>
      <c r="I317" s="12">
        <v>1</v>
      </c>
      <c r="J317" s="12">
        <v>2</v>
      </c>
      <c r="K317" s="26">
        <f t="shared" si="14"/>
        <v>735.41542427883473</v>
      </c>
      <c r="L317" s="27">
        <f>IF(H317&lt;VLOOKUP(B317,'Plot Info'!$A$2:$T$500,9,FALSE),K317*0.0001*(1/VLOOKUP(B317,'Plot Info'!$A$2:$T$500,12,FALSE)),K317*0.0001*(1/VLOOKUP(B317,'Plot Info'!$A$2:$T$500,13,FALSE)))</f>
        <v>0.58522500000000011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9.7100000000000009</v>
      </c>
      <c r="P317" s="12">
        <v>200</v>
      </c>
    </row>
    <row r="318" spans="1:16">
      <c r="A318" s="27" t="str">
        <f t="shared" si="12"/>
        <v>DLB053</v>
      </c>
      <c r="B318" s="4" t="s">
        <v>468</v>
      </c>
      <c r="C318" s="27" t="str">
        <f>VLOOKUP(B318,'Plot Info'!$A$2:$T$500,2,FALSE)</f>
        <v>Duke Loblolly</v>
      </c>
      <c r="D318" s="37" t="s">
        <v>324</v>
      </c>
      <c r="E318" s="4" t="s">
        <v>461</v>
      </c>
      <c r="F318" s="13" t="s">
        <v>15</v>
      </c>
      <c r="G318" s="35" t="str">
        <f t="shared" si="13"/>
        <v>LIVE</v>
      </c>
      <c r="H318" s="40">
        <v>35.200000000000003</v>
      </c>
      <c r="I318" s="12">
        <v>1</v>
      </c>
      <c r="J318" s="12">
        <v>2</v>
      </c>
      <c r="K318" s="26">
        <f t="shared" si="14"/>
        <v>973.1397403759745</v>
      </c>
      <c r="L318" s="27">
        <f>IF(H318&lt;VLOOKUP(B318,'Plot Info'!$A$2:$T$500,9,FALSE),K318*0.0001*(1/VLOOKUP(B318,'Plot Info'!$A$2:$T$500,12,FALSE)),K318*0.0001*(1/VLOOKUP(B318,'Plot Info'!$A$2:$T$500,13,FALSE)))</f>
        <v>0.77440000000000009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11.72</v>
      </c>
      <c r="P318" s="12">
        <v>196</v>
      </c>
    </row>
    <row r="319" spans="1:16">
      <c r="A319" s="27" t="str">
        <f t="shared" si="12"/>
        <v>DLB054</v>
      </c>
      <c r="B319" s="4" t="s">
        <v>468</v>
      </c>
      <c r="C319" s="27" t="str">
        <f>VLOOKUP(B319,'Plot Info'!$A$2:$T$500,2,FALSE)</f>
        <v>Duke Loblolly</v>
      </c>
      <c r="D319" s="37" t="s">
        <v>325</v>
      </c>
      <c r="E319" s="4" t="s">
        <v>77</v>
      </c>
      <c r="F319" s="13" t="s">
        <v>16</v>
      </c>
      <c r="G319" s="35" t="str">
        <f t="shared" si="13"/>
        <v>LIVE</v>
      </c>
      <c r="H319" s="40">
        <v>15.1</v>
      </c>
      <c r="I319" s="12">
        <v>1</v>
      </c>
      <c r="J319" s="12">
        <v>2</v>
      </c>
      <c r="K319" s="26">
        <f t="shared" si="14"/>
        <v>179.07863523625218</v>
      </c>
      <c r="L319" s="27">
        <f>IF(H319&lt;VLOOKUP(B319,'Plot Info'!$A$2:$T$500,9,FALSE),K319*0.0001*(1/VLOOKUP(B319,'Plot Info'!$A$2:$T$500,12,FALSE)),K319*0.0001*(1/VLOOKUP(B319,'Plot Info'!$A$2:$T$500,13,FALSE)))</f>
        <v>0.33729289940828405</v>
      </c>
      <c r="M319" s="27">
        <f>IF(H319&lt;VLOOKUP(B319,'Plot Info'!$A$2:$T$500,9,FALSE),I319*1/(VLOOKUP(B319,'Plot Info'!$A$2:$T$500,12,FALSE)),I319*1/(VLOOKUP(B319,'Plot Info'!$A$2:$T$500,13,FALSE)))</f>
        <v>18.834904507916608</v>
      </c>
      <c r="O319" s="40">
        <v>5.44</v>
      </c>
      <c r="P319" s="12">
        <v>186</v>
      </c>
    </row>
    <row r="320" spans="1:16">
      <c r="A320" s="27" t="str">
        <f t="shared" si="12"/>
        <v>DLB055</v>
      </c>
      <c r="B320" s="4" t="s">
        <v>468</v>
      </c>
      <c r="C320" s="27" t="str">
        <f>VLOOKUP(B320,'Plot Info'!$A$2:$T$500,2,FALSE)</f>
        <v>Duke Loblolly</v>
      </c>
      <c r="D320" s="37" t="s">
        <v>326</v>
      </c>
      <c r="E320" s="4" t="s">
        <v>461</v>
      </c>
      <c r="F320" s="13" t="s">
        <v>15</v>
      </c>
      <c r="G320" s="35" t="str">
        <f t="shared" si="13"/>
        <v>LIVE</v>
      </c>
      <c r="H320" s="40">
        <v>30.3</v>
      </c>
      <c r="I320" s="12">
        <v>1</v>
      </c>
      <c r="J320" s="12">
        <v>2</v>
      </c>
      <c r="K320" s="26">
        <f t="shared" si="14"/>
        <v>721.06619983356336</v>
      </c>
      <c r="L320" s="27">
        <f>IF(H320&lt;VLOOKUP(B320,'Plot Info'!$A$2:$T$500,9,FALSE),K320*0.0001*(1/VLOOKUP(B320,'Plot Info'!$A$2:$T$500,12,FALSE)),K320*0.0001*(1/VLOOKUP(B320,'Plot Info'!$A$2:$T$500,13,FALSE)))</f>
        <v>0.57380625000000007</v>
      </c>
      <c r="M320" s="27">
        <f>IF(H320&lt;VLOOKUP(B320,'Plot Info'!$A$2:$T$500,9,FALSE),I320*1/(VLOOKUP(B320,'Plot Info'!$A$2:$T$500,12,FALSE)),I320*1/(VLOOKUP(B320,'Plot Info'!$A$2:$T$500,13,FALSE)))</f>
        <v>7.9577471545947667</v>
      </c>
      <c r="O320" s="40">
        <v>12.22</v>
      </c>
      <c r="P320" s="12">
        <v>179</v>
      </c>
    </row>
    <row r="321" spans="1:16">
      <c r="A321" s="27" t="str">
        <f t="shared" si="12"/>
        <v>DLB056</v>
      </c>
      <c r="B321" s="4" t="s">
        <v>468</v>
      </c>
      <c r="C321" s="27" t="str">
        <f>VLOOKUP(B321,'Plot Info'!$A$2:$T$500,2,FALSE)</f>
        <v>Duke Loblolly</v>
      </c>
      <c r="D321" s="37" t="s">
        <v>327</v>
      </c>
      <c r="E321" s="4" t="s">
        <v>461</v>
      </c>
      <c r="F321" s="13" t="s">
        <v>15</v>
      </c>
      <c r="G321" s="35" t="str">
        <f t="shared" si="13"/>
        <v>LIVE</v>
      </c>
      <c r="H321" s="40">
        <v>33.6</v>
      </c>
      <c r="I321" s="12">
        <v>1</v>
      </c>
      <c r="J321" s="12">
        <v>2</v>
      </c>
      <c r="K321" s="26">
        <f t="shared" si="14"/>
        <v>886.6831105491832</v>
      </c>
      <c r="L321" s="27">
        <f>IF(H321&lt;VLOOKUP(B321,'Plot Info'!$A$2:$T$500,9,FALSE),K321*0.0001*(1/VLOOKUP(B321,'Plot Info'!$A$2:$T$500,12,FALSE)),K321*0.0001*(1/VLOOKUP(B321,'Plot Info'!$A$2:$T$500,13,FALSE)))</f>
        <v>0.7056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10.61</v>
      </c>
      <c r="P321" s="12">
        <v>164</v>
      </c>
    </row>
    <row r="322" spans="1:16">
      <c r="A322" s="27" t="str">
        <f t="shared" ref="A322:A385" si="15">CONCATENATE(B322,D322)</f>
        <v>DLB057</v>
      </c>
      <c r="B322" s="4" t="s">
        <v>468</v>
      </c>
      <c r="C322" s="27" t="str">
        <f>VLOOKUP(B322,'Plot Info'!$A$2:$T$500,2,FALSE)</f>
        <v>Duke Loblolly</v>
      </c>
      <c r="D322" s="37" t="s">
        <v>328</v>
      </c>
      <c r="E322" s="4" t="s">
        <v>461</v>
      </c>
      <c r="F322" s="13" t="s">
        <v>15</v>
      </c>
      <c r="G322" s="35" t="str">
        <f t="shared" ref="G322:G385" si="16">IF(F322="*","DEAD","LIVE")</f>
        <v>LIVE</v>
      </c>
      <c r="H322" s="40">
        <v>24.8</v>
      </c>
      <c r="I322" s="12">
        <v>1</v>
      </c>
      <c r="J322" s="12">
        <v>2</v>
      </c>
      <c r="K322" s="26">
        <f t="shared" ref="K322:K385" si="17">((H322/2)^2)*PI()*I322</f>
        <v>483.05128641596667</v>
      </c>
      <c r="L322" s="27">
        <f>IF(H322&lt;VLOOKUP(B322,'Plot Info'!$A$2:$T$500,9,FALSE),K322*0.0001*(1/VLOOKUP(B322,'Plot Info'!$A$2:$T$500,12,FALSE)),K322*0.0001*(1/VLOOKUP(B322,'Plot Info'!$A$2:$T$500,13,FALSE)))</f>
        <v>0.38440000000000002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8.42</v>
      </c>
      <c r="P322" s="12">
        <v>140</v>
      </c>
    </row>
    <row r="323" spans="1:16">
      <c r="A323" s="27" t="str">
        <f t="shared" si="15"/>
        <v>DLB058</v>
      </c>
      <c r="B323" s="4" t="s">
        <v>468</v>
      </c>
      <c r="C323" s="27" t="str">
        <f>VLOOKUP(B323,'Plot Info'!$A$2:$T$500,2,FALSE)</f>
        <v>Duke Loblolly</v>
      </c>
      <c r="D323" s="37" t="s">
        <v>329</v>
      </c>
      <c r="E323" s="4" t="s">
        <v>461</v>
      </c>
      <c r="F323" s="13" t="s">
        <v>15</v>
      </c>
      <c r="G323" s="35" t="str">
        <f t="shared" si="16"/>
        <v>LIVE</v>
      </c>
      <c r="H323" s="40">
        <v>34.9</v>
      </c>
      <c r="I323" s="12">
        <v>1</v>
      </c>
      <c r="J323" s="12">
        <v>2</v>
      </c>
      <c r="K323" s="26">
        <f t="shared" si="17"/>
        <v>956.62281699972596</v>
      </c>
      <c r="L323" s="27">
        <f>IF(H323&lt;VLOOKUP(B323,'Plot Info'!$A$2:$T$500,9,FALSE),K323*0.0001*(1/VLOOKUP(B323,'Plot Info'!$A$2:$T$500,12,FALSE)),K323*0.0001*(1/VLOOKUP(B323,'Plot Info'!$A$2:$T$500,13,FALSE)))</f>
        <v>0.76125624999999997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6.26</v>
      </c>
      <c r="P323" s="12">
        <v>138</v>
      </c>
    </row>
    <row r="324" spans="1:16">
      <c r="A324" s="27" t="str">
        <f t="shared" si="15"/>
        <v>DLB059</v>
      </c>
      <c r="B324" s="4" t="s">
        <v>468</v>
      </c>
      <c r="C324" s="27" t="str">
        <f>VLOOKUP(B324,'Plot Info'!$A$2:$T$500,2,FALSE)</f>
        <v>Duke Loblolly</v>
      </c>
      <c r="D324" s="37" t="s">
        <v>330</v>
      </c>
      <c r="E324" s="4" t="s">
        <v>120</v>
      </c>
      <c r="F324" s="13" t="s">
        <v>16</v>
      </c>
      <c r="G324" s="35" t="str">
        <f t="shared" si="16"/>
        <v>LIVE</v>
      </c>
      <c r="H324" s="40">
        <v>11.7</v>
      </c>
      <c r="I324" s="12">
        <v>1</v>
      </c>
      <c r="J324" s="12">
        <v>2</v>
      </c>
      <c r="K324" s="26">
        <f t="shared" si="17"/>
        <v>107.51315458747668</v>
      </c>
      <c r="L324" s="27">
        <f>IF(H324&lt;VLOOKUP(B324,'Plot Info'!$A$2:$T$500,9,FALSE),K324*0.0001*(1/VLOOKUP(B324,'Plot Info'!$A$2:$T$500,12,FALSE)),K324*0.0001*(1/VLOOKUP(B324,'Plot Info'!$A$2:$T$500,13,FALSE)))</f>
        <v>0.20249999999999996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10.82</v>
      </c>
      <c r="P324" s="12">
        <v>127</v>
      </c>
    </row>
    <row r="325" spans="1:16">
      <c r="A325" s="27" t="str">
        <f t="shared" si="15"/>
        <v>DLB060</v>
      </c>
      <c r="B325" s="4" t="s">
        <v>468</v>
      </c>
      <c r="C325" s="27" t="str">
        <f>VLOOKUP(B325,'Plot Info'!$A$2:$T$500,2,FALSE)</f>
        <v>Duke Loblolly</v>
      </c>
      <c r="D325" s="37" t="s">
        <v>331</v>
      </c>
      <c r="E325" s="4" t="s">
        <v>461</v>
      </c>
      <c r="F325" s="13" t="s">
        <v>15</v>
      </c>
      <c r="G325" s="35" t="str">
        <f t="shared" si="16"/>
        <v>LIVE</v>
      </c>
      <c r="H325" s="40">
        <v>29.4</v>
      </c>
      <c r="I325" s="12">
        <v>1</v>
      </c>
      <c r="J325" s="12">
        <v>2</v>
      </c>
      <c r="K325" s="26">
        <f t="shared" si="17"/>
        <v>678.86675651421831</v>
      </c>
      <c r="L325" s="27">
        <f>IF(H325&lt;VLOOKUP(B325,'Plot Info'!$A$2:$T$500,9,FALSE),K325*0.0001*(1/VLOOKUP(B325,'Plot Info'!$A$2:$T$500,12,FALSE)),K325*0.0001*(1/VLOOKUP(B325,'Plot Info'!$A$2:$T$500,13,FALSE)))</f>
        <v>0.54022499999999996</v>
      </c>
      <c r="M325" s="27">
        <f>IF(H325&lt;VLOOKUP(B325,'Plot Info'!$A$2:$T$500,9,FALSE),I325*1/(VLOOKUP(B325,'Plot Info'!$A$2:$T$500,12,FALSE)),I325*1/(VLOOKUP(B325,'Plot Info'!$A$2:$T$500,13,FALSE)))</f>
        <v>7.9577471545947667</v>
      </c>
      <c r="O325" s="40">
        <v>10.77</v>
      </c>
      <c r="P325" s="12">
        <v>133</v>
      </c>
    </row>
    <row r="326" spans="1:16">
      <c r="A326" s="27" t="str">
        <f t="shared" si="15"/>
        <v>DLB061</v>
      </c>
      <c r="B326" s="4" t="s">
        <v>468</v>
      </c>
      <c r="C326" s="27" t="str">
        <f>VLOOKUP(B326,'Plot Info'!$A$2:$T$500,2,FALSE)</f>
        <v>Duke Loblolly</v>
      </c>
      <c r="D326" s="37" t="s">
        <v>332</v>
      </c>
      <c r="E326" s="4" t="s">
        <v>461</v>
      </c>
      <c r="F326" s="13" t="s">
        <v>15</v>
      </c>
      <c r="G326" s="35" t="str">
        <f t="shared" si="16"/>
        <v>LIVE</v>
      </c>
      <c r="H326" s="40">
        <v>31</v>
      </c>
      <c r="I326" s="12">
        <v>1</v>
      </c>
      <c r="J326" s="12">
        <v>2</v>
      </c>
      <c r="K326" s="26">
        <f t="shared" si="17"/>
        <v>754.76763502494782</v>
      </c>
      <c r="L326" s="27">
        <f>IF(H326&lt;VLOOKUP(B326,'Plot Info'!$A$2:$T$500,9,FALSE),K326*0.0001*(1/VLOOKUP(B326,'Plot Info'!$A$2:$T$500,12,FALSE)),K326*0.0001*(1/VLOOKUP(B326,'Plot Info'!$A$2:$T$500,13,FALSE)))</f>
        <v>0.60062499999999996</v>
      </c>
      <c r="M326" s="27">
        <f>IF(H326&lt;VLOOKUP(B326,'Plot Info'!$A$2:$T$500,9,FALSE),I326*1/(VLOOKUP(B326,'Plot Info'!$A$2:$T$500,12,FALSE)),I326*1/(VLOOKUP(B326,'Plot Info'!$A$2:$T$500,13,FALSE)))</f>
        <v>7.9577471545947667</v>
      </c>
      <c r="O326" s="40">
        <v>8.42</v>
      </c>
      <c r="P326" s="12">
        <v>127</v>
      </c>
    </row>
    <row r="327" spans="1:16">
      <c r="A327" s="27" t="str">
        <f t="shared" si="15"/>
        <v>DLC001</v>
      </c>
      <c r="B327" s="4" t="s">
        <v>474</v>
      </c>
      <c r="C327" s="27" t="str">
        <f>VLOOKUP(B327,'Plot Info'!$A$2:$T$500,2,FALSE)</f>
        <v>Duke Loblolly</v>
      </c>
      <c r="D327" s="37" t="s">
        <v>161</v>
      </c>
      <c r="E327" s="4" t="s">
        <v>461</v>
      </c>
      <c r="F327" s="13" t="s">
        <v>15</v>
      </c>
      <c r="G327" s="35" t="str">
        <f t="shared" si="16"/>
        <v>LIVE</v>
      </c>
      <c r="H327" s="40">
        <v>16.2</v>
      </c>
      <c r="I327" s="12">
        <v>1</v>
      </c>
      <c r="J327" s="12">
        <v>2</v>
      </c>
      <c r="K327" s="26">
        <f t="shared" si="17"/>
        <v>206.11989400202631</v>
      </c>
      <c r="L327" s="27">
        <f>IF(H327&lt;VLOOKUP(B327,'Plot Info'!$A$2:$T$500,9,FALSE),K327*0.0001*(1/VLOOKUP(B327,'Plot Info'!$A$2:$T$500,12,FALSE)),K327*0.0001*(1/VLOOKUP(B327,'Plot Info'!$A$2:$T$500,13,FALSE)))</f>
        <v>0.38822485207100588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N327" s="8" t="s">
        <v>475</v>
      </c>
      <c r="O327" s="40">
        <v>1.34</v>
      </c>
      <c r="P327" s="12">
        <v>321</v>
      </c>
    </row>
    <row r="328" spans="1:16">
      <c r="A328" s="27" t="str">
        <f t="shared" si="15"/>
        <v>DLC002</v>
      </c>
      <c r="B328" s="4" t="s">
        <v>474</v>
      </c>
      <c r="C328" s="27" t="str">
        <f>VLOOKUP(B328,'Plot Info'!$A$2:$T$500,2,FALSE)</f>
        <v>Duke Loblolly</v>
      </c>
      <c r="D328" s="37" t="s">
        <v>162</v>
      </c>
      <c r="E328" s="4" t="s">
        <v>461</v>
      </c>
      <c r="F328" s="13" t="s">
        <v>15</v>
      </c>
      <c r="G328" s="35" t="str">
        <f t="shared" si="16"/>
        <v>LIVE</v>
      </c>
      <c r="H328" s="40">
        <v>32.4</v>
      </c>
      <c r="I328" s="12">
        <v>1</v>
      </c>
      <c r="J328" s="12">
        <v>2</v>
      </c>
      <c r="K328" s="26">
        <f t="shared" si="17"/>
        <v>824.47957600810525</v>
      </c>
      <c r="L328" s="27">
        <f>IF(H328&lt;VLOOKUP(B328,'Plot Info'!$A$2:$T$500,9,FALSE),K328*0.0001*(1/VLOOKUP(B328,'Plot Info'!$A$2:$T$500,12,FALSE)),K328*0.0001*(1/VLOOKUP(B328,'Plot Info'!$A$2:$T$500,13,FALSE)))</f>
        <v>0.65609999999999991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4.1399999999999997</v>
      </c>
      <c r="P328" s="12">
        <v>324</v>
      </c>
    </row>
    <row r="329" spans="1:16">
      <c r="A329" s="27" t="str">
        <f t="shared" si="15"/>
        <v>DLC003</v>
      </c>
      <c r="B329" s="4" t="s">
        <v>474</v>
      </c>
      <c r="C329" s="27" t="str">
        <f>VLOOKUP(B329,'Plot Info'!$A$2:$T$500,2,FALSE)</f>
        <v>Duke Loblolly</v>
      </c>
      <c r="D329" s="37" t="s">
        <v>163</v>
      </c>
      <c r="E329" s="4" t="s">
        <v>461</v>
      </c>
      <c r="F329" s="13" t="s">
        <v>15</v>
      </c>
      <c r="G329" s="35" t="str">
        <f t="shared" si="16"/>
        <v>LIVE</v>
      </c>
      <c r="H329" s="40">
        <v>22.1</v>
      </c>
      <c r="I329" s="12">
        <v>1</v>
      </c>
      <c r="J329" s="12">
        <v>2</v>
      </c>
      <c r="K329" s="26">
        <f t="shared" si="17"/>
        <v>383.5963169849478</v>
      </c>
      <c r="L329" s="27">
        <f>IF(H329&lt;VLOOKUP(B329,'Plot Info'!$A$2:$T$500,9,FALSE),K329*0.0001*(1/VLOOKUP(B329,'Plot Info'!$A$2:$T$500,12,FALSE)),K329*0.0001*(1/VLOOKUP(B329,'Plot Info'!$A$2:$T$500,13,FALSE)))</f>
        <v>0.30525625000000006</v>
      </c>
      <c r="M329" s="27">
        <f>IF(H329&lt;VLOOKUP(B329,'Plot Info'!$A$2:$T$500,9,FALSE),I329*1/(VLOOKUP(B329,'Plot Info'!$A$2:$T$500,12,FALSE)),I329*1/(VLOOKUP(B329,'Plot Info'!$A$2:$T$500,13,FALSE)))</f>
        <v>7.9577471545947667</v>
      </c>
      <c r="O329" s="40">
        <v>9.5500000000000007</v>
      </c>
      <c r="P329" s="12">
        <v>324</v>
      </c>
    </row>
    <row r="330" spans="1:16">
      <c r="A330" s="27" t="str">
        <f t="shared" si="15"/>
        <v>DLC004</v>
      </c>
      <c r="B330" s="4" t="s">
        <v>474</v>
      </c>
      <c r="C330" s="27" t="str">
        <f>VLOOKUP(B330,'Plot Info'!$A$2:$T$500,2,FALSE)</f>
        <v>Duke Loblolly</v>
      </c>
      <c r="D330" s="37" t="s">
        <v>164</v>
      </c>
      <c r="E330" s="4" t="s">
        <v>436</v>
      </c>
      <c r="F330" s="13" t="s">
        <v>16</v>
      </c>
      <c r="G330" s="35" t="str">
        <f t="shared" si="16"/>
        <v>LIVE</v>
      </c>
      <c r="H330" s="40">
        <v>12.2</v>
      </c>
      <c r="I330" s="12">
        <v>1</v>
      </c>
      <c r="J330" s="12">
        <v>2</v>
      </c>
      <c r="K330" s="26">
        <f t="shared" si="17"/>
        <v>116.89866264007618</v>
      </c>
      <c r="L330" s="27">
        <f>IF(H330&lt;VLOOKUP(B330,'Plot Info'!$A$2:$T$500,9,FALSE),K330*0.0001*(1/VLOOKUP(B330,'Plot Info'!$A$2:$T$500,12,FALSE)),K330*0.0001*(1/VLOOKUP(B330,'Plot Info'!$A$2:$T$500,13,FALSE)))</f>
        <v>0.22017751479289938</v>
      </c>
      <c r="M330" s="27">
        <f>IF(H330&lt;VLOOKUP(B330,'Plot Info'!$A$2:$T$500,9,FALSE),I330*1/(VLOOKUP(B330,'Plot Info'!$A$2:$T$500,12,FALSE)),I330*1/(VLOOKUP(B330,'Plot Info'!$A$2:$T$500,13,FALSE)))</f>
        <v>18.834904507916608</v>
      </c>
      <c r="O330" s="40">
        <v>11.68</v>
      </c>
      <c r="P330" s="12">
        <v>321</v>
      </c>
    </row>
    <row r="331" spans="1:16">
      <c r="A331" s="27" t="str">
        <f t="shared" si="15"/>
        <v>DLC005</v>
      </c>
      <c r="B331" s="4" t="s">
        <v>474</v>
      </c>
      <c r="C331" s="27" t="str">
        <f>VLOOKUP(B331,'Plot Info'!$A$2:$T$500,2,FALSE)</f>
        <v>Duke Loblolly</v>
      </c>
      <c r="D331" s="37" t="s">
        <v>165</v>
      </c>
      <c r="E331" s="4" t="s">
        <v>461</v>
      </c>
      <c r="F331" s="13" t="s">
        <v>16</v>
      </c>
      <c r="G331" s="35" t="str">
        <f t="shared" si="16"/>
        <v>LIVE</v>
      </c>
      <c r="H331" s="40">
        <v>10.1</v>
      </c>
      <c r="I331" s="12">
        <v>1</v>
      </c>
      <c r="J331" s="12">
        <v>2</v>
      </c>
      <c r="K331" s="26">
        <f t="shared" si="17"/>
        <v>80.118466648173694</v>
      </c>
      <c r="L331" s="27">
        <f>IF(H331&lt;VLOOKUP(B331,'Plot Info'!$A$2:$T$500,9,FALSE),K331*0.0001*(1/VLOOKUP(B331,'Plot Info'!$A$2:$T$500,12,FALSE)),K331*0.0001*(1/VLOOKUP(B331,'Plot Info'!$A$2:$T$500,13,FALSE)))</f>
        <v>0.15090236686390532</v>
      </c>
      <c r="M331" s="27">
        <f>IF(H331&lt;VLOOKUP(B331,'Plot Info'!$A$2:$T$500,9,FALSE),I331*1/(VLOOKUP(B331,'Plot Info'!$A$2:$T$500,12,FALSE)),I331*1/(VLOOKUP(B331,'Plot Info'!$A$2:$T$500,13,FALSE)))</f>
        <v>18.834904507916608</v>
      </c>
      <c r="O331" s="40">
        <v>12.48</v>
      </c>
      <c r="P331" s="12">
        <v>309</v>
      </c>
    </row>
    <row r="332" spans="1:16">
      <c r="A332" s="27" t="str">
        <f t="shared" si="15"/>
        <v>DLC006</v>
      </c>
      <c r="B332" s="4" t="s">
        <v>474</v>
      </c>
      <c r="C332" s="27" t="str">
        <f>VLOOKUP(B332,'Plot Info'!$A$2:$T$500,2,FALSE)</f>
        <v>Duke Loblolly</v>
      </c>
      <c r="D332" s="37" t="s">
        <v>166</v>
      </c>
      <c r="E332" s="4" t="s">
        <v>436</v>
      </c>
      <c r="F332" s="13" t="s">
        <v>16</v>
      </c>
      <c r="G332" s="35" t="str">
        <f t="shared" si="16"/>
        <v>LIVE</v>
      </c>
      <c r="H332" s="40">
        <v>13.9</v>
      </c>
      <c r="I332" s="12">
        <v>1</v>
      </c>
      <c r="J332" s="12">
        <v>2</v>
      </c>
      <c r="K332" s="26">
        <f t="shared" si="17"/>
        <v>151.74677915002098</v>
      </c>
      <c r="L332" s="27">
        <f>IF(H332&lt;VLOOKUP(B332,'Plot Info'!$A$2:$T$500,9,FALSE),K332*0.0001*(1/VLOOKUP(B332,'Plot Info'!$A$2:$T$500,12,FALSE)),K332*0.0001*(1/VLOOKUP(B332,'Plot Info'!$A$2:$T$500,13,FALSE)))</f>
        <v>0.28581360946745565</v>
      </c>
      <c r="M332" s="27">
        <f>IF(H332&lt;VLOOKUP(B332,'Plot Info'!$A$2:$T$500,9,FALSE),I332*1/(VLOOKUP(B332,'Plot Info'!$A$2:$T$500,12,FALSE)),I332*1/(VLOOKUP(B332,'Plot Info'!$A$2:$T$500,13,FALSE)))</f>
        <v>18.834904507916608</v>
      </c>
      <c r="O332" s="40">
        <v>10.37</v>
      </c>
      <c r="P332" s="12">
        <v>309</v>
      </c>
    </row>
    <row r="333" spans="1:16">
      <c r="A333" s="27" t="str">
        <f t="shared" si="15"/>
        <v>DLC007</v>
      </c>
      <c r="B333" s="4" t="s">
        <v>474</v>
      </c>
      <c r="C333" s="27" t="str">
        <f>VLOOKUP(B333,'Plot Info'!$A$2:$T$500,2,FALSE)</f>
        <v>Duke Loblolly</v>
      </c>
      <c r="D333" s="37" t="s">
        <v>167</v>
      </c>
      <c r="E333" s="4" t="s">
        <v>461</v>
      </c>
      <c r="F333" s="13" t="s">
        <v>15</v>
      </c>
      <c r="G333" s="35" t="str">
        <f t="shared" si="16"/>
        <v>LIVE</v>
      </c>
      <c r="H333" s="40">
        <v>30</v>
      </c>
      <c r="I333" s="12">
        <v>1</v>
      </c>
      <c r="J333" s="12">
        <v>2</v>
      </c>
      <c r="K333" s="26">
        <f t="shared" si="17"/>
        <v>706.85834705770344</v>
      </c>
      <c r="L333" s="27">
        <f>IF(H333&lt;VLOOKUP(B333,'Plot Info'!$A$2:$T$500,9,FALSE),K333*0.0001*(1/VLOOKUP(B333,'Plot Info'!$A$2:$T$500,12,FALSE)),K333*0.0001*(1/VLOOKUP(B333,'Plot Info'!$A$2:$T$500,13,FALSE)))</f>
        <v>0.5625</v>
      </c>
      <c r="M333" s="27">
        <f>IF(H333&lt;VLOOKUP(B333,'Plot Info'!$A$2:$T$500,9,FALSE),I333*1/(VLOOKUP(B333,'Plot Info'!$A$2:$T$500,12,FALSE)),I333*1/(VLOOKUP(B333,'Plot Info'!$A$2:$T$500,13,FALSE)))</f>
        <v>7.9577471545947667</v>
      </c>
      <c r="O333" s="40">
        <v>8.77</v>
      </c>
      <c r="P333" s="12">
        <v>311</v>
      </c>
    </row>
    <row r="334" spans="1:16">
      <c r="A334" s="27" t="str">
        <f t="shared" si="15"/>
        <v>DLC008</v>
      </c>
      <c r="B334" s="4" t="s">
        <v>474</v>
      </c>
      <c r="C334" s="27" t="str">
        <f>VLOOKUP(B334,'Plot Info'!$A$2:$T$500,2,FALSE)</f>
        <v>Duke Loblolly</v>
      </c>
      <c r="D334" s="37" t="s">
        <v>168</v>
      </c>
      <c r="E334" s="4" t="s">
        <v>461</v>
      </c>
      <c r="F334" s="13" t="s">
        <v>15</v>
      </c>
      <c r="G334" s="35" t="str">
        <f t="shared" si="16"/>
        <v>LIVE</v>
      </c>
      <c r="H334" s="40">
        <v>30.7</v>
      </c>
      <c r="I334" s="12">
        <v>1</v>
      </c>
      <c r="J334" s="12">
        <v>2</v>
      </c>
      <c r="K334" s="26">
        <f t="shared" si="17"/>
        <v>740.22991502046102</v>
      </c>
      <c r="L334" s="27">
        <f>IF(H334&lt;VLOOKUP(B334,'Plot Info'!$A$2:$T$500,9,FALSE),K334*0.0001*(1/VLOOKUP(B334,'Plot Info'!$A$2:$T$500,12,FALSE)),K334*0.0001*(1/VLOOKUP(B334,'Plot Info'!$A$2:$T$500,13,FALSE)))</f>
        <v>0.58905625000000006</v>
      </c>
      <c r="M334" s="27">
        <f>IF(H334&lt;VLOOKUP(B334,'Plot Info'!$A$2:$T$500,9,FALSE),I334*1/(VLOOKUP(B334,'Plot Info'!$A$2:$T$500,12,FALSE)),I334*1/(VLOOKUP(B334,'Plot Info'!$A$2:$T$500,13,FALSE)))</f>
        <v>7.9577471545947667</v>
      </c>
      <c r="O334" s="40">
        <v>4.33</v>
      </c>
      <c r="P334" s="12">
        <v>293</v>
      </c>
    </row>
    <row r="335" spans="1:16">
      <c r="A335" s="27" t="str">
        <f t="shared" si="15"/>
        <v>DLC009</v>
      </c>
      <c r="B335" s="4" t="s">
        <v>474</v>
      </c>
      <c r="C335" s="27" t="str">
        <f>VLOOKUP(B335,'Plot Info'!$A$2:$T$500,2,FALSE)</f>
        <v>Duke Loblolly</v>
      </c>
      <c r="D335" s="37" t="s">
        <v>169</v>
      </c>
      <c r="E335" s="4" t="s">
        <v>461</v>
      </c>
      <c r="F335" s="13" t="s">
        <v>15</v>
      </c>
      <c r="G335" s="35" t="str">
        <f t="shared" si="16"/>
        <v>LIVE</v>
      </c>
      <c r="H335" s="40">
        <v>21.8</v>
      </c>
      <c r="I335" s="12">
        <v>1</v>
      </c>
      <c r="J335" s="12">
        <v>2</v>
      </c>
      <c r="K335" s="26">
        <f t="shared" si="17"/>
        <v>373.25262317300331</v>
      </c>
      <c r="L335" s="27">
        <f>IF(H335&lt;VLOOKUP(B335,'Plot Info'!$A$2:$T$500,9,FALSE),K335*0.0001*(1/VLOOKUP(B335,'Plot Info'!$A$2:$T$500,12,FALSE)),K335*0.0001*(1/VLOOKUP(B335,'Plot Info'!$A$2:$T$500,13,FALSE)))</f>
        <v>0.29702499999999998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O335" s="40">
        <v>6.89</v>
      </c>
      <c r="P335" s="12">
        <v>292</v>
      </c>
    </row>
    <row r="336" spans="1:16">
      <c r="A336" s="27" t="str">
        <f t="shared" si="15"/>
        <v>DLC010</v>
      </c>
      <c r="B336" s="4" t="s">
        <v>474</v>
      </c>
      <c r="C336" s="27" t="str">
        <f>VLOOKUP(B336,'Plot Info'!$A$2:$T$500,2,FALSE)</f>
        <v>Duke Loblolly</v>
      </c>
      <c r="D336" s="37" t="s">
        <v>170</v>
      </c>
      <c r="E336" s="4" t="s">
        <v>461</v>
      </c>
      <c r="F336" s="13" t="s">
        <v>15</v>
      </c>
      <c r="G336" s="35" t="str">
        <f t="shared" si="16"/>
        <v>LIVE</v>
      </c>
      <c r="H336" s="40">
        <v>34</v>
      </c>
      <c r="I336" s="12">
        <v>1</v>
      </c>
      <c r="J336" s="12">
        <v>2</v>
      </c>
      <c r="K336" s="26">
        <f t="shared" si="17"/>
        <v>907.9202768874502</v>
      </c>
      <c r="L336" s="27">
        <f>IF(H336&lt;VLOOKUP(B336,'Plot Info'!$A$2:$T$500,9,FALSE),K336*0.0001*(1/VLOOKUP(B336,'Plot Info'!$A$2:$T$500,12,FALSE)),K336*0.0001*(1/VLOOKUP(B336,'Plot Info'!$A$2:$T$500,13,FALSE)))</f>
        <v>0.72250000000000003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10.35</v>
      </c>
      <c r="P336" s="12">
        <v>298</v>
      </c>
    </row>
    <row r="337" spans="1:16">
      <c r="A337" s="27" t="str">
        <f t="shared" si="15"/>
        <v>DLC011</v>
      </c>
      <c r="B337" s="4" t="s">
        <v>474</v>
      </c>
      <c r="C337" s="27" t="str">
        <f>VLOOKUP(B337,'Plot Info'!$A$2:$T$500,2,FALSE)</f>
        <v>Duke Loblolly</v>
      </c>
      <c r="D337" s="37" t="s">
        <v>171</v>
      </c>
      <c r="E337" s="4" t="s">
        <v>461</v>
      </c>
      <c r="F337" s="13" t="s">
        <v>16</v>
      </c>
      <c r="G337" s="35" t="str">
        <f t="shared" si="16"/>
        <v>LIVE</v>
      </c>
      <c r="H337" s="40">
        <v>15.2</v>
      </c>
      <c r="I337" s="12">
        <v>1</v>
      </c>
      <c r="J337" s="12">
        <v>2</v>
      </c>
      <c r="K337" s="26">
        <f t="shared" si="17"/>
        <v>181.45839167134645</v>
      </c>
      <c r="L337" s="27">
        <f>IF(H337&lt;VLOOKUP(B337,'Plot Info'!$A$2:$T$500,9,FALSE),K337*0.0001*(1/VLOOKUP(B337,'Plot Info'!$A$2:$T$500,12,FALSE)),K337*0.0001*(1/VLOOKUP(B337,'Plot Info'!$A$2:$T$500,13,FALSE)))</f>
        <v>0.34177514792899411</v>
      </c>
      <c r="M337" s="27">
        <f>IF(H337&lt;VLOOKUP(B337,'Plot Info'!$A$2:$T$500,9,FALSE),I337*1/(VLOOKUP(B337,'Plot Info'!$A$2:$T$500,12,FALSE)),I337*1/(VLOOKUP(B337,'Plot Info'!$A$2:$T$500,13,FALSE)))</f>
        <v>18.834904507916608</v>
      </c>
      <c r="O337" s="40">
        <v>9.1</v>
      </c>
      <c r="P337" s="12">
        <v>290</v>
      </c>
    </row>
    <row r="338" spans="1:16">
      <c r="A338" s="27" t="str">
        <f t="shared" si="15"/>
        <v>DLC012</v>
      </c>
      <c r="B338" s="4" t="s">
        <v>474</v>
      </c>
      <c r="C338" s="27" t="str">
        <f>VLOOKUP(B338,'Plot Info'!$A$2:$T$500,2,FALSE)</f>
        <v>Duke Loblolly</v>
      </c>
      <c r="D338" s="37" t="s">
        <v>172</v>
      </c>
      <c r="E338" s="4" t="s">
        <v>461</v>
      </c>
      <c r="F338" s="13" t="s">
        <v>15</v>
      </c>
      <c r="G338" s="35" t="str">
        <f t="shared" si="16"/>
        <v>LIVE</v>
      </c>
      <c r="H338" s="40">
        <v>24.8</v>
      </c>
      <c r="I338" s="12">
        <v>1</v>
      </c>
      <c r="J338" s="12">
        <v>2</v>
      </c>
      <c r="K338" s="26">
        <f t="shared" si="17"/>
        <v>483.05128641596667</v>
      </c>
      <c r="L338" s="27">
        <f>IF(H338&lt;VLOOKUP(B338,'Plot Info'!$A$2:$T$500,9,FALSE),K338*0.0001*(1/VLOOKUP(B338,'Plot Info'!$A$2:$T$500,12,FALSE)),K338*0.0001*(1/VLOOKUP(B338,'Plot Info'!$A$2:$T$500,13,FALSE)))</f>
        <v>0.38440000000000002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O338" s="40">
        <v>3.64</v>
      </c>
      <c r="P338" s="12">
        <v>253</v>
      </c>
    </row>
    <row r="339" spans="1:16">
      <c r="A339" s="27" t="str">
        <f t="shared" si="15"/>
        <v>DLC013</v>
      </c>
      <c r="B339" s="4" t="s">
        <v>474</v>
      </c>
      <c r="C339" s="27" t="str">
        <f>VLOOKUP(B339,'Plot Info'!$A$2:$T$500,2,FALSE)</f>
        <v>Duke Loblolly</v>
      </c>
      <c r="D339" s="37" t="s">
        <v>173</v>
      </c>
      <c r="E339" s="4" t="s">
        <v>461</v>
      </c>
      <c r="F339" s="13" t="s">
        <v>15</v>
      </c>
      <c r="G339" s="35" t="str">
        <f t="shared" si="16"/>
        <v>LIVE</v>
      </c>
      <c r="H339" s="40">
        <v>19</v>
      </c>
      <c r="I339" s="12">
        <v>1</v>
      </c>
      <c r="J339" s="12">
        <v>2</v>
      </c>
      <c r="K339" s="26">
        <f t="shared" si="17"/>
        <v>283.5287369864788</v>
      </c>
      <c r="L339" s="27">
        <f>IF(H339&lt;VLOOKUP(B339,'Plot Info'!$A$2:$T$500,9,FALSE),K339*0.0001*(1/VLOOKUP(B339,'Plot Info'!$A$2:$T$500,12,FALSE)),K339*0.0001*(1/VLOOKUP(B339,'Plot Info'!$A$2:$T$500,13,FALSE)))</f>
        <v>0.53402366863905326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O339" s="40">
        <v>5.08</v>
      </c>
      <c r="P339" s="12">
        <v>260</v>
      </c>
    </row>
    <row r="340" spans="1:16">
      <c r="A340" s="27" t="str">
        <f t="shared" si="15"/>
        <v>DLC014</v>
      </c>
      <c r="B340" s="4" t="s">
        <v>474</v>
      </c>
      <c r="C340" s="27" t="str">
        <f>VLOOKUP(B340,'Plot Info'!$A$2:$T$500,2,FALSE)</f>
        <v>Duke Loblolly</v>
      </c>
      <c r="D340" s="37" t="s">
        <v>174</v>
      </c>
      <c r="E340" s="4" t="s">
        <v>461</v>
      </c>
      <c r="F340" s="13" t="s">
        <v>15</v>
      </c>
      <c r="G340" s="35" t="str">
        <f t="shared" si="16"/>
        <v>LIVE</v>
      </c>
      <c r="H340" s="40">
        <v>21.2</v>
      </c>
      <c r="I340" s="12">
        <v>1</v>
      </c>
      <c r="J340" s="12">
        <v>2</v>
      </c>
      <c r="K340" s="26">
        <f t="shared" si="17"/>
        <v>352.98935055734916</v>
      </c>
      <c r="L340" s="27">
        <f>IF(H340&lt;VLOOKUP(B340,'Plot Info'!$A$2:$T$500,9,FALSE),K340*0.0001*(1/VLOOKUP(B340,'Plot Info'!$A$2:$T$500,12,FALSE)),K340*0.0001*(1/VLOOKUP(B340,'Plot Info'!$A$2:$T$500,13,FALSE)))</f>
        <v>0.28090000000000004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7.04</v>
      </c>
      <c r="P340" s="12">
        <v>267</v>
      </c>
    </row>
    <row r="341" spans="1:16">
      <c r="A341" s="27" t="str">
        <f t="shared" si="15"/>
        <v>DLC015</v>
      </c>
      <c r="B341" s="4" t="s">
        <v>474</v>
      </c>
      <c r="C341" s="27" t="str">
        <f>VLOOKUP(B341,'Plot Info'!$A$2:$T$500,2,FALSE)</f>
        <v>Duke Loblolly</v>
      </c>
      <c r="D341" s="37" t="s">
        <v>175</v>
      </c>
      <c r="E341" s="4" t="s">
        <v>461</v>
      </c>
      <c r="F341" s="13" t="s">
        <v>15</v>
      </c>
      <c r="G341" s="35" t="str">
        <f t="shared" si="16"/>
        <v>LIVE</v>
      </c>
      <c r="H341" s="40">
        <v>30</v>
      </c>
      <c r="I341" s="12">
        <v>1</v>
      </c>
      <c r="J341" s="12">
        <v>2</v>
      </c>
      <c r="K341" s="26">
        <f t="shared" si="17"/>
        <v>706.85834705770344</v>
      </c>
      <c r="L341" s="27">
        <f>IF(H341&lt;VLOOKUP(B341,'Plot Info'!$A$2:$T$500,9,FALSE),K341*0.0001*(1/VLOOKUP(B341,'Plot Info'!$A$2:$T$500,12,FALSE)),K341*0.0001*(1/VLOOKUP(B341,'Plot Info'!$A$2:$T$500,13,FALSE)))</f>
        <v>0.5625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8.69</v>
      </c>
      <c r="P341" s="12">
        <v>274</v>
      </c>
    </row>
    <row r="342" spans="1:16">
      <c r="A342" s="27" t="str">
        <f t="shared" si="15"/>
        <v>DLC016</v>
      </c>
      <c r="B342" s="4" t="s">
        <v>474</v>
      </c>
      <c r="C342" s="27" t="str">
        <f>VLOOKUP(B342,'Plot Info'!$A$2:$T$500,2,FALSE)</f>
        <v>Duke Loblolly</v>
      </c>
      <c r="D342" s="37" t="s">
        <v>176</v>
      </c>
      <c r="E342" s="4" t="s">
        <v>461</v>
      </c>
      <c r="F342" s="13" t="s">
        <v>16</v>
      </c>
      <c r="G342" s="35" t="str">
        <f t="shared" si="16"/>
        <v>LIVE</v>
      </c>
      <c r="H342" s="40">
        <v>10.9</v>
      </c>
      <c r="I342" s="12">
        <v>1</v>
      </c>
      <c r="J342" s="12">
        <v>2</v>
      </c>
      <c r="K342" s="26">
        <f t="shared" si="17"/>
        <v>93.313155793250829</v>
      </c>
      <c r="L342" s="27">
        <f>IF(H342&lt;VLOOKUP(B342,'Plot Info'!$A$2:$T$500,9,FALSE),K342*0.0001*(1/VLOOKUP(B342,'Plot Info'!$A$2:$T$500,12,FALSE)),K342*0.0001*(1/VLOOKUP(B342,'Plot Info'!$A$2:$T$500,13,FALSE)))</f>
        <v>0.17575443786982248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12.81</v>
      </c>
      <c r="P342" s="12">
        <v>276</v>
      </c>
    </row>
    <row r="343" spans="1:16">
      <c r="A343" s="27" t="str">
        <f t="shared" si="15"/>
        <v>DLC017</v>
      </c>
      <c r="B343" s="4" t="s">
        <v>474</v>
      </c>
      <c r="C343" s="27" t="str">
        <f>VLOOKUP(B343,'Plot Info'!$A$2:$T$500,2,FALSE)</f>
        <v>Duke Loblolly</v>
      </c>
      <c r="D343" s="37" t="s">
        <v>177</v>
      </c>
      <c r="E343" s="4" t="s">
        <v>461</v>
      </c>
      <c r="F343" s="13" t="s">
        <v>81</v>
      </c>
      <c r="G343" s="35" t="str">
        <f t="shared" si="16"/>
        <v>DEAD</v>
      </c>
      <c r="H343" s="40">
        <v>21.5</v>
      </c>
      <c r="I343" s="12">
        <v>1</v>
      </c>
      <c r="J343" s="12">
        <v>2</v>
      </c>
      <c r="K343" s="26">
        <f t="shared" si="17"/>
        <v>363.05030103047045</v>
      </c>
      <c r="L343" s="27">
        <f>IF(H343&lt;VLOOKUP(B343,'Plot Info'!$A$2:$T$500,9,FALSE),K343*0.0001*(1/VLOOKUP(B343,'Plot Info'!$A$2:$T$500,12,FALSE)),K343*0.0001*(1/VLOOKUP(B343,'Plot Info'!$A$2:$T$500,13,FALSE)))</f>
        <v>0.28890624999999998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N343" s="8" t="s">
        <v>476</v>
      </c>
      <c r="O343" s="40">
        <v>10.9</v>
      </c>
      <c r="P343" s="12">
        <v>265</v>
      </c>
    </row>
    <row r="344" spans="1:16">
      <c r="A344" s="27" t="str">
        <f t="shared" si="15"/>
        <v>DLC018</v>
      </c>
      <c r="B344" s="4" t="s">
        <v>474</v>
      </c>
      <c r="C344" s="27" t="str">
        <f>VLOOKUP(B344,'Plot Info'!$A$2:$T$500,2,FALSE)</f>
        <v>Duke Loblolly</v>
      </c>
      <c r="D344" s="37" t="s">
        <v>178</v>
      </c>
      <c r="E344" s="4" t="s">
        <v>436</v>
      </c>
      <c r="F344" s="13" t="s">
        <v>16</v>
      </c>
      <c r="G344" s="35" t="str">
        <f t="shared" si="16"/>
        <v>LIVE</v>
      </c>
      <c r="H344" s="40">
        <v>12.5</v>
      </c>
      <c r="I344" s="12">
        <v>1</v>
      </c>
      <c r="J344" s="12">
        <v>2</v>
      </c>
      <c r="K344" s="26">
        <f t="shared" si="17"/>
        <v>122.7184630308513</v>
      </c>
      <c r="L344" s="27">
        <f>IF(H344&lt;VLOOKUP(B344,'Plot Info'!$A$2:$T$500,9,FALSE),K344*0.0001*(1/VLOOKUP(B344,'Plot Info'!$A$2:$T$500,12,FALSE)),K344*0.0001*(1/VLOOKUP(B344,'Plot Info'!$A$2:$T$500,13,FALSE)))</f>
        <v>0.2311390532544379</v>
      </c>
      <c r="M344" s="27">
        <f>IF(H344&lt;VLOOKUP(B344,'Plot Info'!$A$2:$T$500,9,FALSE),I344*1/(VLOOKUP(B344,'Plot Info'!$A$2:$T$500,12,FALSE)),I344*1/(VLOOKUP(B344,'Plot Info'!$A$2:$T$500,13,FALSE)))</f>
        <v>18.834904507916608</v>
      </c>
      <c r="O344" s="40">
        <v>10.06</v>
      </c>
      <c r="P344" s="12">
        <v>256</v>
      </c>
    </row>
    <row r="345" spans="1:16">
      <c r="A345" s="27" t="str">
        <f t="shared" si="15"/>
        <v>DLC019</v>
      </c>
      <c r="B345" s="4" t="s">
        <v>474</v>
      </c>
      <c r="C345" s="27" t="str">
        <f>VLOOKUP(B345,'Plot Info'!$A$2:$T$500,2,FALSE)</f>
        <v>Duke Loblolly</v>
      </c>
      <c r="D345" s="37" t="s">
        <v>179</v>
      </c>
      <c r="E345" s="4" t="s">
        <v>461</v>
      </c>
      <c r="F345" s="13" t="s">
        <v>15</v>
      </c>
      <c r="G345" s="35" t="str">
        <f t="shared" si="16"/>
        <v>LIVE</v>
      </c>
      <c r="H345" s="40">
        <v>26.7</v>
      </c>
      <c r="I345" s="12">
        <v>1</v>
      </c>
      <c r="J345" s="12">
        <v>2</v>
      </c>
      <c r="K345" s="26">
        <f t="shared" si="17"/>
        <v>559.90249670440687</v>
      </c>
      <c r="L345" s="27">
        <f>IF(H345&lt;VLOOKUP(B345,'Plot Info'!$A$2:$T$500,9,FALSE),K345*0.0001*(1/VLOOKUP(B345,'Plot Info'!$A$2:$T$500,12,FALSE)),K345*0.0001*(1/VLOOKUP(B345,'Plot Info'!$A$2:$T$500,13,FALSE)))</f>
        <v>0.44555624999999993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11.26</v>
      </c>
      <c r="P345" s="12">
        <v>254</v>
      </c>
    </row>
    <row r="346" spans="1:16">
      <c r="A346" s="27" t="str">
        <f t="shared" si="15"/>
        <v>DLC020</v>
      </c>
      <c r="B346" s="4" t="s">
        <v>474</v>
      </c>
      <c r="C346" s="27" t="str">
        <f>VLOOKUP(B346,'Plot Info'!$A$2:$T$500,2,FALSE)</f>
        <v>Duke Loblolly</v>
      </c>
      <c r="D346" s="37" t="s">
        <v>180</v>
      </c>
      <c r="E346" s="4" t="s">
        <v>436</v>
      </c>
      <c r="F346" s="13" t="s">
        <v>16</v>
      </c>
      <c r="G346" s="35" t="str">
        <f t="shared" si="16"/>
        <v>LIVE</v>
      </c>
      <c r="H346" s="40">
        <v>12.3</v>
      </c>
      <c r="I346" s="12">
        <v>1</v>
      </c>
      <c r="J346" s="12">
        <v>2</v>
      </c>
      <c r="K346" s="26">
        <f t="shared" si="17"/>
        <v>118.82288814039997</v>
      </c>
      <c r="L346" s="27">
        <f>IF(H346&lt;VLOOKUP(B346,'Plot Info'!$A$2:$T$500,9,FALSE),K346*0.0001*(1/VLOOKUP(B346,'Plot Info'!$A$2:$T$500,12,FALSE)),K346*0.0001*(1/VLOOKUP(B346,'Plot Info'!$A$2:$T$500,13,FALSE)))</f>
        <v>0.22380177514792904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O346" s="40">
        <v>12.16</v>
      </c>
      <c r="P346" s="12">
        <v>246</v>
      </c>
    </row>
    <row r="347" spans="1:16">
      <c r="A347" s="27" t="str">
        <f t="shared" si="15"/>
        <v>DLC021</v>
      </c>
      <c r="B347" s="4" t="s">
        <v>474</v>
      </c>
      <c r="C347" s="27" t="str">
        <f>VLOOKUP(B347,'Plot Info'!$A$2:$T$500,2,FALSE)</f>
        <v>Duke Loblolly</v>
      </c>
      <c r="D347" s="37" t="s">
        <v>219</v>
      </c>
      <c r="E347" s="4" t="s">
        <v>436</v>
      </c>
      <c r="F347" s="13" t="s">
        <v>16</v>
      </c>
      <c r="G347" s="35" t="str">
        <f t="shared" si="16"/>
        <v>LIVE</v>
      </c>
      <c r="H347" s="40">
        <v>12.4</v>
      </c>
      <c r="I347" s="12">
        <v>1</v>
      </c>
      <c r="J347" s="12">
        <v>2</v>
      </c>
      <c r="K347" s="26">
        <f t="shared" si="17"/>
        <v>120.76282160399167</v>
      </c>
      <c r="L347" s="27">
        <f>IF(H347&lt;VLOOKUP(B347,'Plot Info'!$A$2:$T$500,9,FALSE),K347*0.0001*(1/VLOOKUP(B347,'Plot Info'!$A$2:$T$500,12,FALSE)),K347*0.0001*(1/VLOOKUP(B347,'Plot Info'!$A$2:$T$500,13,FALSE)))</f>
        <v>0.22745562130177518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12.36</v>
      </c>
      <c r="P347" s="12">
        <v>245</v>
      </c>
    </row>
    <row r="348" spans="1:16">
      <c r="A348" s="27" t="str">
        <f t="shared" si="15"/>
        <v>DLC022</v>
      </c>
      <c r="B348" s="4" t="s">
        <v>474</v>
      </c>
      <c r="C348" s="27" t="str">
        <f>VLOOKUP(B348,'Plot Info'!$A$2:$T$500,2,FALSE)</f>
        <v>Duke Loblolly</v>
      </c>
      <c r="D348" s="37" t="s">
        <v>220</v>
      </c>
      <c r="E348" s="4" t="s">
        <v>436</v>
      </c>
      <c r="F348" s="13" t="s">
        <v>15</v>
      </c>
      <c r="G348" s="35" t="str">
        <f t="shared" si="16"/>
        <v>LIVE</v>
      </c>
      <c r="H348" s="40">
        <v>15.7</v>
      </c>
      <c r="I348" s="12">
        <v>1</v>
      </c>
      <c r="J348" s="12">
        <v>2</v>
      </c>
      <c r="K348" s="26">
        <f t="shared" si="17"/>
        <v>193.592793295837</v>
      </c>
      <c r="L348" s="27">
        <f>IF(H348&lt;VLOOKUP(B348,'Plot Info'!$A$2:$T$500,9,FALSE),K348*0.0001*(1/VLOOKUP(B348,'Plot Info'!$A$2:$T$500,12,FALSE)),K348*0.0001*(1/VLOOKUP(B348,'Plot Info'!$A$2:$T$500,13,FALSE)))</f>
        <v>0.36463017751479287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12.96</v>
      </c>
      <c r="P348" s="12">
        <v>241</v>
      </c>
    </row>
    <row r="349" spans="1:16">
      <c r="A349" s="27" t="str">
        <f t="shared" si="15"/>
        <v>DLC023</v>
      </c>
      <c r="B349" s="4" t="s">
        <v>474</v>
      </c>
      <c r="C349" s="27" t="str">
        <f>VLOOKUP(B349,'Plot Info'!$A$2:$T$500,2,FALSE)</f>
        <v>Duke Loblolly</v>
      </c>
      <c r="D349" s="37" t="s">
        <v>221</v>
      </c>
      <c r="E349" s="4" t="s">
        <v>461</v>
      </c>
      <c r="F349" s="13" t="s">
        <v>16</v>
      </c>
      <c r="G349" s="35" t="str">
        <f t="shared" si="16"/>
        <v>LIVE</v>
      </c>
      <c r="H349" s="40">
        <v>13.1</v>
      </c>
      <c r="I349" s="12">
        <v>1</v>
      </c>
      <c r="J349" s="12">
        <v>2</v>
      </c>
      <c r="K349" s="26">
        <f t="shared" si="17"/>
        <v>134.78217882063609</v>
      </c>
      <c r="L349" s="27">
        <f>IF(H349&lt;VLOOKUP(B349,'Plot Info'!$A$2:$T$500,9,FALSE),K349*0.0001*(1/VLOOKUP(B349,'Plot Info'!$A$2:$T$500,12,FALSE)),K349*0.0001*(1/VLOOKUP(B349,'Plot Info'!$A$2:$T$500,13,FALSE)))</f>
        <v>0.25386094674556214</v>
      </c>
      <c r="M349" s="27">
        <f>IF(H349&lt;VLOOKUP(B349,'Plot Info'!$A$2:$T$500,9,FALSE),I349*1/(VLOOKUP(B349,'Plot Info'!$A$2:$T$500,12,FALSE)),I349*1/(VLOOKUP(B349,'Plot Info'!$A$2:$T$500,13,FALSE)))</f>
        <v>18.834904507916608</v>
      </c>
      <c r="O349" s="40">
        <v>6.75</v>
      </c>
      <c r="P349" s="12">
        <v>242</v>
      </c>
    </row>
    <row r="350" spans="1:16">
      <c r="A350" s="27" t="str">
        <f t="shared" si="15"/>
        <v>DLC024</v>
      </c>
      <c r="B350" s="4" t="s">
        <v>474</v>
      </c>
      <c r="C350" s="27" t="str">
        <f>VLOOKUP(B350,'Plot Info'!$A$2:$T$500,2,FALSE)</f>
        <v>Duke Loblolly</v>
      </c>
      <c r="D350" s="37" t="s">
        <v>222</v>
      </c>
      <c r="E350" s="4" t="s">
        <v>436</v>
      </c>
      <c r="F350" s="13" t="s">
        <v>16</v>
      </c>
      <c r="G350" s="35" t="str">
        <f t="shared" si="16"/>
        <v>LIVE</v>
      </c>
      <c r="H350" s="40">
        <v>10.7</v>
      </c>
      <c r="I350" s="12">
        <v>1</v>
      </c>
      <c r="J350" s="12">
        <v>2</v>
      </c>
      <c r="K350" s="26">
        <f t="shared" si="17"/>
        <v>89.920235727373836</v>
      </c>
      <c r="L350" s="27">
        <f>IF(H350&lt;VLOOKUP(B350,'Plot Info'!$A$2:$T$500,9,FALSE),K350*0.0001*(1/VLOOKUP(B350,'Plot Info'!$A$2:$T$500,12,FALSE)),K350*0.0001*(1/VLOOKUP(B350,'Plot Info'!$A$2:$T$500,13,FALSE)))</f>
        <v>0.16936390532544376</v>
      </c>
      <c r="M350" s="27">
        <f>IF(H350&lt;VLOOKUP(B350,'Plot Info'!$A$2:$T$500,9,FALSE),I350*1/(VLOOKUP(B350,'Plot Info'!$A$2:$T$500,12,FALSE)),I350*1/(VLOOKUP(B350,'Plot Info'!$A$2:$T$500,13,FALSE)))</f>
        <v>18.834904507916608</v>
      </c>
      <c r="O350" s="40">
        <v>8.85</v>
      </c>
      <c r="P350" s="12">
        <v>234</v>
      </c>
    </row>
    <row r="351" spans="1:16">
      <c r="A351" s="27" t="str">
        <f t="shared" si="15"/>
        <v>DLC025</v>
      </c>
      <c r="B351" s="4" t="s">
        <v>474</v>
      </c>
      <c r="C351" s="27" t="str">
        <f>VLOOKUP(B351,'Plot Info'!$A$2:$T$500,2,FALSE)</f>
        <v>Duke Loblolly</v>
      </c>
      <c r="D351" s="37" t="s">
        <v>223</v>
      </c>
      <c r="E351" s="4" t="s">
        <v>461</v>
      </c>
      <c r="F351" s="13" t="s">
        <v>15</v>
      </c>
      <c r="G351" s="35" t="str">
        <f t="shared" si="16"/>
        <v>LIVE</v>
      </c>
      <c r="H351" s="40">
        <v>34.700000000000003</v>
      </c>
      <c r="I351" s="12">
        <v>1</v>
      </c>
      <c r="J351" s="12">
        <v>2</v>
      </c>
      <c r="K351" s="26">
        <f t="shared" si="17"/>
        <v>945.69007456523366</v>
      </c>
      <c r="L351" s="27">
        <f>IF(H351&lt;VLOOKUP(B351,'Plot Info'!$A$2:$T$500,9,FALSE),K351*0.0001*(1/VLOOKUP(B351,'Plot Info'!$A$2:$T$500,12,FALSE)),K351*0.0001*(1/VLOOKUP(B351,'Plot Info'!$A$2:$T$500,13,FALSE)))</f>
        <v>0.75255625000000015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9.16</v>
      </c>
      <c r="P351" s="12">
        <v>226</v>
      </c>
    </row>
    <row r="352" spans="1:16">
      <c r="A352" s="27" t="str">
        <f t="shared" si="15"/>
        <v>DLC026</v>
      </c>
      <c r="B352" s="4" t="s">
        <v>474</v>
      </c>
      <c r="C352" s="27" t="str">
        <f>VLOOKUP(B352,'Plot Info'!$A$2:$T$500,2,FALSE)</f>
        <v>Duke Loblolly</v>
      </c>
      <c r="D352" s="37" t="s">
        <v>224</v>
      </c>
      <c r="E352" s="4" t="s">
        <v>461</v>
      </c>
      <c r="F352" s="13" t="s">
        <v>15</v>
      </c>
      <c r="G352" s="35" t="str">
        <f t="shared" si="16"/>
        <v>LIVE</v>
      </c>
      <c r="H352" s="40">
        <v>13.6</v>
      </c>
      <c r="I352" s="12">
        <v>1</v>
      </c>
      <c r="J352" s="12">
        <v>2</v>
      </c>
      <c r="K352" s="26">
        <f t="shared" si="17"/>
        <v>145.26724430199201</v>
      </c>
      <c r="L352" s="27">
        <f>IF(H352&lt;VLOOKUP(B352,'Plot Info'!$A$2:$T$500,9,FALSE),K352*0.0001*(1/VLOOKUP(B352,'Plot Info'!$A$2:$T$500,12,FALSE)),K352*0.0001*(1/VLOOKUP(B352,'Plot Info'!$A$2:$T$500,13,FALSE)))</f>
        <v>0.27360946745562126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11.88</v>
      </c>
      <c r="P352" s="12">
        <v>229</v>
      </c>
    </row>
    <row r="353" spans="1:16">
      <c r="A353" s="27" t="str">
        <f t="shared" si="15"/>
        <v>DLC027</v>
      </c>
      <c r="B353" s="4" t="s">
        <v>474</v>
      </c>
      <c r="C353" s="27" t="str">
        <f>VLOOKUP(B353,'Plot Info'!$A$2:$T$500,2,FALSE)</f>
        <v>Duke Loblolly</v>
      </c>
      <c r="D353" s="37" t="s">
        <v>225</v>
      </c>
      <c r="E353" s="4" t="s">
        <v>461</v>
      </c>
      <c r="F353" s="13" t="s">
        <v>15</v>
      </c>
      <c r="G353" s="35" t="str">
        <f t="shared" si="16"/>
        <v>LIVE</v>
      </c>
      <c r="H353" s="40">
        <v>19.5</v>
      </c>
      <c r="I353" s="12">
        <v>1</v>
      </c>
      <c r="J353" s="12">
        <v>2</v>
      </c>
      <c r="K353" s="26">
        <f t="shared" si="17"/>
        <v>298.64765163187968</v>
      </c>
      <c r="L353" s="27">
        <f>IF(H353&lt;VLOOKUP(B353,'Plot Info'!$A$2:$T$500,9,FALSE),K353*0.0001*(1/VLOOKUP(B353,'Plot Info'!$A$2:$T$500,12,FALSE)),K353*0.0001*(1/VLOOKUP(B353,'Plot Info'!$A$2:$T$500,13,FALSE)))</f>
        <v>0.56249999999999989</v>
      </c>
      <c r="M353" s="27">
        <f>IF(H353&lt;VLOOKUP(B353,'Plot Info'!$A$2:$T$500,9,FALSE),I353*1/(VLOOKUP(B353,'Plot Info'!$A$2:$T$500,12,FALSE)),I353*1/(VLOOKUP(B353,'Plot Info'!$A$2:$T$500,13,FALSE)))</f>
        <v>18.834904507916608</v>
      </c>
      <c r="O353" s="40">
        <v>13</v>
      </c>
      <c r="P353" s="12">
        <v>325</v>
      </c>
    </row>
    <row r="354" spans="1:16">
      <c r="A354" s="27" t="str">
        <f t="shared" si="15"/>
        <v>DLC028</v>
      </c>
      <c r="B354" s="4" t="s">
        <v>474</v>
      </c>
      <c r="C354" s="27" t="str">
        <f>VLOOKUP(B354,'Plot Info'!$A$2:$T$500,2,FALSE)</f>
        <v>Duke Loblolly</v>
      </c>
      <c r="D354" s="37" t="s">
        <v>226</v>
      </c>
      <c r="E354" s="4" t="s">
        <v>461</v>
      </c>
      <c r="F354" s="13" t="s">
        <v>15</v>
      </c>
      <c r="G354" s="35" t="str">
        <f t="shared" si="16"/>
        <v>LIVE</v>
      </c>
      <c r="H354" s="40">
        <v>26.7</v>
      </c>
      <c r="I354" s="12">
        <v>1</v>
      </c>
      <c r="J354" s="12">
        <v>2</v>
      </c>
      <c r="K354" s="26">
        <f t="shared" si="17"/>
        <v>559.90249670440687</v>
      </c>
      <c r="L354" s="27">
        <f>IF(H354&lt;VLOOKUP(B354,'Plot Info'!$A$2:$T$500,9,FALSE),K354*0.0001*(1/VLOOKUP(B354,'Plot Info'!$A$2:$T$500,12,FALSE)),K354*0.0001*(1/VLOOKUP(B354,'Plot Info'!$A$2:$T$500,13,FALSE)))</f>
        <v>0.44555624999999993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11.68</v>
      </c>
      <c r="P354" s="12">
        <v>222</v>
      </c>
    </row>
    <row r="355" spans="1:16">
      <c r="A355" s="27" t="str">
        <f t="shared" si="15"/>
        <v>DLC029</v>
      </c>
      <c r="B355" s="4" t="s">
        <v>474</v>
      </c>
      <c r="C355" s="27" t="str">
        <f>VLOOKUP(B355,'Plot Info'!$A$2:$T$500,2,FALSE)</f>
        <v>Duke Loblolly</v>
      </c>
      <c r="D355" s="37" t="s">
        <v>227</v>
      </c>
      <c r="E355" s="4" t="s">
        <v>461</v>
      </c>
      <c r="F355" s="13" t="s">
        <v>15</v>
      </c>
      <c r="G355" s="35" t="str">
        <f t="shared" si="16"/>
        <v>LIVE</v>
      </c>
      <c r="H355" s="40">
        <v>28.9</v>
      </c>
      <c r="I355" s="12">
        <v>1</v>
      </c>
      <c r="J355" s="12">
        <v>2</v>
      </c>
      <c r="K355" s="26">
        <f t="shared" si="17"/>
        <v>655.97240005118272</v>
      </c>
      <c r="L355" s="27">
        <f>IF(H355&lt;VLOOKUP(B355,'Plot Info'!$A$2:$T$500,9,FALSE),K355*0.0001*(1/VLOOKUP(B355,'Plot Info'!$A$2:$T$500,12,FALSE)),K355*0.0001*(1/VLOOKUP(B355,'Plot Info'!$A$2:$T$500,13,FALSE)))</f>
        <v>0.52200624999999989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O355" s="40">
        <v>9.2899999999999991</v>
      </c>
      <c r="P355" s="12">
        <v>213</v>
      </c>
    </row>
    <row r="356" spans="1:16">
      <c r="A356" s="27" t="str">
        <f t="shared" si="15"/>
        <v>DLC030</v>
      </c>
      <c r="B356" s="4" t="s">
        <v>474</v>
      </c>
      <c r="C356" s="27" t="str">
        <f>VLOOKUP(B356,'Plot Info'!$A$2:$T$500,2,FALSE)</f>
        <v>Duke Loblolly</v>
      </c>
      <c r="D356" s="37" t="s">
        <v>228</v>
      </c>
      <c r="E356" s="4" t="s">
        <v>461</v>
      </c>
      <c r="F356" s="13" t="s">
        <v>15</v>
      </c>
      <c r="G356" s="35" t="str">
        <f t="shared" si="16"/>
        <v>LIVE</v>
      </c>
      <c r="H356" s="40">
        <v>29.3</v>
      </c>
      <c r="I356" s="12">
        <v>1</v>
      </c>
      <c r="J356" s="12">
        <v>2</v>
      </c>
      <c r="K356" s="26">
        <f t="shared" si="17"/>
        <v>674.25646929507536</v>
      </c>
      <c r="L356" s="27">
        <f>IF(H356&lt;VLOOKUP(B356,'Plot Info'!$A$2:$T$500,9,FALSE),K356*0.0001*(1/VLOOKUP(B356,'Plot Info'!$A$2:$T$500,12,FALSE)),K356*0.0001*(1/VLOOKUP(B356,'Plot Info'!$A$2:$T$500,13,FALSE)))</f>
        <v>0.53655625000000007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O356" s="40">
        <v>6</v>
      </c>
      <c r="P356" s="12">
        <v>218</v>
      </c>
    </row>
    <row r="357" spans="1:16">
      <c r="A357" s="27" t="str">
        <f t="shared" si="15"/>
        <v>DLC031</v>
      </c>
      <c r="B357" s="4" t="s">
        <v>474</v>
      </c>
      <c r="C357" s="27" t="str">
        <f>VLOOKUP(B357,'Plot Info'!$A$2:$T$500,2,FALSE)</f>
        <v>Duke Loblolly</v>
      </c>
      <c r="D357" s="37" t="s">
        <v>229</v>
      </c>
      <c r="E357" s="4" t="s">
        <v>461</v>
      </c>
      <c r="F357" s="13" t="s">
        <v>15</v>
      </c>
      <c r="G357" s="35" t="str">
        <f t="shared" si="16"/>
        <v>LIVE</v>
      </c>
      <c r="H357" s="40">
        <v>40.5</v>
      </c>
      <c r="I357" s="12">
        <v>1</v>
      </c>
      <c r="J357" s="12">
        <v>2</v>
      </c>
      <c r="K357" s="26">
        <f t="shared" si="17"/>
        <v>1288.2493375126646</v>
      </c>
      <c r="L357" s="27">
        <f>IF(H357&lt;VLOOKUP(B357,'Plot Info'!$A$2:$T$500,9,FALSE),K357*0.0001*(1/VLOOKUP(B357,'Plot Info'!$A$2:$T$500,12,FALSE)),K357*0.0001*(1/VLOOKUP(B357,'Plot Info'!$A$2:$T$500,13,FALSE)))</f>
        <v>1.02515625</v>
      </c>
      <c r="M357" s="27">
        <f>IF(H357&lt;VLOOKUP(B357,'Plot Info'!$A$2:$T$500,9,FALSE),I357*1/(VLOOKUP(B357,'Plot Info'!$A$2:$T$500,12,FALSE)),I357*1/(VLOOKUP(B357,'Plot Info'!$A$2:$T$500,13,FALSE)))</f>
        <v>7.9577471545947667</v>
      </c>
      <c r="O357" s="40">
        <v>7.22</v>
      </c>
      <c r="P357" s="12">
        <v>191</v>
      </c>
    </row>
    <row r="358" spans="1:16">
      <c r="A358" s="27" t="str">
        <f t="shared" si="15"/>
        <v>DLC032</v>
      </c>
      <c r="B358" s="4" t="s">
        <v>474</v>
      </c>
      <c r="C358" s="27" t="str">
        <f>VLOOKUP(B358,'Plot Info'!$A$2:$T$500,2,FALSE)</f>
        <v>Duke Loblolly</v>
      </c>
      <c r="D358" s="37" t="s">
        <v>230</v>
      </c>
      <c r="E358" s="4" t="s">
        <v>442</v>
      </c>
      <c r="F358" s="13" t="s">
        <v>16</v>
      </c>
      <c r="G358" s="35" t="str">
        <f t="shared" si="16"/>
        <v>LIVE</v>
      </c>
      <c r="H358" s="40">
        <v>12.8</v>
      </c>
      <c r="I358" s="12">
        <v>1</v>
      </c>
      <c r="J358" s="12">
        <v>2</v>
      </c>
      <c r="K358" s="26">
        <f t="shared" si="17"/>
        <v>128.67963509103794</v>
      </c>
      <c r="L358" s="27">
        <f>IF(H358&lt;VLOOKUP(B358,'Plot Info'!$A$2:$T$500,9,FALSE),K358*0.0001*(1/VLOOKUP(B358,'Plot Info'!$A$2:$T$500,12,FALSE)),K358*0.0001*(1/VLOOKUP(B358,'Plot Info'!$A$2:$T$500,13,FALSE)))</f>
        <v>0.2423668639053255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12.41</v>
      </c>
      <c r="P358" s="12">
        <v>182</v>
      </c>
    </row>
    <row r="359" spans="1:16">
      <c r="A359" s="27" t="str">
        <f t="shared" si="15"/>
        <v>DLC033</v>
      </c>
      <c r="B359" s="4" t="s">
        <v>474</v>
      </c>
      <c r="C359" s="27" t="str">
        <f>VLOOKUP(B359,'Plot Info'!$A$2:$T$500,2,FALSE)</f>
        <v>Duke Loblolly</v>
      </c>
      <c r="D359" s="37" t="s">
        <v>231</v>
      </c>
      <c r="E359" s="4" t="s">
        <v>461</v>
      </c>
      <c r="F359" s="13" t="s">
        <v>81</v>
      </c>
      <c r="G359" s="35" t="str">
        <f t="shared" si="16"/>
        <v>DEAD</v>
      </c>
      <c r="H359" s="40">
        <v>12</v>
      </c>
      <c r="I359" s="12">
        <v>1</v>
      </c>
      <c r="J359" s="12">
        <v>0</v>
      </c>
      <c r="K359" s="26">
        <f t="shared" si="17"/>
        <v>113.09733552923255</v>
      </c>
      <c r="L359" s="27">
        <f>IF(H359&lt;VLOOKUP(B359,'Plot Info'!$A$2:$T$500,9,FALSE),K359*0.0001*(1/VLOOKUP(B359,'Plot Info'!$A$2:$T$500,12,FALSE)),K359*0.0001*(1/VLOOKUP(B359,'Plot Info'!$A$2:$T$500,13,FALSE)))</f>
        <v>0.21301775147928995</v>
      </c>
      <c r="M359" s="27">
        <f>IF(H359&lt;VLOOKUP(B359,'Plot Info'!$A$2:$T$500,9,FALSE),I359*1/(VLOOKUP(B359,'Plot Info'!$A$2:$T$500,12,FALSE)),I359*1/(VLOOKUP(B359,'Plot Info'!$A$2:$T$500,13,FALSE)))</f>
        <v>18.834904507916608</v>
      </c>
      <c r="N359" s="8" t="s">
        <v>477</v>
      </c>
      <c r="O359" s="40">
        <v>11.16</v>
      </c>
      <c r="P359" s="12">
        <v>203</v>
      </c>
    </row>
    <row r="360" spans="1:16">
      <c r="A360" s="27" t="str">
        <f t="shared" si="15"/>
        <v>DLC034</v>
      </c>
      <c r="B360" s="4" t="s">
        <v>474</v>
      </c>
      <c r="C360" s="27" t="str">
        <f>VLOOKUP(B360,'Plot Info'!$A$2:$T$500,2,FALSE)</f>
        <v>Duke Loblolly</v>
      </c>
      <c r="D360" s="37" t="s">
        <v>232</v>
      </c>
      <c r="E360" s="4" t="s">
        <v>461</v>
      </c>
      <c r="F360" s="13" t="s">
        <v>15</v>
      </c>
      <c r="G360" s="35" t="str">
        <f t="shared" si="16"/>
        <v>LIVE</v>
      </c>
      <c r="H360" s="40">
        <v>43.5</v>
      </c>
      <c r="I360" s="12">
        <v>1</v>
      </c>
      <c r="J360" s="12">
        <v>2</v>
      </c>
      <c r="K360" s="26">
        <f t="shared" si="17"/>
        <v>1486.1696746888215</v>
      </c>
      <c r="L360" s="27">
        <f>IF(H360&lt;VLOOKUP(B360,'Plot Info'!$A$2:$T$500,9,FALSE),K360*0.0001*(1/VLOOKUP(B360,'Plot Info'!$A$2:$T$500,12,FALSE)),K360*0.0001*(1/VLOOKUP(B360,'Plot Info'!$A$2:$T$500,13,FALSE)))</f>
        <v>1.18265625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O360" s="40">
        <v>8.81</v>
      </c>
      <c r="P360" s="12">
        <v>175</v>
      </c>
    </row>
    <row r="361" spans="1:16">
      <c r="A361" s="27" t="str">
        <f t="shared" si="15"/>
        <v>DLC035</v>
      </c>
      <c r="B361" s="4" t="s">
        <v>474</v>
      </c>
      <c r="C361" s="27" t="str">
        <f>VLOOKUP(B361,'Plot Info'!$A$2:$T$500,2,FALSE)</f>
        <v>Duke Loblolly</v>
      </c>
      <c r="D361" s="37" t="s">
        <v>233</v>
      </c>
      <c r="E361" s="4" t="s">
        <v>461</v>
      </c>
      <c r="F361" s="13" t="s">
        <v>16</v>
      </c>
      <c r="G361" s="35" t="str">
        <f t="shared" si="16"/>
        <v>LIVE</v>
      </c>
      <c r="H361" s="40">
        <v>14.9</v>
      </c>
      <c r="I361" s="12">
        <v>1</v>
      </c>
      <c r="J361" s="12">
        <v>2</v>
      </c>
      <c r="K361" s="26">
        <f t="shared" si="17"/>
        <v>174.36624625586751</v>
      </c>
      <c r="L361" s="27">
        <f>IF(H361&lt;VLOOKUP(B361,'Plot Info'!$A$2:$T$500,9,FALSE),K361*0.0001*(1/VLOOKUP(B361,'Plot Info'!$A$2:$T$500,12,FALSE)),K361*0.0001*(1/VLOOKUP(B361,'Plot Info'!$A$2:$T$500,13,FALSE)))</f>
        <v>0.32841715976331365</v>
      </c>
      <c r="M361" s="27">
        <f>IF(H361&lt;VLOOKUP(B361,'Plot Info'!$A$2:$T$500,9,FALSE),I361*1/(VLOOKUP(B361,'Plot Info'!$A$2:$T$500,12,FALSE)),I361*1/(VLOOKUP(B361,'Plot Info'!$A$2:$T$500,13,FALSE)))</f>
        <v>18.834904507916608</v>
      </c>
      <c r="O361" s="40">
        <v>6.14</v>
      </c>
      <c r="P361" s="12">
        <v>176</v>
      </c>
    </row>
    <row r="362" spans="1:16">
      <c r="A362" s="27" t="str">
        <f t="shared" si="15"/>
        <v>DLC036</v>
      </c>
      <c r="B362" s="4" t="s">
        <v>474</v>
      </c>
      <c r="C362" s="27" t="str">
        <f>VLOOKUP(B362,'Plot Info'!$A$2:$T$500,2,FALSE)</f>
        <v>Duke Loblolly</v>
      </c>
      <c r="D362" s="37" t="s">
        <v>234</v>
      </c>
      <c r="E362" s="4" t="s">
        <v>461</v>
      </c>
      <c r="F362" s="13" t="s">
        <v>15</v>
      </c>
      <c r="G362" s="35" t="str">
        <f t="shared" si="16"/>
        <v>LIVE</v>
      </c>
      <c r="H362" s="40">
        <v>20.2</v>
      </c>
      <c r="I362" s="12">
        <v>1</v>
      </c>
      <c r="J362" s="12">
        <v>2</v>
      </c>
      <c r="K362" s="26">
        <f t="shared" si="17"/>
        <v>320.47386659269478</v>
      </c>
      <c r="L362" s="27">
        <f>IF(H362&lt;VLOOKUP(B362,'Plot Info'!$A$2:$T$500,9,FALSE),K362*0.0001*(1/VLOOKUP(B362,'Plot Info'!$A$2:$T$500,12,FALSE)),K362*0.0001*(1/VLOOKUP(B362,'Plot Info'!$A$2:$T$500,13,FALSE)))</f>
        <v>0.25502499999999995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6.33</v>
      </c>
      <c r="P362" s="12">
        <v>173</v>
      </c>
    </row>
    <row r="363" spans="1:16">
      <c r="A363" s="27" t="str">
        <f t="shared" si="15"/>
        <v>DLC037</v>
      </c>
      <c r="B363" s="4" t="s">
        <v>474</v>
      </c>
      <c r="C363" s="27" t="str">
        <f>VLOOKUP(B363,'Plot Info'!$A$2:$T$500,2,FALSE)</f>
        <v>Duke Loblolly</v>
      </c>
      <c r="D363" s="37" t="s">
        <v>235</v>
      </c>
      <c r="E363" s="4" t="s">
        <v>461</v>
      </c>
      <c r="F363" s="13" t="s">
        <v>15</v>
      </c>
      <c r="G363" s="35" t="str">
        <f t="shared" si="16"/>
        <v>LIVE</v>
      </c>
      <c r="H363" s="40">
        <v>19.399999999999999</v>
      </c>
      <c r="I363" s="12">
        <v>1</v>
      </c>
      <c r="J363" s="12">
        <v>2</v>
      </c>
      <c r="K363" s="26">
        <f t="shared" si="17"/>
        <v>295.5924527762636</v>
      </c>
      <c r="L363" s="27">
        <f>IF(H363&lt;VLOOKUP(B363,'Plot Info'!$A$2:$T$500,9,FALSE),K363*0.0001*(1/VLOOKUP(B363,'Plot Info'!$A$2:$T$500,12,FALSE)),K363*0.0001*(1/VLOOKUP(B363,'Plot Info'!$A$2:$T$500,13,FALSE)))</f>
        <v>0.55674556213017745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12.56</v>
      </c>
      <c r="P363" s="12">
        <v>169</v>
      </c>
    </row>
    <row r="364" spans="1:16">
      <c r="A364" s="27" t="str">
        <f t="shared" si="15"/>
        <v>DLC038</v>
      </c>
      <c r="B364" s="4" t="s">
        <v>474</v>
      </c>
      <c r="C364" s="27" t="str">
        <f>VLOOKUP(B364,'Plot Info'!$A$2:$T$500,2,FALSE)</f>
        <v>Duke Loblolly</v>
      </c>
      <c r="D364" s="37" t="s">
        <v>238</v>
      </c>
      <c r="E364" s="4" t="s">
        <v>461</v>
      </c>
      <c r="F364" s="13" t="s">
        <v>15</v>
      </c>
      <c r="G364" s="35" t="str">
        <f t="shared" si="16"/>
        <v>LIVE</v>
      </c>
      <c r="H364" s="40">
        <v>29</v>
      </c>
      <c r="I364" s="12">
        <v>1</v>
      </c>
      <c r="J364" s="12">
        <v>2</v>
      </c>
      <c r="K364" s="26">
        <f t="shared" si="17"/>
        <v>660.51985541725401</v>
      </c>
      <c r="L364" s="27">
        <f>IF(H364&lt;VLOOKUP(B364,'Plot Info'!$A$2:$T$500,9,FALSE),K364*0.0001*(1/VLOOKUP(B364,'Plot Info'!$A$2:$T$500,12,FALSE)),K364*0.0001*(1/VLOOKUP(B364,'Plot Info'!$A$2:$T$500,13,FALSE)))</f>
        <v>0.52562500000000001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11.94</v>
      </c>
      <c r="P364" s="12">
        <v>145</v>
      </c>
    </row>
    <row r="365" spans="1:16">
      <c r="A365" s="27" t="str">
        <f t="shared" si="15"/>
        <v>DLC039</v>
      </c>
      <c r="B365" s="4" t="s">
        <v>474</v>
      </c>
      <c r="C365" s="27" t="str">
        <f>VLOOKUP(B365,'Plot Info'!$A$2:$T$500,2,FALSE)</f>
        <v>Duke Loblolly</v>
      </c>
      <c r="D365" s="37" t="s">
        <v>239</v>
      </c>
      <c r="E365" s="4" t="s">
        <v>461</v>
      </c>
      <c r="F365" s="13" t="s">
        <v>15</v>
      </c>
      <c r="G365" s="35" t="str">
        <f t="shared" si="16"/>
        <v>LIVE</v>
      </c>
      <c r="H365" s="40">
        <v>19.7</v>
      </c>
      <c r="I365" s="12">
        <v>1</v>
      </c>
      <c r="J365" s="12">
        <v>2</v>
      </c>
      <c r="K365" s="26">
        <f t="shared" si="17"/>
        <v>304.80517323291571</v>
      </c>
      <c r="L365" s="27">
        <f>IF(H365&lt;VLOOKUP(B365,'Plot Info'!$A$2:$T$500,9,FALSE),K365*0.0001*(1/VLOOKUP(B365,'Plot Info'!$A$2:$T$500,12,FALSE)),K365*0.0001*(1/VLOOKUP(B365,'Plot Info'!$A$2:$T$500,13,FALSE)))</f>
        <v>0.57409763313609474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12.61</v>
      </c>
      <c r="P365" s="12">
        <v>139</v>
      </c>
    </row>
    <row r="366" spans="1:16">
      <c r="A366" s="27" t="str">
        <f t="shared" si="15"/>
        <v>DLC040</v>
      </c>
      <c r="B366" s="4" t="s">
        <v>474</v>
      </c>
      <c r="C366" s="27" t="str">
        <f>VLOOKUP(B366,'Plot Info'!$A$2:$T$500,2,FALSE)</f>
        <v>Duke Loblolly</v>
      </c>
      <c r="D366" s="37" t="s">
        <v>240</v>
      </c>
      <c r="E366" s="4" t="s">
        <v>461</v>
      </c>
      <c r="F366" s="13" t="s">
        <v>15</v>
      </c>
      <c r="G366" s="35" t="str">
        <f t="shared" si="16"/>
        <v>LIVE</v>
      </c>
      <c r="H366" s="40">
        <v>32.299999999999997</v>
      </c>
      <c r="I366" s="12">
        <v>1</v>
      </c>
      <c r="J366" s="12">
        <v>2</v>
      </c>
      <c r="K366" s="26">
        <f t="shared" si="17"/>
        <v>819.39804989092363</v>
      </c>
      <c r="L366" s="27">
        <f>IF(H366&lt;VLOOKUP(B366,'Plot Info'!$A$2:$T$500,9,FALSE),K366*0.0001*(1/VLOOKUP(B366,'Plot Info'!$A$2:$T$500,12,FALSE)),K366*0.0001*(1/VLOOKUP(B366,'Plot Info'!$A$2:$T$500,13,FALSE)))</f>
        <v>0.65205624999999989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11.17</v>
      </c>
      <c r="P366" s="12">
        <v>130</v>
      </c>
    </row>
    <row r="367" spans="1:16">
      <c r="A367" s="27" t="str">
        <f t="shared" si="15"/>
        <v>DLC041</v>
      </c>
      <c r="B367" s="4" t="s">
        <v>474</v>
      </c>
      <c r="C367" s="27" t="str">
        <f>VLOOKUP(B367,'Plot Info'!$A$2:$T$500,2,FALSE)</f>
        <v>Duke Loblolly</v>
      </c>
      <c r="D367" s="37" t="s">
        <v>241</v>
      </c>
      <c r="E367" s="4" t="s">
        <v>461</v>
      </c>
      <c r="F367" s="13" t="s">
        <v>15</v>
      </c>
      <c r="G367" s="35" t="str">
        <f t="shared" si="16"/>
        <v>LIVE</v>
      </c>
      <c r="H367" s="40">
        <v>33.299999999999997</v>
      </c>
      <c r="I367" s="12">
        <v>1</v>
      </c>
      <c r="J367" s="12">
        <v>2</v>
      </c>
      <c r="K367" s="26">
        <f t="shared" si="17"/>
        <v>870.92016940979636</v>
      </c>
      <c r="L367" s="27">
        <f>IF(H367&lt;VLOOKUP(B367,'Plot Info'!$A$2:$T$500,9,FALSE),K367*0.0001*(1/VLOOKUP(B367,'Plot Info'!$A$2:$T$500,12,FALSE)),K367*0.0001*(1/VLOOKUP(B367,'Plot Info'!$A$2:$T$500,13,FALSE)))</f>
        <v>0.69305624999999993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9</v>
      </c>
      <c r="P367" s="12">
        <v>132</v>
      </c>
    </row>
    <row r="368" spans="1:16">
      <c r="A368" s="27" t="str">
        <f t="shared" si="15"/>
        <v>DLC042</v>
      </c>
      <c r="B368" s="4" t="s">
        <v>474</v>
      </c>
      <c r="C368" s="27" t="str">
        <f>VLOOKUP(B368,'Plot Info'!$A$2:$T$500,2,FALSE)</f>
        <v>Duke Loblolly</v>
      </c>
      <c r="D368" s="37" t="s">
        <v>242</v>
      </c>
      <c r="E368" s="4" t="s">
        <v>461</v>
      </c>
      <c r="F368" s="13" t="s">
        <v>81</v>
      </c>
      <c r="G368" s="35" t="str">
        <f t="shared" si="16"/>
        <v>DEAD</v>
      </c>
      <c r="H368" s="40">
        <v>11.25</v>
      </c>
      <c r="I368" s="12">
        <v>1</v>
      </c>
      <c r="J368" s="12">
        <v>0</v>
      </c>
      <c r="K368" s="26">
        <f t="shared" si="17"/>
        <v>99.401955054989543</v>
      </c>
      <c r="L368" s="27">
        <f>IF(H368&lt;VLOOKUP(B368,'Plot Info'!$A$2:$T$500,9,FALSE),K368*0.0001*(1/VLOOKUP(B368,'Plot Info'!$A$2:$T$500,12,FALSE)),K368*0.0001*(1/VLOOKUP(B368,'Plot Info'!$A$2:$T$500,13,FALSE)))</f>
        <v>0.18722263313609466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8.26</v>
      </c>
      <c r="P368" s="12">
        <v>141</v>
      </c>
    </row>
    <row r="369" spans="1:16">
      <c r="A369" s="27" t="str">
        <f t="shared" si="15"/>
        <v>DLC043</v>
      </c>
      <c r="B369" s="4" t="s">
        <v>474</v>
      </c>
      <c r="C369" s="27" t="str">
        <f>VLOOKUP(B369,'Plot Info'!$A$2:$T$500,2,FALSE)</f>
        <v>Duke Loblolly</v>
      </c>
      <c r="D369" s="37" t="s">
        <v>243</v>
      </c>
      <c r="E369" s="4" t="s">
        <v>461</v>
      </c>
      <c r="F369" s="13" t="s">
        <v>15</v>
      </c>
      <c r="G369" s="35" t="str">
        <f t="shared" si="16"/>
        <v>LIVE</v>
      </c>
      <c r="H369" s="40">
        <v>17</v>
      </c>
      <c r="I369" s="12">
        <v>1</v>
      </c>
      <c r="J369" s="12">
        <v>2</v>
      </c>
      <c r="K369" s="26">
        <f t="shared" si="17"/>
        <v>226.98006922186255</v>
      </c>
      <c r="L369" s="27">
        <f>IF(H369&lt;VLOOKUP(B369,'Plot Info'!$A$2:$T$500,9,FALSE),K369*0.0001*(1/VLOOKUP(B369,'Plot Info'!$A$2:$T$500,12,FALSE)),K369*0.0001*(1/VLOOKUP(B369,'Plot Info'!$A$2:$T$500,13,FALSE)))</f>
        <v>0.4275147928994083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4.71</v>
      </c>
      <c r="P369" s="12">
        <v>252</v>
      </c>
    </row>
    <row r="370" spans="1:16">
      <c r="A370" s="27" t="str">
        <f t="shared" si="15"/>
        <v>DLC044</v>
      </c>
      <c r="B370" s="4" t="s">
        <v>474</v>
      </c>
      <c r="C370" s="27" t="str">
        <f>VLOOKUP(B370,'Plot Info'!$A$2:$T$500,2,FALSE)</f>
        <v>Duke Loblolly</v>
      </c>
      <c r="D370" s="37" t="s">
        <v>244</v>
      </c>
      <c r="E370" s="4" t="s">
        <v>461</v>
      </c>
      <c r="F370" s="13" t="s">
        <v>15</v>
      </c>
      <c r="G370" s="35" t="str">
        <f t="shared" si="16"/>
        <v>LIVE</v>
      </c>
      <c r="H370" s="40">
        <v>15.5</v>
      </c>
      <c r="I370" s="12">
        <v>1</v>
      </c>
      <c r="J370" s="12">
        <v>2</v>
      </c>
      <c r="K370" s="26">
        <f t="shared" si="17"/>
        <v>188.69190875623696</v>
      </c>
      <c r="L370" s="27">
        <f>IF(H370&lt;VLOOKUP(B370,'Plot Info'!$A$2:$T$500,9,FALSE),K370*0.0001*(1/VLOOKUP(B370,'Plot Info'!$A$2:$T$500,12,FALSE)),K370*0.0001*(1/VLOOKUP(B370,'Plot Info'!$A$2:$T$500,13,FALSE)))</f>
        <v>0.35539940828402367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12.21</v>
      </c>
      <c r="P370" s="12">
        <v>110</v>
      </c>
    </row>
    <row r="371" spans="1:16">
      <c r="A371" s="27" t="str">
        <f t="shared" si="15"/>
        <v>DLC045</v>
      </c>
      <c r="B371" s="4" t="s">
        <v>474</v>
      </c>
      <c r="C371" s="27" t="str">
        <f>VLOOKUP(B371,'Plot Info'!$A$2:$T$500,2,FALSE)</f>
        <v>Duke Loblolly</v>
      </c>
      <c r="D371" s="37" t="s">
        <v>245</v>
      </c>
      <c r="E371" s="4" t="s">
        <v>461</v>
      </c>
      <c r="F371" s="13" t="s">
        <v>15</v>
      </c>
      <c r="G371" s="35" t="str">
        <f t="shared" si="16"/>
        <v>LIVE</v>
      </c>
      <c r="H371" s="40">
        <v>22.8</v>
      </c>
      <c r="I371" s="12">
        <v>1</v>
      </c>
      <c r="J371" s="12">
        <v>2</v>
      </c>
      <c r="K371" s="26">
        <f t="shared" si="17"/>
        <v>408.28138126052954</v>
      </c>
      <c r="L371" s="27">
        <f>IF(H371&lt;VLOOKUP(B371,'Plot Info'!$A$2:$T$500,9,FALSE),K371*0.0001*(1/VLOOKUP(B371,'Plot Info'!$A$2:$T$500,12,FALSE)),K371*0.0001*(1/VLOOKUP(B371,'Plot Info'!$A$2:$T$500,13,FALSE)))</f>
        <v>0.32490000000000002</v>
      </c>
      <c r="M371" s="27">
        <f>IF(H371&lt;VLOOKUP(B371,'Plot Info'!$A$2:$T$500,9,FALSE),I371*1/(VLOOKUP(B371,'Plot Info'!$A$2:$T$500,12,FALSE)),I371*1/(VLOOKUP(B371,'Plot Info'!$A$2:$T$500,13,FALSE)))</f>
        <v>7.9577471545947667</v>
      </c>
      <c r="O371" s="40">
        <v>9.61</v>
      </c>
      <c r="P371" s="12">
        <v>105</v>
      </c>
    </row>
    <row r="372" spans="1:16">
      <c r="A372" s="27" t="str">
        <f t="shared" si="15"/>
        <v>DLC046</v>
      </c>
      <c r="B372" s="4" t="s">
        <v>474</v>
      </c>
      <c r="C372" s="27" t="str">
        <f>VLOOKUP(B372,'Plot Info'!$A$2:$T$500,2,FALSE)</f>
        <v>Duke Loblolly</v>
      </c>
      <c r="D372" s="37" t="s">
        <v>268</v>
      </c>
      <c r="E372" s="4" t="s">
        <v>461</v>
      </c>
      <c r="F372" s="13" t="s">
        <v>15</v>
      </c>
      <c r="G372" s="35" t="str">
        <f t="shared" si="16"/>
        <v>LIVE</v>
      </c>
      <c r="H372" s="40">
        <v>33.9</v>
      </c>
      <c r="I372" s="12">
        <v>1</v>
      </c>
      <c r="J372" s="12">
        <v>2</v>
      </c>
      <c r="K372" s="26">
        <f t="shared" si="17"/>
        <v>902.58742335798138</v>
      </c>
      <c r="L372" s="27">
        <f>IF(H372&lt;VLOOKUP(B372,'Plot Info'!$A$2:$T$500,9,FALSE),K372*0.0001*(1/VLOOKUP(B372,'Plot Info'!$A$2:$T$500,12,FALSE)),K372*0.0001*(1/VLOOKUP(B372,'Plot Info'!$A$2:$T$500,13,FALSE)))</f>
        <v>0.71825624999999982</v>
      </c>
      <c r="M372" s="27">
        <f>IF(H372&lt;VLOOKUP(B372,'Plot Info'!$A$2:$T$500,9,FALSE),I372*1/(VLOOKUP(B372,'Plot Info'!$A$2:$T$500,12,FALSE)),I372*1/(VLOOKUP(B372,'Plot Info'!$A$2:$T$500,13,FALSE)))</f>
        <v>7.9577471545947667</v>
      </c>
      <c r="O372" s="40">
        <v>7.21</v>
      </c>
      <c r="P372" s="12">
        <v>107</v>
      </c>
    </row>
    <row r="373" spans="1:16">
      <c r="A373" s="27" t="str">
        <f t="shared" si="15"/>
        <v>DLC047</v>
      </c>
      <c r="B373" s="4" t="s">
        <v>474</v>
      </c>
      <c r="C373" s="27" t="str">
        <f>VLOOKUP(B373,'Plot Info'!$A$2:$T$500,2,FALSE)</f>
        <v>Duke Loblolly</v>
      </c>
      <c r="D373" s="37" t="s">
        <v>269</v>
      </c>
      <c r="E373" s="4" t="s">
        <v>461</v>
      </c>
      <c r="F373" s="13" t="s">
        <v>81</v>
      </c>
      <c r="G373" s="35" t="str">
        <f t="shared" si="16"/>
        <v>DEAD</v>
      </c>
      <c r="H373" s="40">
        <v>15.9</v>
      </c>
      <c r="I373" s="12">
        <v>1</v>
      </c>
      <c r="J373" s="12">
        <v>0</v>
      </c>
      <c r="K373" s="26">
        <f t="shared" si="17"/>
        <v>198.5565096885089</v>
      </c>
      <c r="L373" s="27">
        <f>IF(H373&lt;VLOOKUP(B373,'Plot Info'!$A$2:$T$500,9,FALSE),K373*0.0001*(1/VLOOKUP(B373,'Plot Info'!$A$2:$T$500,12,FALSE)),K373*0.0001*(1/VLOOKUP(B373,'Plot Info'!$A$2:$T$500,13,FALSE)))</f>
        <v>0.37397928994082841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5.28</v>
      </c>
      <c r="P373" s="12">
        <v>100</v>
      </c>
    </row>
    <row r="374" spans="1:16">
      <c r="A374" s="27" t="str">
        <f t="shared" si="15"/>
        <v>DLC048</v>
      </c>
      <c r="B374" s="4" t="s">
        <v>474</v>
      </c>
      <c r="C374" s="27" t="str">
        <f>VLOOKUP(B374,'Plot Info'!$A$2:$T$500,2,FALSE)</f>
        <v>Duke Loblolly</v>
      </c>
      <c r="D374" s="37" t="s">
        <v>270</v>
      </c>
      <c r="E374" s="4" t="s">
        <v>461</v>
      </c>
      <c r="F374" s="13" t="s">
        <v>15</v>
      </c>
      <c r="G374" s="35" t="str">
        <f t="shared" si="16"/>
        <v>LIVE</v>
      </c>
      <c r="H374" s="40">
        <v>27.5</v>
      </c>
      <c r="I374" s="12">
        <v>1</v>
      </c>
      <c r="J374" s="12">
        <v>2</v>
      </c>
      <c r="K374" s="26">
        <f t="shared" si="17"/>
        <v>593.95736106932031</v>
      </c>
      <c r="L374" s="27">
        <f>IF(H374&lt;VLOOKUP(B374,'Plot Info'!$A$2:$T$500,9,FALSE),K374*0.0001*(1/VLOOKUP(B374,'Plot Info'!$A$2:$T$500,12,FALSE)),K374*0.0001*(1/VLOOKUP(B374,'Plot Info'!$A$2:$T$500,13,FALSE)))</f>
        <v>0.47265625000000006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N374" s="8" t="s">
        <v>478</v>
      </c>
      <c r="O374" s="40">
        <v>2.31</v>
      </c>
      <c r="P374" s="12">
        <v>89</v>
      </c>
    </row>
    <row r="375" spans="1:16">
      <c r="A375" s="27" t="str">
        <f t="shared" si="15"/>
        <v>DLC049</v>
      </c>
      <c r="B375" s="4" t="s">
        <v>474</v>
      </c>
      <c r="C375" s="27" t="str">
        <f>VLOOKUP(B375,'Plot Info'!$A$2:$T$500,2,FALSE)</f>
        <v>Duke Loblolly</v>
      </c>
      <c r="D375" s="37" t="s">
        <v>271</v>
      </c>
      <c r="E375" s="4" t="s">
        <v>436</v>
      </c>
      <c r="F375" s="13" t="s">
        <v>81</v>
      </c>
      <c r="G375" s="35" t="str">
        <f t="shared" si="16"/>
        <v>DEAD</v>
      </c>
      <c r="H375" s="40">
        <v>14.5</v>
      </c>
      <c r="I375" s="12">
        <v>1</v>
      </c>
      <c r="J375" s="12">
        <v>2</v>
      </c>
      <c r="K375" s="26">
        <f t="shared" si="17"/>
        <v>165.1299638543135</v>
      </c>
      <c r="L375" s="27">
        <f>IF(H375&lt;VLOOKUP(B375,'Plot Info'!$A$2:$T$500,9,FALSE),K375*0.0001*(1/VLOOKUP(B375,'Plot Info'!$A$2:$T$500,12,FALSE)),K375*0.0001*(1/VLOOKUP(B375,'Plot Info'!$A$2:$T$500,13,FALSE)))</f>
        <v>0.31102071005917165</v>
      </c>
      <c r="M375" s="27">
        <f>IF(H375&lt;VLOOKUP(B375,'Plot Info'!$A$2:$T$500,9,FALSE),I375*1/(VLOOKUP(B375,'Plot Info'!$A$2:$T$500,12,FALSE)),I375*1/(VLOOKUP(B375,'Plot Info'!$A$2:$T$500,13,FALSE)))</f>
        <v>18.834904507916608</v>
      </c>
      <c r="N375" s="8" t="s">
        <v>479</v>
      </c>
      <c r="O375" s="40">
        <v>3.94</v>
      </c>
      <c r="P375" s="12">
        <v>74</v>
      </c>
    </row>
    <row r="376" spans="1:16">
      <c r="A376" s="27" t="str">
        <f t="shared" si="15"/>
        <v>DLC050</v>
      </c>
      <c r="B376" s="4" t="s">
        <v>474</v>
      </c>
      <c r="C376" s="27" t="str">
        <f>VLOOKUP(B376,'Plot Info'!$A$2:$T$500,2,FALSE)</f>
        <v>Duke Loblolly</v>
      </c>
      <c r="D376" s="37" t="s">
        <v>310</v>
      </c>
      <c r="E376" s="4" t="s">
        <v>461</v>
      </c>
      <c r="F376" s="13" t="s">
        <v>15</v>
      </c>
      <c r="G376" s="35" t="str">
        <f t="shared" si="16"/>
        <v>LIVE</v>
      </c>
      <c r="H376" s="40">
        <v>12.7</v>
      </c>
      <c r="I376" s="12">
        <v>1</v>
      </c>
      <c r="J376" s="12">
        <v>2</v>
      </c>
      <c r="K376" s="26">
        <f t="shared" si="17"/>
        <v>126.67686977437442</v>
      </c>
      <c r="L376" s="27">
        <f>IF(H376&lt;VLOOKUP(B376,'Plot Info'!$A$2:$T$500,9,FALSE),K376*0.0001*(1/VLOOKUP(B376,'Plot Info'!$A$2:$T$500,12,FALSE)),K376*0.0001*(1/VLOOKUP(B376,'Plot Info'!$A$2:$T$500,13,FALSE)))</f>
        <v>0.238594674556213</v>
      </c>
      <c r="M376" s="27">
        <f>IF(H376&lt;VLOOKUP(B376,'Plot Info'!$A$2:$T$500,9,FALSE),I376*1/(VLOOKUP(B376,'Plot Info'!$A$2:$T$500,12,FALSE)),I376*1/(VLOOKUP(B376,'Plot Info'!$A$2:$T$500,13,FALSE)))</f>
        <v>18.834904507916608</v>
      </c>
      <c r="O376" s="40">
        <v>7.99</v>
      </c>
      <c r="P376" s="12">
        <v>89</v>
      </c>
    </row>
    <row r="377" spans="1:16">
      <c r="A377" s="27" t="str">
        <f t="shared" si="15"/>
        <v>DLC051</v>
      </c>
      <c r="B377" s="4" t="s">
        <v>474</v>
      </c>
      <c r="C377" s="27" t="str">
        <f>VLOOKUP(B377,'Plot Info'!$A$2:$T$500,2,FALSE)</f>
        <v>Duke Loblolly</v>
      </c>
      <c r="D377" s="37" t="s">
        <v>311</v>
      </c>
      <c r="E377" s="4" t="s">
        <v>461</v>
      </c>
      <c r="F377" s="13" t="s">
        <v>15</v>
      </c>
      <c r="G377" s="35" t="str">
        <f t="shared" si="16"/>
        <v>LIVE</v>
      </c>
      <c r="H377" s="40">
        <v>17.5</v>
      </c>
      <c r="I377" s="12">
        <v>1</v>
      </c>
      <c r="J377" s="12">
        <v>2</v>
      </c>
      <c r="K377" s="26">
        <f t="shared" si="17"/>
        <v>240.52818754046854</v>
      </c>
      <c r="L377" s="27">
        <f>IF(H377&lt;VLOOKUP(B377,'Plot Info'!$A$2:$T$500,9,FALSE),K377*0.0001*(1/VLOOKUP(B377,'Plot Info'!$A$2:$T$500,12,FALSE)),K377*0.0001*(1/VLOOKUP(B377,'Plot Info'!$A$2:$T$500,13,FALSE)))</f>
        <v>0.45303254437869828</v>
      </c>
      <c r="M377" s="27">
        <f>IF(H377&lt;VLOOKUP(B377,'Plot Info'!$A$2:$T$500,9,FALSE),I377*1/(VLOOKUP(B377,'Plot Info'!$A$2:$T$500,12,FALSE)),I377*1/(VLOOKUP(B377,'Plot Info'!$A$2:$T$500,13,FALSE)))</f>
        <v>18.834904507916608</v>
      </c>
      <c r="O377" s="40">
        <v>10.81</v>
      </c>
      <c r="P377" s="12">
        <v>99</v>
      </c>
    </row>
    <row r="378" spans="1:16">
      <c r="A378" s="27" t="str">
        <f t="shared" si="15"/>
        <v>DLC052</v>
      </c>
      <c r="B378" s="4" t="s">
        <v>474</v>
      </c>
      <c r="C378" s="27" t="str">
        <f>VLOOKUP(B378,'Plot Info'!$A$2:$T$500,2,FALSE)</f>
        <v>Duke Loblolly</v>
      </c>
      <c r="D378" s="37" t="s">
        <v>319</v>
      </c>
      <c r="E378" s="4" t="s">
        <v>461</v>
      </c>
      <c r="F378" s="13" t="s">
        <v>15</v>
      </c>
      <c r="G378" s="35" t="str">
        <f t="shared" si="16"/>
        <v>LIVE</v>
      </c>
      <c r="H378" s="40">
        <v>29.3</v>
      </c>
      <c r="I378" s="12">
        <v>1</v>
      </c>
      <c r="J378" s="12">
        <v>2</v>
      </c>
      <c r="K378" s="26">
        <f t="shared" si="17"/>
        <v>674.25646929507536</v>
      </c>
      <c r="L378" s="27">
        <f>IF(H378&lt;VLOOKUP(B378,'Plot Info'!$A$2:$T$500,9,FALSE),K378*0.0001*(1/VLOOKUP(B378,'Plot Info'!$A$2:$T$500,12,FALSE)),K378*0.0001*(1/VLOOKUP(B378,'Plot Info'!$A$2:$T$500,13,FALSE)))</f>
        <v>0.53655625000000007</v>
      </c>
      <c r="M378" s="27">
        <f>IF(H378&lt;VLOOKUP(B378,'Plot Info'!$A$2:$T$500,9,FALSE),I378*1/(VLOOKUP(B378,'Plot Info'!$A$2:$T$500,12,FALSE)),I378*1/(VLOOKUP(B378,'Plot Info'!$A$2:$T$500,13,FALSE)))</f>
        <v>7.9577471545947667</v>
      </c>
      <c r="O378" s="40">
        <v>10.47</v>
      </c>
      <c r="P378" s="12">
        <v>74</v>
      </c>
    </row>
    <row r="379" spans="1:16">
      <c r="A379" s="27" t="str">
        <f t="shared" si="15"/>
        <v>DLC053</v>
      </c>
      <c r="B379" s="4" t="s">
        <v>474</v>
      </c>
      <c r="C379" s="27" t="str">
        <f>VLOOKUP(B379,'Plot Info'!$A$2:$T$500,2,FALSE)</f>
        <v>Duke Loblolly</v>
      </c>
      <c r="D379" s="37" t="s">
        <v>324</v>
      </c>
      <c r="E379" s="4" t="s">
        <v>461</v>
      </c>
      <c r="F379" s="13" t="s">
        <v>15</v>
      </c>
      <c r="G379" s="35" t="str">
        <f t="shared" si="16"/>
        <v>LIVE</v>
      </c>
      <c r="H379" s="40">
        <v>26</v>
      </c>
      <c r="I379" s="12">
        <v>1</v>
      </c>
      <c r="J379" s="12">
        <v>2</v>
      </c>
      <c r="K379" s="26">
        <f t="shared" si="17"/>
        <v>530.92915845667505</v>
      </c>
      <c r="L379" s="27">
        <f>IF(H379&lt;VLOOKUP(B379,'Plot Info'!$A$2:$T$500,9,FALSE),K379*0.0001*(1/VLOOKUP(B379,'Plot Info'!$A$2:$T$500,12,FALSE)),K379*0.0001*(1/VLOOKUP(B379,'Plot Info'!$A$2:$T$500,13,FALSE)))</f>
        <v>0.42249999999999999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7.22</v>
      </c>
      <c r="P379" s="12">
        <v>69</v>
      </c>
    </row>
    <row r="380" spans="1:16">
      <c r="A380" s="27" t="str">
        <f t="shared" si="15"/>
        <v>DLC054</v>
      </c>
      <c r="B380" s="4" t="s">
        <v>474</v>
      </c>
      <c r="C380" s="27" t="str">
        <f>VLOOKUP(B380,'Plot Info'!$A$2:$T$500,2,FALSE)</f>
        <v>Duke Loblolly</v>
      </c>
      <c r="D380" s="37" t="s">
        <v>325</v>
      </c>
      <c r="E380" s="4" t="s">
        <v>461</v>
      </c>
      <c r="F380" s="13" t="s">
        <v>15</v>
      </c>
      <c r="G380" s="35" t="str">
        <f t="shared" si="16"/>
        <v>LIVE</v>
      </c>
      <c r="H380" s="40">
        <v>32.1</v>
      </c>
      <c r="I380" s="12">
        <v>1</v>
      </c>
      <c r="J380" s="12">
        <v>2</v>
      </c>
      <c r="K380" s="26">
        <f t="shared" si="17"/>
        <v>809.28212154636469</v>
      </c>
      <c r="L380" s="27">
        <f>IF(H380&lt;VLOOKUP(B380,'Plot Info'!$A$2:$T$500,9,FALSE),K380*0.0001*(1/VLOOKUP(B380,'Plot Info'!$A$2:$T$500,12,FALSE)),K380*0.0001*(1/VLOOKUP(B380,'Plot Info'!$A$2:$T$500,13,FALSE)))</f>
        <v>0.64400625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5.53</v>
      </c>
      <c r="P380" s="12">
        <v>44</v>
      </c>
    </row>
    <row r="381" spans="1:16">
      <c r="A381" s="27" t="str">
        <f t="shared" si="15"/>
        <v>DLC055</v>
      </c>
      <c r="B381" s="4" t="s">
        <v>474</v>
      </c>
      <c r="C381" s="27" t="str">
        <f>VLOOKUP(B381,'Plot Info'!$A$2:$T$500,2,FALSE)</f>
        <v>Duke Loblolly</v>
      </c>
      <c r="D381" s="37" t="s">
        <v>326</v>
      </c>
      <c r="E381" s="4" t="s">
        <v>461</v>
      </c>
      <c r="F381" s="13" t="s">
        <v>15</v>
      </c>
      <c r="G381" s="35" t="str">
        <f t="shared" si="16"/>
        <v>LIVE</v>
      </c>
      <c r="H381" s="40">
        <v>27</v>
      </c>
      <c r="I381" s="12">
        <v>1</v>
      </c>
      <c r="J381" s="12">
        <v>2</v>
      </c>
      <c r="K381" s="26">
        <f t="shared" si="17"/>
        <v>572.55526111673976</v>
      </c>
      <c r="L381" s="27">
        <f>IF(H381&lt;VLOOKUP(B381,'Plot Info'!$A$2:$T$500,9,FALSE),K381*0.0001*(1/VLOOKUP(B381,'Plot Info'!$A$2:$T$500,12,FALSE)),K381*0.0001*(1/VLOOKUP(B381,'Plot Info'!$A$2:$T$500,13,FALSE)))</f>
        <v>0.45562499999999995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O381" s="40">
        <v>10.19</v>
      </c>
      <c r="P381" s="12">
        <v>67</v>
      </c>
    </row>
    <row r="382" spans="1:16">
      <c r="A382" s="27" t="str">
        <f t="shared" si="15"/>
        <v>DLC056</v>
      </c>
      <c r="B382" s="4" t="s">
        <v>474</v>
      </c>
      <c r="C382" s="27" t="str">
        <f>VLOOKUP(B382,'Plot Info'!$A$2:$T$500,2,FALSE)</f>
        <v>Duke Loblolly</v>
      </c>
      <c r="D382" s="37" t="s">
        <v>327</v>
      </c>
      <c r="E382" s="4" t="s">
        <v>461</v>
      </c>
      <c r="F382" s="13" t="s">
        <v>15</v>
      </c>
      <c r="G382" s="35" t="str">
        <f t="shared" si="16"/>
        <v>LIVE</v>
      </c>
      <c r="H382" s="40">
        <v>29.7</v>
      </c>
      <c r="I382" s="12">
        <v>1</v>
      </c>
      <c r="J382" s="12">
        <v>2</v>
      </c>
      <c r="K382" s="26">
        <f t="shared" si="17"/>
        <v>692.79186595125509</v>
      </c>
      <c r="L382" s="27">
        <f>IF(H382&lt;VLOOKUP(B382,'Plot Info'!$A$2:$T$500,9,FALSE),K382*0.0001*(1/VLOOKUP(B382,'Plot Info'!$A$2:$T$500,12,FALSE)),K382*0.0001*(1/VLOOKUP(B382,'Plot Info'!$A$2:$T$500,13,FALSE)))</f>
        <v>0.55130624999999989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O382" s="40">
        <v>12.11</v>
      </c>
      <c r="P382" s="12">
        <v>60</v>
      </c>
    </row>
    <row r="383" spans="1:16">
      <c r="A383" s="27" t="str">
        <f t="shared" si="15"/>
        <v>DLC057</v>
      </c>
      <c r="B383" s="4" t="s">
        <v>474</v>
      </c>
      <c r="C383" s="27" t="str">
        <f>VLOOKUP(B383,'Plot Info'!$A$2:$T$500,2,FALSE)</f>
        <v>Duke Loblolly</v>
      </c>
      <c r="D383" s="37" t="s">
        <v>328</v>
      </c>
      <c r="E383" s="4" t="s">
        <v>461</v>
      </c>
      <c r="F383" s="13" t="s">
        <v>15</v>
      </c>
      <c r="G383" s="35" t="str">
        <f t="shared" si="16"/>
        <v>LIVE</v>
      </c>
      <c r="H383" s="40">
        <v>28.6</v>
      </c>
      <c r="I383" s="12">
        <v>1</v>
      </c>
      <c r="J383" s="12">
        <v>2</v>
      </c>
      <c r="K383" s="26">
        <f t="shared" si="17"/>
        <v>642.42428173257679</v>
      </c>
      <c r="L383" s="27">
        <f>IF(H383&lt;VLOOKUP(B383,'Plot Info'!$A$2:$T$500,9,FALSE),K383*0.0001*(1/VLOOKUP(B383,'Plot Info'!$A$2:$T$500,12,FALSE)),K383*0.0001*(1/VLOOKUP(B383,'Plot Info'!$A$2:$T$500,13,FALSE)))</f>
        <v>0.51122499999999993</v>
      </c>
      <c r="M383" s="27">
        <f>IF(H383&lt;VLOOKUP(B383,'Plot Info'!$A$2:$T$500,9,FALSE),I383*1/(VLOOKUP(B383,'Plot Info'!$A$2:$T$500,12,FALSE)),I383*1/(VLOOKUP(B383,'Plot Info'!$A$2:$T$500,13,FALSE)))</f>
        <v>7.9577471545947667</v>
      </c>
      <c r="O383" s="40">
        <v>11.17</v>
      </c>
      <c r="P383" s="12">
        <v>50</v>
      </c>
    </row>
    <row r="384" spans="1:16">
      <c r="A384" s="27" t="str">
        <f t="shared" si="15"/>
        <v>DLC058</v>
      </c>
      <c r="B384" s="4" t="s">
        <v>474</v>
      </c>
      <c r="C384" s="27" t="str">
        <f>VLOOKUP(B384,'Plot Info'!$A$2:$T$500,2,FALSE)</f>
        <v>Duke Loblolly</v>
      </c>
      <c r="D384" s="37" t="s">
        <v>329</v>
      </c>
      <c r="E384" s="4" t="s">
        <v>18</v>
      </c>
      <c r="F384" s="13" t="s">
        <v>16</v>
      </c>
      <c r="G384" s="35" t="str">
        <f t="shared" si="16"/>
        <v>LIVE</v>
      </c>
      <c r="H384" s="40">
        <v>10.4</v>
      </c>
      <c r="I384" s="12">
        <v>1</v>
      </c>
      <c r="J384" s="12">
        <v>2</v>
      </c>
      <c r="K384" s="26">
        <f t="shared" si="17"/>
        <v>84.948665353068009</v>
      </c>
      <c r="L384" s="27">
        <f>IF(H384&lt;VLOOKUP(B384,'Plot Info'!$A$2:$T$500,9,FALSE),K384*0.0001*(1/VLOOKUP(B384,'Plot Info'!$A$2:$T$500,12,FALSE)),K384*0.0001*(1/VLOOKUP(B384,'Plot Info'!$A$2:$T$500,13,FALSE)))</f>
        <v>0.16</v>
      </c>
      <c r="M384" s="27">
        <f>IF(H384&lt;VLOOKUP(B384,'Plot Info'!$A$2:$T$500,9,FALSE),I384*1/(VLOOKUP(B384,'Plot Info'!$A$2:$T$500,12,FALSE)),I384*1/(VLOOKUP(B384,'Plot Info'!$A$2:$T$500,13,FALSE)))</f>
        <v>18.834904507916608</v>
      </c>
      <c r="O384" s="40">
        <v>5.7</v>
      </c>
      <c r="P384" s="12">
        <v>29</v>
      </c>
    </row>
    <row r="385" spans="1:16">
      <c r="A385" s="27" t="str">
        <f t="shared" si="15"/>
        <v>DLC059</v>
      </c>
      <c r="B385" s="4" t="s">
        <v>474</v>
      </c>
      <c r="C385" s="27" t="str">
        <f>VLOOKUP(B385,'Plot Info'!$A$2:$T$500,2,FALSE)</f>
        <v>Duke Loblolly</v>
      </c>
      <c r="D385" s="37" t="s">
        <v>330</v>
      </c>
      <c r="E385" s="4" t="s">
        <v>461</v>
      </c>
      <c r="F385" s="13" t="s">
        <v>15</v>
      </c>
      <c r="G385" s="35" t="str">
        <f t="shared" si="16"/>
        <v>LIVE</v>
      </c>
      <c r="H385" s="40">
        <v>21</v>
      </c>
      <c r="I385" s="12">
        <v>1</v>
      </c>
      <c r="J385" s="12">
        <v>2</v>
      </c>
      <c r="K385" s="26">
        <f t="shared" si="17"/>
        <v>346.36059005827468</v>
      </c>
      <c r="L385" s="27">
        <f>IF(H385&lt;VLOOKUP(B385,'Plot Info'!$A$2:$T$500,9,FALSE),K385*0.0001*(1/VLOOKUP(B385,'Plot Info'!$A$2:$T$500,12,FALSE)),K385*0.0001*(1/VLOOKUP(B385,'Plot Info'!$A$2:$T$500,13,FALSE)))</f>
        <v>0.27562499999999995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O385" s="40">
        <v>8</v>
      </c>
      <c r="P385" s="12">
        <v>32</v>
      </c>
    </row>
    <row r="386" spans="1:16">
      <c r="A386" s="27" t="str">
        <f t="shared" ref="A386:A449" si="18">CONCATENATE(B386,D386)</f>
        <v>DLC060</v>
      </c>
      <c r="B386" s="4" t="s">
        <v>474</v>
      </c>
      <c r="C386" s="27" t="str">
        <f>VLOOKUP(B386,'Plot Info'!$A$2:$T$500,2,FALSE)</f>
        <v>Duke Loblolly</v>
      </c>
      <c r="D386" s="37" t="s">
        <v>331</v>
      </c>
      <c r="E386" s="4" t="s">
        <v>461</v>
      </c>
      <c r="F386" s="13" t="s">
        <v>15</v>
      </c>
      <c r="G386" s="35" t="str">
        <f t="shared" ref="G386:G449" si="19">IF(F386="*","DEAD","LIVE")</f>
        <v>LIVE</v>
      </c>
      <c r="H386" s="40">
        <v>23.4</v>
      </c>
      <c r="I386" s="12">
        <v>1</v>
      </c>
      <c r="J386" s="12">
        <v>2</v>
      </c>
      <c r="K386" s="26">
        <f t="shared" ref="K386:K449" si="20">((H386/2)^2)*PI()*I386</f>
        <v>430.05261834990671</v>
      </c>
      <c r="L386" s="27">
        <f>IF(H386&lt;VLOOKUP(B386,'Plot Info'!$A$2:$T$500,9,FALSE),K386*0.0001*(1/VLOOKUP(B386,'Plot Info'!$A$2:$T$500,12,FALSE)),K386*0.0001*(1/VLOOKUP(B386,'Plot Info'!$A$2:$T$500,13,FALSE)))</f>
        <v>0.34222499999999989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O386" s="40">
        <v>11.01</v>
      </c>
      <c r="P386" s="12">
        <v>21</v>
      </c>
    </row>
    <row r="387" spans="1:16">
      <c r="A387" s="27" t="str">
        <f t="shared" si="18"/>
        <v>DLC061</v>
      </c>
      <c r="B387" s="4" t="s">
        <v>474</v>
      </c>
      <c r="C387" s="27" t="str">
        <f>VLOOKUP(B387,'Plot Info'!$A$2:$T$500,2,FALSE)</f>
        <v>Duke Loblolly</v>
      </c>
      <c r="D387" s="37" t="s">
        <v>332</v>
      </c>
      <c r="E387" s="4" t="s">
        <v>461</v>
      </c>
      <c r="F387" s="13" t="s">
        <v>15</v>
      </c>
      <c r="G387" s="35" t="str">
        <f t="shared" si="19"/>
        <v>LIVE</v>
      </c>
      <c r="H387" s="40">
        <v>29.5</v>
      </c>
      <c r="I387" s="12">
        <v>1</v>
      </c>
      <c r="J387" s="12">
        <v>2</v>
      </c>
      <c r="K387" s="26">
        <f t="shared" si="20"/>
        <v>683.4927516966294</v>
      </c>
      <c r="L387" s="27">
        <f>IF(H387&lt;VLOOKUP(B387,'Plot Info'!$A$2:$T$500,9,FALSE),K387*0.0001*(1/VLOOKUP(B387,'Plot Info'!$A$2:$T$500,12,FALSE)),K387*0.0001*(1/VLOOKUP(B387,'Plot Info'!$A$2:$T$500,13,FALSE)))</f>
        <v>0.54390624999999992</v>
      </c>
      <c r="M387" s="27">
        <f>IF(H387&lt;VLOOKUP(B387,'Plot Info'!$A$2:$T$500,9,FALSE),I387*1/(VLOOKUP(B387,'Plot Info'!$A$2:$T$500,12,FALSE)),I387*1/(VLOOKUP(B387,'Plot Info'!$A$2:$T$500,13,FALSE)))</f>
        <v>7.9577471545947667</v>
      </c>
      <c r="O387" s="40">
        <v>11.9</v>
      </c>
      <c r="P387" s="12">
        <v>19</v>
      </c>
    </row>
    <row r="388" spans="1:16">
      <c r="A388" s="27" t="str">
        <f t="shared" si="18"/>
        <v>DLC062</v>
      </c>
      <c r="B388" s="4" t="s">
        <v>474</v>
      </c>
      <c r="C388" s="27" t="str">
        <f>VLOOKUP(B388,'Plot Info'!$A$2:$T$500,2,FALSE)</f>
        <v>Duke Loblolly</v>
      </c>
      <c r="D388" s="37" t="s">
        <v>333</v>
      </c>
      <c r="E388" s="4" t="s">
        <v>436</v>
      </c>
      <c r="F388" s="13" t="s">
        <v>214</v>
      </c>
      <c r="G388" s="35" t="str">
        <f t="shared" si="19"/>
        <v>LIVE</v>
      </c>
      <c r="H388" s="40">
        <v>12</v>
      </c>
      <c r="I388" s="12">
        <v>1</v>
      </c>
      <c r="J388" s="12">
        <v>2</v>
      </c>
      <c r="K388" s="26">
        <f t="shared" si="20"/>
        <v>113.09733552923255</v>
      </c>
      <c r="L388" s="27">
        <f>IF(H388&lt;VLOOKUP(B388,'Plot Info'!$A$2:$T$500,9,FALSE),K388*0.0001*(1/VLOOKUP(B388,'Plot Info'!$A$2:$T$500,12,FALSE)),K388*0.0001*(1/VLOOKUP(B388,'Plot Info'!$A$2:$T$500,13,FALSE)))</f>
        <v>0.21301775147928995</v>
      </c>
      <c r="M388" s="27">
        <f>IF(H388&lt;VLOOKUP(B388,'Plot Info'!$A$2:$T$500,9,FALSE),I388*1/(VLOOKUP(B388,'Plot Info'!$A$2:$T$500,12,FALSE)),I388*1/(VLOOKUP(B388,'Plot Info'!$A$2:$T$500,13,FALSE)))</f>
        <v>18.834904507916608</v>
      </c>
      <c r="O388" s="40">
        <v>12.66</v>
      </c>
      <c r="P388" s="12">
        <v>27</v>
      </c>
    </row>
    <row r="389" spans="1:16">
      <c r="A389" s="27" t="str">
        <f t="shared" si="18"/>
        <v>DLC063</v>
      </c>
      <c r="B389" s="4" t="s">
        <v>474</v>
      </c>
      <c r="C389" s="27" t="str">
        <f>VLOOKUP(B389,'Plot Info'!$A$2:$T$500,2,FALSE)</f>
        <v>Duke Loblolly</v>
      </c>
      <c r="D389" s="37" t="s">
        <v>334</v>
      </c>
      <c r="E389" s="4" t="s">
        <v>461</v>
      </c>
      <c r="F389" s="13" t="s">
        <v>15</v>
      </c>
      <c r="G389" s="35" t="str">
        <f t="shared" si="19"/>
        <v>LIVE</v>
      </c>
      <c r="H389" s="40">
        <v>31.2</v>
      </c>
      <c r="I389" s="12">
        <v>1</v>
      </c>
      <c r="J389" s="12">
        <v>2</v>
      </c>
      <c r="K389" s="26">
        <f t="shared" si="20"/>
        <v>764.53798817761196</v>
      </c>
      <c r="L389" s="27">
        <f>IF(H389&lt;VLOOKUP(B389,'Plot Info'!$A$2:$T$500,9,FALSE),K389*0.0001*(1/VLOOKUP(B389,'Plot Info'!$A$2:$T$500,12,FALSE)),K389*0.0001*(1/VLOOKUP(B389,'Plot Info'!$A$2:$T$500,13,FALSE)))</f>
        <v>0.60839999999999994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O389" s="40">
        <v>12.27</v>
      </c>
      <c r="P389" s="12">
        <v>36</v>
      </c>
    </row>
    <row r="390" spans="1:16">
      <c r="A390" s="27" t="str">
        <f t="shared" si="18"/>
        <v>DLC064</v>
      </c>
      <c r="B390" s="4" t="s">
        <v>474</v>
      </c>
      <c r="C390" s="27" t="str">
        <f>VLOOKUP(B390,'Plot Info'!$A$2:$T$500,2,FALSE)</f>
        <v>Duke Loblolly</v>
      </c>
      <c r="D390" s="37" t="s">
        <v>335</v>
      </c>
      <c r="E390" s="4" t="s">
        <v>461</v>
      </c>
      <c r="F390" s="13" t="s">
        <v>15</v>
      </c>
      <c r="G390" s="35" t="str">
        <f t="shared" si="19"/>
        <v>LIVE</v>
      </c>
      <c r="H390" s="40">
        <v>16.5</v>
      </c>
      <c r="I390" s="12">
        <v>1</v>
      </c>
      <c r="J390" s="12">
        <v>2</v>
      </c>
      <c r="K390" s="26">
        <f t="shared" si="20"/>
        <v>213.8246499849553</v>
      </c>
      <c r="L390" s="27">
        <f>IF(H390&lt;VLOOKUP(B390,'Plot Info'!$A$2:$T$500,9,FALSE),K390*0.0001*(1/VLOOKUP(B390,'Plot Info'!$A$2:$T$500,12,FALSE)),K390*0.0001*(1/VLOOKUP(B390,'Plot Info'!$A$2:$T$500,13,FALSE)))</f>
        <v>0.40273668639053256</v>
      </c>
      <c r="M390" s="27">
        <f>IF(H390&lt;VLOOKUP(B390,'Plot Info'!$A$2:$T$500,9,FALSE),I390*1/(VLOOKUP(B390,'Plot Info'!$A$2:$T$500,12,FALSE)),I390*1/(VLOOKUP(B390,'Plot Info'!$A$2:$T$500,13,FALSE)))</f>
        <v>18.834904507916608</v>
      </c>
      <c r="O390" s="40">
        <v>8.33</v>
      </c>
      <c r="P390" s="12">
        <v>4</v>
      </c>
    </row>
    <row r="391" spans="1:16">
      <c r="A391" s="27" t="str">
        <f t="shared" si="18"/>
        <v>DLC065</v>
      </c>
      <c r="B391" s="4" t="s">
        <v>474</v>
      </c>
      <c r="C391" s="27" t="str">
        <f>VLOOKUP(B391,'Plot Info'!$A$2:$T$500,2,FALSE)</f>
        <v>Duke Loblolly</v>
      </c>
      <c r="D391" s="37" t="s">
        <v>336</v>
      </c>
      <c r="E391" s="4" t="s">
        <v>461</v>
      </c>
      <c r="F391" s="13" t="s">
        <v>15</v>
      </c>
      <c r="G391" s="35" t="str">
        <f t="shared" si="19"/>
        <v>LIVE</v>
      </c>
      <c r="H391" s="40">
        <v>20.399999999999999</v>
      </c>
      <c r="I391" s="12">
        <v>1</v>
      </c>
      <c r="J391" s="12">
        <v>2</v>
      </c>
      <c r="K391" s="26">
        <f t="shared" si="20"/>
        <v>326.85129967948205</v>
      </c>
      <c r="L391" s="27">
        <f>IF(H391&lt;VLOOKUP(B391,'Plot Info'!$A$2:$T$500,9,FALSE),K391*0.0001*(1/VLOOKUP(B391,'Plot Info'!$A$2:$T$500,12,FALSE)),K391*0.0001*(1/VLOOKUP(B391,'Plot Info'!$A$2:$T$500,13,FALSE)))</f>
        <v>0.2601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O391" s="40">
        <v>9.31</v>
      </c>
      <c r="P391" s="12">
        <v>355</v>
      </c>
    </row>
    <row r="392" spans="1:16">
      <c r="A392" s="27" t="str">
        <f t="shared" si="18"/>
        <v>DLC066</v>
      </c>
      <c r="B392" s="4" t="s">
        <v>474</v>
      </c>
      <c r="C392" s="27" t="str">
        <f>VLOOKUP(B392,'Plot Info'!$A$2:$T$500,2,FALSE)</f>
        <v>Duke Loblolly</v>
      </c>
      <c r="D392" s="37" t="s">
        <v>337</v>
      </c>
      <c r="E392" s="4" t="s">
        <v>461</v>
      </c>
      <c r="F392" s="13" t="s">
        <v>15</v>
      </c>
      <c r="G392" s="35" t="str">
        <f t="shared" si="19"/>
        <v>LIVE</v>
      </c>
      <c r="H392" s="40">
        <v>28.5</v>
      </c>
      <c r="I392" s="12">
        <v>1</v>
      </c>
      <c r="J392" s="12">
        <v>2</v>
      </c>
      <c r="K392" s="26">
        <f t="shared" si="20"/>
        <v>637.93965821957738</v>
      </c>
      <c r="L392" s="27">
        <f>IF(H392&lt;VLOOKUP(B392,'Plot Info'!$A$2:$T$500,9,FALSE),K392*0.0001*(1/VLOOKUP(B392,'Plot Info'!$A$2:$T$500,12,FALSE)),K392*0.0001*(1/VLOOKUP(B392,'Plot Info'!$A$2:$T$500,13,FALSE)))</f>
        <v>0.50765625000000003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O392" s="40">
        <v>10.93</v>
      </c>
      <c r="P392" s="12">
        <v>344</v>
      </c>
    </row>
    <row r="393" spans="1:16">
      <c r="A393" s="27" t="str">
        <f t="shared" si="18"/>
        <v>DLC067</v>
      </c>
      <c r="B393" s="4" t="s">
        <v>474</v>
      </c>
      <c r="C393" s="27" t="str">
        <f>VLOOKUP(B393,'Plot Info'!$A$2:$T$500,2,FALSE)</f>
        <v>Duke Loblolly</v>
      </c>
      <c r="D393" s="37" t="s">
        <v>338</v>
      </c>
      <c r="E393" s="4" t="s">
        <v>461</v>
      </c>
      <c r="F393" s="13" t="s">
        <v>15</v>
      </c>
      <c r="G393" s="35" t="str">
        <f t="shared" si="19"/>
        <v>LIVE</v>
      </c>
      <c r="H393" s="40">
        <v>15.5</v>
      </c>
      <c r="I393" s="12">
        <v>1</v>
      </c>
      <c r="J393" s="12">
        <v>2</v>
      </c>
      <c r="K393" s="26">
        <f t="shared" si="20"/>
        <v>188.69190875623696</v>
      </c>
      <c r="L393" s="27">
        <f>IF(H393&lt;VLOOKUP(B393,'Plot Info'!$A$2:$T$500,9,FALSE),K393*0.0001*(1/VLOOKUP(B393,'Plot Info'!$A$2:$T$500,12,FALSE)),K393*0.0001*(1/VLOOKUP(B393,'Plot Info'!$A$2:$T$500,13,FALSE)))</f>
        <v>0.35539940828402367</v>
      </c>
      <c r="M393" s="27">
        <f>IF(H393&lt;VLOOKUP(B393,'Plot Info'!$A$2:$T$500,9,FALSE),I393*1/(VLOOKUP(B393,'Plot Info'!$A$2:$T$500,12,FALSE)),I393*1/(VLOOKUP(B393,'Plot Info'!$A$2:$T$500,13,FALSE)))</f>
        <v>18.834904507916608</v>
      </c>
      <c r="O393" s="40">
        <v>11.81</v>
      </c>
      <c r="P393" s="12">
        <v>344</v>
      </c>
    </row>
    <row r="394" spans="1:16">
      <c r="A394" s="27" t="str">
        <f t="shared" si="18"/>
        <v>DLC068</v>
      </c>
      <c r="B394" s="4" t="s">
        <v>474</v>
      </c>
      <c r="C394" s="27" t="str">
        <f>VLOOKUP(B394,'Plot Info'!$A$2:$T$500,2,FALSE)</f>
        <v>Duke Loblolly</v>
      </c>
      <c r="D394" s="37" t="s">
        <v>340</v>
      </c>
      <c r="E394" s="4" t="s">
        <v>461</v>
      </c>
      <c r="F394" s="13" t="s">
        <v>15</v>
      </c>
      <c r="G394" s="35" t="str">
        <f t="shared" si="19"/>
        <v>LIVE</v>
      </c>
      <c r="H394" s="40">
        <v>20.5</v>
      </c>
      <c r="I394" s="12">
        <v>1</v>
      </c>
      <c r="J394" s="12">
        <v>2</v>
      </c>
      <c r="K394" s="26">
        <f t="shared" si="20"/>
        <v>330.06357816777762</v>
      </c>
      <c r="L394" s="27">
        <f>IF(H394&lt;VLOOKUP(B394,'Plot Info'!$A$2:$T$500,9,FALSE),K394*0.0001*(1/VLOOKUP(B394,'Plot Info'!$A$2:$T$500,12,FALSE)),K394*0.0001*(1/VLOOKUP(B394,'Plot Info'!$A$2:$T$500,13,FALSE)))</f>
        <v>0.26265624999999998</v>
      </c>
      <c r="M394" s="27">
        <f>IF(H394&lt;VLOOKUP(B394,'Plot Info'!$A$2:$T$500,9,FALSE),I394*1/(VLOOKUP(B394,'Plot Info'!$A$2:$T$500,12,FALSE)),I394*1/(VLOOKUP(B394,'Plot Info'!$A$2:$T$500,13,FALSE)))</f>
        <v>7.9577471545947667</v>
      </c>
      <c r="O394" s="40">
        <v>11.67</v>
      </c>
      <c r="P394" s="12">
        <v>344</v>
      </c>
    </row>
    <row r="395" spans="1:16">
      <c r="A395" s="27" t="str">
        <f t="shared" si="18"/>
        <v>DLC069</v>
      </c>
      <c r="B395" s="4" t="s">
        <v>474</v>
      </c>
      <c r="C395" s="27" t="str">
        <f>VLOOKUP(B395,'Plot Info'!$A$2:$T$500,2,FALSE)</f>
        <v>Duke Loblolly</v>
      </c>
      <c r="D395" s="37" t="s">
        <v>341</v>
      </c>
      <c r="E395" s="4" t="s">
        <v>461</v>
      </c>
      <c r="F395" s="13" t="s">
        <v>15</v>
      </c>
      <c r="G395" s="35" t="str">
        <f t="shared" si="19"/>
        <v>LIVE</v>
      </c>
      <c r="H395" s="40">
        <v>23</v>
      </c>
      <c r="I395" s="12">
        <v>1</v>
      </c>
      <c r="J395" s="12">
        <v>2</v>
      </c>
      <c r="K395" s="26">
        <f t="shared" si="20"/>
        <v>415.47562843725012</v>
      </c>
      <c r="L395" s="27">
        <f>IF(H395&lt;VLOOKUP(B395,'Plot Info'!$A$2:$T$500,9,FALSE),K395*0.0001*(1/VLOOKUP(B395,'Plot Info'!$A$2:$T$500,12,FALSE)),K395*0.0001*(1/VLOOKUP(B395,'Plot Info'!$A$2:$T$500,13,FALSE)))</f>
        <v>0.330625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O395" s="40">
        <v>8.06</v>
      </c>
      <c r="P395" s="12">
        <v>343</v>
      </c>
    </row>
    <row r="396" spans="1:16">
      <c r="A396" s="27" t="str">
        <f t="shared" si="18"/>
        <v>FPA001</v>
      </c>
      <c r="B396" s="4" t="s">
        <v>504</v>
      </c>
      <c r="C396" s="27" t="str">
        <f>VLOOKUP(B396,'Plot Info'!$A$2:$T$500,2,FALSE)</f>
        <v>Florida Plantation</v>
      </c>
      <c r="D396" s="37" t="s">
        <v>161</v>
      </c>
      <c r="E396" s="4" t="s">
        <v>507</v>
      </c>
      <c r="F396" s="13" t="s">
        <v>15</v>
      </c>
      <c r="G396" s="35" t="str">
        <f t="shared" si="19"/>
        <v>LIVE</v>
      </c>
      <c r="H396" s="40">
        <v>13.5</v>
      </c>
      <c r="I396" s="12">
        <v>1</v>
      </c>
      <c r="J396" s="15">
        <v>2</v>
      </c>
      <c r="K396" s="26">
        <f t="shared" si="20"/>
        <v>143.13881527918494</v>
      </c>
      <c r="L396" s="27">
        <f>IF(H396&lt;VLOOKUP(B396,'Plot Info'!$A$2:$T$500,9,FALSE),K396*0.0001*(1/VLOOKUP(B396,'Plot Info'!$A$2:$T$500,12,FALSE)),K396*0.0001*(1/VLOOKUP(B396,'Plot Info'!$A$2:$T$500,13,FALSE)))</f>
        <v>0.26960059171597633</v>
      </c>
      <c r="M396" s="27">
        <f>IF(H396&lt;VLOOKUP(B396,'Plot Info'!$A$2:$T$500,9,FALSE),I396*1/(VLOOKUP(B396,'Plot Info'!$A$2:$T$500,12,FALSE)),I396*1/(VLOOKUP(B396,'Plot Info'!$A$2:$T$500,13,FALSE)))</f>
        <v>18.834904507916608</v>
      </c>
      <c r="O396" s="40">
        <v>1.18</v>
      </c>
      <c r="P396" s="12">
        <v>5</v>
      </c>
    </row>
    <row r="397" spans="1:16">
      <c r="A397" s="27" t="str">
        <f t="shared" si="18"/>
        <v>FPA002</v>
      </c>
      <c r="B397" s="4" t="s">
        <v>504</v>
      </c>
      <c r="C397" s="27" t="str">
        <f>VLOOKUP(B397,'Plot Info'!$A$2:$T$500,2,FALSE)</f>
        <v>Florida Plantation</v>
      </c>
      <c r="D397" s="37" t="s">
        <v>162</v>
      </c>
      <c r="E397" s="4" t="s">
        <v>507</v>
      </c>
      <c r="F397" s="13" t="s">
        <v>15</v>
      </c>
      <c r="G397" s="35" t="str">
        <f t="shared" si="19"/>
        <v>LIVE</v>
      </c>
      <c r="H397" s="40">
        <v>15.5</v>
      </c>
      <c r="I397" s="12">
        <v>1</v>
      </c>
      <c r="J397" s="15">
        <v>2</v>
      </c>
      <c r="K397" s="26">
        <f t="shared" si="20"/>
        <v>188.69190875623696</v>
      </c>
      <c r="L397" s="27">
        <f>IF(H397&lt;VLOOKUP(B397,'Plot Info'!$A$2:$T$500,9,FALSE),K397*0.0001*(1/VLOOKUP(B397,'Plot Info'!$A$2:$T$500,12,FALSE)),K397*0.0001*(1/VLOOKUP(B397,'Plot Info'!$A$2:$T$500,13,FALSE)))</f>
        <v>0.35539940828402367</v>
      </c>
      <c r="M397" s="27">
        <f>IF(H397&lt;VLOOKUP(B397,'Plot Info'!$A$2:$T$500,9,FALSE),I397*1/(VLOOKUP(B397,'Plot Info'!$A$2:$T$500,12,FALSE)),I397*1/(VLOOKUP(B397,'Plot Info'!$A$2:$T$500,13,FALSE)))</f>
        <v>18.834904507916608</v>
      </c>
      <c r="O397" s="40">
        <v>5.17</v>
      </c>
      <c r="P397" s="12">
        <v>9</v>
      </c>
    </row>
    <row r="398" spans="1:16">
      <c r="A398" s="27" t="str">
        <f t="shared" si="18"/>
        <v>FPA003</v>
      </c>
      <c r="B398" s="4" t="s">
        <v>504</v>
      </c>
      <c r="C398" s="27" t="str">
        <f>VLOOKUP(B398,'Plot Info'!$A$2:$T$500,2,FALSE)</f>
        <v>Florida Plantation</v>
      </c>
      <c r="D398" s="37" t="s">
        <v>163</v>
      </c>
      <c r="E398" s="4" t="s">
        <v>507</v>
      </c>
      <c r="F398" s="13" t="s">
        <v>15</v>
      </c>
      <c r="G398" s="35" t="str">
        <f t="shared" si="19"/>
        <v>LIVE</v>
      </c>
      <c r="H398" s="40">
        <v>12.1</v>
      </c>
      <c r="I398" s="12">
        <v>1</v>
      </c>
      <c r="J398" s="15">
        <v>2</v>
      </c>
      <c r="K398" s="26">
        <f t="shared" si="20"/>
        <v>114.9901451030204</v>
      </c>
      <c r="L398" s="27">
        <f>IF(H398&lt;VLOOKUP(B398,'Plot Info'!$A$2:$T$500,9,FALSE),K398*0.0001*(1/VLOOKUP(B398,'Plot Info'!$A$2:$T$500,12,FALSE)),K398*0.0001*(1/VLOOKUP(B398,'Plot Info'!$A$2:$T$500,13,FALSE)))</f>
        <v>0.21658284023668639</v>
      </c>
      <c r="M398" s="27">
        <f>IF(H398&lt;VLOOKUP(B398,'Plot Info'!$A$2:$T$500,9,FALSE),I398*1/(VLOOKUP(B398,'Plot Info'!$A$2:$T$500,12,FALSE)),I398*1/(VLOOKUP(B398,'Plot Info'!$A$2:$T$500,13,FALSE)))</f>
        <v>18.834904507916608</v>
      </c>
      <c r="O398" s="40">
        <v>12.17</v>
      </c>
      <c r="P398" s="12">
        <v>12</v>
      </c>
    </row>
    <row r="399" spans="1:16">
      <c r="A399" s="27" t="str">
        <f t="shared" si="18"/>
        <v>FPA004</v>
      </c>
      <c r="B399" s="4" t="s">
        <v>504</v>
      </c>
      <c r="C399" s="27" t="str">
        <f>VLOOKUP(B399,'Plot Info'!$A$2:$T$500,2,FALSE)</f>
        <v>Florida Plantation</v>
      </c>
      <c r="D399" s="37" t="s">
        <v>164</v>
      </c>
      <c r="E399" s="4" t="s">
        <v>507</v>
      </c>
      <c r="F399" s="13" t="s">
        <v>15</v>
      </c>
      <c r="G399" s="35" t="str">
        <f t="shared" si="19"/>
        <v>LIVE</v>
      </c>
      <c r="H399" s="40">
        <v>19.899999999999999</v>
      </c>
      <c r="I399" s="12">
        <v>1</v>
      </c>
      <c r="J399" s="15">
        <v>2</v>
      </c>
      <c r="K399" s="26">
        <f t="shared" si="20"/>
        <v>311.02552668702344</v>
      </c>
      <c r="L399" s="27">
        <f>IF(H399&lt;VLOOKUP(B399,'Plot Info'!$A$2:$T$500,9,FALSE),K399*0.0001*(1/VLOOKUP(B399,'Plot Info'!$A$2:$T$500,12,FALSE)),K399*0.0001*(1/VLOOKUP(B399,'Plot Info'!$A$2:$T$500,13,FALSE)))</f>
        <v>0.58581360946745553</v>
      </c>
      <c r="M399" s="27">
        <f>IF(H399&lt;VLOOKUP(B399,'Plot Info'!$A$2:$T$500,9,FALSE),I399*1/(VLOOKUP(B399,'Plot Info'!$A$2:$T$500,12,FALSE)),I399*1/(VLOOKUP(B399,'Plot Info'!$A$2:$T$500,13,FALSE)))</f>
        <v>18.834904507916608</v>
      </c>
      <c r="O399" s="40">
        <v>10.92</v>
      </c>
      <c r="P399" s="12">
        <v>2</v>
      </c>
    </row>
    <row r="400" spans="1:16">
      <c r="A400" s="27" t="str">
        <f t="shared" si="18"/>
        <v>FPA005</v>
      </c>
      <c r="B400" s="4" t="s">
        <v>504</v>
      </c>
      <c r="C400" s="27" t="str">
        <f>VLOOKUP(B400,'Plot Info'!$A$2:$T$500,2,FALSE)</f>
        <v>Florida Plantation</v>
      </c>
      <c r="D400" s="37" t="s">
        <v>165</v>
      </c>
      <c r="E400" s="4" t="s">
        <v>507</v>
      </c>
      <c r="F400" s="13" t="s">
        <v>15</v>
      </c>
      <c r="G400" s="35" t="str">
        <f t="shared" si="19"/>
        <v>LIVE</v>
      </c>
      <c r="H400" s="40">
        <v>22.3</v>
      </c>
      <c r="I400" s="12">
        <v>1</v>
      </c>
      <c r="J400" s="15">
        <v>2</v>
      </c>
      <c r="K400" s="26">
        <f t="shared" si="20"/>
        <v>390.57065267591707</v>
      </c>
      <c r="L400" s="27">
        <f>IF(H400&lt;VLOOKUP(B400,'Plot Info'!$A$2:$T$500,9,FALSE),K400*0.0001*(1/VLOOKUP(B400,'Plot Info'!$A$2:$T$500,12,FALSE)),K400*0.0001*(1/VLOOKUP(B400,'Plot Info'!$A$2:$T$500,13,FALSE)))</f>
        <v>0.31080625000000001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O400" s="40">
        <v>12.47</v>
      </c>
      <c r="P400" s="12">
        <v>355</v>
      </c>
    </row>
    <row r="401" spans="1:16">
      <c r="A401" s="27" t="str">
        <f t="shared" si="18"/>
        <v>FPA006</v>
      </c>
      <c r="B401" s="4" t="s">
        <v>504</v>
      </c>
      <c r="C401" s="27" t="str">
        <f>VLOOKUP(B401,'Plot Info'!$A$2:$T$500,2,FALSE)</f>
        <v>Florida Plantation</v>
      </c>
      <c r="D401" s="37" t="s">
        <v>166</v>
      </c>
      <c r="E401" s="4" t="s">
        <v>507</v>
      </c>
      <c r="F401" s="13" t="s">
        <v>15</v>
      </c>
      <c r="G401" s="35" t="str">
        <f t="shared" si="19"/>
        <v>LIVE</v>
      </c>
      <c r="H401" s="40">
        <v>19.8</v>
      </c>
      <c r="I401" s="12">
        <v>1</v>
      </c>
      <c r="J401" s="15">
        <v>2</v>
      </c>
      <c r="K401" s="26">
        <f t="shared" si="20"/>
        <v>307.90749597833565</v>
      </c>
      <c r="L401" s="27">
        <f>IF(H401&lt;VLOOKUP(B401,'Plot Info'!$A$2:$T$500,9,FALSE),K401*0.0001*(1/VLOOKUP(B401,'Plot Info'!$A$2:$T$500,12,FALSE)),K401*0.0001*(1/VLOOKUP(B401,'Plot Info'!$A$2:$T$500,13,FALSE)))</f>
        <v>0.57994082840236694</v>
      </c>
      <c r="M401" s="27">
        <f>IF(H401&lt;VLOOKUP(B401,'Plot Info'!$A$2:$T$500,9,FALSE),I401*1/(VLOOKUP(B401,'Plot Info'!$A$2:$T$500,12,FALSE)),I401*1/(VLOOKUP(B401,'Plot Info'!$A$2:$T$500,13,FALSE)))</f>
        <v>18.834904507916608</v>
      </c>
      <c r="O401" s="40">
        <v>4.42</v>
      </c>
      <c r="P401" s="12">
        <v>352</v>
      </c>
    </row>
    <row r="402" spans="1:16">
      <c r="A402" s="27" t="str">
        <f t="shared" si="18"/>
        <v>FPA007</v>
      </c>
      <c r="B402" s="4" t="s">
        <v>504</v>
      </c>
      <c r="C402" s="27" t="str">
        <f>VLOOKUP(B402,'Plot Info'!$A$2:$T$500,2,FALSE)</f>
        <v>Florida Plantation</v>
      </c>
      <c r="D402" s="37" t="s">
        <v>167</v>
      </c>
      <c r="E402" s="4" t="s">
        <v>507</v>
      </c>
      <c r="F402" s="13" t="s">
        <v>15</v>
      </c>
      <c r="G402" s="35" t="str">
        <f t="shared" si="19"/>
        <v>LIVE</v>
      </c>
      <c r="H402" s="40">
        <v>14.4</v>
      </c>
      <c r="I402" s="12">
        <v>1</v>
      </c>
      <c r="J402" s="15">
        <v>2</v>
      </c>
      <c r="K402" s="26">
        <f t="shared" si="20"/>
        <v>162.86016316209489</v>
      </c>
      <c r="L402" s="27">
        <f>IF(H402&lt;VLOOKUP(B402,'Plot Info'!$A$2:$T$500,9,FALSE),K402*0.0001*(1/VLOOKUP(B402,'Plot Info'!$A$2:$T$500,12,FALSE)),K402*0.0001*(1/VLOOKUP(B402,'Plot Info'!$A$2:$T$500,13,FALSE)))</f>
        <v>0.30674556213017756</v>
      </c>
      <c r="M402" s="27">
        <f>IF(H402&lt;VLOOKUP(B402,'Plot Info'!$A$2:$T$500,9,FALSE),I402*1/(VLOOKUP(B402,'Plot Info'!$A$2:$T$500,12,FALSE)),I402*1/(VLOOKUP(B402,'Plot Info'!$A$2:$T$500,13,FALSE)))</f>
        <v>18.834904507916608</v>
      </c>
      <c r="O402" s="40">
        <v>1.32</v>
      </c>
      <c r="P402" s="12">
        <v>309</v>
      </c>
    </row>
    <row r="403" spans="1:16">
      <c r="A403" s="27" t="str">
        <f t="shared" si="18"/>
        <v>FPA008</v>
      </c>
      <c r="B403" s="4" t="s">
        <v>504</v>
      </c>
      <c r="C403" s="27" t="str">
        <f>VLOOKUP(B403,'Plot Info'!$A$2:$T$500,2,FALSE)</f>
        <v>Florida Plantation</v>
      </c>
      <c r="D403" s="37" t="s">
        <v>168</v>
      </c>
      <c r="E403" s="4" t="s">
        <v>507</v>
      </c>
      <c r="F403" s="13" t="s">
        <v>15</v>
      </c>
      <c r="G403" s="35" t="str">
        <f t="shared" si="19"/>
        <v>LIVE</v>
      </c>
      <c r="H403" s="40">
        <v>23.1</v>
      </c>
      <c r="I403" s="12">
        <v>1</v>
      </c>
      <c r="J403" s="15">
        <v>2</v>
      </c>
      <c r="K403" s="26">
        <f t="shared" si="20"/>
        <v>419.09631397051237</v>
      </c>
      <c r="L403" s="27">
        <f>IF(H403&lt;VLOOKUP(B403,'Plot Info'!$A$2:$T$500,9,FALSE),K403*0.0001*(1/VLOOKUP(B403,'Plot Info'!$A$2:$T$500,12,FALSE)),K403*0.0001*(1/VLOOKUP(B403,'Plot Info'!$A$2:$T$500,13,FALSE)))</f>
        <v>0.33350625</v>
      </c>
      <c r="M403" s="27">
        <f>IF(H403&lt;VLOOKUP(B403,'Plot Info'!$A$2:$T$500,9,FALSE),I403*1/(VLOOKUP(B403,'Plot Info'!$A$2:$T$500,12,FALSE)),I403*1/(VLOOKUP(B403,'Plot Info'!$A$2:$T$500,13,FALSE)))</f>
        <v>7.9577471545947667</v>
      </c>
      <c r="O403" s="40">
        <v>10.07</v>
      </c>
      <c r="P403" s="12">
        <v>332</v>
      </c>
    </row>
    <row r="404" spans="1:16">
      <c r="A404" s="27" t="str">
        <f t="shared" si="18"/>
        <v>FPA009</v>
      </c>
      <c r="B404" s="4" t="s">
        <v>504</v>
      </c>
      <c r="C404" s="27" t="str">
        <f>VLOOKUP(B404,'Plot Info'!$A$2:$T$500,2,FALSE)</f>
        <v>Florida Plantation</v>
      </c>
      <c r="D404" s="37" t="s">
        <v>169</v>
      </c>
      <c r="E404" s="4" t="s">
        <v>507</v>
      </c>
      <c r="F404" s="13" t="s">
        <v>15</v>
      </c>
      <c r="G404" s="35" t="str">
        <f t="shared" si="19"/>
        <v>LIVE</v>
      </c>
      <c r="H404" s="40">
        <v>13.1</v>
      </c>
      <c r="I404" s="12">
        <v>1</v>
      </c>
      <c r="J404" s="15">
        <v>2</v>
      </c>
      <c r="K404" s="26">
        <f t="shared" si="20"/>
        <v>134.78217882063609</v>
      </c>
      <c r="L404" s="27">
        <f>IF(H404&lt;VLOOKUP(B404,'Plot Info'!$A$2:$T$500,9,FALSE),K404*0.0001*(1/VLOOKUP(B404,'Plot Info'!$A$2:$T$500,12,FALSE)),K404*0.0001*(1/VLOOKUP(B404,'Plot Info'!$A$2:$T$500,13,FALSE)))</f>
        <v>0.25386094674556214</v>
      </c>
      <c r="M404" s="27">
        <f>IF(H404&lt;VLOOKUP(B404,'Plot Info'!$A$2:$T$500,9,FALSE),I404*1/(VLOOKUP(B404,'Plot Info'!$A$2:$T$500,12,FALSE)),I404*1/(VLOOKUP(B404,'Plot Info'!$A$2:$T$500,13,FALSE)))</f>
        <v>18.834904507916608</v>
      </c>
      <c r="O404" s="40">
        <v>11.2</v>
      </c>
      <c r="P404" s="12">
        <v>311</v>
      </c>
    </row>
    <row r="405" spans="1:16">
      <c r="A405" s="27" t="str">
        <f t="shared" si="18"/>
        <v>FPA010</v>
      </c>
      <c r="B405" s="4" t="s">
        <v>504</v>
      </c>
      <c r="C405" s="27" t="str">
        <f>VLOOKUP(B405,'Plot Info'!$A$2:$T$500,2,FALSE)</f>
        <v>Florida Plantation</v>
      </c>
      <c r="D405" s="37" t="s">
        <v>170</v>
      </c>
      <c r="E405" s="4" t="s">
        <v>507</v>
      </c>
      <c r="F405" s="13" t="s">
        <v>15</v>
      </c>
      <c r="G405" s="35" t="str">
        <f t="shared" si="19"/>
        <v>LIVE</v>
      </c>
      <c r="H405" s="40">
        <v>24</v>
      </c>
      <c r="I405" s="12">
        <v>1</v>
      </c>
      <c r="J405" s="15">
        <v>2</v>
      </c>
      <c r="K405" s="26">
        <f t="shared" si="20"/>
        <v>452.38934211693021</v>
      </c>
      <c r="L405" s="27">
        <f>IF(H405&lt;VLOOKUP(B405,'Plot Info'!$A$2:$T$500,9,FALSE),K405*0.0001*(1/VLOOKUP(B405,'Plot Info'!$A$2:$T$500,12,FALSE)),K405*0.0001*(1/VLOOKUP(B405,'Plot Info'!$A$2:$T$500,13,FALSE)))</f>
        <v>0.36000000000000004</v>
      </c>
      <c r="M405" s="27">
        <f>IF(H405&lt;VLOOKUP(B405,'Plot Info'!$A$2:$T$500,9,FALSE),I405*1/(VLOOKUP(B405,'Plot Info'!$A$2:$T$500,12,FALSE)),I405*1/(VLOOKUP(B405,'Plot Info'!$A$2:$T$500,13,FALSE)))</f>
        <v>7.9577471545947667</v>
      </c>
      <c r="O405" s="40">
        <v>5.6</v>
      </c>
      <c r="P405" s="12">
        <v>296</v>
      </c>
    </row>
    <row r="406" spans="1:16">
      <c r="A406" s="27" t="str">
        <f t="shared" si="18"/>
        <v>FPA011</v>
      </c>
      <c r="B406" s="4" t="s">
        <v>504</v>
      </c>
      <c r="C406" s="27" t="str">
        <f>VLOOKUP(B406,'Plot Info'!$A$2:$T$500,2,FALSE)</f>
        <v>Florida Plantation</v>
      </c>
      <c r="D406" s="37" t="s">
        <v>171</v>
      </c>
      <c r="E406" s="4" t="s">
        <v>507</v>
      </c>
      <c r="F406" s="13" t="s">
        <v>15</v>
      </c>
      <c r="G406" s="35" t="str">
        <f t="shared" si="19"/>
        <v>LIVE</v>
      </c>
      <c r="H406" s="40">
        <v>13.5</v>
      </c>
      <c r="I406" s="12">
        <v>1</v>
      </c>
      <c r="J406" s="15">
        <v>2</v>
      </c>
      <c r="K406" s="26">
        <f t="shared" si="20"/>
        <v>143.13881527918494</v>
      </c>
      <c r="L406" s="27">
        <f>IF(H406&lt;VLOOKUP(B406,'Plot Info'!$A$2:$T$500,9,FALSE),K406*0.0001*(1/VLOOKUP(B406,'Plot Info'!$A$2:$T$500,12,FALSE)),K406*0.0001*(1/VLOOKUP(B406,'Plot Info'!$A$2:$T$500,13,FALSE)))</f>
        <v>0.26960059171597633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3.26</v>
      </c>
      <c r="P406" s="12">
        <v>277</v>
      </c>
    </row>
    <row r="407" spans="1:16">
      <c r="A407" s="27" t="str">
        <f t="shared" si="18"/>
        <v>FPA012</v>
      </c>
      <c r="B407" s="4" t="s">
        <v>504</v>
      </c>
      <c r="C407" s="27" t="str">
        <f>VLOOKUP(B407,'Plot Info'!$A$2:$T$500,2,FALSE)</f>
        <v>Florida Plantation</v>
      </c>
      <c r="D407" s="37" t="s">
        <v>172</v>
      </c>
      <c r="E407" s="4" t="s">
        <v>507</v>
      </c>
      <c r="F407" s="13" t="s">
        <v>15</v>
      </c>
      <c r="G407" s="35" t="str">
        <f t="shared" si="19"/>
        <v>LIVE</v>
      </c>
      <c r="H407" s="40">
        <v>17.3</v>
      </c>
      <c r="I407" s="12">
        <v>1</v>
      </c>
      <c r="J407" s="15">
        <v>2</v>
      </c>
      <c r="K407" s="26">
        <f t="shared" si="20"/>
        <v>235.0618163232223</v>
      </c>
      <c r="L407" s="27">
        <f>IF(H407&lt;VLOOKUP(B407,'Plot Info'!$A$2:$T$500,9,FALSE),K407*0.0001*(1/VLOOKUP(B407,'Plot Info'!$A$2:$T$500,12,FALSE)),K407*0.0001*(1/VLOOKUP(B407,'Plot Info'!$A$2:$T$500,13,FALSE)))</f>
        <v>0.44273668639053254</v>
      </c>
      <c r="M407" s="27">
        <f>IF(H407&lt;VLOOKUP(B407,'Plot Info'!$A$2:$T$500,9,FALSE),I407*1/(VLOOKUP(B407,'Plot Info'!$A$2:$T$500,12,FALSE)),I407*1/(VLOOKUP(B407,'Plot Info'!$A$2:$T$500,13,FALSE)))</f>
        <v>18.834904507916608</v>
      </c>
      <c r="O407" s="40">
        <v>9.5399999999999991</v>
      </c>
      <c r="P407" s="12">
        <v>274</v>
      </c>
    </row>
    <row r="408" spans="1:16">
      <c r="A408" s="27" t="str">
        <f t="shared" si="18"/>
        <v>FPA013</v>
      </c>
      <c r="B408" s="4" t="s">
        <v>504</v>
      </c>
      <c r="C408" s="27" t="str">
        <f>VLOOKUP(B408,'Plot Info'!$A$2:$T$500,2,FALSE)</f>
        <v>Florida Plantation</v>
      </c>
      <c r="D408" s="37" t="s">
        <v>173</v>
      </c>
      <c r="E408" s="4" t="s">
        <v>507</v>
      </c>
      <c r="F408" s="13" t="s">
        <v>15</v>
      </c>
      <c r="G408" s="35" t="str">
        <f t="shared" si="19"/>
        <v>LIVE</v>
      </c>
      <c r="H408" s="40">
        <v>18.3</v>
      </c>
      <c r="I408" s="12">
        <v>1</v>
      </c>
      <c r="J408" s="15">
        <v>2</v>
      </c>
      <c r="K408" s="26">
        <f t="shared" si="20"/>
        <v>263.02199094017146</v>
      </c>
      <c r="L408" s="27">
        <f>IF(H408&lt;VLOOKUP(B408,'Plot Info'!$A$2:$T$500,9,FALSE),K408*0.0001*(1/VLOOKUP(B408,'Plot Info'!$A$2:$T$500,12,FALSE)),K408*0.0001*(1/VLOOKUP(B408,'Plot Info'!$A$2:$T$500,13,FALSE)))</f>
        <v>0.49539940828402368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6.09</v>
      </c>
      <c r="P408" s="12">
        <v>258</v>
      </c>
    </row>
    <row r="409" spans="1:16">
      <c r="A409" s="27" t="str">
        <f t="shared" si="18"/>
        <v>FPA014</v>
      </c>
      <c r="B409" s="4" t="s">
        <v>504</v>
      </c>
      <c r="C409" s="27" t="str">
        <f>VLOOKUP(B409,'Plot Info'!$A$2:$T$500,2,FALSE)</f>
        <v>Florida Plantation</v>
      </c>
      <c r="D409" s="37" t="s">
        <v>174</v>
      </c>
      <c r="E409" s="4" t="s">
        <v>507</v>
      </c>
      <c r="F409" s="13" t="s">
        <v>15</v>
      </c>
      <c r="G409" s="35" t="str">
        <f t="shared" si="19"/>
        <v>LIVE</v>
      </c>
      <c r="H409" s="40">
        <v>24.1</v>
      </c>
      <c r="I409" s="12">
        <v>1</v>
      </c>
      <c r="J409" s="15">
        <v>2</v>
      </c>
      <c r="K409" s="26">
        <f t="shared" si="20"/>
        <v>456.167107282872</v>
      </c>
      <c r="L409" s="27">
        <f>IF(H409&lt;VLOOKUP(B409,'Plot Info'!$A$2:$T$500,9,FALSE),K409*0.0001*(1/VLOOKUP(B409,'Plot Info'!$A$2:$T$500,12,FALSE)),K409*0.0001*(1/VLOOKUP(B409,'Plot Info'!$A$2:$T$500,13,FALSE)))</f>
        <v>0.36300625000000003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10.09</v>
      </c>
      <c r="P409" s="12">
        <v>254</v>
      </c>
    </row>
    <row r="410" spans="1:16">
      <c r="A410" s="27" t="str">
        <f t="shared" si="18"/>
        <v>FPA015</v>
      </c>
      <c r="B410" s="4" t="s">
        <v>504</v>
      </c>
      <c r="C410" s="27" t="str">
        <f>VLOOKUP(B410,'Plot Info'!$A$2:$T$500,2,FALSE)</f>
        <v>Florida Plantation</v>
      </c>
      <c r="D410" s="37" t="s">
        <v>175</v>
      </c>
      <c r="E410" s="4" t="s">
        <v>507</v>
      </c>
      <c r="F410" s="13" t="s">
        <v>15</v>
      </c>
      <c r="G410" s="35" t="str">
        <f t="shared" si="19"/>
        <v>LIVE</v>
      </c>
      <c r="H410" s="40">
        <v>19</v>
      </c>
      <c r="I410" s="12">
        <v>1</v>
      </c>
      <c r="J410" s="15">
        <v>2</v>
      </c>
      <c r="K410" s="26">
        <f t="shared" si="20"/>
        <v>283.5287369864788</v>
      </c>
      <c r="L410" s="27">
        <f>IF(H410&lt;VLOOKUP(B410,'Plot Info'!$A$2:$T$500,9,FALSE),K410*0.0001*(1/VLOOKUP(B410,'Plot Info'!$A$2:$T$500,12,FALSE)),K410*0.0001*(1/VLOOKUP(B410,'Plot Info'!$A$2:$T$500,13,FALSE)))</f>
        <v>0.53402366863905326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10.53</v>
      </c>
      <c r="P410" s="12">
        <v>233</v>
      </c>
    </row>
    <row r="411" spans="1:16">
      <c r="A411" s="27" t="str">
        <f t="shared" si="18"/>
        <v>FPA016</v>
      </c>
      <c r="B411" s="4" t="s">
        <v>504</v>
      </c>
      <c r="C411" s="27" t="str">
        <f>VLOOKUP(B411,'Plot Info'!$A$2:$T$500,2,FALSE)</f>
        <v>Florida Plantation</v>
      </c>
      <c r="D411" s="37" t="s">
        <v>176</v>
      </c>
      <c r="E411" s="4" t="s">
        <v>507</v>
      </c>
      <c r="F411" s="13" t="s">
        <v>15</v>
      </c>
      <c r="G411" s="35" t="str">
        <f t="shared" si="19"/>
        <v>LIVE</v>
      </c>
      <c r="H411" s="40">
        <v>15.1</v>
      </c>
      <c r="I411" s="12">
        <v>1</v>
      </c>
      <c r="J411" s="15">
        <v>2</v>
      </c>
      <c r="K411" s="26">
        <f t="shared" si="20"/>
        <v>179.07863523625218</v>
      </c>
      <c r="L411" s="27">
        <f>IF(H411&lt;VLOOKUP(B411,'Plot Info'!$A$2:$T$500,9,FALSE),K411*0.0001*(1/VLOOKUP(B411,'Plot Info'!$A$2:$T$500,12,FALSE)),K411*0.0001*(1/VLOOKUP(B411,'Plot Info'!$A$2:$T$500,13,FALSE)))</f>
        <v>0.33729289940828405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9.91</v>
      </c>
      <c r="P411" s="12">
        <v>231</v>
      </c>
    </row>
    <row r="412" spans="1:16">
      <c r="A412" s="27" t="str">
        <f t="shared" si="18"/>
        <v>FPA017</v>
      </c>
      <c r="B412" s="4" t="s">
        <v>504</v>
      </c>
      <c r="C412" s="27" t="str">
        <f>VLOOKUP(B412,'Plot Info'!$A$2:$T$500,2,FALSE)</f>
        <v>Florida Plantation</v>
      </c>
      <c r="D412" s="37" t="s">
        <v>177</v>
      </c>
      <c r="E412" s="4" t="s">
        <v>507</v>
      </c>
      <c r="F412" s="13" t="s">
        <v>15</v>
      </c>
      <c r="G412" s="35" t="str">
        <f t="shared" si="19"/>
        <v>LIVE</v>
      </c>
      <c r="H412" s="40">
        <v>17.2</v>
      </c>
      <c r="I412" s="12">
        <v>1</v>
      </c>
      <c r="J412" s="15">
        <v>2</v>
      </c>
      <c r="K412" s="26">
        <f t="shared" si="20"/>
        <v>232.35219265950107</v>
      </c>
      <c r="L412" s="27">
        <f>IF(H412&lt;VLOOKUP(B412,'Plot Info'!$A$2:$T$500,9,FALSE),K412*0.0001*(1/VLOOKUP(B412,'Plot Info'!$A$2:$T$500,12,FALSE)),K412*0.0001*(1/VLOOKUP(B412,'Plot Info'!$A$2:$T$500,13,FALSE)))</f>
        <v>0.43763313609467447</v>
      </c>
      <c r="M412" s="27">
        <f>IF(H412&lt;VLOOKUP(B412,'Plot Info'!$A$2:$T$500,9,FALSE),I412*1/(VLOOKUP(B412,'Plot Info'!$A$2:$T$500,12,FALSE)),I412*1/(VLOOKUP(B412,'Plot Info'!$A$2:$T$500,13,FALSE)))</f>
        <v>18.834904507916608</v>
      </c>
      <c r="O412" s="40">
        <v>6.61</v>
      </c>
      <c r="P412" s="12">
        <v>227</v>
      </c>
    </row>
    <row r="413" spans="1:16">
      <c r="A413" s="27" t="str">
        <f t="shared" si="18"/>
        <v>FPA018</v>
      </c>
      <c r="B413" s="4" t="s">
        <v>504</v>
      </c>
      <c r="C413" s="27" t="str">
        <f>VLOOKUP(B413,'Plot Info'!$A$2:$T$500,2,FALSE)</f>
        <v>Florida Plantation</v>
      </c>
      <c r="D413" s="37" t="s">
        <v>178</v>
      </c>
      <c r="E413" s="4" t="s">
        <v>507</v>
      </c>
      <c r="F413" s="13" t="s">
        <v>15</v>
      </c>
      <c r="G413" s="35" t="str">
        <f t="shared" si="19"/>
        <v>LIVE</v>
      </c>
      <c r="H413" s="40">
        <v>19.5</v>
      </c>
      <c r="I413" s="12">
        <v>1</v>
      </c>
      <c r="J413" s="15">
        <v>2</v>
      </c>
      <c r="K413" s="26">
        <f t="shared" si="20"/>
        <v>298.64765163187968</v>
      </c>
      <c r="L413" s="27">
        <f>IF(H413&lt;VLOOKUP(B413,'Plot Info'!$A$2:$T$500,9,FALSE),K413*0.0001*(1/VLOOKUP(B413,'Plot Info'!$A$2:$T$500,12,FALSE)),K413*0.0001*(1/VLOOKUP(B413,'Plot Info'!$A$2:$T$500,13,FALSE)))</f>
        <v>0.56249999999999989</v>
      </c>
      <c r="M413" s="27">
        <f>IF(H413&lt;VLOOKUP(B413,'Plot Info'!$A$2:$T$500,9,FALSE),I413*1/(VLOOKUP(B413,'Plot Info'!$A$2:$T$500,12,FALSE)),I413*1/(VLOOKUP(B413,'Plot Info'!$A$2:$T$500,13,FALSE)))</f>
        <v>18.834904507916608</v>
      </c>
      <c r="O413" s="40">
        <v>3.32</v>
      </c>
      <c r="P413" s="12">
        <v>214</v>
      </c>
    </row>
    <row r="414" spans="1:16">
      <c r="A414" s="27" t="str">
        <f t="shared" si="18"/>
        <v>FPA019</v>
      </c>
      <c r="B414" s="4" t="s">
        <v>504</v>
      </c>
      <c r="C414" s="27" t="str">
        <f>VLOOKUP(B414,'Plot Info'!$A$2:$T$500,2,FALSE)</f>
        <v>Florida Plantation</v>
      </c>
      <c r="D414" s="37" t="s">
        <v>179</v>
      </c>
      <c r="E414" s="4" t="s">
        <v>507</v>
      </c>
      <c r="F414" s="13" t="s">
        <v>81</v>
      </c>
      <c r="G414" s="35" t="str">
        <f t="shared" si="19"/>
        <v>DEAD</v>
      </c>
      <c r="H414" s="40">
        <v>17</v>
      </c>
      <c r="I414" s="12">
        <v>1</v>
      </c>
      <c r="J414" s="15">
        <v>0</v>
      </c>
      <c r="K414" s="26">
        <f t="shared" si="20"/>
        <v>226.98006922186255</v>
      </c>
      <c r="L414" s="27">
        <f>IF(H414&lt;VLOOKUP(B414,'Plot Info'!$A$2:$T$500,9,FALSE),K414*0.0001*(1/VLOOKUP(B414,'Plot Info'!$A$2:$T$500,12,FALSE)),K414*0.0001*(1/VLOOKUP(B414,'Plot Info'!$A$2:$T$500,13,FALSE)))</f>
        <v>0.4275147928994083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420</v>
      </c>
      <c r="O414" s="40">
        <v>10.7</v>
      </c>
      <c r="P414" s="12">
        <v>226</v>
      </c>
    </row>
    <row r="415" spans="1:16">
      <c r="A415" s="27" t="str">
        <f t="shared" si="18"/>
        <v>FPA020</v>
      </c>
      <c r="B415" s="4" t="s">
        <v>504</v>
      </c>
      <c r="C415" s="27" t="str">
        <f>VLOOKUP(B415,'Plot Info'!$A$2:$T$500,2,FALSE)</f>
        <v>Florida Plantation</v>
      </c>
      <c r="D415" s="37" t="s">
        <v>180</v>
      </c>
      <c r="E415" s="4" t="s">
        <v>507</v>
      </c>
      <c r="F415" s="13" t="s">
        <v>15</v>
      </c>
      <c r="G415" s="35" t="str">
        <f t="shared" si="19"/>
        <v>LIVE</v>
      </c>
      <c r="H415" s="40">
        <v>11.2</v>
      </c>
      <c r="I415" s="12">
        <v>1</v>
      </c>
      <c r="J415" s="15">
        <v>2</v>
      </c>
      <c r="K415" s="26">
        <f t="shared" si="20"/>
        <v>98.520345616575895</v>
      </c>
      <c r="L415" s="27">
        <f>IF(H415&lt;VLOOKUP(B415,'Plot Info'!$A$2:$T$500,9,FALSE),K415*0.0001*(1/VLOOKUP(B415,'Plot Info'!$A$2:$T$500,12,FALSE)),K415*0.0001*(1/VLOOKUP(B415,'Plot Info'!$A$2:$T$500,13,FALSE)))</f>
        <v>0.18556213017751474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10.67</v>
      </c>
      <c r="P415" s="12">
        <v>221</v>
      </c>
    </row>
    <row r="416" spans="1:16">
      <c r="A416" s="27" t="str">
        <f t="shared" si="18"/>
        <v>FPA021</v>
      </c>
      <c r="B416" s="4" t="s">
        <v>504</v>
      </c>
      <c r="C416" s="27" t="str">
        <f>VLOOKUP(B416,'Plot Info'!$A$2:$T$500,2,FALSE)</f>
        <v>Florida Plantation</v>
      </c>
      <c r="D416" s="37" t="s">
        <v>219</v>
      </c>
      <c r="E416" s="4" t="s">
        <v>507</v>
      </c>
      <c r="F416" s="13" t="s">
        <v>15</v>
      </c>
      <c r="G416" s="35" t="str">
        <f t="shared" si="19"/>
        <v>LIVE</v>
      </c>
      <c r="H416" s="40">
        <v>16.399999999999999</v>
      </c>
      <c r="I416" s="12">
        <v>1</v>
      </c>
      <c r="J416" s="15">
        <v>2</v>
      </c>
      <c r="K416" s="26">
        <f t="shared" si="20"/>
        <v>211.24069002737767</v>
      </c>
      <c r="L416" s="27">
        <f>IF(H416&lt;VLOOKUP(B416,'Plot Info'!$A$2:$T$500,9,FALSE),K416*0.0001*(1/VLOOKUP(B416,'Plot Info'!$A$2:$T$500,12,FALSE)),K416*0.0001*(1/VLOOKUP(B416,'Plot Info'!$A$2:$T$500,13,FALSE)))</f>
        <v>0.39786982248520708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8.74</v>
      </c>
      <c r="P416" s="12">
        <v>213</v>
      </c>
    </row>
    <row r="417" spans="1:16">
      <c r="A417" s="27" t="str">
        <f t="shared" si="18"/>
        <v>FPA022</v>
      </c>
      <c r="B417" s="4" t="s">
        <v>504</v>
      </c>
      <c r="C417" s="27" t="str">
        <f>VLOOKUP(B417,'Plot Info'!$A$2:$T$500,2,FALSE)</f>
        <v>Florida Plantation</v>
      </c>
      <c r="D417" s="37" t="s">
        <v>220</v>
      </c>
      <c r="E417" s="4" t="s">
        <v>507</v>
      </c>
      <c r="F417" s="13" t="s">
        <v>15</v>
      </c>
      <c r="G417" s="35" t="str">
        <f t="shared" si="19"/>
        <v>LIVE</v>
      </c>
      <c r="H417" s="40">
        <v>13</v>
      </c>
      <c r="I417" s="12">
        <v>1</v>
      </c>
      <c r="J417" s="15">
        <v>2</v>
      </c>
      <c r="K417" s="26">
        <f t="shared" si="20"/>
        <v>132.73228961416876</v>
      </c>
      <c r="L417" s="27">
        <f>IF(H417&lt;VLOOKUP(B417,'Plot Info'!$A$2:$T$500,9,FALSE),K417*0.0001*(1/VLOOKUP(B417,'Plot Info'!$A$2:$T$500,12,FALSE)),K417*0.0001*(1/VLOOKUP(B417,'Plot Info'!$A$2:$T$500,13,FALSE)))</f>
        <v>0.25</v>
      </c>
      <c r="M417" s="27">
        <f>IF(H417&lt;VLOOKUP(B417,'Plot Info'!$A$2:$T$500,9,FALSE),I417*1/(VLOOKUP(B417,'Plot Info'!$A$2:$T$500,12,FALSE)),I417*1/(VLOOKUP(B417,'Plot Info'!$A$2:$T$500,13,FALSE)))</f>
        <v>18.834904507916608</v>
      </c>
      <c r="O417" s="40">
        <v>12.47</v>
      </c>
      <c r="P417" s="12">
        <v>189</v>
      </c>
    </row>
    <row r="418" spans="1:16">
      <c r="A418" s="27" t="str">
        <f t="shared" si="18"/>
        <v>FPA023</v>
      </c>
      <c r="B418" s="4" t="s">
        <v>504</v>
      </c>
      <c r="C418" s="27" t="str">
        <f>VLOOKUP(B418,'Plot Info'!$A$2:$T$500,2,FALSE)</f>
        <v>Florida Plantation</v>
      </c>
      <c r="D418" s="37" t="s">
        <v>221</v>
      </c>
      <c r="E418" s="4" t="s">
        <v>507</v>
      </c>
      <c r="F418" s="13" t="s">
        <v>15</v>
      </c>
      <c r="G418" s="35" t="str">
        <f t="shared" si="19"/>
        <v>LIVE</v>
      </c>
      <c r="H418" s="40">
        <v>23.6</v>
      </c>
      <c r="I418" s="12">
        <v>1</v>
      </c>
      <c r="J418" s="15">
        <v>2</v>
      </c>
      <c r="K418" s="26">
        <f t="shared" si="20"/>
        <v>437.43536108584283</v>
      </c>
      <c r="L418" s="27">
        <f>IF(H418&lt;VLOOKUP(B418,'Plot Info'!$A$2:$T$500,9,FALSE),K418*0.0001*(1/VLOOKUP(B418,'Plot Info'!$A$2:$T$500,12,FALSE)),K418*0.0001*(1/VLOOKUP(B418,'Plot Info'!$A$2:$T$500,13,FALSE)))</f>
        <v>0.34810000000000002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10.87</v>
      </c>
      <c r="P418" s="12">
        <v>170</v>
      </c>
    </row>
    <row r="419" spans="1:16">
      <c r="A419" s="27" t="str">
        <f t="shared" si="18"/>
        <v>FPA024</v>
      </c>
      <c r="B419" s="4" t="s">
        <v>504</v>
      </c>
      <c r="C419" s="27" t="str">
        <f>VLOOKUP(B419,'Plot Info'!$A$2:$T$500,2,FALSE)</f>
        <v>Florida Plantation</v>
      </c>
      <c r="D419" s="37" t="s">
        <v>222</v>
      </c>
      <c r="E419" s="4" t="s">
        <v>507</v>
      </c>
      <c r="F419" s="13" t="s">
        <v>15</v>
      </c>
      <c r="G419" s="35" t="str">
        <f t="shared" si="19"/>
        <v>LIVE</v>
      </c>
      <c r="H419" s="40">
        <v>18.100000000000001</v>
      </c>
      <c r="I419" s="12">
        <v>1</v>
      </c>
      <c r="J419" s="15">
        <v>2</v>
      </c>
      <c r="K419" s="26">
        <f t="shared" si="20"/>
        <v>257.30429231063806</v>
      </c>
      <c r="L419" s="27">
        <f>IF(H419&lt;VLOOKUP(B419,'Plot Info'!$A$2:$T$500,9,FALSE),K419*0.0001*(1/VLOOKUP(B419,'Plot Info'!$A$2:$T$500,12,FALSE)),K419*0.0001*(1/VLOOKUP(B419,'Plot Info'!$A$2:$T$500,13,FALSE)))</f>
        <v>0.48463017751479293</v>
      </c>
      <c r="M419" s="27">
        <f>IF(H419&lt;VLOOKUP(B419,'Plot Info'!$A$2:$T$500,9,FALSE),I419*1/(VLOOKUP(B419,'Plot Info'!$A$2:$T$500,12,FALSE)),I419*1/(VLOOKUP(B419,'Plot Info'!$A$2:$T$500,13,FALSE)))</f>
        <v>18.834904507916608</v>
      </c>
      <c r="O419" s="40">
        <v>2.0499999999999998</v>
      </c>
      <c r="P419" s="12">
        <v>174</v>
      </c>
    </row>
    <row r="420" spans="1:16">
      <c r="A420" s="27" t="str">
        <f t="shared" si="18"/>
        <v>FPA025</v>
      </c>
      <c r="B420" s="4" t="s">
        <v>504</v>
      </c>
      <c r="C420" s="27" t="str">
        <f>VLOOKUP(B420,'Plot Info'!$A$2:$T$500,2,FALSE)</f>
        <v>Florida Plantation</v>
      </c>
      <c r="D420" s="37" t="s">
        <v>223</v>
      </c>
      <c r="E420" s="4" t="s">
        <v>507</v>
      </c>
      <c r="F420" s="13" t="s">
        <v>15</v>
      </c>
      <c r="G420" s="35" t="str">
        <f t="shared" si="19"/>
        <v>LIVE</v>
      </c>
      <c r="H420" s="40">
        <v>18.3</v>
      </c>
      <c r="I420" s="12">
        <v>1</v>
      </c>
      <c r="J420" s="15">
        <v>2</v>
      </c>
      <c r="K420" s="26">
        <f t="shared" si="20"/>
        <v>263.02199094017146</v>
      </c>
      <c r="L420" s="27">
        <f>IF(H420&lt;VLOOKUP(B420,'Plot Info'!$A$2:$T$500,9,FALSE),K420*0.0001*(1/VLOOKUP(B420,'Plot Info'!$A$2:$T$500,12,FALSE)),K420*0.0001*(1/VLOOKUP(B420,'Plot Info'!$A$2:$T$500,13,FALSE)))</f>
        <v>0.49539940828402368</v>
      </c>
      <c r="M420" s="27">
        <f>IF(H420&lt;VLOOKUP(B420,'Plot Info'!$A$2:$T$500,9,FALSE),I420*1/(VLOOKUP(B420,'Plot Info'!$A$2:$T$500,12,FALSE)),I420*1/(VLOOKUP(B420,'Plot Info'!$A$2:$T$500,13,FALSE)))</f>
        <v>18.834904507916608</v>
      </c>
      <c r="O420" s="40">
        <v>5.0999999999999996</v>
      </c>
      <c r="P420" s="12">
        <v>156</v>
      </c>
    </row>
    <row r="421" spans="1:16">
      <c r="A421" s="27" t="str">
        <f t="shared" si="18"/>
        <v>FPA026</v>
      </c>
      <c r="B421" s="4" t="s">
        <v>504</v>
      </c>
      <c r="C421" s="27" t="str">
        <f>VLOOKUP(B421,'Plot Info'!$A$2:$T$500,2,FALSE)</f>
        <v>Florida Plantation</v>
      </c>
      <c r="D421" s="37" t="s">
        <v>224</v>
      </c>
      <c r="E421" s="4" t="s">
        <v>507</v>
      </c>
      <c r="F421" s="13" t="s">
        <v>15</v>
      </c>
      <c r="G421" s="35" t="str">
        <f t="shared" si="19"/>
        <v>LIVE</v>
      </c>
      <c r="H421" s="40">
        <v>21.2</v>
      </c>
      <c r="I421" s="12">
        <v>1</v>
      </c>
      <c r="J421" s="15">
        <v>2</v>
      </c>
      <c r="K421" s="26">
        <f t="shared" si="20"/>
        <v>352.98935055734916</v>
      </c>
      <c r="L421" s="27">
        <f>IF(H421&lt;VLOOKUP(B421,'Plot Info'!$A$2:$T$500,9,FALSE),K421*0.0001*(1/VLOOKUP(B421,'Plot Info'!$A$2:$T$500,12,FALSE)),K421*0.0001*(1/VLOOKUP(B421,'Plot Info'!$A$2:$T$500,13,FALSE)))</f>
        <v>0.28090000000000004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10.92</v>
      </c>
      <c r="P421" s="12">
        <v>144</v>
      </c>
    </row>
    <row r="422" spans="1:16">
      <c r="A422" s="27" t="str">
        <f t="shared" si="18"/>
        <v>FPA027</v>
      </c>
      <c r="B422" s="4" t="s">
        <v>504</v>
      </c>
      <c r="C422" s="27" t="str">
        <f>VLOOKUP(B422,'Plot Info'!$A$2:$T$500,2,FALSE)</f>
        <v>Florida Plantation</v>
      </c>
      <c r="D422" s="37" t="s">
        <v>225</v>
      </c>
      <c r="E422" s="4" t="s">
        <v>507</v>
      </c>
      <c r="F422" s="13" t="s">
        <v>15</v>
      </c>
      <c r="G422" s="35" t="str">
        <f t="shared" si="19"/>
        <v>LIVE</v>
      </c>
      <c r="H422" s="40">
        <v>11.6</v>
      </c>
      <c r="I422" s="12">
        <v>1</v>
      </c>
      <c r="J422" s="15">
        <v>2</v>
      </c>
      <c r="K422" s="26">
        <f t="shared" si="20"/>
        <v>105.68317686676065</v>
      </c>
      <c r="L422" s="27">
        <f>IF(H422&lt;VLOOKUP(B422,'Plot Info'!$A$2:$T$500,9,FALSE),K422*0.0001*(1/VLOOKUP(B422,'Plot Info'!$A$2:$T$500,12,FALSE)),K422*0.0001*(1/VLOOKUP(B422,'Plot Info'!$A$2:$T$500,13,FALSE)))</f>
        <v>0.19905325443786984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11.73</v>
      </c>
      <c r="P422" s="12">
        <v>130</v>
      </c>
    </row>
    <row r="423" spans="1:16">
      <c r="A423" s="27" t="str">
        <f t="shared" si="18"/>
        <v>FPA028</v>
      </c>
      <c r="B423" s="4" t="s">
        <v>504</v>
      </c>
      <c r="C423" s="27" t="str">
        <f>VLOOKUP(B423,'Plot Info'!$A$2:$T$500,2,FALSE)</f>
        <v>Florida Plantation</v>
      </c>
      <c r="D423" s="37" t="s">
        <v>226</v>
      </c>
      <c r="E423" s="4" t="s">
        <v>507</v>
      </c>
      <c r="F423" s="13" t="s">
        <v>15</v>
      </c>
      <c r="G423" s="35" t="str">
        <f t="shared" si="19"/>
        <v>LIVE</v>
      </c>
      <c r="H423" s="40">
        <v>19.399999999999999</v>
      </c>
      <c r="I423" s="12">
        <v>1</v>
      </c>
      <c r="J423" s="15">
        <v>2</v>
      </c>
      <c r="K423" s="26">
        <f t="shared" si="20"/>
        <v>295.5924527762636</v>
      </c>
      <c r="L423" s="27">
        <f>IF(H423&lt;VLOOKUP(B423,'Plot Info'!$A$2:$T$500,9,FALSE),K423*0.0001*(1/VLOOKUP(B423,'Plot Info'!$A$2:$T$500,12,FALSE)),K423*0.0001*(1/VLOOKUP(B423,'Plot Info'!$A$2:$T$500,13,FALSE)))</f>
        <v>0.55674556213017745</v>
      </c>
      <c r="M423" s="27">
        <f>IF(H423&lt;VLOOKUP(B423,'Plot Info'!$A$2:$T$500,9,FALSE),I423*1/(VLOOKUP(B423,'Plot Info'!$A$2:$T$500,12,FALSE)),I423*1/(VLOOKUP(B423,'Plot Info'!$A$2:$T$500,13,FALSE)))</f>
        <v>18.834904507916608</v>
      </c>
      <c r="O423" s="40">
        <v>6.29</v>
      </c>
      <c r="P423" s="12">
        <v>126</v>
      </c>
    </row>
    <row r="424" spans="1:16">
      <c r="A424" s="27" t="str">
        <f t="shared" si="18"/>
        <v>FPA029</v>
      </c>
      <c r="B424" s="4" t="s">
        <v>504</v>
      </c>
      <c r="C424" s="27" t="str">
        <f>VLOOKUP(B424,'Plot Info'!$A$2:$T$500,2,FALSE)</f>
        <v>Florida Plantation</v>
      </c>
      <c r="D424" s="37" t="s">
        <v>227</v>
      </c>
      <c r="E424" s="4" t="s">
        <v>507</v>
      </c>
      <c r="F424" s="13" t="s">
        <v>15</v>
      </c>
      <c r="G424" s="35" t="str">
        <f t="shared" si="19"/>
        <v>LIVE</v>
      </c>
      <c r="H424" s="40">
        <v>16.600000000000001</v>
      </c>
      <c r="I424" s="12">
        <v>1</v>
      </c>
      <c r="J424" s="15">
        <v>2</v>
      </c>
      <c r="K424" s="26">
        <f t="shared" si="20"/>
        <v>216.4243179058009</v>
      </c>
      <c r="L424" s="27">
        <f>IF(H424&lt;VLOOKUP(B424,'Plot Info'!$A$2:$T$500,9,FALSE),K424*0.0001*(1/VLOOKUP(B424,'Plot Info'!$A$2:$T$500,12,FALSE)),K424*0.0001*(1/VLOOKUP(B424,'Plot Info'!$A$2:$T$500,13,FALSE)))</f>
        <v>0.40763313609467466</v>
      </c>
      <c r="M424" s="27">
        <f>IF(H424&lt;VLOOKUP(B424,'Plot Info'!$A$2:$T$500,9,FALSE),I424*1/(VLOOKUP(B424,'Plot Info'!$A$2:$T$500,12,FALSE)),I424*1/(VLOOKUP(B424,'Plot Info'!$A$2:$T$500,13,FALSE)))</f>
        <v>18.834904507916608</v>
      </c>
      <c r="O424" s="40">
        <v>9.74</v>
      </c>
      <c r="P424" s="12">
        <v>99</v>
      </c>
    </row>
    <row r="425" spans="1:16">
      <c r="A425" s="27" t="str">
        <f t="shared" si="18"/>
        <v>FPA030</v>
      </c>
      <c r="B425" s="4" t="s">
        <v>504</v>
      </c>
      <c r="C425" s="27" t="str">
        <f>VLOOKUP(B425,'Plot Info'!$A$2:$T$500,2,FALSE)</f>
        <v>Florida Plantation</v>
      </c>
      <c r="D425" s="37" t="s">
        <v>228</v>
      </c>
      <c r="E425" s="4" t="s">
        <v>507</v>
      </c>
      <c r="F425" s="13" t="s">
        <v>15</v>
      </c>
      <c r="G425" s="35" t="str">
        <f t="shared" si="19"/>
        <v>LIVE</v>
      </c>
      <c r="H425" s="40">
        <v>23</v>
      </c>
      <c r="I425" s="12">
        <v>1</v>
      </c>
      <c r="J425" s="15">
        <v>2</v>
      </c>
      <c r="K425" s="26">
        <f t="shared" si="20"/>
        <v>415.47562843725012</v>
      </c>
      <c r="L425" s="27">
        <f>IF(H425&lt;VLOOKUP(B425,'Plot Info'!$A$2:$T$500,9,FALSE),K425*0.0001*(1/VLOOKUP(B425,'Plot Info'!$A$2:$T$500,12,FALSE)),K425*0.0001*(1/VLOOKUP(B425,'Plot Info'!$A$2:$T$500,13,FALSE)))</f>
        <v>0.330625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3.16</v>
      </c>
      <c r="P425" s="12">
        <v>108</v>
      </c>
    </row>
    <row r="426" spans="1:16">
      <c r="A426" s="27" t="str">
        <f t="shared" si="18"/>
        <v>FPA031</v>
      </c>
      <c r="B426" s="4" t="s">
        <v>504</v>
      </c>
      <c r="C426" s="27" t="str">
        <f>VLOOKUP(B426,'Plot Info'!$A$2:$T$500,2,FALSE)</f>
        <v>Florida Plantation</v>
      </c>
      <c r="D426" s="37" t="s">
        <v>229</v>
      </c>
      <c r="E426" s="4" t="s">
        <v>507</v>
      </c>
      <c r="F426" s="13" t="s">
        <v>15</v>
      </c>
      <c r="G426" s="35" t="str">
        <f t="shared" si="19"/>
        <v>LIVE</v>
      </c>
      <c r="H426" s="40">
        <v>19</v>
      </c>
      <c r="I426" s="12">
        <v>1</v>
      </c>
      <c r="J426" s="15">
        <v>2</v>
      </c>
      <c r="K426" s="26">
        <f t="shared" si="20"/>
        <v>283.5287369864788</v>
      </c>
      <c r="L426" s="27">
        <f>IF(H426&lt;VLOOKUP(B426,'Plot Info'!$A$2:$T$500,9,FALSE),K426*0.0001*(1/VLOOKUP(B426,'Plot Info'!$A$2:$T$500,12,FALSE)),K426*0.0001*(1/VLOOKUP(B426,'Plot Info'!$A$2:$T$500,13,FALSE)))</f>
        <v>0.53402366863905326</v>
      </c>
      <c r="M426" s="27">
        <f>IF(H426&lt;VLOOKUP(B426,'Plot Info'!$A$2:$T$500,9,FALSE),I426*1/(VLOOKUP(B426,'Plot Info'!$A$2:$T$500,12,FALSE)),I426*1/(VLOOKUP(B426,'Plot Info'!$A$2:$T$500,13,FALSE)))</f>
        <v>18.834904507916608</v>
      </c>
      <c r="O426" s="40">
        <v>6.22</v>
      </c>
      <c r="P426" s="12">
        <v>86</v>
      </c>
    </row>
    <row r="427" spans="1:16">
      <c r="A427" s="27" t="str">
        <f t="shared" si="18"/>
        <v>FPA032</v>
      </c>
      <c r="B427" s="4" t="s">
        <v>504</v>
      </c>
      <c r="C427" s="27" t="str">
        <f>VLOOKUP(B427,'Plot Info'!$A$2:$T$500,2,FALSE)</f>
        <v>Florida Plantation</v>
      </c>
      <c r="D427" s="37" t="s">
        <v>230</v>
      </c>
      <c r="E427" s="4" t="s">
        <v>507</v>
      </c>
      <c r="F427" s="13" t="s">
        <v>15</v>
      </c>
      <c r="G427" s="35" t="str">
        <f t="shared" si="19"/>
        <v>LIVE</v>
      </c>
      <c r="H427" s="40">
        <v>12.1</v>
      </c>
      <c r="I427" s="12">
        <v>1</v>
      </c>
      <c r="J427" s="15">
        <v>2</v>
      </c>
      <c r="K427" s="26">
        <f t="shared" si="20"/>
        <v>114.9901451030204</v>
      </c>
      <c r="L427" s="27">
        <f>IF(H427&lt;VLOOKUP(B427,'Plot Info'!$A$2:$T$500,9,FALSE),K427*0.0001*(1/VLOOKUP(B427,'Plot Info'!$A$2:$T$500,12,FALSE)),K427*0.0001*(1/VLOOKUP(B427,'Plot Info'!$A$2:$T$500,13,FALSE)))</f>
        <v>0.21658284023668639</v>
      </c>
      <c r="M427" s="27">
        <f>IF(H427&lt;VLOOKUP(B427,'Plot Info'!$A$2:$T$500,9,FALSE),I427*1/(VLOOKUP(B427,'Plot Info'!$A$2:$T$500,12,FALSE)),I427*1/(VLOOKUP(B427,'Plot Info'!$A$2:$T$500,13,FALSE)))</f>
        <v>18.834904507916608</v>
      </c>
      <c r="O427" s="40">
        <v>8.14</v>
      </c>
      <c r="P427" s="12">
        <v>84</v>
      </c>
    </row>
    <row r="428" spans="1:16">
      <c r="A428" s="27" t="str">
        <f t="shared" si="18"/>
        <v>FPA033</v>
      </c>
      <c r="B428" s="4" t="s">
        <v>504</v>
      </c>
      <c r="C428" s="27" t="str">
        <f>VLOOKUP(B428,'Plot Info'!$A$2:$T$500,2,FALSE)</f>
        <v>Florida Plantation</v>
      </c>
      <c r="D428" s="37" t="s">
        <v>231</v>
      </c>
      <c r="E428" s="4" t="s">
        <v>507</v>
      </c>
      <c r="F428" s="13" t="s">
        <v>15</v>
      </c>
      <c r="G428" s="35" t="str">
        <f t="shared" si="19"/>
        <v>LIVE</v>
      </c>
      <c r="H428" s="40">
        <v>17.8</v>
      </c>
      <c r="I428" s="12">
        <v>1</v>
      </c>
      <c r="J428" s="15">
        <v>2</v>
      </c>
      <c r="K428" s="26">
        <f t="shared" si="20"/>
        <v>248.84555409084754</v>
      </c>
      <c r="L428" s="27">
        <f>IF(H428&lt;VLOOKUP(B428,'Plot Info'!$A$2:$T$500,9,FALSE),K428*0.0001*(1/VLOOKUP(B428,'Plot Info'!$A$2:$T$500,12,FALSE)),K428*0.0001*(1/VLOOKUP(B428,'Plot Info'!$A$2:$T$500,13,FALSE)))</f>
        <v>0.46869822485207108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O428" s="40">
        <v>11.25</v>
      </c>
      <c r="P428" s="12">
        <v>78</v>
      </c>
    </row>
    <row r="429" spans="1:16">
      <c r="A429" s="27" t="str">
        <f t="shared" si="18"/>
        <v>FPA034</v>
      </c>
      <c r="B429" s="4" t="s">
        <v>504</v>
      </c>
      <c r="C429" s="27" t="str">
        <f>VLOOKUP(B429,'Plot Info'!$A$2:$T$500,2,FALSE)</f>
        <v>Florida Plantation</v>
      </c>
      <c r="D429" s="37" t="s">
        <v>232</v>
      </c>
      <c r="E429" s="4" t="s">
        <v>507</v>
      </c>
      <c r="F429" s="13" t="s">
        <v>15</v>
      </c>
      <c r="G429" s="35" t="str">
        <f t="shared" si="19"/>
        <v>LIVE</v>
      </c>
      <c r="H429" s="40">
        <v>15.4</v>
      </c>
      <c r="I429" s="12">
        <v>1</v>
      </c>
      <c r="J429" s="15">
        <v>2</v>
      </c>
      <c r="K429" s="26">
        <f t="shared" si="20"/>
        <v>186.26502843133886</v>
      </c>
      <c r="L429" s="27">
        <f>IF(H429&lt;VLOOKUP(B429,'Plot Info'!$A$2:$T$500,9,FALSE),K429*0.0001*(1/VLOOKUP(B429,'Plot Info'!$A$2:$T$500,12,FALSE)),K429*0.0001*(1/VLOOKUP(B429,'Plot Info'!$A$2:$T$500,13,FALSE)))</f>
        <v>0.35082840236686402</v>
      </c>
      <c r="M429" s="27">
        <f>IF(H429&lt;VLOOKUP(B429,'Plot Info'!$A$2:$T$500,9,FALSE),I429*1/(VLOOKUP(B429,'Plot Info'!$A$2:$T$500,12,FALSE)),I429*1/(VLOOKUP(B429,'Plot Info'!$A$2:$T$500,13,FALSE)))</f>
        <v>18.834904507916608</v>
      </c>
      <c r="O429" s="40">
        <v>3.64</v>
      </c>
      <c r="P429" s="12">
        <v>48</v>
      </c>
    </row>
    <row r="430" spans="1:16">
      <c r="A430" s="27" t="str">
        <f t="shared" si="18"/>
        <v>FPA035</v>
      </c>
      <c r="B430" s="4" t="s">
        <v>504</v>
      </c>
      <c r="C430" s="27" t="str">
        <f>VLOOKUP(B430,'Plot Info'!$A$2:$T$500,2,FALSE)</f>
        <v>Florida Plantation</v>
      </c>
      <c r="D430" s="37" t="s">
        <v>233</v>
      </c>
      <c r="E430" s="4" t="s">
        <v>507</v>
      </c>
      <c r="F430" s="13" t="s">
        <v>15</v>
      </c>
      <c r="G430" s="35" t="str">
        <f t="shared" si="19"/>
        <v>LIVE</v>
      </c>
      <c r="H430" s="40">
        <v>24.9</v>
      </c>
      <c r="I430" s="12">
        <v>1</v>
      </c>
      <c r="J430" s="15">
        <v>2</v>
      </c>
      <c r="K430" s="26">
        <f t="shared" si="20"/>
        <v>486.95471528805183</v>
      </c>
      <c r="L430" s="27">
        <f>IF(H430&lt;VLOOKUP(B430,'Plot Info'!$A$2:$T$500,9,FALSE),K430*0.0001*(1/VLOOKUP(B430,'Plot Info'!$A$2:$T$500,12,FALSE)),K430*0.0001*(1/VLOOKUP(B430,'Plot Info'!$A$2:$T$500,13,FALSE)))</f>
        <v>0.38750624999999994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7.15</v>
      </c>
      <c r="P430" s="12">
        <v>59</v>
      </c>
    </row>
    <row r="431" spans="1:16">
      <c r="A431" s="27" t="str">
        <f t="shared" si="18"/>
        <v>FPA036</v>
      </c>
      <c r="B431" s="4" t="s">
        <v>504</v>
      </c>
      <c r="C431" s="27" t="str">
        <f>VLOOKUP(B431,'Plot Info'!$A$2:$T$500,2,FALSE)</f>
        <v>Florida Plantation</v>
      </c>
      <c r="D431" s="37" t="s">
        <v>234</v>
      </c>
      <c r="E431" s="4" t="s">
        <v>507</v>
      </c>
      <c r="F431" s="13" t="s">
        <v>15</v>
      </c>
      <c r="G431" s="35" t="str">
        <f t="shared" si="19"/>
        <v>LIVE</v>
      </c>
      <c r="H431" s="40">
        <v>13.5</v>
      </c>
      <c r="I431" s="12">
        <v>1</v>
      </c>
      <c r="J431" s="15">
        <v>2</v>
      </c>
      <c r="K431" s="26">
        <f t="shared" si="20"/>
        <v>143.13881527918494</v>
      </c>
      <c r="L431" s="27">
        <f>IF(H431&lt;VLOOKUP(B431,'Plot Info'!$A$2:$T$500,9,FALSE),K431*0.0001*(1/VLOOKUP(B431,'Plot Info'!$A$2:$T$500,12,FALSE)),K431*0.0001*(1/VLOOKUP(B431,'Plot Info'!$A$2:$T$500,13,FALSE)))</f>
        <v>0.26960059171597633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10.130000000000001</v>
      </c>
      <c r="P431" s="12">
        <v>60</v>
      </c>
    </row>
    <row r="432" spans="1:16">
      <c r="A432" s="27" t="str">
        <f t="shared" si="18"/>
        <v>FPA037</v>
      </c>
      <c r="B432" s="4" t="s">
        <v>504</v>
      </c>
      <c r="C432" s="27" t="str">
        <f>VLOOKUP(B432,'Plot Info'!$A$2:$T$500,2,FALSE)</f>
        <v>Florida Plantation</v>
      </c>
      <c r="D432" s="37" t="s">
        <v>235</v>
      </c>
      <c r="E432" s="4" t="s">
        <v>507</v>
      </c>
      <c r="F432" s="13" t="s">
        <v>15</v>
      </c>
      <c r="G432" s="35" t="str">
        <f t="shared" si="19"/>
        <v>LIVE</v>
      </c>
      <c r="H432" s="40">
        <v>14.3</v>
      </c>
      <c r="I432" s="12">
        <v>1</v>
      </c>
      <c r="J432" s="15">
        <v>2</v>
      </c>
      <c r="K432" s="26">
        <f t="shared" si="20"/>
        <v>160.6060704331442</v>
      </c>
      <c r="L432" s="27">
        <f>IF(H432&lt;VLOOKUP(B432,'Plot Info'!$A$2:$T$500,9,FALSE),K432*0.0001*(1/VLOOKUP(B432,'Plot Info'!$A$2:$T$500,12,FALSE)),K432*0.0001*(1/VLOOKUP(B432,'Plot Info'!$A$2:$T$500,13,FALSE)))</f>
        <v>0.30249999999999999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11.98</v>
      </c>
      <c r="P432" s="12">
        <v>47</v>
      </c>
    </row>
    <row r="433" spans="1:16">
      <c r="A433" s="27" t="str">
        <f t="shared" si="18"/>
        <v>FPA038</v>
      </c>
      <c r="B433" s="4" t="s">
        <v>504</v>
      </c>
      <c r="C433" s="27" t="str">
        <f>VLOOKUP(B433,'Plot Info'!$A$2:$T$500,2,FALSE)</f>
        <v>Florida Plantation</v>
      </c>
      <c r="D433" s="37" t="s">
        <v>238</v>
      </c>
      <c r="E433" s="4" t="s">
        <v>507</v>
      </c>
      <c r="F433" s="13" t="s">
        <v>15</v>
      </c>
      <c r="G433" s="35" t="str">
        <f t="shared" si="19"/>
        <v>LIVE</v>
      </c>
      <c r="H433" s="40">
        <v>10.6</v>
      </c>
      <c r="I433" s="12">
        <v>1</v>
      </c>
      <c r="J433" s="15">
        <v>2</v>
      </c>
      <c r="K433" s="26">
        <f t="shared" si="20"/>
        <v>88.247337639337289</v>
      </c>
      <c r="L433" s="27">
        <f>IF(H433&lt;VLOOKUP(B433,'Plot Info'!$A$2:$T$500,9,FALSE),K433*0.0001*(1/VLOOKUP(B433,'Plot Info'!$A$2:$T$500,12,FALSE)),K433*0.0001*(1/VLOOKUP(B433,'Plot Info'!$A$2:$T$500,13,FALSE)))</f>
        <v>0.16621301775147931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8.61</v>
      </c>
      <c r="P433" s="12">
        <v>40</v>
      </c>
    </row>
    <row r="434" spans="1:16">
      <c r="A434" s="27" t="str">
        <f t="shared" si="18"/>
        <v>FPB001</v>
      </c>
      <c r="B434" s="4" t="s">
        <v>508</v>
      </c>
      <c r="C434" s="27" t="str">
        <f>VLOOKUP(B434,'Plot Info'!$A$2:$T$500,2,FALSE)</f>
        <v>Florida Plantation</v>
      </c>
      <c r="D434" s="37" t="s">
        <v>161</v>
      </c>
      <c r="E434" s="4" t="s">
        <v>507</v>
      </c>
      <c r="F434" s="13" t="s">
        <v>15</v>
      </c>
      <c r="G434" s="35" t="str">
        <f t="shared" si="19"/>
        <v>LIVE</v>
      </c>
      <c r="H434" s="40">
        <v>21.2</v>
      </c>
      <c r="I434" s="12">
        <v>1</v>
      </c>
      <c r="J434" s="15">
        <v>2</v>
      </c>
      <c r="K434" s="26">
        <f t="shared" si="20"/>
        <v>352.98935055734916</v>
      </c>
      <c r="L434" s="27">
        <f>IF(H434&lt;VLOOKUP(B434,'Plot Info'!$A$2:$T$500,9,FALSE),K434*0.0001*(1/VLOOKUP(B434,'Plot Info'!$A$2:$T$500,12,FALSE)),K434*0.0001*(1/VLOOKUP(B434,'Plot Info'!$A$2:$T$500,13,FALSE)))</f>
        <v>0.28090000000000004</v>
      </c>
      <c r="M434" s="27">
        <f>IF(H434&lt;VLOOKUP(B434,'Plot Info'!$A$2:$T$500,9,FALSE),I434*1/(VLOOKUP(B434,'Plot Info'!$A$2:$T$500,12,FALSE)),I434*1/(VLOOKUP(B434,'Plot Info'!$A$2:$T$500,13,FALSE)))</f>
        <v>7.9577471545947667</v>
      </c>
      <c r="O434" s="40">
        <v>1.51</v>
      </c>
      <c r="P434" s="12">
        <v>185</v>
      </c>
    </row>
    <row r="435" spans="1:16">
      <c r="A435" s="27" t="str">
        <f t="shared" si="18"/>
        <v>FPB002</v>
      </c>
      <c r="B435" s="4" t="s">
        <v>508</v>
      </c>
      <c r="C435" s="27" t="str">
        <f>VLOOKUP(B435,'Plot Info'!$A$2:$T$500,2,FALSE)</f>
        <v>Florida Plantation</v>
      </c>
      <c r="D435" s="37" t="s">
        <v>162</v>
      </c>
      <c r="E435" s="4" t="s">
        <v>507</v>
      </c>
      <c r="F435" s="13" t="s">
        <v>15</v>
      </c>
      <c r="G435" s="35" t="str">
        <f t="shared" si="19"/>
        <v>LIVE</v>
      </c>
      <c r="H435" s="40">
        <v>20.2</v>
      </c>
      <c r="I435" s="12">
        <v>1</v>
      </c>
      <c r="J435" s="15">
        <v>2</v>
      </c>
      <c r="K435" s="26">
        <f t="shared" si="20"/>
        <v>320.47386659269478</v>
      </c>
      <c r="L435" s="27">
        <f>IF(H435&lt;VLOOKUP(B435,'Plot Info'!$A$2:$T$500,9,FALSE),K435*0.0001*(1/VLOOKUP(B435,'Plot Info'!$A$2:$T$500,12,FALSE)),K435*0.0001*(1/VLOOKUP(B435,'Plot Info'!$A$2:$T$500,13,FALSE)))</f>
        <v>0.25502499999999995</v>
      </c>
      <c r="M435" s="27">
        <f>IF(H435&lt;VLOOKUP(B435,'Plot Info'!$A$2:$T$500,9,FALSE),I435*1/(VLOOKUP(B435,'Plot Info'!$A$2:$T$500,12,FALSE)),I435*1/(VLOOKUP(B435,'Plot Info'!$A$2:$T$500,13,FALSE)))</f>
        <v>7.9577471545947667</v>
      </c>
      <c r="O435" s="40">
        <v>8.08</v>
      </c>
      <c r="P435" s="12">
        <v>169</v>
      </c>
    </row>
    <row r="436" spans="1:16">
      <c r="A436" s="27" t="str">
        <f t="shared" si="18"/>
        <v>FPB003</v>
      </c>
      <c r="B436" s="4" t="s">
        <v>508</v>
      </c>
      <c r="C436" s="27" t="str">
        <f>VLOOKUP(B436,'Plot Info'!$A$2:$T$500,2,FALSE)</f>
        <v>Florida Plantation</v>
      </c>
      <c r="D436" s="37" t="s">
        <v>163</v>
      </c>
      <c r="E436" s="4" t="s">
        <v>507</v>
      </c>
      <c r="F436" s="13" t="s">
        <v>15</v>
      </c>
      <c r="G436" s="35" t="str">
        <f t="shared" si="19"/>
        <v>LIVE</v>
      </c>
      <c r="H436" s="40">
        <v>12.8</v>
      </c>
      <c r="I436" s="12">
        <v>1</v>
      </c>
      <c r="J436" s="15">
        <v>2</v>
      </c>
      <c r="K436" s="26">
        <f t="shared" si="20"/>
        <v>128.67963509103794</v>
      </c>
      <c r="L436" s="27">
        <f>IF(H436&lt;VLOOKUP(B436,'Plot Info'!$A$2:$T$500,9,FALSE),K436*0.0001*(1/VLOOKUP(B436,'Plot Info'!$A$2:$T$500,12,FALSE)),K436*0.0001*(1/VLOOKUP(B436,'Plot Info'!$A$2:$T$500,13,FALSE)))</f>
        <v>0.2423668639053255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11.06</v>
      </c>
      <c r="P436" s="12">
        <v>154</v>
      </c>
    </row>
    <row r="437" spans="1:16">
      <c r="A437" s="27" t="str">
        <f t="shared" si="18"/>
        <v>FPB004</v>
      </c>
      <c r="B437" s="4" t="s">
        <v>508</v>
      </c>
      <c r="C437" s="27" t="str">
        <f>VLOOKUP(B437,'Plot Info'!$A$2:$T$500,2,FALSE)</f>
        <v>Florida Plantation</v>
      </c>
      <c r="D437" s="37" t="s">
        <v>164</v>
      </c>
      <c r="E437" s="4" t="s">
        <v>507</v>
      </c>
      <c r="F437" s="13" t="s">
        <v>15</v>
      </c>
      <c r="G437" s="35" t="str">
        <f t="shared" si="19"/>
        <v>LIVE</v>
      </c>
      <c r="H437" s="40">
        <v>17.8</v>
      </c>
      <c r="I437" s="12">
        <v>1</v>
      </c>
      <c r="J437" s="15">
        <v>2</v>
      </c>
      <c r="K437" s="26">
        <f t="shared" si="20"/>
        <v>248.84555409084754</v>
      </c>
      <c r="L437" s="27">
        <f>IF(H437&lt;VLOOKUP(B437,'Plot Info'!$A$2:$T$500,9,FALSE),K437*0.0001*(1/VLOOKUP(B437,'Plot Info'!$A$2:$T$500,12,FALSE)),K437*0.0001*(1/VLOOKUP(B437,'Plot Info'!$A$2:$T$500,13,FALSE)))</f>
        <v>0.46869822485207108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11.37</v>
      </c>
      <c r="P437" s="12">
        <v>140</v>
      </c>
    </row>
    <row r="438" spans="1:16">
      <c r="A438" s="27" t="str">
        <f t="shared" si="18"/>
        <v>FPB005</v>
      </c>
      <c r="B438" s="4" t="s">
        <v>508</v>
      </c>
      <c r="C438" s="27" t="str">
        <f>VLOOKUP(B438,'Plot Info'!$A$2:$T$500,2,FALSE)</f>
        <v>Florida Plantation</v>
      </c>
      <c r="D438" s="37" t="s">
        <v>165</v>
      </c>
      <c r="E438" s="4" t="s">
        <v>507</v>
      </c>
      <c r="F438" s="13" t="s">
        <v>15</v>
      </c>
      <c r="G438" s="35" t="str">
        <f t="shared" si="19"/>
        <v>LIVE</v>
      </c>
      <c r="H438" s="40">
        <v>21.2</v>
      </c>
      <c r="I438" s="12">
        <v>1</v>
      </c>
      <c r="J438" s="15">
        <v>2</v>
      </c>
      <c r="K438" s="26">
        <f t="shared" si="20"/>
        <v>352.98935055734916</v>
      </c>
      <c r="L438" s="27">
        <f>IF(H438&lt;VLOOKUP(B438,'Plot Info'!$A$2:$T$500,9,FALSE),K438*0.0001*(1/VLOOKUP(B438,'Plot Info'!$A$2:$T$500,12,FALSE)),K438*0.0001*(1/VLOOKUP(B438,'Plot Info'!$A$2:$T$500,13,FALSE)))</f>
        <v>0.28090000000000004</v>
      </c>
      <c r="M438" s="27">
        <f>IF(H438&lt;VLOOKUP(B438,'Plot Info'!$A$2:$T$500,9,FALSE),I438*1/(VLOOKUP(B438,'Plot Info'!$A$2:$T$500,12,FALSE)),I438*1/(VLOOKUP(B438,'Plot Info'!$A$2:$T$500,13,FALSE)))</f>
        <v>7.9577471545947667</v>
      </c>
      <c r="O438" s="40">
        <v>8.17</v>
      </c>
      <c r="P438" s="12">
        <v>143</v>
      </c>
    </row>
    <row r="439" spans="1:16">
      <c r="A439" s="27" t="str">
        <f t="shared" si="18"/>
        <v>FPB006</v>
      </c>
      <c r="B439" s="4" t="s">
        <v>508</v>
      </c>
      <c r="C439" s="27" t="str">
        <f>VLOOKUP(B439,'Plot Info'!$A$2:$T$500,2,FALSE)</f>
        <v>Florida Plantation</v>
      </c>
      <c r="D439" s="37" t="s">
        <v>166</v>
      </c>
      <c r="E439" s="4" t="s">
        <v>507</v>
      </c>
      <c r="F439" s="13" t="s">
        <v>15</v>
      </c>
      <c r="G439" s="35" t="str">
        <f t="shared" si="19"/>
        <v>LIVE</v>
      </c>
      <c r="H439" s="40">
        <v>16.600000000000001</v>
      </c>
      <c r="I439" s="12">
        <v>1</v>
      </c>
      <c r="J439" s="15">
        <v>2</v>
      </c>
      <c r="K439" s="26">
        <f t="shared" si="20"/>
        <v>216.4243179058009</v>
      </c>
      <c r="L439" s="27">
        <f>IF(H439&lt;VLOOKUP(B439,'Plot Info'!$A$2:$T$500,9,FALSE),K439*0.0001*(1/VLOOKUP(B439,'Plot Info'!$A$2:$T$500,12,FALSE)),K439*0.0001*(1/VLOOKUP(B439,'Plot Info'!$A$2:$T$500,13,FALSE)))</f>
        <v>0.40763313609467466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9.8800000000000008</v>
      </c>
      <c r="P439" s="12">
        <v>124</v>
      </c>
    </row>
    <row r="440" spans="1:16">
      <c r="A440" s="27" t="str">
        <f t="shared" si="18"/>
        <v>FPB007</v>
      </c>
      <c r="B440" s="4" t="s">
        <v>508</v>
      </c>
      <c r="C440" s="27" t="str">
        <f>VLOOKUP(B440,'Plot Info'!$A$2:$T$500,2,FALSE)</f>
        <v>Florida Plantation</v>
      </c>
      <c r="D440" s="37" t="s">
        <v>167</v>
      </c>
      <c r="E440" s="4" t="s">
        <v>507</v>
      </c>
      <c r="F440" s="13" t="s">
        <v>15</v>
      </c>
      <c r="G440" s="35" t="str">
        <f t="shared" si="19"/>
        <v>LIVE</v>
      </c>
      <c r="H440" s="40">
        <v>18.600000000000001</v>
      </c>
      <c r="I440" s="12">
        <v>1</v>
      </c>
      <c r="J440" s="15">
        <v>2</v>
      </c>
      <c r="K440" s="26">
        <f t="shared" si="20"/>
        <v>271.71634860898121</v>
      </c>
      <c r="L440" s="27">
        <f>IF(H440&lt;VLOOKUP(B440,'Plot Info'!$A$2:$T$500,9,FALSE),K440*0.0001*(1/VLOOKUP(B440,'Plot Info'!$A$2:$T$500,12,FALSE)),K440*0.0001*(1/VLOOKUP(B440,'Plot Info'!$A$2:$T$500,13,FALSE)))</f>
        <v>0.51177514792899415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12.78</v>
      </c>
      <c r="P440" s="12">
        <v>73</v>
      </c>
    </row>
    <row r="441" spans="1:16">
      <c r="A441" s="27" t="str">
        <f t="shared" si="18"/>
        <v>FPB008</v>
      </c>
      <c r="B441" s="4" t="s">
        <v>508</v>
      </c>
      <c r="C441" s="27" t="str">
        <f>VLOOKUP(B441,'Plot Info'!$A$2:$T$500,2,FALSE)</f>
        <v>Florida Plantation</v>
      </c>
      <c r="D441" s="37" t="s">
        <v>168</v>
      </c>
      <c r="E441" s="4" t="s">
        <v>507</v>
      </c>
      <c r="F441" s="13" t="s">
        <v>15</v>
      </c>
      <c r="G441" s="35" t="str">
        <f t="shared" si="19"/>
        <v>LIVE</v>
      </c>
      <c r="H441" s="40">
        <v>18</v>
      </c>
      <c r="I441" s="12">
        <v>1</v>
      </c>
      <c r="J441" s="15">
        <v>2</v>
      </c>
      <c r="K441" s="26">
        <f t="shared" si="20"/>
        <v>254.46900494077323</v>
      </c>
      <c r="L441" s="27">
        <f>IF(H441&lt;VLOOKUP(B441,'Plot Info'!$A$2:$T$500,9,FALSE),K441*0.0001*(1/VLOOKUP(B441,'Plot Info'!$A$2:$T$500,12,FALSE)),K441*0.0001*(1/VLOOKUP(B441,'Plot Info'!$A$2:$T$500,13,FALSE)))</f>
        <v>0.47928994082840237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7.9</v>
      </c>
      <c r="P441" s="12">
        <v>76</v>
      </c>
    </row>
    <row r="442" spans="1:16">
      <c r="A442" s="27" t="str">
        <f t="shared" si="18"/>
        <v>FPB009</v>
      </c>
      <c r="B442" s="4" t="s">
        <v>508</v>
      </c>
      <c r="C442" s="27" t="str">
        <f>VLOOKUP(B442,'Plot Info'!$A$2:$T$500,2,FALSE)</f>
        <v>Florida Plantation</v>
      </c>
      <c r="D442" s="37" t="s">
        <v>169</v>
      </c>
      <c r="E442" s="4" t="s">
        <v>507</v>
      </c>
      <c r="F442" s="13" t="s">
        <v>15</v>
      </c>
      <c r="G442" s="35" t="str">
        <f t="shared" si="19"/>
        <v>LIVE</v>
      </c>
      <c r="H442" s="40">
        <v>16</v>
      </c>
      <c r="I442" s="12">
        <v>1</v>
      </c>
      <c r="J442" s="15">
        <v>2</v>
      </c>
      <c r="K442" s="26">
        <f t="shared" si="20"/>
        <v>201.06192982974676</v>
      </c>
      <c r="L442" s="27">
        <f>IF(H442&lt;VLOOKUP(B442,'Plot Info'!$A$2:$T$500,9,FALSE),K442*0.0001*(1/VLOOKUP(B442,'Plot Info'!$A$2:$T$500,12,FALSE)),K442*0.0001*(1/VLOOKUP(B442,'Plot Info'!$A$2:$T$500,13,FALSE)))</f>
        <v>0.378698224852071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N442" s="8" t="s">
        <v>509</v>
      </c>
      <c r="O442" s="40">
        <v>4.01</v>
      </c>
      <c r="P442" s="12">
        <v>86</v>
      </c>
    </row>
    <row r="443" spans="1:16">
      <c r="A443" s="27" t="str">
        <f t="shared" si="18"/>
        <v>FPB010</v>
      </c>
      <c r="B443" s="4" t="s">
        <v>508</v>
      </c>
      <c r="C443" s="27" t="str">
        <f>VLOOKUP(B443,'Plot Info'!$A$2:$T$500,2,FALSE)</f>
        <v>Florida Plantation</v>
      </c>
      <c r="D443" s="37" t="s">
        <v>170</v>
      </c>
      <c r="E443" s="4" t="s">
        <v>507</v>
      </c>
      <c r="F443" s="13" t="s">
        <v>15</v>
      </c>
      <c r="G443" s="35" t="str">
        <f t="shared" si="19"/>
        <v>LIVE</v>
      </c>
      <c r="H443" s="40">
        <v>19</v>
      </c>
      <c r="I443" s="12">
        <v>1</v>
      </c>
      <c r="J443" s="15">
        <v>2</v>
      </c>
      <c r="K443" s="26">
        <f t="shared" si="20"/>
        <v>283.5287369864788</v>
      </c>
      <c r="L443" s="27">
        <f>IF(H443&lt;VLOOKUP(B443,'Plot Info'!$A$2:$T$500,9,FALSE),K443*0.0001*(1/VLOOKUP(B443,'Plot Info'!$A$2:$T$500,12,FALSE)),K443*0.0001*(1/VLOOKUP(B443,'Plot Info'!$A$2:$T$500,13,FALSE)))</f>
        <v>0.53402366863905326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O443" s="40">
        <v>2.87</v>
      </c>
      <c r="P443" s="12">
        <v>44</v>
      </c>
    </row>
    <row r="444" spans="1:16">
      <c r="A444" s="27" t="str">
        <f t="shared" si="18"/>
        <v>FPB011</v>
      </c>
      <c r="B444" s="4" t="s">
        <v>508</v>
      </c>
      <c r="C444" s="27" t="str">
        <f>VLOOKUP(B444,'Plot Info'!$A$2:$T$500,2,FALSE)</f>
        <v>Florida Plantation</v>
      </c>
      <c r="D444" s="37" t="s">
        <v>171</v>
      </c>
      <c r="E444" s="4" t="s">
        <v>507</v>
      </c>
      <c r="F444" s="13" t="s">
        <v>15</v>
      </c>
      <c r="G444" s="35" t="str">
        <f t="shared" si="19"/>
        <v>LIVE</v>
      </c>
      <c r="H444" s="40">
        <v>13.4</v>
      </c>
      <c r="I444" s="12">
        <v>1</v>
      </c>
      <c r="J444" s="15">
        <v>2</v>
      </c>
      <c r="K444" s="26">
        <f t="shared" si="20"/>
        <v>141.02609421964581</v>
      </c>
      <c r="L444" s="27">
        <f>IF(H444&lt;VLOOKUP(B444,'Plot Info'!$A$2:$T$500,9,FALSE),K444*0.0001*(1/VLOOKUP(B444,'Plot Info'!$A$2:$T$500,12,FALSE)),K444*0.0001*(1/VLOOKUP(B444,'Plot Info'!$A$2:$T$500,13,FALSE)))</f>
        <v>0.26562130177514792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5.35</v>
      </c>
      <c r="P444" s="12">
        <v>51</v>
      </c>
    </row>
    <row r="445" spans="1:16">
      <c r="A445" s="27" t="str">
        <f t="shared" si="18"/>
        <v>FPB012</v>
      </c>
      <c r="B445" s="4" t="s">
        <v>508</v>
      </c>
      <c r="C445" s="27" t="str">
        <f>VLOOKUP(B445,'Plot Info'!$A$2:$T$500,2,FALSE)</f>
        <v>Florida Plantation</v>
      </c>
      <c r="D445" s="37" t="s">
        <v>172</v>
      </c>
      <c r="E445" s="4" t="s">
        <v>507</v>
      </c>
      <c r="F445" s="13" t="s">
        <v>15</v>
      </c>
      <c r="G445" s="35" t="str">
        <f t="shared" si="19"/>
        <v>LIVE</v>
      </c>
      <c r="H445" s="40">
        <v>24.2</v>
      </c>
      <c r="I445" s="12">
        <v>1</v>
      </c>
      <c r="J445" s="15">
        <v>2</v>
      </c>
      <c r="K445" s="26">
        <f t="shared" si="20"/>
        <v>459.96058041208158</v>
      </c>
      <c r="L445" s="27">
        <f>IF(H445&lt;VLOOKUP(B445,'Plot Info'!$A$2:$T$500,9,FALSE),K445*0.0001*(1/VLOOKUP(B445,'Plot Info'!$A$2:$T$500,12,FALSE)),K445*0.0001*(1/VLOOKUP(B445,'Plot Info'!$A$2:$T$500,13,FALSE)))</f>
        <v>0.36602499999999999</v>
      </c>
      <c r="M445" s="27">
        <f>IF(H445&lt;VLOOKUP(B445,'Plot Info'!$A$2:$T$500,9,FALSE),I445*1/(VLOOKUP(B445,'Plot Info'!$A$2:$T$500,12,FALSE)),I445*1/(VLOOKUP(B445,'Plot Info'!$A$2:$T$500,13,FALSE)))</f>
        <v>7.9577471545947667</v>
      </c>
      <c r="O445" s="40">
        <v>7.32</v>
      </c>
      <c r="P445" s="12">
        <v>54</v>
      </c>
    </row>
    <row r="446" spans="1:16">
      <c r="A446" s="27" t="str">
        <f t="shared" si="18"/>
        <v>FPB013</v>
      </c>
      <c r="B446" s="4" t="s">
        <v>508</v>
      </c>
      <c r="C446" s="27" t="str">
        <f>VLOOKUP(B446,'Plot Info'!$A$2:$T$500,2,FALSE)</f>
        <v>Florida Plantation</v>
      </c>
      <c r="D446" s="37" t="s">
        <v>173</v>
      </c>
      <c r="E446" s="4" t="s">
        <v>507</v>
      </c>
      <c r="F446" s="13" t="s">
        <v>15</v>
      </c>
      <c r="G446" s="35" t="str">
        <f t="shared" si="19"/>
        <v>LIVE</v>
      </c>
      <c r="H446" s="40">
        <v>20.399999999999999</v>
      </c>
      <c r="I446" s="12">
        <v>1</v>
      </c>
      <c r="J446" s="15">
        <v>2</v>
      </c>
      <c r="K446" s="26">
        <f t="shared" si="20"/>
        <v>326.85129967948205</v>
      </c>
      <c r="L446" s="27">
        <f>IF(H446&lt;VLOOKUP(B446,'Plot Info'!$A$2:$T$500,9,FALSE),K446*0.0001*(1/VLOOKUP(B446,'Plot Info'!$A$2:$T$500,12,FALSE)),K446*0.0001*(1/VLOOKUP(B446,'Plot Info'!$A$2:$T$500,13,FALSE)))</f>
        <v>0.2601</v>
      </c>
      <c r="M446" s="27">
        <f>IF(H446&lt;VLOOKUP(B446,'Plot Info'!$A$2:$T$500,9,FALSE),I446*1/(VLOOKUP(B446,'Plot Info'!$A$2:$T$500,12,FALSE)),I446*1/(VLOOKUP(B446,'Plot Info'!$A$2:$T$500,13,FALSE)))</f>
        <v>7.9577471545947667</v>
      </c>
      <c r="O446" s="40">
        <v>10.7</v>
      </c>
      <c r="P446" s="12">
        <v>56</v>
      </c>
    </row>
    <row r="447" spans="1:16">
      <c r="A447" s="27" t="str">
        <f t="shared" si="18"/>
        <v>FPB014</v>
      </c>
      <c r="B447" s="4" t="s">
        <v>508</v>
      </c>
      <c r="C447" s="27" t="str">
        <f>VLOOKUP(B447,'Plot Info'!$A$2:$T$500,2,FALSE)</f>
        <v>Florida Plantation</v>
      </c>
      <c r="D447" s="37" t="s">
        <v>174</v>
      </c>
      <c r="E447" s="4" t="s">
        <v>507</v>
      </c>
      <c r="F447" s="13" t="s">
        <v>15</v>
      </c>
      <c r="G447" s="35" t="str">
        <f t="shared" si="19"/>
        <v>LIVE</v>
      </c>
      <c r="H447" s="40">
        <v>13.8</v>
      </c>
      <c r="I447" s="12">
        <v>1</v>
      </c>
      <c r="J447" s="15">
        <v>2</v>
      </c>
      <c r="K447" s="26">
        <f t="shared" si="20"/>
        <v>149.57122623741006</v>
      </c>
      <c r="L447" s="27">
        <f>IF(H447&lt;VLOOKUP(B447,'Plot Info'!$A$2:$T$500,9,FALSE),K447*0.0001*(1/VLOOKUP(B447,'Plot Info'!$A$2:$T$500,12,FALSE)),K447*0.0001*(1/VLOOKUP(B447,'Plot Info'!$A$2:$T$500,13,FALSE)))</f>
        <v>0.28171597633136097</v>
      </c>
      <c r="M447" s="27">
        <f>IF(H447&lt;VLOOKUP(B447,'Plot Info'!$A$2:$T$500,9,FALSE),I447*1/(VLOOKUP(B447,'Plot Info'!$A$2:$T$500,12,FALSE)),I447*1/(VLOOKUP(B447,'Plot Info'!$A$2:$T$500,13,FALSE)))</f>
        <v>18.834904507916608</v>
      </c>
      <c r="O447" s="40">
        <v>11.55</v>
      </c>
      <c r="P447" s="12">
        <v>44</v>
      </c>
    </row>
    <row r="448" spans="1:16">
      <c r="A448" s="27" t="str">
        <f t="shared" si="18"/>
        <v>FPB015</v>
      </c>
      <c r="B448" s="4" t="s">
        <v>508</v>
      </c>
      <c r="C448" s="27" t="str">
        <f>VLOOKUP(B448,'Plot Info'!$A$2:$T$500,2,FALSE)</f>
        <v>Florida Plantation</v>
      </c>
      <c r="D448" s="37" t="s">
        <v>175</v>
      </c>
      <c r="E448" s="4" t="s">
        <v>507</v>
      </c>
      <c r="F448" s="13" t="s">
        <v>15</v>
      </c>
      <c r="G448" s="35" t="str">
        <f t="shared" si="19"/>
        <v>LIVE</v>
      </c>
      <c r="H448" s="40">
        <v>21.2</v>
      </c>
      <c r="I448" s="12">
        <v>1</v>
      </c>
      <c r="J448" s="15">
        <v>2</v>
      </c>
      <c r="K448" s="26">
        <f t="shared" si="20"/>
        <v>352.98935055734916</v>
      </c>
      <c r="L448" s="27">
        <f>IF(H448&lt;VLOOKUP(B448,'Plot Info'!$A$2:$T$500,9,FALSE),K448*0.0001*(1/VLOOKUP(B448,'Plot Info'!$A$2:$T$500,12,FALSE)),K448*0.0001*(1/VLOOKUP(B448,'Plot Info'!$A$2:$T$500,13,FALSE)))</f>
        <v>0.28090000000000004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9.33</v>
      </c>
      <c r="P448" s="12">
        <v>41</v>
      </c>
    </row>
    <row r="449" spans="1:16">
      <c r="A449" s="27" t="str">
        <f t="shared" si="18"/>
        <v>FPB016</v>
      </c>
      <c r="B449" s="4" t="s">
        <v>508</v>
      </c>
      <c r="C449" s="27" t="str">
        <f>VLOOKUP(B449,'Plot Info'!$A$2:$T$500,2,FALSE)</f>
        <v>Florida Plantation</v>
      </c>
      <c r="D449" s="37" t="s">
        <v>176</v>
      </c>
      <c r="E449" s="4" t="s">
        <v>507</v>
      </c>
      <c r="F449" s="13" t="s">
        <v>15</v>
      </c>
      <c r="G449" s="35" t="str">
        <f t="shared" si="19"/>
        <v>LIVE</v>
      </c>
      <c r="H449" s="40">
        <v>14.4</v>
      </c>
      <c r="I449" s="12">
        <v>1</v>
      </c>
      <c r="J449" s="15">
        <v>2</v>
      </c>
      <c r="K449" s="26">
        <f t="shared" si="20"/>
        <v>162.86016316209489</v>
      </c>
      <c r="L449" s="27">
        <f>IF(H449&lt;VLOOKUP(B449,'Plot Info'!$A$2:$T$500,9,FALSE),K449*0.0001*(1/VLOOKUP(B449,'Plot Info'!$A$2:$T$500,12,FALSE)),K449*0.0001*(1/VLOOKUP(B449,'Plot Info'!$A$2:$T$500,13,FALSE)))</f>
        <v>0.30674556213017756</v>
      </c>
      <c r="M449" s="27">
        <f>IF(H449&lt;VLOOKUP(B449,'Plot Info'!$A$2:$T$500,9,FALSE),I449*1/(VLOOKUP(B449,'Plot Info'!$A$2:$T$500,12,FALSE)),I449*1/(VLOOKUP(B449,'Plot Info'!$A$2:$T$500,13,FALSE)))</f>
        <v>18.834904507916608</v>
      </c>
      <c r="O449" s="40">
        <v>7.64</v>
      </c>
      <c r="P449" s="12">
        <v>34</v>
      </c>
    </row>
    <row r="450" spans="1:16">
      <c r="A450" s="27" t="str">
        <f t="shared" ref="A450:A513" si="21">CONCATENATE(B450,D450)</f>
        <v>FPB017</v>
      </c>
      <c r="B450" s="4" t="s">
        <v>508</v>
      </c>
      <c r="C450" s="27" t="str">
        <f>VLOOKUP(B450,'Plot Info'!$A$2:$T$500,2,FALSE)</f>
        <v>Florida Plantation</v>
      </c>
      <c r="D450" s="37" t="s">
        <v>177</v>
      </c>
      <c r="E450" s="4" t="s">
        <v>507</v>
      </c>
      <c r="F450" s="13" t="s">
        <v>15</v>
      </c>
      <c r="G450" s="35" t="str">
        <f t="shared" ref="G450:G513" si="22">IF(F450="*","DEAD","LIVE")</f>
        <v>LIVE</v>
      </c>
      <c r="H450" s="40">
        <v>24</v>
      </c>
      <c r="I450" s="12">
        <v>1</v>
      </c>
      <c r="J450" s="15">
        <v>2</v>
      </c>
      <c r="K450" s="26">
        <f t="shared" ref="K450:K513" si="23">((H450/2)^2)*PI()*I450</f>
        <v>452.38934211693021</v>
      </c>
      <c r="L450" s="27">
        <f>IF(H450&lt;VLOOKUP(B450,'Plot Info'!$A$2:$T$500,9,FALSE),K450*0.0001*(1/VLOOKUP(B450,'Plot Info'!$A$2:$T$500,12,FALSE)),K450*0.0001*(1/VLOOKUP(B450,'Plot Info'!$A$2:$T$500,13,FALSE)))</f>
        <v>0.36000000000000004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5.23</v>
      </c>
      <c r="P450" s="12">
        <v>12</v>
      </c>
    </row>
    <row r="451" spans="1:16">
      <c r="A451" s="27" t="str">
        <f t="shared" si="21"/>
        <v>FPB018</v>
      </c>
      <c r="B451" s="4" t="s">
        <v>508</v>
      </c>
      <c r="C451" s="27" t="str">
        <f>VLOOKUP(B451,'Plot Info'!$A$2:$T$500,2,FALSE)</f>
        <v>Florida Plantation</v>
      </c>
      <c r="D451" s="37" t="s">
        <v>178</v>
      </c>
      <c r="E451" s="4" t="s">
        <v>507</v>
      </c>
      <c r="F451" s="13" t="s">
        <v>15</v>
      </c>
      <c r="G451" s="35" t="str">
        <f t="shared" si="22"/>
        <v>LIVE</v>
      </c>
      <c r="H451" s="40">
        <v>20</v>
      </c>
      <c r="I451" s="12">
        <v>1</v>
      </c>
      <c r="J451" s="15">
        <v>2</v>
      </c>
      <c r="K451" s="26">
        <f t="shared" si="23"/>
        <v>314.15926535897933</v>
      </c>
      <c r="L451" s="27">
        <f>IF(H451&lt;VLOOKUP(B451,'Plot Info'!$A$2:$T$500,9,FALSE),K451*0.0001*(1/VLOOKUP(B451,'Plot Info'!$A$2:$T$500,12,FALSE)),K451*0.0001*(1/VLOOKUP(B451,'Plot Info'!$A$2:$T$500,13,FALSE)))</f>
        <v>0.25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8.1199999999999992</v>
      </c>
      <c r="P451" s="12">
        <v>351</v>
      </c>
    </row>
    <row r="452" spans="1:16">
      <c r="A452" s="27" t="str">
        <f t="shared" si="21"/>
        <v>FPB019</v>
      </c>
      <c r="B452" s="4" t="s">
        <v>508</v>
      </c>
      <c r="C452" s="27" t="str">
        <f>VLOOKUP(B452,'Plot Info'!$A$2:$T$500,2,FALSE)</f>
        <v>Florida Plantation</v>
      </c>
      <c r="D452" s="37" t="s">
        <v>179</v>
      </c>
      <c r="E452" s="4" t="s">
        <v>507</v>
      </c>
      <c r="F452" s="13" t="s">
        <v>15</v>
      </c>
      <c r="G452" s="35" t="str">
        <f t="shared" si="22"/>
        <v>LIVE</v>
      </c>
      <c r="H452" s="40">
        <v>22.6</v>
      </c>
      <c r="I452" s="12">
        <v>1</v>
      </c>
      <c r="J452" s="15">
        <v>2</v>
      </c>
      <c r="K452" s="26">
        <f t="shared" si="23"/>
        <v>401.14996593688073</v>
      </c>
      <c r="L452" s="27">
        <f>IF(H452&lt;VLOOKUP(B452,'Plot Info'!$A$2:$T$500,9,FALSE),K452*0.0001*(1/VLOOKUP(B452,'Plot Info'!$A$2:$T$500,12,FALSE)),K452*0.0001*(1/VLOOKUP(B452,'Plot Info'!$A$2:$T$500,13,FALSE)))</f>
        <v>0.31922500000000004</v>
      </c>
      <c r="M452" s="27">
        <f>IF(H452&lt;VLOOKUP(B452,'Plot Info'!$A$2:$T$500,9,FALSE),I452*1/(VLOOKUP(B452,'Plot Info'!$A$2:$T$500,12,FALSE)),I452*1/(VLOOKUP(B452,'Plot Info'!$A$2:$T$500,13,FALSE)))</f>
        <v>7.9577471545947667</v>
      </c>
      <c r="O452" s="40">
        <v>9.2899999999999991</v>
      </c>
      <c r="P452" s="12">
        <v>14</v>
      </c>
    </row>
    <row r="453" spans="1:16">
      <c r="A453" s="27" t="str">
        <f t="shared" si="21"/>
        <v>FPB020</v>
      </c>
      <c r="B453" s="4" t="s">
        <v>508</v>
      </c>
      <c r="C453" s="27" t="str">
        <f>VLOOKUP(B453,'Plot Info'!$A$2:$T$500,2,FALSE)</f>
        <v>Florida Plantation</v>
      </c>
      <c r="D453" s="37" t="s">
        <v>180</v>
      </c>
      <c r="E453" s="4" t="s">
        <v>507</v>
      </c>
      <c r="F453" s="13" t="s">
        <v>15</v>
      </c>
      <c r="G453" s="35" t="str">
        <f t="shared" si="22"/>
        <v>LIVE</v>
      </c>
      <c r="H453" s="40">
        <v>21.3</v>
      </c>
      <c r="I453" s="12">
        <v>1</v>
      </c>
      <c r="J453" s="15">
        <v>2</v>
      </c>
      <c r="K453" s="26">
        <f t="shared" si="23"/>
        <v>356.32729275178838</v>
      </c>
      <c r="L453" s="27">
        <f>IF(H453&lt;VLOOKUP(B453,'Plot Info'!$A$2:$T$500,9,FALSE),K453*0.0001*(1/VLOOKUP(B453,'Plot Info'!$A$2:$T$500,12,FALSE)),K453*0.0001*(1/VLOOKUP(B453,'Plot Info'!$A$2:$T$500,13,FALSE)))</f>
        <v>0.28355625000000007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11.8</v>
      </c>
      <c r="P453" s="12">
        <v>27</v>
      </c>
    </row>
    <row r="454" spans="1:16">
      <c r="A454" s="27" t="str">
        <f t="shared" si="21"/>
        <v>FPB021</v>
      </c>
      <c r="B454" s="4" t="s">
        <v>508</v>
      </c>
      <c r="C454" s="27" t="str">
        <f>VLOOKUP(B454,'Plot Info'!$A$2:$T$500,2,FALSE)</f>
        <v>Florida Plantation</v>
      </c>
      <c r="D454" s="37" t="s">
        <v>219</v>
      </c>
      <c r="E454" s="4" t="s">
        <v>507</v>
      </c>
      <c r="F454" s="13" t="s">
        <v>15</v>
      </c>
      <c r="G454" s="35" t="str">
        <f t="shared" si="22"/>
        <v>LIVE</v>
      </c>
      <c r="H454" s="40">
        <v>17.5</v>
      </c>
      <c r="I454" s="12">
        <v>1</v>
      </c>
      <c r="J454" s="15">
        <v>2</v>
      </c>
      <c r="K454" s="26">
        <f t="shared" si="23"/>
        <v>240.52818754046854</v>
      </c>
      <c r="L454" s="27">
        <f>IF(H454&lt;VLOOKUP(B454,'Plot Info'!$A$2:$T$500,9,FALSE),K454*0.0001*(1/VLOOKUP(B454,'Plot Info'!$A$2:$T$500,12,FALSE)),K454*0.0001*(1/VLOOKUP(B454,'Plot Info'!$A$2:$T$500,13,FALSE)))</f>
        <v>0.45303254437869828</v>
      </c>
      <c r="M454" s="27">
        <f>IF(H454&lt;VLOOKUP(B454,'Plot Info'!$A$2:$T$500,9,FALSE),I454*1/(VLOOKUP(B454,'Plot Info'!$A$2:$T$500,12,FALSE)),I454*1/(VLOOKUP(B454,'Plot Info'!$A$2:$T$500,13,FALSE)))</f>
        <v>18.834904507916608</v>
      </c>
      <c r="O454" s="40">
        <v>7.84</v>
      </c>
      <c r="P454" s="12">
        <v>328</v>
      </c>
    </row>
    <row r="455" spans="1:16">
      <c r="A455" s="27" t="str">
        <f t="shared" si="21"/>
        <v>FPB022</v>
      </c>
      <c r="B455" s="4" t="s">
        <v>508</v>
      </c>
      <c r="C455" s="27" t="str">
        <f>VLOOKUP(B455,'Plot Info'!$A$2:$T$500,2,FALSE)</f>
        <v>Florida Plantation</v>
      </c>
      <c r="D455" s="37" t="s">
        <v>220</v>
      </c>
      <c r="E455" s="4" t="s">
        <v>507</v>
      </c>
      <c r="F455" s="13" t="s">
        <v>15</v>
      </c>
      <c r="G455" s="35" t="str">
        <f t="shared" si="22"/>
        <v>LIVE</v>
      </c>
      <c r="H455" s="40">
        <v>16.7</v>
      </c>
      <c r="I455" s="12">
        <v>1</v>
      </c>
      <c r="J455" s="15">
        <v>2</v>
      </c>
      <c r="K455" s="26">
        <f t="shared" si="23"/>
        <v>219.03969378991434</v>
      </c>
      <c r="L455" s="27">
        <f>IF(H455&lt;VLOOKUP(B455,'Plot Info'!$A$2:$T$500,9,FALSE),K455*0.0001*(1/VLOOKUP(B455,'Plot Info'!$A$2:$T$500,12,FALSE)),K455*0.0001*(1/VLOOKUP(B455,'Plot Info'!$A$2:$T$500,13,FALSE)))</f>
        <v>0.41255917159763311</v>
      </c>
      <c r="M455" s="27">
        <f>IF(H455&lt;VLOOKUP(B455,'Plot Info'!$A$2:$T$500,9,FALSE),I455*1/(VLOOKUP(B455,'Plot Info'!$A$2:$T$500,12,FALSE)),I455*1/(VLOOKUP(B455,'Plot Info'!$A$2:$T$500,13,FALSE)))</f>
        <v>18.834904507916608</v>
      </c>
      <c r="O455" s="40">
        <v>9.16</v>
      </c>
      <c r="P455" s="12">
        <v>307</v>
      </c>
    </row>
    <row r="456" spans="1:16">
      <c r="A456" s="27" t="str">
        <f t="shared" si="21"/>
        <v>FPB023</v>
      </c>
      <c r="B456" s="4" t="s">
        <v>508</v>
      </c>
      <c r="C456" s="27" t="str">
        <f>VLOOKUP(B456,'Plot Info'!$A$2:$T$500,2,FALSE)</f>
        <v>Florida Plantation</v>
      </c>
      <c r="D456" s="37" t="s">
        <v>221</v>
      </c>
      <c r="E456" s="4" t="s">
        <v>507</v>
      </c>
      <c r="F456" s="13" t="s">
        <v>15</v>
      </c>
      <c r="G456" s="35" t="str">
        <f t="shared" si="22"/>
        <v>LIVE</v>
      </c>
      <c r="H456" s="40">
        <v>18.100000000000001</v>
      </c>
      <c r="I456" s="12">
        <v>1</v>
      </c>
      <c r="J456" s="15">
        <v>2</v>
      </c>
      <c r="K456" s="26">
        <f t="shared" si="23"/>
        <v>257.30429231063806</v>
      </c>
      <c r="L456" s="27">
        <f>IF(H456&lt;VLOOKUP(B456,'Plot Info'!$A$2:$T$500,9,FALSE),K456*0.0001*(1/VLOOKUP(B456,'Plot Info'!$A$2:$T$500,12,FALSE)),K456*0.0001*(1/VLOOKUP(B456,'Plot Info'!$A$2:$T$500,13,FALSE)))</f>
        <v>0.48463017751479293</v>
      </c>
      <c r="M456" s="27">
        <f>IF(H456&lt;VLOOKUP(B456,'Plot Info'!$A$2:$T$500,9,FALSE),I456*1/(VLOOKUP(B456,'Plot Info'!$A$2:$T$500,12,FALSE)),I456*1/(VLOOKUP(B456,'Plot Info'!$A$2:$T$500,13,FALSE)))</f>
        <v>18.834904507916608</v>
      </c>
      <c r="O456" s="40">
        <v>11.57</v>
      </c>
      <c r="P456" s="12">
        <v>292</v>
      </c>
    </row>
    <row r="457" spans="1:16">
      <c r="A457" s="27" t="str">
        <f t="shared" si="21"/>
        <v>FPB024</v>
      </c>
      <c r="B457" s="4" t="s">
        <v>508</v>
      </c>
      <c r="C457" s="27" t="str">
        <f>VLOOKUP(B457,'Plot Info'!$A$2:$T$500,2,FALSE)</f>
        <v>Florida Plantation</v>
      </c>
      <c r="D457" s="37" t="s">
        <v>222</v>
      </c>
      <c r="E457" s="4" t="s">
        <v>507</v>
      </c>
      <c r="F457" s="13" t="s">
        <v>15</v>
      </c>
      <c r="G457" s="35" t="str">
        <f t="shared" si="22"/>
        <v>LIVE</v>
      </c>
      <c r="H457" s="40">
        <v>20.100000000000001</v>
      </c>
      <c r="I457" s="12">
        <v>1</v>
      </c>
      <c r="J457" s="15">
        <v>2</v>
      </c>
      <c r="K457" s="26">
        <f t="shared" si="23"/>
        <v>317.30871199420312</v>
      </c>
      <c r="L457" s="27">
        <f>IF(H457&lt;VLOOKUP(B457,'Plot Info'!$A$2:$T$500,9,FALSE),K457*0.0001*(1/VLOOKUP(B457,'Plot Info'!$A$2:$T$500,12,FALSE)),K457*0.0001*(1/VLOOKUP(B457,'Plot Info'!$A$2:$T$500,13,FALSE)))</f>
        <v>0.25250625000000004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8.56</v>
      </c>
      <c r="P457" s="12">
        <v>280</v>
      </c>
    </row>
    <row r="458" spans="1:16">
      <c r="A458" s="27" t="str">
        <f t="shared" si="21"/>
        <v>FPB025</v>
      </c>
      <c r="B458" s="4" t="s">
        <v>508</v>
      </c>
      <c r="C458" s="27" t="str">
        <f>VLOOKUP(B458,'Plot Info'!$A$2:$T$500,2,FALSE)</f>
        <v>Florida Plantation</v>
      </c>
      <c r="D458" s="37" t="s">
        <v>223</v>
      </c>
      <c r="E458" s="4" t="s">
        <v>507</v>
      </c>
      <c r="F458" s="13" t="s">
        <v>15</v>
      </c>
      <c r="G458" s="35" t="str">
        <f t="shared" si="22"/>
        <v>LIVE</v>
      </c>
      <c r="H458" s="40">
        <v>16.399999999999999</v>
      </c>
      <c r="I458" s="12">
        <v>1</v>
      </c>
      <c r="J458" s="15">
        <v>2</v>
      </c>
      <c r="K458" s="26">
        <f t="shared" si="23"/>
        <v>211.24069002737767</v>
      </c>
      <c r="L458" s="27">
        <f>IF(H458&lt;VLOOKUP(B458,'Plot Info'!$A$2:$T$500,9,FALSE),K458*0.0001*(1/VLOOKUP(B458,'Plot Info'!$A$2:$T$500,12,FALSE)),K458*0.0001*(1/VLOOKUP(B458,'Plot Info'!$A$2:$T$500,13,FALSE)))</f>
        <v>0.39786982248520708</v>
      </c>
      <c r="M458" s="27">
        <f>IF(H458&lt;VLOOKUP(B458,'Plot Info'!$A$2:$T$500,9,FALSE),I458*1/(VLOOKUP(B458,'Plot Info'!$A$2:$T$500,12,FALSE)),I458*1/(VLOOKUP(B458,'Plot Info'!$A$2:$T$500,13,FALSE)))</f>
        <v>18.834904507916608</v>
      </c>
      <c r="O458" s="40">
        <v>10.25</v>
      </c>
      <c r="P458" s="12">
        <v>274</v>
      </c>
    </row>
    <row r="459" spans="1:16">
      <c r="A459" s="27" t="str">
        <f t="shared" si="21"/>
        <v>FPB026</v>
      </c>
      <c r="B459" s="4" t="s">
        <v>508</v>
      </c>
      <c r="C459" s="27" t="str">
        <f>VLOOKUP(B459,'Plot Info'!$A$2:$T$500,2,FALSE)</f>
        <v>Florida Plantation</v>
      </c>
      <c r="D459" s="37" t="s">
        <v>224</v>
      </c>
      <c r="E459" s="4" t="s">
        <v>507</v>
      </c>
      <c r="F459" s="13" t="s">
        <v>15</v>
      </c>
      <c r="G459" s="35" t="str">
        <f t="shared" si="22"/>
        <v>LIVE</v>
      </c>
      <c r="H459" s="40">
        <v>16.7</v>
      </c>
      <c r="I459" s="12">
        <v>1</v>
      </c>
      <c r="J459" s="15">
        <v>2</v>
      </c>
      <c r="K459" s="26">
        <f t="shared" si="23"/>
        <v>219.03969378991434</v>
      </c>
      <c r="L459" s="27">
        <f>IF(H459&lt;VLOOKUP(B459,'Plot Info'!$A$2:$T$500,9,FALSE),K459*0.0001*(1/VLOOKUP(B459,'Plot Info'!$A$2:$T$500,12,FALSE)),K459*0.0001*(1/VLOOKUP(B459,'Plot Info'!$A$2:$T$500,13,FALSE)))</f>
        <v>0.41255917159763311</v>
      </c>
      <c r="M459" s="27">
        <f>IF(H459&lt;VLOOKUP(B459,'Plot Info'!$A$2:$T$500,9,FALSE),I459*1/(VLOOKUP(B459,'Plot Info'!$A$2:$T$500,12,FALSE)),I459*1/(VLOOKUP(B459,'Plot Info'!$A$2:$T$500,13,FALSE)))</f>
        <v>18.834904507916608</v>
      </c>
      <c r="O459" s="40">
        <v>11.71</v>
      </c>
      <c r="P459" s="12">
        <v>270</v>
      </c>
    </row>
    <row r="460" spans="1:16">
      <c r="A460" s="27" t="str">
        <f t="shared" si="21"/>
        <v>FPB027</v>
      </c>
      <c r="B460" s="4" t="s">
        <v>508</v>
      </c>
      <c r="C460" s="27" t="str">
        <f>VLOOKUP(B460,'Plot Info'!$A$2:$T$500,2,FALSE)</f>
        <v>Florida Plantation</v>
      </c>
      <c r="D460" s="37" t="s">
        <v>225</v>
      </c>
      <c r="E460" s="4" t="s">
        <v>507</v>
      </c>
      <c r="F460" s="13" t="s">
        <v>15</v>
      </c>
      <c r="G460" s="35" t="str">
        <f t="shared" si="22"/>
        <v>LIVE</v>
      </c>
      <c r="H460" s="40">
        <v>20</v>
      </c>
      <c r="I460" s="12">
        <v>1</v>
      </c>
      <c r="J460" s="15">
        <v>2</v>
      </c>
      <c r="K460" s="26">
        <f t="shared" si="23"/>
        <v>314.15926535897933</v>
      </c>
      <c r="L460" s="27">
        <f>IF(H460&lt;VLOOKUP(B460,'Plot Info'!$A$2:$T$500,9,FALSE),K460*0.0001*(1/VLOOKUP(B460,'Plot Info'!$A$2:$T$500,12,FALSE)),K460*0.0001*(1/VLOOKUP(B460,'Plot Info'!$A$2:$T$500,13,FALSE)))</f>
        <v>0.25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5.65</v>
      </c>
      <c r="P460" s="12">
        <v>304</v>
      </c>
    </row>
    <row r="461" spans="1:16">
      <c r="A461" s="27" t="str">
        <f t="shared" si="21"/>
        <v>FPB028</v>
      </c>
      <c r="B461" s="4" t="s">
        <v>508</v>
      </c>
      <c r="C461" s="27" t="str">
        <f>VLOOKUP(B461,'Plot Info'!$A$2:$T$500,2,FALSE)</f>
        <v>Florida Plantation</v>
      </c>
      <c r="D461" s="37" t="s">
        <v>226</v>
      </c>
      <c r="E461" s="4" t="s">
        <v>507</v>
      </c>
      <c r="F461" s="13" t="s">
        <v>15</v>
      </c>
      <c r="G461" s="35" t="str">
        <f t="shared" si="22"/>
        <v>LIVE</v>
      </c>
      <c r="H461" s="40">
        <v>21.5</v>
      </c>
      <c r="I461" s="12">
        <v>1</v>
      </c>
      <c r="J461" s="15">
        <v>2</v>
      </c>
      <c r="K461" s="26">
        <f t="shared" si="23"/>
        <v>363.05030103047045</v>
      </c>
      <c r="L461" s="27">
        <f>IF(H461&lt;VLOOKUP(B461,'Plot Info'!$A$2:$T$500,9,FALSE),K461*0.0001*(1/VLOOKUP(B461,'Plot Info'!$A$2:$T$500,12,FALSE)),K461*0.0001*(1/VLOOKUP(B461,'Plot Info'!$A$2:$T$500,13,FALSE)))</f>
        <v>0.28890624999999998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2.87</v>
      </c>
      <c r="P461" s="12">
        <v>272</v>
      </c>
    </row>
    <row r="462" spans="1:16">
      <c r="A462" s="27" t="str">
        <f t="shared" si="21"/>
        <v>FPB029</v>
      </c>
      <c r="B462" s="4" t="s">
        <v>508</v>
      </c>
      <c r="C462" s="27" t="str">
        <f>VLOOKUP(B462,'Plot Info'!$A$2:$T$500,2,FALSE)</f>
        <v>Florida Plantation</v>
      </c>
      <c r="D462" s="37" t="s">
        <v>227</v>
      </c>
      <c r="E462" s="4" t="s">
        <v>507</v>
      </c>
      <c r="F462" s="13" t="s">
        <v>15</v>
      </c>
      <c r="G462" s="35" t="str">
        <f t="shared" si="22"/>
        <v>LIVE</v>
      </c>
      <c r="H462" s="40">
        <v>21.7</v>
      </c>
      <c r="I462" s="12">
        <v>1</v>
      </c>
      <c r="J462" s="15">
        <v>2</v>
      </c>
      <c r="K462" s="26">
        <f t="shared" si="23"/>
        <v>369.83614116222441</v>
      </c>
      <c r="L462" s="27">
        <f>IF(H462&lt;VLOOKUP(B462,'Plot Info'!$A$2:$T$500,9,FALSE),K462*0.0001*(1/VLOOKUP(B462,'Plot Info'!$A$2:$T$500,12,FALSE)),K462*0.0001*(1/VLOOKUP(B462,'Plot Info'!$A$2:$T$500,13,FALSE)))</f>
        <v>0.29430624999999994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O462" s="40">
        <v>3.7</v>
      </c>
      <c r="P462" s="12">
        <v>224</v>
      </c>
    </row>
    <row r="463" spans="1:16">
      <c r="A463" s="27" t="str">
        <f t="shared" si="21"/>
        <v>FPB030</v>
      </c>
      <c r="B463" s="4" t="s">
        <v>508</v>
      </c>
      <c r="C463" s="27" t="str">
        <f>VLOOKUP(B463,'Plot Info'!$A$2:$T$500,2,FALSE)</f>
        <v>Florida Plantation</v>
      </c>
      <c r="D463" s="37" t="s">
        <v>228</v>
      </c>
      <c r="E463" s="4" t="s">
        <v>507</v>
      </c>
      <c r="F463" s="13" t="s">
        <v>15</v>
      </c>
      <c r="G463" s="35" t="str">
        <f t="shared" si="22"/>
        <v>LIVE</v>
      </c>
      <c r="H463" s="40">
        <v>19.2</v>
      </c>
      <c r="I463" s="12">
        <v>1</v>
      </c>
      <c r="J463" s="15">
        <v>2</v>
      </c>
      <c r="K463" s="26">
        <f t="shared" si="23"/>
        <v>289.52917895483534</v>
      </c>
      <c r="L463" s="27">
        <f>IF(H463&lt;VLOOKUP(B463,'Plot Info'!$A$2:$T$500,9,FALSE),K463*0.0001*(1/VLOOKUP(B463,'Plot Info'!$A$2:$T$500,12,FALSE)),K463*0.0001*(1/VLOOKUP(B463,'Plot Info'!$A$2:$T$500,13,FALSE)))</f>
        <v>0.54532544378698233</v>
      </c>
      <c r="M463" s="27">
        <f>IF(H463&lt;VLOOKUP(B463,'Plot Info'!$A$2:$T$500,9,FALSE),I463*1/(VLOOKUP(B463,'Plot Info'!$A$2:$T$500,12,FALSE)),I463*1/(VLOOKUP(B463,'Plot Info'!$A$2:$T$500,13,FALSE)))</f>
        <v>18.834904507916608</v>
      </c>
      <c r="O463" s="40">
        <v>6.51</v>
      </c>
      <c r="P463" s="12">
        <v>257</v>
      </c>
    </row>
    <row r="464" spans="1:16">
      <c r="A464" s="27" t="str">
        <f t="shared" si="21"/>
        <v>FPB031</v>
      </c>
      <c r="B464" s="4" t="s">
        <v>508</v>
      </c>
      <c r="C464" s="27" t="str">
        <f>VLOOKUP(B464,'Plot Info'!$A$2:$T$500,2,FALSE)</f>
        <v>Florida Plantation</v>
      </c>
      <c r="D464" s="37" t="s">
        <v>229</v>
      </c>
      <c r="E464" s="4" t="s">
        <v>507</v>
      </c>
      <c r="F464" s="13" t="s">
        <v>15</v>
      </c>
      <c r="G464" s="35" t="str">
        <f t="shared" si="22"/>
        <v>LIVE</v>
      </c>
      <c r="H464" s="40">
        <v>13.6</v>
      </c>
      <c r="I464" s="12">
        <v>1</v>
      </c>
      <c r="J464" s="15">
        <v>2</v>
      </c>
      <c r="K464" s="26">
        <f t="shared" si="23"/>
        <v>145.26724430199201</v>
      </c>
      <c r="L464" s="27">
        <f>IF(H464&lt;VLOOKUP(B464,'Plot Info'!$A$2:$T$500,9,FALSE),K464*0.0001*(1/VLOOKUP(B464,'Plot Info'!$A$2:$T$500,12,FALSE)),K464*0.0001*(1/VLOOKUP(B464,'Plot Info'!$A$2:$T$500,13,FALSE)))</f>
        <v>0.27360946745562126</v>
      </c>
      <c r="M464" s="27">
        <f>IF(H464&lt;VLOOKUP(B464,'Plot Info'!$A$2:$T$500,9,FALSE),I464*1/(VLOOKUP(B464,'Plot Info'!$A$2:$T$500,12,FALSE)),I464*1/(VLOOKUP(B464,'Plot Info'!$A$2:$T$500,13,FALSE)))</f>
        <v>18.834904507916608</v>
      </c>
      <c r="O464" s="40">
        <v>7.6</v>
      </c>
      <c r="P464" s="12">
        <v>258</v>
      </c>
    </row>
    <row r="465" spans="1:16">
      <c r="A465" s="27" t="str">
        <f t="shared" si="21"/>
        <v>FPB032</v>
      </c>
      <c r="B465" s="4" t="s">
        <v>508</v>
      </c>
      <c r="C465" s="27" t="str">
        <f>VLOOKUP(B465,'Plot Info'!$A$2:$T$500,2,FALSE)</f>
        <v>Florida Plantation</v>
      </c>
      <c r="D465" s="37" t="s">
        <v>230</v>
      </c>
      <c r="E465" s="4" t="s">
        <v>507</v>
      </c>
      <c r="F465" s="13" t="s">
        <v>15</v>
      </c>
      <c r="G465" s="35" t="str">
        <f t="shared" si="22"/>
        <v>LIVE</v>
      </c>
      <c r="H465" s="40">
        <v>22</v>
      </c>
      <c r="I465" s="12">
        <v>1</v>
      </c>
      <c r="J465" s="15">
        <v>2</v>
      </c>
      <c r="K465" s="26">
        <f t="shared" si="23"/>
        <v>380.13271108436498</v>
      </c>
      <c r="L465" s="27">
        <f>IF(H465&lt;VLOOKUP(B465,'Plot Info'!$A$2:$T$500,9,FALSE),K465*0.0001*(1/VLOOKUP(B465,'Plot Info'!$A$2:$T$500,12,FALSE)),K465*0.0001*(1/VLOOKUP(B465,'Plot Info'!$A$2:$T$500,13,FALSE)))</f>
        <v>0.30249999999999999</v>
      </c>
      <c r="M465" s="27">
        <f>IF(H465&lt;VLOOKUP(B465,'Plot Info'!$A$2:$T$500,9,FALSE),I465*1/(VLOOKUP(B465,'Plot Info'!$A$2:$T$500,12,FALSE)),I465*1/(VLOOKUP(B465,'Plot Info'!$A$2:$T$500,13,FALSE)))</f>
        <v>7.9577471545947667</v>
      </c>
      <c r="O465" s="40">
        <v>11.66</v>
      </c>
      <c r="P465" s="12">
        <v>253</v>
      </c>
    </row>
    <row r="466" spans="1:16">
      <c r="A466" s="27" t="str">
        <f t="shared" si="21"/>
        <v>FPB033</v>
      </c>
      <c r="B466" s="4" t="s">
        <v>508</v>
      </c>
      <c r="C466" s="27" t="str">
        <f>VLOOKUP(B466,'Plot Info'!$A$2:$T$500,2,FALSE)</f>
        <v>Florida Plantation</v>
      </c>
      <c r="D466" s="37" t="s">
        <v>231</v>
      </c>
      <c r="E466" s="4" t="s">
        <v>507</v>
      </c>
      <c r="F466" s="13" t="s">
        <v>15</v>
      </c>
      <c r="G466" s="35" t="str">
        <f t="shared" si="22"/>
        <v>LIVE</v>
      </c>
      <c r="H466" s="40">
        <v>15.5</v>
      </c>
      <c r="I466" s="12">
        <v>1</v>
      </c>
      <c r="J466" s="15">
        <v>2</v>
      </c>
      <c r="K466" s="26">
        <f t="shared" si="23"/>
        <v>188.69190875623696</v>
      </c>
      <c r="L466" s="27">
        <f>IF(H466&lt;VLOOKUP(B466,'Plot Info'!$A$2:$T$500,9,FALSE),K466*0.0001*(1/VLOOKUP(B466,'Plot Info'!$A$2:$T$500,12,FALSE)),K466*0.0001*(1/VLOOKUP(B466,'Plot Info'!$A$2:$T$500,13,FALSE)))</f>
        <v>0.35539940828402367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6.03</v>
      </c>
      <c r="P466" s="12">
        <v>230</v>
      </c>
    </row>
    <row r="467" spans="1:16">
      <c r="A467" s="27" t="str">
        <f t="shared" si="21"/>
        <v>FPB034</v>
      </c>
      <c r="B467" s="4" t="s">
        <v>508</v>
      </c>
      <c r="C467" s="27" t="str">
        <f>VLOOKUP(B467,'Plot Info'!$A$2:$T$500,2,FALSE)</f>
        <v>Florida Plantation</v>
      </c>
      <c r="D467" s="37" t="s">
        <v>232</v>
      </c>
      <c r="E467" s="4" t="s">
        <v>507</v>
      </c>
      <c r="F467" s="13" t="s">
        <v>15</v>
      </c>
      <c r="G467" s="35" t="str">
        <f t="shared" si="22"/>
        <v>LIVE</v>
      </c>
      <c r="H467" s="40">
        <v>19.600000000000001</v>
      </c>
      <c r="I467" s="12">
        <v>1</v>
      </c>
      <c r="J467" s="15">
        <v>2</v>
      </c>
      <c r="K467" s="26">
        <f t="shared" si="23"/>
        <v>301.71855845076379</v>
      </c>
      <c r="L467" s="27">
        <f>IF(H467&lt;VLOOKUP(B467,'Plot Info'!$A$2:$T$500,9,FALSE),K467*0.0001*(1/VLOOKUP(B467,'Plot Info'!$A$2:$T$500,12,FALSE)),K467*0.0001*(1/VLOOKUP(B467,'Plot Info'!$A$2:$T$500,13,FALSE)))</f>
        <v>0.56828402366863917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11.82</v>
      </c>
      <c r="P467" s="12">
        <v>210</v>
      </c>
    </row>
    <row r="468" spans="1:16">
      <c r="A468" s="27" t="str">
        <f t="shared" si="21"/>
        <v>FPB035</v>
      </c>
      <c r="B468" s="4" t="s">
        <v>508</v>
      </c>
      <c r="C468" s="27" t="str">
        <f>VLOOKUP(B468,'Plot Info'!$A$2:$T$500,2,FALSE)</f>
        <v>Florida Plantation</v>
      </c>
      <c r="D468" s="37" t="s">
        <v>233</v>
      </c>
      <c r="E468" s="4" t="s">
        <v>507</v>
      </c>
      <c r="F468" s="13" t="s">
        <v>15</v>
      </c>
      <c r="G468" s="35" t="str">
        <f t="shared" si="22"/>
        <v>LIVE</v>
      </c>
      <c r="H468" s="40">
        <v>14</v>
      </c>
      <c r="I468" s="12">
        <v>1</v>
      </c>
      <c r="J468" s="15">
        <v>2</v>
      </c>
      <c r="K468" s="26">
        <f t="shared" si="23"/>
        <v>153.93804002589985</v>
      </c>
      <c r="L468" s="27">
        <f>IF(H468&lt;VLOOKUP(B468,'Plot Info'!$A$2:$T$500,9,FALSE),K468*0.0001*(1/VLOOKUP(B468,'Plot Info'!$A$2:$T$500,12,FALSE)),K468*0.0001*(1/VLOOKUP(B468,'Plot Info'!$A$2:$T$500,13,FALSE)))</f>
        <v>0.28994082840236685</v>
      </c>
      <c r="M468" s="27">
        <f>IF(H468&lt;VLOOKUP(B468,'Plot Info'!$A$2:$T$500,9,FALSE),I468*1/(VLOOKUP(B468,'Plot Info'!$A$2:$T$500,12,FALSE)),I468*1/(VLOOKUP(B468,'Plot Info'!$A$2:$T$500,13,FALSE)))</f>
        <v>18.834904507916608</v>
      </c>
      <c r="O468" s="40">
        <v>11.99</v>
      </c>
      <c r="P468" s="12">
        <v>178</v>
      </c>
    </row>
    <row r="469" spans="1:16">
      <c r="A469" s="27" t="str">
        <f t="shared" si="21"/>
        <v>FPB036</v>
      </c>
      <c r="B469" s="4" t="s">
        <v>508</v>
      </c>
      <c r="C469" s="27" t="str">
        <f>VLOOKUP(B469,'Plot Info'!$A$2:$T$500,2,FALSE)</f>
        <v>Florida Plantation</v>
      </c>
      <c r="D469" s="37" t="s">
        <v>234</v>
      </c>
      <c r="E469" s="4" t="s">
        <v>507</v>
      </c>
      <c r="F469" s="13" t="s">
        <v>15</v>
      </c>
      <c r="G469" s="35" t="str">
        <f t="shared" si="22"/>
        <v>LIVE</v>
      </c>
      <c r="H469" s="40">
        <v>17.7</v>
      </c>
      <c r="I469" s="12">
        <v>1</v>
      </c>
      <c r="J469" s="15">
        <v>2</v>
      </c>
      <c r="K469" s="26">
        <f t="shared" si="23"/>
        <v>246.05739061078654</v>
      </c>
      <c r="L469" s="27">
        <f>IF(H469&lt;VLOOKUP(B469,'Plot Info'!$A$2:$T$500,9,FALSE),K469*0.0001*(1/VLOOKUP(B469,'Plot Info'!$A$2:$T$500,12,FALSE)),K469*0.0001*(1/VLOOKUP(B469,'Plot Info'!$A$2:$T$500,13,FALSE)))</f>
        <v>0.46344674556213011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11.58</v>
      </c>
      <c r="P469" s="12">
        <v>172</v>
      </c>
    </row>
    <row r="470" spans="1:16">
      <c r="A470" s="27" t="str">
        <f t="shared" si="21"/>
        <v>FPB037</v>
      </c>
      <c r="B470" s="4" t="s">
        <v>508</v>
      </c>
      <c r="C470" s="27" t="str">
        <f>VLOOKUP(B470,'Plot Info'!$A$2:$T$500,2,FALSE)</f>
        <v>Florida Plantation</v>
      </c>
      <c r="D470" s="37" t="s">
        <v>235</v>
      </c>
      <c r="E470" s="4" t="s">
        <v>507</v>
      </c>
      <c r="F470" s="13" t="s">
        <v>15</v>
      </c>
      <c r="G470" s="35" t="str">
        <f t="shared" si="22"/>
        <v>LIVE</v>
      </c>
      <c r="H470" s="40">
        <v>11.2</v>
      </c>
      <c r="I470" s="12">
        <v>1</v>
      </c>
      <c r="J470" s="15">
        <v>2</v>
      </c>
      <c r="K470" s="26">
        <f t="shared" si="23"/>
        <v>98.520345616575895</v>
      </c>
      <c r="L470" s="27">
        <f>IF(H470&lt;VLOOKUP(B470,'Plot Info'!$A$2:$T$500,9,FALSE),K470*0.0001*(1/VLOOKUP(B470,'Plot Info'!$A$2:$T$500,12,FALSE)),K470*0.0001*(1/VLOOKUP(B470,'Plot Info'!$A$2:$T$500,13,FALSE)))</f>
        <v>0.18556213017751474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8.9</v>
      </c>
      <c r="P470" s="12">
        <v>183</v>
      </c>
    </row>
    <row r="471" spans="1:16">
      <c r="A471" s="27" t="str">
        <f t="shared" si="21"/>
        <v>FPC001</v>
      </c>
      <c r="B471" s="4" t="s">
        <v>511</v>
      </c>
      <c r="C471" s="27" t="str">
        <f>VLOOKUP(B471,'Plot Info'!$A$2:$T$500,2,FALSE)</f>
        <v>Florida Plantation</v>
      </c>
      <c r="D471" s="37" t="s">
        <v>161</v>
      </c>
      <c r="E471" s="4" t="s">
        <v>507</v>
      </c>
      <c r="F471" s="13" t="s">
        <v>15</v>
      </c>
      <c r="G471" s="35" t="str">
        <f t="shared" si="22"/>
        <v>LIVE</v>
      </c>
      <c r="H471" s="40">
        <v>27.2</v>
      </c>
      <c r="I471" s="12">
        <v>1</v>
      </c>
      <c r="J471" s="15">
        <v>2</v>
      </c>
      <c r="K471" s="26">
        <f t="shared" si="23"/>
        <v>581.06897720796803</v>
      </c>
      <c r="L471" s="27">
        <f>IF(H471&lt;VLOOKUP(B471,'Plot Info'!$A$2:$T$500,9,FALSE),K471*0.0001*(1/VLOOKUP(B471,'Plot Info'!$A$2:$T$500,12,FALSE)),K471*0.0001*(1/VLOOKUP(B471,'Plot Info'!$A$2:$T$500,13,FALSE)))</f>
        <v>0.46239999999999992</v>
      </c>
      <c r="M471" s="27">
        <f>IF(H471&lt;VLOOKUP(B471,'Plot Info'!$A$2:$T$500,9,FALSE),I471*1/(VLOOKUP(B471,'Plot Info'!$A$2:$T$500,12,FALSE)),I471*1/(VLOOKUP(B471,'Plot Info'!$A$2:$T$500,13,FALSE)))</f>
        <v>7.9577471545947667</v>
      </c>
      <c r="O471" s="40">
        <v>7</v>
      </c>
      <c r="P471" s="12">
        <v>26</v>
      </c>
    </row>
    <row r="472" spans="1:16">
      <c r="A472" s="27" t="str">
        <f t="shared" si="21"/>
        <v>FPC002</v>
      </c>
      <c r="B472" s="4" t="s">
        <v>511</v>
      </c>
      <c r="C472" s="27" t="str">
        <f>VLOOKUP(B472,'Plot Info'!$A$2:$T$500,2,FALSE)</f>
        <v>Florida Plantation</v>
      </c>
      <c r="D472" s="37" t="s">
        <v>162</v>
      </c>
      <c r="E472" s="4" t="s">
        <v>507</v>
      </c>
      <c r="F472" s="13" t="s">
        <v>15</v>
      </c>
      <c r="G472" s="35" t="str">
        <f t="shared" si="22"/>
        <v>LIVE</v>
      </c>
      <c r="H472" s="40">
        <v>21.2</v>
      </c>
      <c r="I472" s="12">
        <v>1</v>
      </c>
      <c r="J472" s="15">
        <v>2</v>
      </c>
      <c r="K472" s="26">
        <f t="shared" si="23"/>
        <v>352.98935055734916</v>
      </c>
      <c r="L472" s="27">
        <f>IF(H472&lt;VLOOKUP(B472,'Plot Info'!$A$2:$T$500,9,FALSE),K472*0.0001*(1/VLOOKUP(B472,'Plot Info'!$A$2:$T$500,12,FALSE)),K472*0.0001*(1/VLOOKUP(B472,'Plot Info'!$A$2:$T$500,13,FALSE)))</f>
        <v>0.28090000000000004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8.98</v>
      </c>
      <c r="P472" s="12">
        <v>36</v>
      </c>
    </row>
    <row r="473" spans="1:16">
      <c r="A473" s="27" t="str">
        <f t="shared" si="21"/>
        <v>FPC003</v>
      </c>
      <c r="B473" s="4" t="s">
        <v>511</v>
      </c>
      <c r="C473" s="27" t="str">
        <f>VLOOKUP(B473,'Plot Info'!$A$2:$T$500,2,FALSE)</f>
        <v>Florida Plantation</v>
      </c>
      <c r="D473" s="37" t="s">
        <v>163</v>
      </c>
      <c r="E473" s="4" t="s">
        <v>507</v>
      </c>
      <c r="F473" s="13" t="s">
        <v>15</v>
      </c>
      <c r="G473" s="35" t="str">
        <f t="shared" si="22"/>
        <v>LIVE</v>
      </c>
      <c r="H473" s="40">
        <v>13.2</v>
      </c>
      <c r="I473" s="12">
        <v>1</v>
      </c>
      <c r="J473" s="15">
        <v>2</v>
      </c>
      <c r="K473" s="26">
        <f t="shared" si="23"/>
        <v>136.84777599037136</v>
      </c>
      <c r="L473" s="27">
        <f>IF(H473&lt;VLOOKUP(B473,'Plot Info'!$A$2:$T$500,9,FALSE),K473*0.0001*(1/VLOOKUP(B473,'Plot Info'!$A$2:$T$500,12,FALSE)),K473*0.0001*(1/VLOOKUP(B473,'Plot Info'!$A$2:$T$500,13,FALSE)))</f>
        <v>0.2577514792899408</v>
      </c>
      <c r="M473" s="27">
        <f>IF(H473&lt;VLOOKUP(B473,'Plot Info'!$A$2:$T$500,9,FALSE),I473*1/(VLOOKUP(B473,'Plot Info'!$A$2:$T$500,12,FALSE)),I473*1/(VLOOKUP(B473,'Plot Info'!$A$2:$T$500,13,FALSE)))</f>
        <v>18.834904507916608</v>
      </c>
      <c r="O473" s="40">
        <v>12.22</v>
      </c>
      <c r="P473" s="12">
        <v>43</v>
      </c>
    </row>
    <row r="474" spans="1:16">
      <c r="A474" s="27" t="str">
        <f t="shared" si="21"/>
        <v>FPC004</v>
      </c>
      <c r="B474" s="4" t="s">
        <v>511</v>
      </c>
      <c r="C474" s="27" t="str">
        <f>VLOOKUP(B474,'Plot Info'!$A$2:$T$500,2,FALSE)</f>
        <v>Florida Plantation</v>
      </c>
      <c r="D474" s="37" t="s">
        <v>164</v>
      </c>
      <c r="E474" s="4" t="s">
        <v>507</v>
      </c>
      <c r="F474" s="13" t="s">
        <v>15</v>
      </c>
      <c r="G474" s="35" t="str">
        <f t="shared" si="22"/>
        <v>LIVE</v>
      </c>
      <c r="H474" s="40">
        <v>12.1</v>
      </c>
      <c r="I474" s="12">
        <v>1</v>
      </c>
      <c r="J474" s="15">
        <v>2</v>
      </c>
      <c r="K474" s="26">
        <f t="shared" si="23"/>
        <v>114.9901451030204</v>
      </c>
      <c r="L474" s="27">
        <f>IF(H474&lt;VLOOKUP(B474,'Plot Info'!$A$2:$T$500,9,FALSE),K474*0.0001*(1/VLOOKUP(B474,'Plot Info'!$A$2:$T$500,12,FALSE)),K474*0.0001*(1/VLOOKUP(B474,'Plot Info'!$A$2:$T$500,13,FALSE)))</f>
        <v>0.21658284023668639</v>
      </c>
      <c r="M474" s="27">
        <f>IF(H474&lt;VLOOKUP(B474,'Plot Info'!$A$2:$T$500,9,FALSE),I474*1/(VLOOKUP(B474,'Plot Info'!$A$2:$T$500,12,FALSE)),I474*1/(VLOOKUP(B474,'Plot Info'!$A$2:$T$500,13,FALSE)))</f>
        <v>18.834904507916608</v>
      </c>
      <c r="O474" s="40">
        <v>9.68</v>
      </c>
      <c r="P474" s="12">
        <v>20</v>
      </c>
    </row>
    <row r="475" spans="1:16">
      <c r="A475" s="27" t="str">
        <f t="shared" si="21"/>
        <v>FPC005</v>
      </c>
      <c r="B475" s="4" t="s">
        <v>511</v>
      </c>
      <c r="C475" s="27" t="str">
        <f>VLOOKUP(B475,'Plot Info'!$A$2:$T$500,2,FALSE)</f>
        <v>Florida Plantation</v>
      </c>
      <c r="D475" s="37" t="s">
        <v>165</v>
      </c>
      <c r="E475" s="4" t="s">
        <v>507</v>
      </c>
      <c r="F475" s="13" t="s">
        <v>15</v>
      </c>
      <c r="G475" s="35" t="str">
        <f t="shared" si="22"/>
        <v>LIVE</v>
      </c>
      <c r="H475" s="40">
        <v>13.1</v>
      </c>
      <c r="I475" s="12">
        <v>1</v>
      </c>
      <c r="J475" s="15">
        <v>2</v>
      </c>
      <c r="K475" s="26">
        <f t="shared" si="23"/>
        <v>134.78217882063609</v>
      </c>
      <c r="L475" s="27">
        <f>IF(H475&lt;VLOOKUP(B475,'Plot Info'!$A$2:$T$500,9,FALSE),K475*0.0001*(1/VLOOKUP(B475,'Plot Info'!$A$2:$T$500,12,FALSE)),K475*0.0001*(1/VLOOKUP(B475,'Plot Info'!$A$2:$T$500,13,FALSE)))</f>
        <v>0.25386094674556214</v>
      </c>
      <c r="M475" s="27">
        <f>IF(H475&lt;VLOOKUP(B475,'Plot Info'!$A$2:$T$500,9,FALSE),I475*1/(VLOOKUP(B475,'Plot Info'!$A$2:$T$500,12,FALSE)),I475*1/(VLOOKUP(B475,'Plot Info'!$A$2:$T$500,13,FALSE)))</f>
        <v>18.834904507916608</v>
      </c>
      <c r="O475" s="40">
        <v>10.08</v>
      </c>
      <c r="P475" s="12">
        <v>9</v>
      </c>
    </row>
    <row r="476" spans="1:16">
      <c r="A476" s="27" t="str">
        <f t="shared" si="21"/>
        <v>FPC006</v>
      </c>
      <c r="B476" s="4" t="s">
        <v>511</v>
      </c>
      <c r="C476" s="27" t="str">
        <f>VLOOKUP(B476,'Plot Info'!$A$2:$T$500,2,FALSE)</f>
        <v>Florida Plantation</v>
      </c>
      <c r="D476" s="37" t="s">
        <v>166</v>
      </c>
      <c r="E476" s="4" t="s">
        <v>507</v>
      </c>
      <c r="F476" s="13" t="s">
        <v>15</v>
      </c>
      <c r="G476" s="35" t="str">
        <f t="shared" si="22"/>
        <v>LIVE</v>
      </c>
      <c r="H476" s="40">
        <v>22.8</v>
      </c>
      <c r="I476" s="12">
        <v>1</v>
      </c>
      <c r="J476" s="15">
        <v>2</v>
      </c>
      <c r="K476" s="26">
        <f t="shared" si="23"/>
        <v>408.28138126052954</v>
      </c>
      <c r="L476" s="27">
        <f>IF(H476&lt;VLOOKUP(B476,'Plot Info'!$A$2:$T$500,9,FALSE),K476*0.0001*(1/VLOOKUP(B476,'Plot Info'!$A$2:$T$500,12,FALSE)),K476*0.0001*(1/VLOOKUP(B476,'Plot Info'!$A$2:$T$500,13,FALSE)))</f>
        <v>0.32490000000000002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12.75</v>
      </c>
      <c r="P476" s="12">
        <v>356</v>
      </c>
    </row>
    <row r="477" spans="1:16">
      <c r="A477" s="27" t="str">
        <f t="shared" si="21"/>
        <v>FPC007</v>
      </c>
      <c r="B477" s="4" t="s">
        <v>511</v>
      </c>
      <c r="C477" s="27" t="str">
        <f>VLOOKUP(B477,'Plot Info'!$A$2:$T$500,2,FALSE)</f>
        <v>Florida Plantation</v>
      </c>
      <c r="D477" s="37" t="s">
        <v>167</v>
      </c>
      <c r="E477" s="4" t="s">
        <v>507</v>
      </c>
      <c r="F477" s="13" t="s">
        <v>15</v>
      </c>
      <c r="G477" s="35" t="str">
        <f t="shared" si="22"/>
        <v>LIVE</v>
      </c>
      <c r="H477" s="40">
        <v>29.8</v>
      </c>
      <c r="I477" s="12">
        <v>1</v>
      </c>
      <c r="J477" s="15">
        <v>2</v>
      </c>
      <c r="K477" s="26">
        <f t="shared" si="23"/>
        <v>697.46498502347004</v>
      </c>
      <c r="L477" s="27">
        <f>IF(H477&lt;VLOOKUP(B477,'Plot Info'!$A$2:$T$500,9,FALSE),K477*0.0001*(1/VLOOKUP(B477,'Plot Info'!$A$2:$T$500,12,FALSE)),K477*0.0001*(1/VLOOKUP(B477,'Plot Info'!$A$2:$T$500,13,FALSE)))</f>
        <v>0.55502499999999999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10.58</v>
      </c>
      <c r="P477" s="12">
        <v>350</v>
      </c>
    </row>
    <row r="478" spans="1:16">
      <c r="A478" s="27" t="str">
        <f t="shared" si="21"/>
        <v>FPC008</v>
      </c>
      <c r="B478" s="4" t="s">
        <v>511</v>
      </c>
      <c r="C478" s="27" t="str">
        <f>VLOOKUP(B478,'Plot Info'!$A$2:$T$500,2,FALSE)</f>
        <v>Florida Plantation</v>
      </c>
      <c r="D478" s="37" t="s">
        <v>168</v>
      </c>
      <c r="E478" s="4" t="s">
        <v>507</v>
      </c>
      <c r="F478" s="13" t="s">
        <v>15</v>
      </c>
      <c r="G478" s="35" t="str">
        <f t="shared" si="22"/>
        <v>LIVE</v>
      </c>
      <c r="H478" s="40">
        <v>14.6</v>
      </c>
      <c r="I478" s="12">
        <v>1</v>
      </c>
      <c r="J478" s="15">
        <v>2</v>
      </c>
      <c r="K478" s="26">
        <f t="shared" si="23"/>
        <v>167.41547250980008</v>
      </c>
      <c r="L478" s="27">
        <f>IF(H478&lt;VLOOKUP(B478,'Plot Info'!$A$2:$T$500,9,FALSE),K478*0.0001*(1/VLOOKUP(B478,'Plot Info'!$A$2:$T$500,12,FALSE)),K478*0.0001*(1/VLOOKUP(B478,'Plot Info'!$A$2:$T$500,13,FALSE)))</f>
        <v>0.3153254437869823</v>
      </c>
      <c r="M478" s="27">
        <f>IF(H478&lt;VLOOKUP(B478,'Plot Info'!$A$2:$T$500,9,FALSE),I478*1/(VLOOKUP(B478,'Plot Info'!$A$2:$T$500,12,FALSE)),I478*1/(VLOOKUP(B478,'Plot Info'!$A$2:$T$500,13,FALSE)))</f>
        <v>18.834904507916608</v>
      </c>
      <c r="O478" s="40">
        <v>12.44</v>
      </c>
      <c r="P478" s="12">
        <v>340</v>
      </c>
    </row>
    <row r="479" spans="1:16">
      <c r="A479" s="27" t="str">
        <f t="shared" si="21"/>
        <v>FPC009</v>
      </c>
      <c r="B479" s="4" t="s">
        <v>511</v>
      </c>
      <c r="C479" s="27" t="str">
        <f>VLOOKUP(B479,'Plot Info'!$A$2:$T$500,2,FALSE)</f>
        <v>Florida Plantation</v>
      </c>
      <c r="D479" s="37" t="s">
        <v>169</v>
      </c>
      <c r="E479" s="4" t="s">
        <v>507</v>
      </c>
      <c r="F479" s="13" t="s">
        <v>15</v>
      </c>
      <c r="G479" s="35" t="str">
        <f t="shared" si="22"/>
        <v>LIVE</v>
      </c>
      <c r="H479" s="40">
        <v>17.600000000000001</v>
      </c>
      <c r="I479" s="12">
        <v>1</v>
      </c>
      <c r="J479" s="15">
        <v>2</v>
      </c>
      <c r="K479" s="26">
        <f t="shared" si="23"/>
        <v>243.28493509399362</v>
      </c>
      <c r="L479" s="27">
        <f>IF(H479&lt;VLOOKUP(B479,'Plot Info'!$A$2:$T$500,9,FALSE),K479*0.0001*(1/VLOOKUP(B479,'Plot Info'!$A$2:$T$500,12,FALSE)),K479*0.0001*(1/VLOOKUP(B479,'Plot Info'!$A$2:$T$500,13,FALSE)))</f>
        <v>0.45822485207100599</v>
      </c>
      <c r="M479" s="27">
        <f>IF(H479&lt;VLOOKUP(B479,'Plot Info'!$A$2:$T$500,9,FALSE),I479*1/(VLOOKUP(B479,'Plot Info'!$A$2:$T$500,12,FALSE)),I479*1/(VLOOKUP(B479,'Plot Info'!$A$2:$T$500,13,FALSE)))</f>
        <v>18.834904507916608</v>
      </c>
      <c r="O479" s="40">
        <v>12.02</v>
      </c>
      <c r="P479" s="12">
        <v>326</v>
      </c>
    </row>
    <row r="480" spans="1:16">
      <c r="A480" s="27" t="str">
        <f t="shared" si="21"/>
        <v>FPC010</v>
      </c>
      <c r="B480" s="4" t="s">
        <v>511</v>
      </c>
      <c r="C480" s="27" t="str">
        <f>VLOOKUP(B480,'Plot Info'!$A$2:$T$500,2,FALSE)</f>
        <v>Florida Plantation</v>
      </c>
      <c r="D480" s="37" t="s">
        <v>170</v>
      </c>
      <c r="E480" s="4" t="s">
        <v>507</v>
      </c>
      <c r="F480" s="13" t="s">
        <v>15</v>
      </c>
      <c r="G480" s="35" t="str">
        <f t="shared" si="22"/>
        <v>LIVE</v>
      </c>
      <c r="H480" s="40">
        <v>19.7</v>
      </c>
      <c r="I480" s="12">
        <v>1</v>
      </c>
      <c r="J480" s="15">
        <v>2</v>
      </c>
      <c r="K480" s="26">
        <f t="shared" si="23"/>
        <v>304.80517323291571</v>
      </c>
      <c r="L480" s="27">
        <f>IF(H480&lt;VLOOKUP(B480,'Plot Info'!$A$2:$T$500,9,FALSE),K480*0.0001*(1/VLOOKUP(B480,'Plot Info'!$A$2:$T$500,12,FALSE)),K480*0.0001*(1/VLOOKUP(B480,'Plot Info'!$A$2:$T$500,13,FALSE)))</f>
        <v>0.57409763313609474</v>
      </c>
      <c r="M480" s="27">
        <f>IF(H480&lt;VLOOKUP(B480,'Plot Info'!$A$2:$T$500,9,FALSE),I480*1/(VLOOKUP(B480,'Plot Info'!$A$2:$T$500,12,FALSE)),I480*1/(VLOOKUP(B480,'Plot Info'!$A$2:$T$500,13,FALSE)))</f>
        <v>18.834904507916608</v>
      </c>
      <c r="O480" s="40">
        <v>8.85</v>
      </c>
      <c r="P480" s="12">
        <v>329</v>
      </c>
    </row>
    <row r="481" spans="1:16">
      <c r="A481" s="27" t="str">
        <f t="shared" si="21"/>
        <v>FPC011</v>
      </c>
      <c r="B481" s="4" t="s">
        <v>511</v>
      </c>
      <c r="C481" s="27" t="str">
        <f>VLOOKUP(B481,'Plot Info'!$A$2:$T$500,2,FALSE)</f>
        <v>Florida Plantation</v>
      </c>
      <c r="D481" s="37" t="s">
        <v>171</v>
      </c>
      <c r="E481" s="4" t="s">
        <v>507</v>
      </c>
      <c r="F481" s="13" t="s">
        <v>15</v>
      </c>
      <c r="G481" s="35" t="str">
        <f t="shared" si="22"/>
        <v>LIVE</v>
      </c>
      <c r="H481" s="40">
        <v>26.8</v>
      </c>
      <c r="I481" s="12">
        <v>1</v>
      </c>
      <c r="J481" s="15">
        <v>2</v>
      </c>
      <c r="K481" s="26">
        <f t="shared" si="23"/>
        <v>564.10437687858325</v>
      </c>
      <c r="L481" s="27">
        <f>IF(H481&lt;VLOOKUP(B481,'Plot Info'!$A$2:$T$500,9,FALSE),K481*0.0001*(1/VLOOKUP(B481,'Plot Info'!$A$2:$T$500,12,FALSE)),K481*0.0001*(1/VLOOKUP(B481,'Plot Info'!$A$2:$T$500,13,FALSE)))</f>
        <v>0.44889999999999997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O481" s="40">
        <v>9.24</v>
      </c>
      <c r="P481" s="12">
        <v>320</v>
      </c>
    </row>
    <row r="482" spans="1:16">
      <c r="A482" s="27" t="str">
        <f t="shared" si="21"/>
        <v>FPC012</v>
      </c>
      <c r="B482" s="4" t="s">
        <v>511</v>
      </c>
      <c r="C482" s="27" t="str">
        <f>VLOOKUP(B482,'Plot Info'!$A$2:$T$500,2,FALSE)</f>
        <v>Florida Plantation</v>
      </c>
      <c r="D482" s="37" t="s">
        <v>172</v>
      </c>
      <c r="E482" s="4" t="s">
        <v>507</v>
      </c>
      <c r="F482" s="13" t="s">
        <v>15</v>
      </c>
      <c r="G482" s="35" t="str">
        <f t="shared" si="22"/>
        <v>LIVE</v>
      </c>
      <c r="H482" s="40">
        <v>21</v>
      </c>
      <c r="I482" s="12">
        <v>1</v>
      </c>
      <c r="J482" s="15">
        <v>2</v>
      </c>
      <c r="K482" s="26">
        <f t="shared" si="23"/>
        <v>346.36059005827468</v>
      </c>
      <c r="L482" s="27">
        <f>IF(H482&lt;VLOOKUP(B482,'Plot Info'!$A$2:$T$500,9,FALSE),K482*0.0001*(1/VLOOKUP(B482,'Plot Info'!$A$2:$T$500,12,FALSE)),K482*0.0001*(1/VLOOKUP(B482,'Plot Info'!$A$2:$T$500,13,FALSE)))</f>
        <v>0.27562499999999995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12.23</v>
      </c>
      <c r="P482" s="12">
        <v>321</v>
      </c>
    </row>
    <row r="483" spans="1:16">
      <c r="A483" s="27" t="str">
        <f t="shared" si="21"/>
        <v>FPC013</v>
      </c>
      <c r="B483" s="4" t="s">
        <v>511</v>
      </c>
      <c r="C483" s="27" t="str">
        <f>VLOOKUP(B483,'Plot Info'!$A$2:$T$500,2,FALSE)</f>
        <v>Florida Plantation</v>
      </c>
      <c r="D483" s="37" t="s">
        <v>173</v>
      </c>
      <c r="E483" s="4" t="s">
        <v>507</v>
      </c>
      <c r="F483" s="4" t="s">
        <v>15</v>
      </c>
      <c r="G483" s="35" t="str">
        <f t="shared" si="22"/>
        <v>LIVE</v>
      </c>
      <c r="H483" s="40">
        <v>14.6</v>
      </c>
      <c r="I483" s="12">
        <v>1</v>
      </c>
      <c r="J483" s="15">
        <v>2</v>
      </c>
      <c r="K483" s="26">
        <f t="shared" si="23"/>
        <v>167.41547250980008</v>
      </c>
      <c r="L483" s="27">
        <f>IF(H483&lt;VLOOKUP(B483,'Plot Info'!$A$2:$T$500,9,FALSE),K483*0.0001*(1/VLOOKUP(B483,'Plot Info'!$A$2:$T$500,12,FALSE)),K483*0.0001*(1/VLOOKUP(B483,'Plot Info'!$A$2:$T$500,13,FALSE)))</f>
        <v>0.3153254437869823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10.43</v>
      </c>
      <c r="P483" s="12">
        <v>309</v>
      </c>
    </row>
    <row r="484" spans="1:16">
      <c r="A484" s="27" t="str">
        <f t="shared" si="21"/>
        <v>FPC014</v>
      </c>
      <c r="B484" s="4" t="s">
        <v>511</v>
      </c>
      <c r="C484" s="27" t="str">
        <f>VLOOKUP(B484,'Plot Info'!$A$2:$T$500,2,FALSE)</f>
        <v>Florida Plantation</v>
      </c>
      <c r="D484" s="37" t="s">
        <v>174</v>
      </c>
      <c r="E484" s="4" t="s">
        <v>507</v>
      </c>
      <c r="F484" s="4" t="s">
        <v>15</v>
      </c>
      <c r="G484" s="35" t="str">
        <f t="shared" si="22"/>
        <v>LIVE</v>
      </c>
      <c r="H484" s="40">
        <v>21.9</v>
      </c>
      <c r="I484" s="12">
        <v>1</v>
      </c>
      <c r="J484" s="15">
        <v>2</v>
      </c>
      <c r="K484" s="26">
        <f t="shared" si="23"/>
        <v>376.68481314705014</v>
      </c>
      <c r="L484" s="27">
        <f>IF(H484&lt;VLOOKUP(B484,'Plot Info'!$A$2:$T$500,9,FALSE),K484*0.0001*(1/VLOOKUP(B484,'Plot Info'!$A$2:$T$500,12,FALSE)),K484*0.0001*(1/VLOOKUP(B484,'Plot Info'!$A$2:$T$500,13,FALSE)))</f>
        <v>0.29975625</v>
      </c>
      <c r="M484" s="27">
        <f>IF(H484&lt;VLOOKUP(B484,'Plot Info'!$A$2:$T$500,9,FALSE),I484*1/(VLOOKUP(B484,'Plot Info'!$A$2:$T$500,12,FALSE)),I484*1/(VLOOKUP(B484,'Plot Info'!$A$2:$T$500,13,FALSE)))</f>
        <v>7.9577471545947667</v>
      </c>
      <c r="O484" s="40">
        <v>11.23</v>
      </c>
      <c r="P484" s="12">
        <v>304</v>
      </c>
    </row>
    <row r="485" spans="1:16">
      <c r="A485" s="27" t="str">
        <f t="shared" si="21"/>
        <v>FPC015</v>
      </c>
      <c r="B485" s="4" t="s">
        <v>511</v>
      </c>
      <c r="C485" s="27" t="str">
        <f>VLOOKUP(B485,'Plot Info'!$A$2:$T$500,2,FALSE)</f>
        <v>Florida Plantation</v>
      </c>
      <c r="D485" s="37" t="s">
        <v>175</v>
      </c>
      <c r="E485" s="4" t="s">
        <v>507</v>
      </c>
      <c r="F485" s="4" t="s">
        <v>81</v>
      </c>
      <c r="G485" s="35" t="str">
        <f t="shared" si="22"/>
        <v>DEAD</v>
      </c>
      <c r="H485" s="40">
        <v>16.2</v>
      </c>
      <c r="I485" s="12">
        <v>1</v>
      </c>
      <c r="J485" s="15">
        <v>2</v>
      </c>
      <c r="K485" s="26">
        <f t="shared" si="23"/>
        <v>206.11989400202631</v>
      </c>
      <c r="L485" s="27">
        <f>IF(H485&lt;VLOOKUP(B485,'Plot Info'!$A$2:$T$500,9,FALSE),K485*0.0001*(1/VLOOKUP(B485,'Plot Info'!$A$2:$T$500,12,FALSE)),K485*0.0001*(1/VLOOKUP(B485,'Plot Info'!$A$2:$T$500,13,FALSE)))</f>
        <v>0.38822485207100588</v>
      </c>
      <c r="M485" s="27">
        <f>IF(H485&lt;VLOOKUP(B485,'Plot Info'!$A$2:$T$500,9,FALSE),I485*1/(VLOOKUP(B485,'Plot Info'!$A$2:$T$500,12,FALSE)),I485*1/(VLOOKUP(B485,'Plot Info'!$A$2:$T$500,13,FALSE)))</f>
        <v>18.834904507916608</v>
      </c>
      <c r="O485" s="40">
        <v>10.94</v>
      </c>
      <c r="P485" s="12">
        <v>277</v>
      </c>
    </row>
    <row r="486" spans="1:16">
      <c r="A486" s="27" t="str">
        <f t="shared" si="21"/>
        <v>FPC016</v>
      </c>
      <c r="B486" s="4" t="s">
        <v>511</v>
      </c>
      <c r="C486" s="27" t="str">
        <f>VLOOKUP(B486,'Plot Info'!$A$2:$T$500,2,FALSE)</f>
        <v>Florida Plantation</v>
      </c>
      <c r="D486" s="37" t="s">
        <v>176</v>
      </c>
      <c r="E486" s="4" t="s">
        <v>507</v>
      </c>
      <c r="F486" s="4" t="s">
        <v>15</v>
      </c>
      <c r="G486" s="35" t="str">
        <f t="shared" si="22"/>
        <v>LIVE</v>
      </c>
      <c r="H486" s="40">
        <v>17.600000000000001</v>
      </c>
      <c r="I486" s="12">
        <v>1</v>
      </c>
      <c r="J486" s="15">
        <v>2</v>
      </c>
      <c r="K486" s="26">
        <f t="shared" si="23"/>
        <v>243.28493509399362</v>
      </c>
      <c r="L486" s="27">
        <f>IF(H486&lt;VLOOKUP(B486,'Plot Info'!$A$2:$T$500,9,FALSE),K486*0.0001*(1/VLOOKUP(B486,'Plot Info'!$A$2:$T$500,12,FALSE)),K486*0.0001*(1/VLOOKUP(B486,'Plot Info'!$A$2:$T$500,13,FALSE)))</f>
        <v>0.45822485207100599</v>
      </c>
      <c r="M486" s="27">
        <f>IF(H486&lt;VLOOKUP(B486,'Plot Info'!$A$2:$T$500,9,FALSE),I486*1/(VLOOKUP(B486,'Plot Info'!$A$2:$T$500,12,FALSE)),I486*1/(VLOOKUP(B486,'Plot Info'!$A$2:$T$500,13,FALSE)))</f>
        <v>18.834904507916608</v>
      </c>
      <c r="O486" s="40">
        <v>6.93</v>
      </c>
      <c r="P486" s="12">
        <v>301</v>
      </c>
    </row>
    <row r="487" spans="1:16">
      <c r="A487" s="27" t="str">
        <f t="shared" si="21"/>
        <v>FPC017</v>
      </c>
      <c r="B487" s="4" t="s">
        <v>511</v>
      </c>
      <c r="C487" s="27" t="str">
        <f>VLOOKUP(B487,'Plot Info'!$A$2:$T$500,2,FALSE)</f>
        <v>Florida Plantation</v>
      </c>
      <c r="D487" s="37" t="s">
        <v>177</v>
      </c>
      <c r="E487" s="4" t="s">
        <v>507</v>
      </c>
      <c r="F487" s="4" t="s">
        <v>15</v>
      </c>
      <c r="G487" s="35" t="str">
        <f t="shared" si="22"/>
        <v>LIVE</v>
      </c>
      <c r="H487" s="40">
        <v>18.7</v>
      </c>
      <c r="I487" s="12">
        <v>1</v>
      </c>
      <c r="J487" s="15">
        <v>2</v>
      </c>
      <c r="K487" s="26">
        <f t="shared" si="23"/>
        <v>274.64588375845369</v>
      </c>
      <c r="L487" s="27">
        <f>IF(H487&lt;VLOOKUP(B487,'Plot Info'!$A$2:$T$500,9,FALSE),K487*0.0001*(1/VLOOKUP(B487,'Plot Info'!$A$2:$T$500,12,FALSE)),K487*0.0001*(1/VLOOKUP(B487,'Plot Info'!$A$2:$T$500,13,FALSE)))</f>
        <v>0.51729289940828405</v>
      </c>
      <c r="M487" s="27">
        <f>IF(H487&lt;VLOOKUP(B487,'Plot Info'!$A$2:$T$500,9,FALSE),I487*1/(VLOOKUP(B487,'Plot Info'!$A$2:$T$500,12,FALSE)),I487*1/(VLOOKUP(B487,'Plot Info'!$A$2:$T$500,13,FALSE)))</f>
        <v>18.834904507916608</v>
      </c>
      <c r="O487" s="40">
        <v>5.42</v>
      </c>
      <c r="P487" s="12">
        <v>319</v>
      </c>
    </row>
    <row r="488" spans="1:16">
      <c r="A488" s="27" t="str">
        <f t="shared" si="21"/>
        <v>FPC018</v>
      </c>
      <c r="B488" s="4" t="s">
        <v>511</v>
      </c>
      <c r="C488" s="27" t="str">
        <f>VLOOKUP(B488,'Plot Info'!$A$2:$T$500,2,FALSE)</f>
        <v>Florida Plantation</v>
      </c>
      <c r="D488" s="37" t="s">
        <v>178</v>
      </c>
      <c r="E488" s="4" t="s">
        <v>507</v>
      </c>
      <c r="F488" s="4" t="s">
        <v>15</v>
      </c>
      <c r="G488" s="35" t="str">
        <f t="shared" si="22"/>
        <v>LIVE</v>
      </c>
      <c r="H488" s="40">
        <v>29.2</v>
      </c>
      <c r="I488" s="12">
        <v>1</v>
      </c>
      <c r="J488" s="15">
        <v>2</v>
      </c>
      <c r="K488" s="26">
        <f t="shared" si="23"/>
        <v>669.66189003920033</v>
      </c>
      <c r="L488" s="27">
        <f>IF(H488&lt;VLOOKUP(B488,'Plot Info'!$A$2:$T$500,9,FALSE),K488*0.0001*(1/VLOOKUP(B488,'Plot Info'!$A$2:$T$500,12,FALSE)),K488*0.0001*(1/VLOOKUP(B488,'Plot Info'!$A$2:$T$500,13,FALSE)))</f>
        <v>0.53290000000000004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12.08</v>
      </c>
      <c r="P488" s="12">
        <v>244</v>
      </c>
    </row>
    <row r="489" spans="1:16">
      <c r="A489" s="27" t="str">
        <f t="shared" si="21"/>
        <v>FPC019</v>
      </c>
      <c r="B489" s="4" t="s">
        <v>511</v>
      </c>
      <c r="C489" s="27" t="str">
        <f>VLOOKUP(B489,'Plot Info'!$A$2:$T$500,2,FALSE)</f>
        <v>Florida Plantation</v>
      </c>
      <c r="D489" s="37" t="s">
        <v>179</v>
      </c>
      <c r="E489" s="4" t="s">
        <v>507</v>
      </c>
      <c r="F489" s="4" t="s">
        <v>81</v>
      </c>
      <c r="G489" s="35" t="str">
        <f t="shared" si="22"/>
        <v>DEAD</v>
      </c>
      <c r="H489" s="40">
        <v>11.4</v>
      </c>
      <c r="I489" s="12">
        <v>1</v>
      </c>
      <c r="J489" s="15">
        <v>0</v>
      </c>
      <c r="K489" s="26">
        <f t="shared" si="23"/>
        <v>102.07034531513239</v>
      </c>
      <c r="L489" s="27">
        <f>IF(H489&lt;VLOOKUP(B489,'Plot Info'!$A$2:$T$500,9,FALSE),K489*0.0001*(1/VLOOKUP(B489,'Plot Info'!$A$2:$T$500,12,FALSE)),K489*0.0001*(1/VLOOKUP(B489,'Plot Info'!$A$2:$T$500,13,FALSE)))</f>
        <v>0.19224852071005921</v>
      </c>
      <c r="M489" s="27">
        <f>IF(H489&lt;VLOOKUP(B489,'Plot Info'!$A$2:$T$500,9,FALSE),I489*1/(VLOOKUP(B489,'Plot Info'!$A$2:$T$500,12,FALSE)),I489*1/(VLOOKUP(B489,'Plot Info'!$A$2:$T$500,13,FALSE)))</f>
        <v>18.834904507916608</v>
      </c>
      <c r="N489" s="8" t="s">
        <v>420</v>
      </c>
      <c r="O489" s="40">
        <v>10.62</v>
      </c>
      <c r="P489" s="12">
        <v>243</v>
      </c>
    </row>
    <row r="490" spans="1:16">
      <c r="A490" s="27" t="str">
        <f t="shared" si="21"/>
        <v>FPC020</v>
      </c>
      <c r="B490" s="4" t="s">
        <v>511</v>
      </c>
      <c r="C490" s="27" t="str">
        <f>VLOOKUP(B490,'Plot Info'!$A$2:$T$500,2,FALSE)</f>
        <v>Florida Plantation</v>
      </c>
      <c r="D490" s="37" t="s">
        <v>180</v>
      </c>
      <c r="E490" s="4" t="s">
        <v>507</v>
      </c>
      <c r="F490" s="4" t="s">
        <v>15</v>
      </c>
      <c r="G490" s="35" t="str">
        <f t="shared" si="22"/>
        <v>LIVE</v>
      </c>
      <c r="H490" s="40">
        <v>27.3</v>
      </c>
      <c r="I490" s="12">
        <v>1</v>
      </c>
      <c r="J490" s="15">
        <v>2</v>
      </c>
      <c r="K490" s="26">
        <f t="shared" si="23"/>
        <v>585.34939719848433</v>
      </c>
      <c r="L490" s="27">
        <f>IF(H490&lt;VLOOKUP(B490,'Plot Info'!$A$2:$T$500,9,FALSE),K490*0.0001*(1/VLOOKUP(B490,'Plot Info'!$A$2:$T$500,12,FALSE)),K490*0.0001*(1/VLOOKUP(B490,'Plot Info'!$A$2:$T$500,13,FALSE)))</f>
        <v>0.46580625000000003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8.06</v>
      </c>
      <c r="P490" s="12">
        <v>237</v>
      </c>
    </row>
    <row r="491" spans="1:16">
      <c r="A491" s="27" t="str">
        <f t="shared" si="21"/>
        <v>FPC021</v>
      </c>
      <c r="B491" s="4" t="s">
        <v>511</v>
      </c>
      <c r="C491" s="27" t="str">
        <f>VLOOKUP(B491,'Plot Info'!$A$2:$T$500,2,FALSE)</f>
        <v>Florida Plantation</v>
      </c>
      <c r="D491" s="37" t="s">
        <v>219</v>
      </c>
      <c r="E491" s="4" t="s">
        <v>507</v>
      </c>
      <c r="F491" s="4" t="s">
        <v>15</v>
      </c>
      <c r="G491" s="35" t="str">
        <f t="shared" si="22"/>
        <v>LIVE</v>
      </c>
      <c r="H491" s="40">
        <v>21.6</v>
      </c>
      <c r="I491" s="12">
        <v>1</v>
      </c>
      <c r="J491" s="15">
        <v>2</v>
      </c>
      <c r="K491" s="26">
        <f t="shared" si="23"/>
        <v>366.43536711471353</v>
      </c>
      <c r="L491" s="27">
        <f>IF(H491&lt;VLOOKUP(B491,'Plot Info'!$A$2:$T$500,9,FALSE),K491*0.0001*(1/VLOOKUP(B491,'Plot Info'!$A$2:$T$500,12,FALSE)),K491*0.0001*(1/VLOOKUP(B491,'Plot Info'!$A$2:$T$500,13,FALSE)))</f>
        <v>0.29160000000000003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6.47</v>
      </c>
      <c r="P491" s="12">
        <v>236</v>
      </c>
    </row>
    <row r="492" spans="1:16">
      <c r="A492" s="27" t="str">
        <f t="shared" si="21"/>
        <v>FPC022</v>
      </c>
      <c r="B492" s="4" t="s">
        <v>511</v>
      </c>
      <c r="C492" s="27" t="str">
        <f>VLOOKUP(B492,'Plot Info'!$A$2:$T$500,2,FALSE)</f>
        <v>Florida Plantation</v>
      </c>
      <c r="D492" s="37" t="s">
        <v>220</v>
      </c>
      <c r="E492" s="4" t="s">
        <v>507</v>
      </c>
      <c r="F492" s="4" t="s">
        <v>15</v>
      </c>
      <c r="G492" s="35" t="str">
        <f t="shared" si="22"/>
        <v>LIVE</v>
      </c>
      <c r="H492" s="40">
        <v>17</v>
      </c>
      <c r="I492" s="12">
        <v>1</v>
      </c>
      <c r="J492" s="15">
        <v>2</v>
      </c>
      <c r="K492" s="26">
        <f t="shared" si="23"/>
        <v>226.98006922186255</v>
      </c>
      <c r="L492" s="27">
        <f>IF(H492&lt;VLOOKUP(B492,'Plot Info'!$A$2:$T$500,9,FALSE),K492*0.0001*(1/VLOOKUP(B492,'Plot Info'!$A$2:$T$500,12,FALSE)),K492*0.0001*(1/VLOOKUP(B492,'Plot Info'!$A$2:$T$500,13,FALSE)))</f>
        <v>0.4275147928994083</v>
      </c>
      <c r="M492" s="27">
        <f>IF(H492&lt;VLOOKUP(B492,'Plot Info'!$A$2:$T$500,9,FALSE),I492*1/(VLOOKUP(B492,'Plot Info'!$A$2:$T$500,12,FALSE)),I492*1/(VLOOKUP(B492,'Plot Info'!$A$2:$T$500,13,FALSE)))</f>
        <v>18.834904507916608</v>
      </c>
      <c r="O492" s="40">
        <v>12.39</v>
      </c>
      <c r="P492" s="12">
        <v>217</v>
      </c>
    </row>
    <row r="493" spans="1:16">
      <c r="A493" s="27" t="str">
        <f t="shared" si="21"/>
        <v>FPC023</v>
      </c>
      <c r="B493" s="4" t="s">
        <v>511</v>
      </c>
      <c r="C493" s="27" t="str">
        <f>VLOOKUP(B493,'Plot Info'!$A$2:$T$500,2,FALSE)</f>
        <v>Florida Plantation</v>
      </c>
      <c r="D493" s="37" t="s">
        <v>221</v>
      </c>
      <c r="E493" s="4" t="s">
        <v>507</v>
      </c>
      <c r="F493" s="4" t="s">
        <v>15</v>
      </c>
      <c r="G493" s="35" t="str">
        <f t="shared" si="22"/>
        <v>LIVE</v>
      </c>
      <c r="H493" s="40">
        <v>25.5</v>
      </c>
      <c r="I493" s="12">
        <v>1</v>
      </c>
      <c r="J493" s="15">
        <v>2</v>
      </c>
      <c r="K493" s="26">
        <f t="shared" si="23"/>
        <v>510.70515574919074</v>
      </c>
      <c r="L493" s="27">
        <f>IF(H493&lt;VLOOKUP(B493,'Plot Info'!$A$2:$T$500,9,FALSE),K493*0.0001*(1/VLOOKUP(B493,'Plot Info'!$A$2:$T$500,12,FALSE)),K493*0.0001*(1/VLOOKUP(B493,'Plot Info'!$A$2:$T$500,13,FALSE)))</f>
        <v>0.40640624999999997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O493" s="40">
        <v>11.87</v>
      </c>
      <c r="P493" s="12">
        <v>211</v>
      </c>
    </row>
    <row r="494" spans="1:16">
      <c r="A494" s="27" t="str">
        <f t="shared" si="21"/>
        <v>FPC024</v>
      </c>
      <c r="B494" s="4" t="s">
        <v>511</v>
      </c>
      <c r="C494" s="27" t="str">
        <f>VLOOKUP(B494,'Plot Info'!$A$2:$T$500,2,FALSE)</f>
        <v>Florida Plantation</v>
      </c>
      <c r="D494" s="37" t="s">
        <v>222</v>
      </c>
      <c r="E494" s="4" t="s">
        <v>507</v>
      </c>
      <c r="F494" s="4" t="s">
        <v>15</v>
      </c>
      <c r="G494" s="35" t="str">
        <f t="shared" si="22"/>
        <v>LIVE</v>
      </c>
      <c r="H494" s="40">
        <v>18</v>
      </c>
      <c r="I494" s="12">
        <v>1</v>
      </c>
      <c r="J494" s="15">
        <v>2</v>
      </c>
      <c r="K494" s="26">
        <f t="shared" si="23"/>
        <v>254.46900494077323</v>
      </c>
      <c r="L494" s="27">
        <f>IF(H494&lt;VLOOKUP(B494,'Plot Info'!$A$2:$T$500,9,FALSE),K494*0.0001*(1/VLOOKUP(B494,'Plot Info'!$A$2:$T$500,12,FALSE)),K494*0.0001*(1/VLOOKUP(B494,'Plot Info'!$A$2:$T$500,13,FALSE)))</f>
        <v>0.47928994082840237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11.43</v>
      </c>
      <c r="P494" s="12">
        <v>189</v>
      </c>
    </row>
    <row r="495" spans="1:16">
      <c r="A495" s="27" t="str">
        <f t="shared" si="21"/>
        <v>FPC025</v>
      </c>
      <c r="B495" s="4" t="s">
        <v>511</v>
      </c>
      <c r="C495" s="27" t="str">
        <f>VLOOKUP(B495,'Plot Info'!$A$2:$T$500,2,FALSE)</f>
        <v>Florida Plantation</v>
      </c>
      <c r="D495" s="37" t="s">
        <v>223</v>
      </c>
      <c r="E495" s="4" t="s">
        <v>507</v>
      </c>
      <c r="F495" s="4" t="s">
        <v>15</v>
      </c>
      <c r="G495" s="35" t="str">
        <f t="shared" si="22"/>
        <v>LIVE</v>
      </c>
      <c r="H495" s="40">
        <v>10.199999999999999</v>
      </c>
      <c r="I495" s="12">
        <v>1</v>
      </c>
      <c r="J495" s="15">
        <v>2</v>
      </c>
      <c r="K495" s="26">
        <f t="shared" si="23"/>
        <v>81.712824919870513</v>
      </c>
      <c r="L495" s="27">
        <f>IF(H495&lt;VLOOKUP(B495,'Plot Info'!$A$2:$T$500,9,FALSE),K495*0.0001*(1/VLOOKUP(B495,'Plot Info'!$A$2:$T$500,12,FALSE)),K495*0.0001*(1/VLOOKUP(B495,'Plot Info'!$A$2:$T$500,13,FALSE)))</f>
        <v>0.15390532544378699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9.3800000000000008</v>
      </c>
      <c r="P495" s="12">
        <v>199</v>
      </c>
    </row>
    <row r="496" spans="1:16">
      <c r="A496" s="27" t="str">
        <f t="shared" si="21"/>
        <v>FPC026</v>
      </c>
      <c r="B496" s="4" t="s">
        <v>511</v>
      </c>
      <c r="C496" s="27" t="str">
        <f>VLOOKUP(B496,'Plot Info'!$A$2:$T$500,2,FALSE)</f>
        <v>Florida Plantation</v>
      </c>
      <c r="D496" s="37" t="s">
        <v>224</v>
      </c>
      <c r="E496" s="4" t="s">
        <v>507</v>
      </c>
      <c r="F496" s="4" t="s">
        <v>15</v>
      </c>
      <c r="G496" s="35" t="str">
        <f t="shared" si="22"/>
        <v>LIVE</v>
      </c>
      <c r="H496" s="40">
        <v>18.8</v>
      </c>
      <c r="I496" s="12">
        <v>1</v>
      </c>
      <c r="J496" s="15">
        <v>2</v>
      </c>
      <c r="K496" s="26">
        <f t="shared" si="23"/>
        <v>277.59112687119415</v>
      </c>
      <c r="L496" s="27">
        <f>IF(H496&lt;VLOOKUP(B496,'Plot Info'!$A$2:$T$500,9,FALSE),K496*0.0001*(1/VLOOKUP(B496,'Plot Info'!$A$2:$T$500,12,FALSE)),K496*0.0001*(1/VLOOKUP(B496,'Plot Info'!$A$2:$T$500,13,FALSE)))</f>
        <v>0.52284023668639057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4.74</v>
      </c>
      <c r="P496" s="12">
        <v>210</v>
      </c>
    </row>
    <row r="497" spans="1:16">
      <c r="A497" s="27" t="str">
        <f t="shared" si="21"/>
        <v>FPC027</v>
      </c>
      <c r="B497" s="4" t="s">
        <v>511</v>
      </c>
      <c r="C497" s="27" t="str">
        <f>VLOOKUP(B497,'Plot Info'!$A$2:$T$500,2,FALSE)</f>
        <v>Florida Plantation</v>
      </c>
      <c r="D497" s="37" t="s">
        <v>225</v>
      </c>
      <c r="E497" s="4" t="s">
        <v>507</v>
      </c>
      <c r="F497" s="4" t="s">
        <v>15</v>
      </c>
      <c r="G497" s="35" t="str">
        <f t="shared" si="22"/>
        <v>LIVE</v>
      </c>
      <c r="H497" s="40">
        <v>15.3</v>
      </c>
      <c r="I497" s="12">
        <v>1</v>
      </c>
      <c r="J497" s="15">
        <v>2</v>
      </c>
      <c r="K497" s="26">
        <f t="shared" si="23"/>
        <v>183.85385606970868</v>
      </c>
      <c r="L497" s="27">
        <f>IF(H497&lt;VLOOKUP(B497,'Plot Info'!$A$2:$T$500,9,FALSE),K497*0.0001*(1/VLOOKUP(B497,'Plot Info'!$A$2:$T$500,12,FALSE)),K497*0.0001*(1/VLOOKUP(B497,'Plot Info'!$A$2:$T$500,13,FALSE)))</f>
        <v>0.34628698224852078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8.2899999999999991</v>
      </c>
      <c r="P497" s="12">
        <v>184</v>
      </c>
    </row>
    <row r="498" spans="1:16">
      <c r="A498" s="27" t="str">
        <f t="shared" si="21"/>
        <v>FPC028</v>
      </c>
      <c r="B498" s="4" t="s">
        <v>511</v>
      </c>
      <c r="C498" s="27" t="str">
        <f>VLOOKUP(B498,'Plot Info'!$A$2:$T$500,2,FALSE)</f>
        <v>Florida Plantation</v>
      </c>
      <c r="D498" s="37" t="s">
        <v>226</v>
      </c>
      <c r="E498" s="4" t="s">
        <v>507</v>
      </c>
      <c r="F498" s="4" t="s">
        <v>15</v>
      </c>
      <c r="G498" s="35" t="str">
        <f t="shared" si="22"/>
        <v>LIVE</v>
      </c>
      <c r="H498" s="40">
        <v>23</v>
      </c>
      <c r="I498" s="12">
        <v>1</v>
      </c>
      <c r="J498" s="15">
        <v>2</v>
      </c>
      <c r="K498" s="26">
        <f t="shared" si="23"/>
        <v>415.47562843725012</v>
      </c>
      <c r="L498" s="27">
        <f>IF(H498&lt;VLOOKUP(B498,'Plot Info'!$A$2:$T$500,9,FALSE),K498*0.0001*(1/VLOOKUP(B498,'Plot Info'!$A$2:$T$500,12,FALSE)),K498*0.0001*(1/VLOOKUP(B498,'Plot Info'!$A$2:$T$500,13,FALSE)))</f>
        <v>0.330625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9.94</v>
      </c>
      <c r="P498" s="12">
        <v>161</v>
      </c>
    </row>
    <row r="499" spans="1:16">
      <c r="A499" s="27" t="str">
        <f t="shared" si="21"/>
        <v>FPC029</v>
      </c>
      <c r="B499" s="4" t="s">
        <v>511</v>
      </c>
      <c r="C499" s="27" t="str">
        <f>VLOOKUP(B499,'Plot Info'!$A$2:$T$500,2,FALSE)</f>
        <v>Florida Plantation</v>
      </c>
      <c r="D499" s="37" t="s">
        <v>227</v>
      </c>
      <c r="E499" s="4" t="s">
        <v>507</v>
      </c>
      <c r="F499" s="4" t="s">
        <v>15</v>
      </c>
      <c r="G499" s="35" t="str">
        <f t="shared" si="22"/>
        <v>LIVE</v>
      </c>
      <c r="H499" s="40">
        <v>24.5</v>
      </c>
      <c r="I499" s="12">
        <v>1</v>
      </c>
      <c r="J499" s="15">
        <v>2</v>
      </c>
      <c r="K499" s="26">
        <f t="shared" si="23"/>
        <v>471.43524757931834</v>
      </c>
      <c r="L499" s="27">
        <f>IF(H499&lt;VLOOKUP(B499,'Plot Info'!$A$2:$T$500,9,FALSE),K499*0.0001*(1/VLOOKUP(B499,'Plot Info'!$A$2:$T$500,12,FALSE)),K499*0.0001*(1/VLOOKUP(B499,'Plot Info'!$A$2:$T$500,13,FALSE)))</f>
        <v>0.37515624999999997</v>
      </c>
      <c r="M499" s="27">
        <f>IF(H499&lt;VLOOKUP(B499,'Plot Info'!$A$2:$T$500,9,FALSE),I499*1/(VLOOKUP(B499,'Plot Info'!$A$2:$T$500,12,FALSE)),I499*1/(VLOOKUP(B499,'Plot Info'!$A$2:$T$500,13,FALSE)))</f>
        <v>7.9577471545947667</v>
      </c>
      <c r="O499" s="40">
        <v>7.35</v>
      </c>
      <c r="P499" s="12">
        <v>154</v>
      </c>
    </row>
    <row r="500" spans="1:16">
      <c r="A500" s="27" t="str">
        <f t="shared" si="21"/>
        <v>FPC030</v>
      </c>
      <c r="B500" s="4" t="s">
        <v>511</v>
      </c>
      <c r="C500" s="27" t="str">
        <f>VLOOKUP(B500,'Plot Info'!$A$2:$T$500,2,FALSE)</f>
        <v>Florida Plantation</v>
      </c>
      <c r="D500" s="37" t="s">
        <v>228</v>
      </c>
      <c r="E500" s="4" t="s">
        <v>507</v>
      </c>
      <c r="F500" s="4" t="s">
        <v>15</v>
      </c>
      <c r="G500" s="35" t="str">
        <f t="shared" si="22"/>
        <v>LIVE</v>
      </c>
      <c r="H500" s="40">
        <v>18</v>
      </c>
      <c r="I500" s="12">
        <v>1</v>
      </c>
      <c r="J500" s="15">
        <v>2</v>
      </c>
      <c r="K500" s="26">
        <f t="shared" si="23"/>
        <v>254.46900494077323</v>
      </c>
      <c r="L500" s="27">
        <f>IF(H500&lt;VLOOKUP(B500,'Plot Info'!$A$2:$T$500,9,FALSE),K500*0.0001*(1/VLOOKUP(B500,'Plot Info'!$A$2:$T$500,12,FALSE)),K500*0.0001*(1/VLOOKUP(B500,'Plot Info'!$A$2:$T$500,13,FALSE)))</f>
        <v>0.47928994082840237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9.99</v>
      </c>
      <c r="P500" s="12">
        <v>144</v>
      </c>
    </row>
    <row r="501" spans="1:16">
      <c r="A501" s="27" t="str">
        <f t="shared" si="21"/>
        <v>FPC031</v>
      </c>
      <c r="B501" s="4" t="s">
        <v>511</v>
      </c>
      <c r="C501" s="27" t="str">
        <f>VLOOKUP(B501,'Plot Info'!$A$2:$T$500,2,FALSE)</f>
        <v>Florida Plantation</v>
      </c>
      <c r="D501" s="37" t="s">
        <v>229</v>
      </c>
      <c r="E501" s="4" t="s">
        <v>507</v>
      </c>
      <c r="F501" s="4" t="s">
        <v>15</v>
      </c>
      <c r="G501" s="35" t="str">
        <f t="shared" si="22"/>
        <v>LIVE</v>
      </c>
      <c r="H501" s="40">
        <v>18.2</v>
      </c>
      <c r="I501" s="12">
        <v>1</v>
      </c>
      <c r="J501" s="15">
        <v>2</v>
      </c>
      <c r="K501" s="26">
        <f t="shared" si="23"/>
        <v>260.15528764377075</v>
      </c>
      <c r="L501" s="27">
        <f>IF(H501&lt;VLOOKUP(B501,'Plot Info'!$A$2:$T$500,9,FALSE),K501*0.0001*(1/VLOOKUP(B501,'Plot Info'!$A$2:$T$500,12,FALSE)),K501*0.0001*(1/VLOOKUP(B501,'Plot Info'!$A$2:$T$500,13,FALSE)))</f>
        <v>0.48999999999999994</v>
      </c>
      <c r="M501" s="27">
        <f>IF(H501&lt;VLOOKUP(B501,'Plot Info'!$A$2:$T$500,9,FALSE),I501*1/(VLOOKUP(B501,'Plot Info'!$A$2:$T$500,12,FALSE)),I501*1/(VLOOKUP(B501,'Plot Info'!$A$2:$T$500,13,FALSE)))</f>
        <v>18.834904507916608</v>
      </c>
      <c r="O501" s="40">
        <v>7.67</v>
      </c>
      <c r="P501" s="12">
        <v>137</v>
      </c>
    </row>
    <row r="502" spans="1:16">
      <c r="A502" s="27" t="str">
        <f t="shared" si="21"/>
        <v>FPC032</v>
      </c>
      <c r="B502" s="4" t="s">
        <v>511</v>
      </c>
      <c r="C502" s="27" t="str">
        <f>VLOOKUP(B502,'Plot Info'!$A$2:$T$500,2,FALSE)</f>
        <v>Florida Plantation</v>
      </c>
      <c r="D502" s="37" t="s">
        <v>230</v>
      </c>
      <c r="E502" s="4" t="s">
        <v>507</v>
      </c>
      <c r="F502" s="4" t="s">
        <v>15</v>
      </c>
      <c r="G502" s="35" t="str">
        <f t="shared" si="22"/>
        <v>LIVE</v>
      </c>
      <c r="H502" s="40">
        <v>16.8</v>
      </c>
      <c r="I502" s="12">
        <v>1</v>
      </c>
      <c r="J502" s="15">
        <v>2</v>
      </c>
      <c r="K502" s="26">
        <f t="shared" si="23"/>
        <v>221.6707776372958</v>
      </c>
      <c r="L502" s="27">
        <f>IF(H502&lt;VLOOKUP(B502,'Plot Info'!$A$2:$T$500,9,FALSE),K502*0.0001*(1/VLOOKUP(B502,'Plot Info'!$A$2:$T$500,12,FALSE)),K502*0.0001*(1/VLOOKUP(B502,'Plot Info'!$A$2:$T$500,13,FALSE)))</f>
        <v>0.41751479289940829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3.14</v>
      </c>
      <c r="P502" s="12">
        <v>139</v>
      </c>
    </row>
    <row r="503" spans="1:16">
      <c r="A503" s="27" t="str">
        <f t="shared" si="21"/>
        <v>FPC033</v>
      </c>
      <c r="B503" s="4" t="s">
        <v>511</v>
      </c>
      <c r="C503" s="27" t="str">
        <f>VLOOKUP(B503,'Plot Info'!$A$2:$T$500,2,FALSE)</f>
        <v>Florida Plantation</v>
      </c>
      <c r="D503" s="37" t="s">
        <v>231</v>
      </c>
      <c r="E503" s="4" t="s">
        <v>507</v>
      </c>
      <c r="F503" s="4" t="s">
        <v>15</v>
      </c>
      <c r="G503" s="35" t="str">
        <f t="shared" si="22"/>
        <v>LIVE</v>
      </c>
      <c r="H503" s="40">
        <v>14.3</v>
      </c>
      <c r="I503" s="12">
        <v>1</v>
      </c>
      <c r="J503" s="15">
        <v>2</v>
      </c>
      <c r="K503" s="26">
        <f t="shared" si="23"/>
        <v>160.6060704331442</v>
      </c>
      <c r="L503" s="27">
        <f>IF(H503&lt;VLOOKUP(B503,'Plot Info'!$A$2:$T$500,9,FALSE),K503*0.0001*(1/VLOOKUP(B503,'Plot Info'!$A$2:$T$500,12,FALSE)),K503*0.0001*(1/VLOOKUP(B503,'Plot Info'!$A$2:$T$500,13,FALSE)))</f>
        <v>0.30249999999999999</v>
      </c>
      <c r="M503" s="27">
        <f>IF(H503&lt;VLOOKUP(B503,'Plot Info'!$A$2:$T$500,9,FALSE),I503*1/(VLOOKUP(B503,'Plot Info'!$A$2:$T$500,12,FALSE)),I503*1/(VLOOKUP(B503,'Plot Info'!$A$2:$T$500,13,FALSE)))</f>
        <v>18.834904507916608</v>
      </c>
      <c r="O503" s="40">
        <v>9.52</v>
      </c>
      <c r="P503" s="12">
        <v>119</v>
      </c>
    </row>
    <row r="504" spans="1:16">
      <c r="A504" s="27" t="str">
        <f t="shared" si="21"/>
        <v>FPC034</v>
      </c>
      <c r="B504" s="4" t="s">
        <v>511</v>
      </c>
      <c r="C504" s="27" t="str">
        <f>VLOOKUP(B504,'Plot Info'!$A$2:$T$500,2,FALSE)</f>
        <v>Florida Plantation</v>
      </c>
      <c r="D504" s="37" t="s">
        <v>232</v>
      </c>
      <c r="E504" s="4" t="s">
        <v>507</v>
      </c>
      <c r="F504" s="4" t="s">
        <v>15</v>
      </c>
      <c r="G504" s="35" t="str">
        <f t="shared" si="22"/>
        <v>LIVE</v>
      </c>
      <c r="H504" s="40">
        <v>14.1</v>
      </c>
      <c r="I504" s="12">
        <v>1</v>
      </c>
      <c r="J504" s="15">
        <v>2</v>
      </c>
      <c r="K504" s="26">
        <f t="shared" si="23"/>
        <v>156.14500886504669</v>
      </c>
      <c r="L504" s="27">
        <f>IF(H504&lt;VLOOKUP(B504,'Plot Info'!$A$2:$T$500,9,FALSE),K504*0.0001*(1/VLOOKUP(B504,'Plot Info'!$A$2:$T$500,12,FALSE)),K504*0.0001*(1/VLOOKUP(B504,'Plot Info'!$A$2:$T$500,13,FALSE)))</f>
        <v>0.29409763313609466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10.48</v>
      </c>
      <c r="P504" s="12">
        <v>114</v>
      </c>
    </row>
    <row r="505" spans="1:16">
      <c r="A505" s="27" t="str">
        <f t="shared" si="21"/>
        <v>FPC035</v>
      </c>
      <c r="B505" s="4" t="s">
        <v>511</v>
      </c>
      <c r="C505" s="27" t="str">
        <f>VLOOKUP(B505,'Plot Info'!$A$2:$T$500,2,FALSE)</f>
        <v>Florida Plantation</v>
      </c>
      <c r="D505" s="37" t="s">
        <v>233</v>
      </c>
      <c r="E505" s="4" t="s">
        <v>507</v>
      </c>
      <c r="F505" s="4" t="s">
        <v>15</v>
      </c>
      <c r="G505" s="35" t="str">
        <f t="shared" si="22"/>
        <v>LIVE</v>
      </c>
      <c r="H505" s="40">
        <v>14.8</v>
      </c>
      <c r="I505" s="12">
        <v>1</v>
      </c>
      <c r="J505" s="15">
        <v>2</v>
      </c>
      <c r="K505" s="26">
        <f t="shared" si="23"/>
        <v>172.0336137105771</v>
      </c>
      <c r="L505" s="27">
        <f>IF(H505&lt;VLOOKUP(B505,'Plot Info'!$A$2:$T$500,9,FALSE),K505*0.0001*(1/VLOOKUP(B505,'Plot Info'!$A$2:$T$500,12,FALSE)),K505*0.0001*(1/VLOOKUP(B505,'Plot Info'!$A$2:$T$500,13,FALSE)))</f>
        <v>0.3240236686390533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11.29</v>
      </c>
      <c r="P505" s="12">
        <v>109</v>
      </c>
    </row>
    <row r="506" spans="1:16">
      <c r="A506" s="27" t="str">
        <f t="shared" si="21"/>
        <v>FPC036</v>
      </c>
      <c r="B506" s="4" t="s">
        <v>511</v>
      </c>
      <c r="C506" s="27" t="str">
        <f>VLOOKUP(B506,'Plot Info'!$A$2:$T$500,2,FALSE)</f>
        <v>Florida Plantation</v>
      </c>
      <c r="D506" s="37" t="s">
        <v>234</v>
      </c>
      <c r="E506" s="4" t="s">
        <v>507</v>
      </c>
      <c r="F506" s="4" t="s">
        <v>15</v>
      </c>
      <c r="G506" s="35" t="str">
        <f t="shared" si="22"/>
        <v>LIVE</v>
      </c>
      <c r="H506" s="40">
        <v>22.5</v>
      </c>
      <c r="I506" s="12">
        <v>1</v>
      </c>
      <c r="J506" s="15">
        <v>2</v>
      </c>
      <c r="K506" s="26">
        <f t="shared" si="23"/>
        <v>397.60782021995817</v>
      </c>
      <c r="L506" s="27">
        <f>IF(H506&lt;VLOOKUP(B506,'Plot Info'!$A$2:$T$500,9,FALSE),K506*0.0001*(1/VLOOKUP(B506,'Plot Info'!$A$2:$T$500,12,FALSE)),K506*0.0001*(1/VLOOKUP(B506,'Plot Info'!$A$2:$T$500,13,FALSE)))</f>
        <v>0.31640624999999994</v>
      </c>
      <c r="M506" s="27">
        <f>IF(H506&lt;VLOOKUP(B506,'Plot Info'!$A$2:$T$500,9,FALSE),I506*1/(VLOOKUP(B506,'Plot Info'!$A$2:$T$500,12,FALSE)),I506*1/(VLOOKUP(B506,'Plot Info'!$A$2:$T$500,13,FALSE)))</f>
        <v>7.9577471545947667</v>
      </c>
      <c r="O506" s="40">
        <v>11.29</v>
      </c>
      <c r="P506" s="12">
        <v>94</v>
      </c>
    </row>
    <row r="507" spans="1:16">
      <c r="A507" s="27" t="str">
        <f t="shared" si="21"/>
        <v>FPC037</v>
      </c>
      <c r="B507" s="4" t="s">
        <v>511</v>
      </c>
      <c r="C507" s="27" t="str">
        <f>VLOOKUP(B507,'Plot Info'!$A$2:$T$500,2,FALSE)</f>
        <v>Florida Plantation</v>
      </c>
      <c r="D507" s="37" t="s">
        <v>235</v>
      </c>
      <c r="E507" s="4" t="s">
        <v>507</v>
      </c>
      <c r="F507" s="4" t="s">
        <v>15</v>
      </c>
      <c r="G507" s="35" t="str">
        <f t="shared" si="22"/>
        <v>LIVE</v>
      </c>
      <c r="H507" s="40">
        <v>27.4</v>
      </c>
      <c r="I507" s="12">
        <v>1</v>
      </c>
      <c r="J507" s="15">
        <v>2</v>
      </c>
      <c r="K507" s="26">
        <f t="shared" si="23"/>
        <v>589.64552515226819</v>
      </c>
      <c r="L507" s="27">
        <f>IF(H507&lt;VLOOKUP(B507,'Plot Info'!$A$2:$T$500,9,FALSE),K507*0.0001*(1/VLOOKUP(B507,'Plot Info'!$A$2:$T$500,12,FALSE)),K507*0.0001*(1/VLOOKUP(B507,'Plot Info'!$A$2:$T$500,13,FALSE)))</f>
        <v>0.46922499999999995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5.75</v>
      </c>
      <c r="P507" s="12">
        <v>76</v>
      </c>
    </row>
    <row r="508" spans="1:16">
      <c r="A508" s="27" t="str">
        <f t="shared" si="21"/>
        <v>FPC038</v>
      </c>
      <c r="B508" s="4" t="s">
        <v>511</v>
      </c>
      <c r="C508" s="27" t="str">
        <f>VLOOKUP(B508,'Plot Info'!$A$2:$T$500,2,FALSE)</f>
        <v>Florida Plantation</v>
      </c>
      <c r="D508" s="37" t="s">
        <v>238</v>
      </c>
      <c r="E508" s="4" t="s">
        <v>507</v>
      </c>
      <c r="F508" s="4" t="s">
        <v>15</v>
      </c>
      <c r="G508" s="35" t="str">
        <f t="shared" si="22"/>
        <v>LIVE</v>
      </c>
      <c r="H508" s="40">
        <v>27.4</v>
      </c>
      <c r="I508" s="12">
        <v>1</v>
      </c>
      <c r="J508" s="15">
        <v>2</v>
      </c>
      <c r="K508" s="26">
        <f t="shared" si="23"/>
        <v>589.64552515226819</v>
      </c>
      <c r="L508" s="27">
        <f>IF(H508&lt;VLOOKUP(B508,'Plot Info'!$A$2:$T$500,9,FALSE),K508*0.0001*(1/VLOOKUP(B508,'Plot Info'!$A$2:$T$500,12,FALSE)),K508*0.0001*(1/VLOOKUP(B508,'Plot Info'!$A$2:$T$500,13,FALSE)))</f>
        <v>0.46922499999999995</v>
      </c>
      <c r="M508" s="27">
        <f>IF(H508&lt;VLOOKUP(B508,'Plot Info'!$A$2:$T$500,9,FALSE),I508*1/(VLOOKUP(B508,'Plot Info'!$A$2:$T$500,12,FALSE)),I508*1/(VLOOKUP(B508,'Plot Info'!$A$2:$T$500,13,FALSE)))</f>
        <v>7.9577471545947667</v>
      </c>
      <c r="N508" s="8" t="s">
        <v>512</v>
      </c>
      <c r="O508" s="40">
        <v>9.56</v>
      </c>
      <c r="P508" s="12">
        <v>70</v>
      </c>
    </row>
    <row r="509" spans="1:16">
      <c r="A509" s="27" t="str">
        <f t="shared" si="21"/>
        <v>MAA001</v>
      </c>
      <c r="B509" s="4" t="s">
        <v>315</v>
      </c>
      <c r="C509" s="27" t="str">
        <f>VLOOKUP(B509,'Plot Info'!$A$2:$T$500,2,FALSE)</f>
        <v>Michigan AmerifluxTower</v>
      </c>
      <c r="D509" s="37" t="s">
        <v>161</v>
      </c>
      <c r="E509" s="4" t="s">
        <v>10</v>
      </c>
      <c r="F509" s="13" t="s">
        <v>15</v>
      </c>
      <c r="G509" s="35" t="str">
        <f t="shared" si="22"/>
        <v>LIVE</v>
      </c>
      <c r="H509" s="40">
        <v>25.8</v>
      </c>
      <c r="I509" s="12">
        <v>1</v>
      </c>
      <c r="J509" s="15">
        <v>2</v>
      </c>
      <c r="K509" s="26">
        <f t="shared" si="23"/>
        <v>522.79243348387752</v>
      </c>
      <c r="L509" s="27">
        <f>IF(H509&lt;VLOOKUP(B509,'Plot Info'!$A$2:$T$500,9,FALSE),K509*0.0001*(1/VLOOKUP(B509,'Plot Info'!$A$2:$T$500,12,FALSE)),K509*0.0001*(1/VLOOKUP(B509,'Plot Info'!$A$2:$T$500,13,FALSE)))</f>
        <v>0.41602500000000003</v>
      </c>
      <c r="M509" s="27">
        <f>IF(H509&lt;VLOOKUP(B509,'Plot Info'!$A$2:$T$500,9,FALSE),I509*1/(VLOOKUP(B509,'Plot Info'!$A$2:$T$500,12,FALSE)),I509*1/(VLOOKUP(B509,'Plot Info'!$A$2:$T$500,13,FALSE)))</f>
        <v>7.9577471545947667</v>
      </c>
      <c r="O509" s="40">
        <v>5.88</v>
      </c>
      <c r="P509" s="12">
        <v>86</v>
      </c>
    </row>
    <row r="510" spans="1:16">
      <c r="A510" s="27" t="str">
        <f t="shared" si="21"/>
        <v>MAA002</v>
      </c>
      <c r="B510" s="4" t="s">
        <v>315</v>
      </c>
      <c r="C510" s="27" t="str">
        <f>VLOOKUP(B510,'Plot Info'!$A$2:$T$500,2,FALSE)</f>
        <v>Michigan AmerifluxTower</v>
      </c>
      <c r="D510" s="37" t="s">
        <v>162</v>
      </c>
      <c r="E510" s="4" t="s">
        <v>10</v>
      </c>
      <c r="F510" s="13" t="s">
        <v>15</v>
      </c>
      <c r="G510" s="35" t="str">
        <f t="shared" si="22"/>
        <v>LIVE</v>
      </c>
      <c r="H510" s="40">
        <v>29.4</v>
      </c>
      <c r="I510" s="12">
        <v>1</v>
      </c>
      <c r="J510" s="15">
        <v>2</v>
      </c>
      <c r="K510" s="26">
        <f t="shared" si="23"/>
        <v>678.86675651421831</v>
      </c>
      <c r="L510" s="27">
        <f>IF(H510&lt;VLOOKUP(B510,'Plot Info'!$A$2:$T$500,9,FALSE),K510*0.0001*(1/VLOOKUP(B510,'Plot Info'!$A$2:$T$500,12,FALSE)),K510*0.0001*(1/VLOOKUP(B510,'Plot Info'!$A$2:$T$500,13,FALSE)))</f>
        <v>0.54022499999999996</v>
      </c>
      <c r="M510" s="27">
        <f>IF(H510&lt;VLOOKUP(B510,'Plot Info'!$A$2:$T$500,9,FALSE),I510*1/(VLOOKUP(B510,'Plot Info'!$A$2:$T$500,12,FALSE)),I510*1/(VLOOKUP(B510,'Plot Info'!$A$2:$T$500,13,FALSE)))</f>
        <v>7.9577471545947667</v>
      </c>
      <c r="O510" s="40">
        <v>5.96</v>
      </c>
      <c r="P510" s="12">
        <v>85</v>
      </c>
    </row>
    <row r="511" spans="1:16">
      <c r="A511" s="27" t="str">
        <f t="shared" si="21"/>
        <v>MAA003</v>
      </c>
      <c r="B511" s="4" t="s">
        <v>315</v>
      </c>
      <c r="C511" s="27" t="str">
        <f>VLOOKUP(B511,'Plot Info'!$A$2:$T$500,2,FALSE)</f>
        <v>Michigan AmerifluxTower</v>
      </c>
      <c r="D511" s="37" t="s">
        <v>163</v>
      </c>
      <c r="E511" s="4" t="s">
        <v>117</v>
      </c>
      <c r="F511" s="13" t="s">
        <v>81</v>
      </c>
      <c r="G511" s="35" t="str">
        <f t="shared" si="22"/>
        <v>DEAD</v>
      </c>
      <c r="H511" s="40">
        <v>21.2</v>
      </c>
      <c r="I511" s="12">
        <v>1</v>
      </c>
      <c r="J511" s="15">
        <v>2</v>
      </c>
      <c r="K511" s="26">
        <f t="shared" si="23"/>
        <v>352.98935055734916</v>
      </c>
      <c r="L511" s="27">
        <f>IF(H511&lt;VLOOKUP(B511,'Plot Info'!$A$2:$T$500,9,FALSE),K511*0.0001*(1/VLOOKUP(B511,'Plot Info'!$A$2:$T$500,12,FALSE)),K511*0.0001*(1/VLOOKUP(B511,'Plot Info'!$A$2:$T$500,13,FALSE)))</f>
        <v>0.28090000000000004</v>
      </c>
      <c r="M511" s="27">
        <f>IF(H511&lt;VLOOKUP(B511,'Plot Info'!$A$2:$T$500,9,FALSE),I511*1/(VLOOKUP(B511,'Plot Info'!$A$2:$T$500,12,FALSE)),I511*1/(VLOOKUP(B511,'Plot Info'!$A$2:$T$500,13,FALSE)))</f>
        <v>7.9577471545947667</v>
      </c>
      <c r="O511" s="40">
        <v>8.67</v>
      </c>
      <c r="P511" s="12">
        <v>109</v>
      </c>
    </row>
    <row r="512" spans="1:16">
      <c r="A512" s="27" t="str">
        <f t="shared" si="21"/>
        <v>MAA004</v>
      </c>
      <c r="B512" s="4" t="s">
        <v>315</v>
      </c>
      <c r="C512" s="27" t="str">
        <f>VLOOKUP(B512,'Plot Info'!$A$2:$T$500,2,FALSE)</f>
        <v>Michigan AmerifluxTower</v>
      </c>
      <c r="D512" s="37" t="s">
        <v>164</v>
      </c>
      <c r="E512" s="4" t="s">
        <v>117</v>
      </c>
      <c r="F512" s="13" t="s">
        <v>81</v>
      </c>
      <c r="G512" s="35" t="str">
        <f t="shared" si="22"/>
        <v>DEAD</v>
      </c>
      <c r="H512" s="40">
        <v>27.7</v>
      </c>
      <c r="I512" s="12">
        <v>1</v>
      </c>
      <c r="J512" s="15">
        <v>2</v>
      </c>
      <c r="K512" s="26">
        <f t="shared" si="23"/>
        <v>602.62815679322807</v>
      </c>
      <c r="L512" s="27">
        <f>IF(H512&lt;VLOOKUP(B512,'Plot Info'!$A$2:$T$500,9,FALSE),K512*0.0001*(1/VLOOKUP(B512,'Plot Info'!$A$2:$T$500,12,FALSE)),K512*0.0001*(1/VLOOKUP(B512,'Plot Info'!$A$2:$T$500,13,FALSE)))</f>
        <v>0.47955624999999996</v>
      </c>
      <c r="M512" s="27">
        <f>IF(H512&lt;VLOOKUP(B512,'Plot Info'!$A$2:$T$500,9,FALSE),I512*1/(VLOOKUP(B512,'Plot Info'!$A$2:$T$500,12,FALSE)),I512*1/(VLOOKUP(B512,'Plot Info'!$A$2:$T$500,13,FALSE)))</f>
        <v>7.9577471545947667</v>
      </c>
      <c r="O512" s="40">
        <v>10.39</v>
      </c>
      <c r="P512" s="12">
        <v>123</v>
      </c>
    </row>
    <row r="513" spans="1:16">
      <c r="A513" s="27" t="str">
        <f t="shared" si="21"/>
        <v>MAA005</v>
      </c>
      <c r="B513" s="4" t="s">
        <v>315</v>
      </c>
      <c r="C513" s="27" t="str">
        <f>VLOOKUP(B513,'Plot Info'!$A$2:$T$500,2,FALSE)</f>
        <v>Michigan AmerifluxTower</v>
      </c>
      <c r="D513" s="37" t="s">
        <v>165</v>
      </c>
      <c r="E513" s="4" t="s">
        <v>117</v>
      </c>
      <c r="F513" s="13" t="s">
        <v>15</v>
      </c>
      <c r="G513" s="35" t="str">
        <f t="shared" si="22"/>
        <v>LIVE</v>
      </c>
      <c r="H513" s="40">
        <v>22.3</v>
      </c>
      <c r="I513" s="12">
        <v>1</v>
      </c>
      <c r="J513" s="15">
        <v>2</v>
      </c>
      <c r="K513" s="26">
        <f t="shared" si="23"/>
        <v>390.57065267591707</v>
      </c>
      <c r="L513" s="27">
        <f>IF(H513&lt;VLOOKUP(B513,'Plot Info'!$A$2:$T$500,9,FALSE),K513*0.0001*(1/VLOOKUP(B513,'Plot Info'!$A$2:$T$500,12,FALSE)),K513*0.0001*(1/VLOOKUP(B513,'Plot Info'!$A$2:$T$500,13,FALSE)))</f>
        <v>0.31080625000000001</v>
      </c>
      <c r="M513" s="27">
        <f>IF(H513&lt;VLOOKUP(B513,'Plot Info'!$A$2:$T$500,9,FALSE),I513*1/(VLOOKUP(B513,'Plot Info'!$A$2:$T$500,12,FALSE)),I513*1/(VLOOKUP(B513,'Plot Info'!$A$2:$T$500,13,FALSE)))</f>
        <v>7.9577471545947667</v>
      </c>
      <c r="N513" s="8" t="s">
        <v>318</v>
      </c>
      <c r="O513" s="40">
        <v>13.17</v>
      </c>
      <c r="P513" s="12">
        <v>85</v>
      </c>
    </row>
    <row r="514" spans="1:16">
      <c r="A514" s="27" t="str">
        <f t="shared" ref="A514:A577" si="24">CONCATENATE(B514,D514)</f>
        <v>MAA006</v>
      </c>
      <c r="B514" s="4" t="s">
        <v>315</v>
      </c>
      <c r="C514" s="27" t="str">
        <f>VLOOKUP(B514,'Plot Info'!$A$2:$T$500,2,FALSE)</f>
        <v>Michigan AmerifluxTower</v>
      </c>
      <c r="D514" s="37" t="s">
        <v>166</v>
      </c>
      <c r="E514" s="4" t="s">
        <v>117</v>
      </c>
      <c r="F514" s="13" t="s">
        <v>15</v>
      </c>
      <c r="G514" s="35" t="str">
        <f t="shared" ref="G514:G577" si="25">IF(F514="*","DEAD","LIVE")</f>
        <v>LIVE</v>
      </c>
      <c r="H514" s="40">
        <v>24.3</v>
      </c>
      <c r="I514" s="12">
        <v>1</v>
      </c>
      <c r="J514" s="15">
        <v>2</v>
      </c>
      <c r="K514" s="26">
        <f t="shared" ref="K514:K577" si="26">((H514/2)^2)*PI()*I514</f>
        <v>463.76976150455926</v>
      </c>
      <c r="L514" s="27">
        <f>IF(H514&lt;VLOOKUP(B514,'Plot Info'!$A$2:$T$500,9,FALSE),K514*0.0001*(1/VLOOKUP(B514,'Plot Info'!$A$2:$T$500,12,FALSE)),K514*0.0001*(1/VLOOKUP(B514,'Plot Info'!$A$2:$T$500,13,FALSE)))</f>
        <v>0.36905624999999997</v>
      </c>
      <c r="M514" s="27">
        <f>IF(H514&lt;VLOOKUP(B514,'Plot Info'!$A$2:$T$500,9,FALSE),I514*1/(VLOOKUP(B514,'Plot Info'!$A$2:$T$500,12,FALSE)),I514*1/(VLOOKUP(B514,'Plot Info'!$A$2:$T$500,13,FALSE)))</f>
        <v>7.9577471545947667</v>
      </c>
      <c r="O514" s="40">
        <v>12.04</v>
      </c>
      <c r="P514" s="12">
        <v>73</v>
      </c>
    </row>
    <row r="515" spans="1:16">
      <c r="A515" s="27" t="str">
        <f t="shared" si="24"/>
        <v>MAA007</v>
      </c>
      <c r="B515" s="4" t="s">
        <v>315</v>
      </c>
      <c r="C515" s="27" t="str">
        <f>VLOOKUP(B515,'Plot Info'!$A$2:$T$500,2,FALSE)</f>
        <v>Michigan AmerifluxTower</v>
      </c>
      <c r="D515" s="37" t="s">
        <v>167</v>
      </c>
      <c r="E515" s="4" t="s">
        <v>117</v>
      </c>
      <c r="F515" s="13" t="s">
        <v>15</v>
      </c>
      <c r="G515" s="35" t="str">
        <f t="shared" si="25"/>
        <v>LIVE</v>
      </c>
      <c r="H515" s="40">
        <v>29.3</v>
      </c>
      <c r="I515" s="12">
        <v>1</v>
      </c>
      <c r="J515" s="15">
        <v>2</v>
      </c>
      <c r="K515" s="26">
        <f t="shared" si="26"/>
        <v>674.25646929507536</v>
      </c>
      <c r="L515" s="27">
        <f>IF(H515&lt;VLOOKUP(B515,'Plot Info'!$A$2:$T$500,9,FALSE),K515*0.0001*(1/VLOOKUP(B515,'Plot Info'!$A$2:$T$500,12,FALSE)),K515*0.0001*(1/VLOOKUP(B515,'Plot Info'!$A$2:$T$500,13,FALSE)))</f>
        <v>0.53655625000000007</v>
      </c>
      <c r="M515" s="27">
        <f>IF(H515&lt;VLOOKUP(B515,'Plot Info'!$A$2:$T$500,9,FALSE),I515*1/(VLOOKUP(B515,'Plot Info'!$A$2:$T$500,12,FALSE)),I515*1/(VLOOKUP(B515,'Plot Info'!$A$2:$T$500,13,FALSE)))</f>
        <v>7.9577471545947667</v>
      </c>
      <c r="O515" s="40">
        <v>12.48</v>
      </c>
      <c r="P515" s="12">
        <v>71</v>
      </c>
    </row>
    <row r="516" spans="1:16">
      <c r="A516" s="27" t="str">
        <f t="shared" si="24"/>
        <v>MAA008</v>
      </c>
      <c r="B516" s="4" t="s">
        <v>315</v>
      </c>
      <c r="C516" s="27" t="str">
        <f>VLOOKUP(B516,'Plot Info'!$A$2:$T$500,2,FALSE)</f>
        <v>Michigan AmerifluxTower</v>
      </c>
      <c r="D516" s="37" t="s">
        <v>168</v>
      </c>
      <c r="E516" s="4" t="s">
        <v>117</v>
      </c>
      <c r="F516" s="13" t="s">
        <v>15</v>
      </c>
      <c r="G516" s="35" t="str">
        <f t="shared" si="25"/>
        <v>LIVE</v>
      </c>
      <c r="H516" s="40">
        <v>27.6</v>
      </c>
      <c r="I516" s="12">
        <v>1</v>
      </c>
      <c r="J516" s="15">
        <v>2</v>
      </c>
      <c r="K516" s="26">
        <f t="shared" si="26"/>
        <v>598.28490494964024</v>
      </c>
      <c r="L516" s="27">
        <f>IF(H516&lt;VLOOKUP(B516,'Plot Info'!$A$2:$T$500,9,FALSE),K516*0.0001*(1/VLOOKUP(B516,'Plot Info'!$A$2:$T$500,12,FALSE)),K516*0.0001*(1/VLOOKUP(B516,'Plot Info'!$A$2:$T$500,13,FALSE)))</f>
        <v>0.47610000000000002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16.22</v>
      </c>
      <c r="P516" s="12">
        <v>77</v>
      </c>
    </row>
    <row r="517" spans="1:16">
      <c r="A517" s="27" t="str">
        <f t="shared" si="24"/>
        <v>MAA009</v>
      </c>
      <c r="B517" s="4" t="s">
        <v>315</v>
      </c>
      <c r="C517" s="27" t="str">
        <f>VLOOKUP(B517,'Plot Info'!$A$2:$T$500,2,FALSE)</f>
        <v>Michigan AmerifluxTower</v>
      </c>
      <c r="D517" s="37" t="s">
        <v>169</v>
      </c>
      <c r="E517" s="4" t="s">
        <v>117</v>
      </c>
      <c r="F517" s="13" t="s">
        <v>16</v>
      </c>
      <c r="G517" s="35" t="str">
        <f t="shared" si="25"/>
        <v>LIVE</v>
      </c>
      <c r="H517" s="40">
        <v>20.5</v>
      </c>
      <c r="I517" s="12">
        <v>1</v>
      </c>
      <c r="J517" s="15">
        <v>2</v>
      </c>
      <c r="K517" s="26">
        <f t="shared" si="26"/>
        <v>330.06357816777762</v>
      </c>
      <c r="L517" s="27">
        <f>IF(H517&lt;VLOOKUP(B517,'Plot Info'!$A$2:$T$500,9,FALSE),K517*0.0001*(1/VLOOKUP(B517,'Plot Info'!$A$2:$T$500,12,FALSE)),K517*0.0001*(1/VLOOKUP(B517,'Plot Info'!$A$2:$T$500,13,FALSE)))</f>
        <v>0.26265624999999998</v>
      </c>
      <c r="M517" s="27">
        <f>IF(H517&lt;VLOOKUP(B517,'Plot Info'!$A$2:$T$500,9,FALSE),I517*1/(VLOOKUP(B517,'Plot Info'!$A$2:$T$500,12,FALSE)),I517*1/(VLOOKUP(B517,'Plot Info'!$A$2:$T$500,13,FALSE)))</f>
        <v>7.9577471545947667</v>
      </c>
      <c r="O517" s="40">
        <v>17.95</v>
      </c>
      <c r="P517" s="12">
        <v>56</v>
      </c>
    </row>
    <row r="518" spans="1:16">
      <c r="A518" s="27" t="str">
        <f t="shared" si="24"/>
        <v>MAA010</v>
      </c>
      <c r="B518" s="4" t="s">
        <v>315</v>
      </c>
      <c r="C518" s="27" t="str">
        <f>VLOOKUP(B518,'Plot Info'!$A$2:$T$500,2,FALSE)</f>
        <v>Michigan AmerifluxTower</v>
      </c>
      <c r="D518" s="37" t="s">
        <v>170</v>
      </c>
      <c r="E518" s="4" t="s">
        <v>317</v>
      </c>
      <c r="F518" s="13" t="s">
        <v>15</v>
      </c>
      <c r="G518" s="35" t="str">
        <f t="shared" si="25"/>
        <v>LIVE</v>
      </c>
      <c r="H518" s="40">
        <v>32.299999999999997</v>
      </c>
      <c r="I518" s="12">
        <v>1</v>
      </c>
      <c r="J518" s="15">
        <v>2</v>
      </c>
      <c r="K518" s="26">
        <f t="shared" si="26"/>
        <v>819.39804989092363</v>
      </c>
      <c r="L518" s="27">
        <f>IF(H518&lt;VLOOKUP(B518,'Plot Info'!$A$2:$T$500,9,FALSE),K518*0.0001*(1/VLOOKUP(B518,'Plot Info'!$A$2:$T$500,12,FALSE)),K518*0.0001*(1/VLOOKUP(B518,'Plot Info'!$A$2:$T$500,13,FALSE)))</f>
        <v>0.65205624999999989</v>
      </c>
      <c r="M518" s="27">
        <f>IF(H518&lt;VLOOKUP(B518,'Plot Info'!$A$2:$T$500,9,FALSE),I518*1/(VLOOKUP(B518,'Plot Info'!$A$2:$T$500,12,FALSE)),I518*1/(VLOOKUP(B518,'Plot Info'!$A$2:$T$500,13,FALSE)))</f>
        <v>7.9577471545947667</v>
      </c>
      <c r="O518" s="40">
        <v>19.95</v>
      </c>
      <c r="P518" s="12">
        <v>37</v>
      </c>
    </row>
    <row r="519" spans="1:16">
      <c r="A519" s="27" t="str">
        <f t="shared" si="24"/>
        <v>MAA011</v>
      </c>
      <c r="B519" s="4" t="s">
        <v>315</v>
      </c>
      <c r="C519" s="27" t="str">
        <f>VLOOKUP(B519,'Plot Info'!$A$2:$T$500,2,FALSE)</f>
        <v>Michigan AmerifluxTower</v>
      </c>
      <c r="D519" s="37" t="s">
        <v>171</v>
      </c>
      <c r="E519" s="4" t="s">
        <v>317</v>
      </c>
      <c r="F519" s="13" t="s">
        <v>15</v>
      </c>
      <c r="G519" s="35" t="str">
        <f t="shared" si="25"/>
        <v>LIVE</v>
      </c>
      <c r="H519" s="40">
        <v>34.4</v>
      </c>
      <c r="I519" s="12">
        <v>1</v>
      </c>
      <c r="J519" s="15">
        <v>2</v>
      </c>
      <c r="K519" s="26">
        <f t="shared" si="26"/>
        <v>929.40877063800428</v>
      </c>
      <c r="L519" s="27">
        <f>IF(H519&lt;VLOOKUP(B519,'Plot Info'!$A$2:$T$500,9,FALSE),K519*0.0001*(1/VLOOKUP(B519,'Plot Info'!$A$2:$T$500,12,FALSE)),K519*0.0001*(1/VLOOKUP(B519,'Plot Info'!$A$2:$T$500,13,FALSE)))</f>
        <v>0.73959999999999992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18.62</v>
      </c>
      <c r="P519" s="12">
        <v>10</v>
      </c>
    </row>
    <row r="520" spans="1:16">
      <c r="A520" s="27" t="str">
        <f t="shared" si="24"/>
        <v>MAA012</v>
      </c>
      <c r="B520" s="4" t="s">
        <v>315</v>
      </c>
      <c r="C520" s="27" t="str">
        <f>VLOOKUP(B520,'Plot Info'!$A$2:$T$500,2,FALSE)</f>
        <v>Michigan AmerifluxTower</v>
      </c>
      <c r="D520" s="37" t="s">
        <v>172</v>
      </c>
      <c r="E520" s="4" t="s">
        <v>317</v>
      </c>
      <c r="F520" s="13" t="s">
        <v>15</v>
      </c>
      <c r="G520" s="35" t="str">
        <f t="shared" si="25"/>
        <v>LIVE</v>
      </c>
      <c r="H520" s="40">
        <v>38.799999999999997</v>
      </c>
      <c r="I520" s="12">
        <v>1</v>
      </c>
      <c r="J520" s="15">
        <v>2</v>
      </c>
      <c r="K520" s="26">
        <f t="shared" si="26"/>
        <v>1182.3698111050544</v>
      </c>
      <c r="L520" s="27">
        <f>IF(H520&lt;VLOOKUP(B520,'Plot Info'!$A$2:$T$500,9,FALSE),K520*0.0001*(1/VLOOKUP(B520,'Plot Info'!$A$2:$T$500,12,FALSE)),K520*0.0001*(1/VLOOKUP(B520,'Plot Info'!$A$2:$T$500,13,FALSE)))</f>
        <v>0.94089999999999985</v>
      </c>
      <c r="M520" s="27">
        <f>IF(H520&lt;VLOOKUP(B520,'Plot Info'!$A$2:$T$500,9,FALSE),I520*1/(VLOOKUP(B520,'Plot Info'!$A$2:$T$500,12,FALSE)),I520*1/(VLOOKUP(B520,'Plot Info'!$A$2:$T$500,13,FALSE)))</f>
        <v>7.9577471545947667</v>
      </c>
      <c r="O520" s="40">
        <v>16.5</v>
      </c>
      <c r="P520" s="12">
        <v>8</v>
      </c>
    </row>
    <row r="521" spans="1:16">
      <c r="A521" s="27" t="str">
        <f t="shared" si="24"/>
        <v>MAA013</v>
      </c>
      <c r="B521" s="4" t="s">
        <v>315</v>
      </c>
      <c r="C521" s="27" t="str">
        <f>VLOOKUP(B521,'Plot Info'!$A$2:$T$500,2,FALSE)</f>
        <v>Michigan AmerifluxTower</v>
      </c>
      <c r="D521" s="37" t="s">
        <v>173</v>
      </c>
      <c r="E521" s="4" t="s">
        <v>117</v>
      </c>
      <c r="F521" s="13" t="s">
        <v>16</v>
      </c>
      <c r="G521" s="35" t="str">
        <f t="shared" si="25"/>
        <v>LIVE</v>
      </c>
      <c r="H521" s="40">
        <v>29.9</v>
      </c>
      <c r="I521" s="12">
        <v>1</v>
      </c>
      <c r="J521" s="15">
        <v>2</v>
      </c>
      <c r="K521" s="26">
        <f t="shared" si="26"/>
        <v>702.15381205895267</v>
      </c>
      <c r="L521" s="27">
        <f>IF(H521&lt;VLOOKUP(B521,'Plot Info'!$A$2:$T$500,9,FALSE),K521*0.0001*(1/VLOOKUP(B521,'Plot Info'!$A$2:$T$500,12,FALSE)),K521*0.0001*(1/VLOOKUP(B521,'Plot Info'!$A$2:$T$500,13,FALSE)))</f>
        <v>0.55875624999999995</v>
      </c>
      <c r="M521" s="27">
        <f>IF(H521&lt;VLOOKUP(B521,'Plot Info'!$A$2:$T$500,9,FALSE),I521*1/(VLOOKUP(B521,'Plot Info'!$A$2:$T$500,12,FALSE)),I521*1/(VLOOKUP(B521,'Plot Info'!$A$2:$T$500,13,FALSE)))</f>
        <v>7.9577471545947667</v>
      </c>
      <c r="O521" s="40">
        <v>11.42</v>
      </c>
      <c r="P521" s="12">
        <v>15</v>
      </c>
    </row>
    <row r="522" spans="1:16">
      <c r="A522" s="27" t="str">
        <f t="shared" si="24"/>
        <v>MAA014</v>
      </c>
      <c r="B522" s="4" t="s">
        <v>315</v>
      </c>
      <c r="C522" s="27" t="str">
        <f>VLOOKUP(B522,'Plot Info'!$A$2:$T$500,2,FALSE)</f>
        <v>Michigan AmerifluxTower</v>
      </c>
      <c r="D522" s="37" t="s">
        <v>174</v>
      </c>
      <c r="E522" s="4" t="s">
        <v>317</v>
      </c>
      <c r="F522" s="13" t="s">
        <v>15</v>
      </c>
      <c r="G522" s="35" t="str">
        <f t="shared" si="25"/>
        <v>LIVE</v>
      </c>
      <c r="H522" s="40">
        <v>31.1</v>
      </c>
      <c r="I522" s="12">
        <v>1</v>
      </c>
      <c r="J522" s="15">
        <v>2</v>
      </c>
      <c r="K522" s="26">
        <f t="shared" si="26"/>
        <v>759.64495761964599</v>
      </c>
      <c r="L522" s="27">
        <f>IF(H522&lt;VLOOKUP(B522,'Plot Info'!$A$2:$T$500,9,FALSE),K522*0.0001*(1/VLOOKUP(B522,'Plot Info'!$A$2:$T$500,12,FALSE)),K522*0.0001*(1/VLOOKUP(B522,'Plot Info'!$A$2:$T$500,13,FALSE)))</f>
        <v>0.60450625000000013</v>
      </c>
      <c r="M522" s="27">
        <f>IF(H522&lt;VLOOKUP(B522,'Plot Info'!$A$2:$T$500,9,FALSE),I522*1/(VLOOKUP(B522,'Plot Info'!$A$2:$T$500,12,FALSE)),I522*1/(VLOOKUP(B522,'Plot Info'!$A$2:$T$500,13,FALSE)))</f>
        <v>7.9577471545947667</v>
      </c>
      <c r="O522" s="40">
        <v>9.98</v>
      </c>
      <c r="P522" s="12">
        <v>30</v>
      </c>
    </row>
    <row r="523" spans="1:16">
      <c r="A523" s="27" t="str">
        <f t="shared" si="24"/>
        <v>MAA015</v>
      </c>
      <c r="B523" s="4" t="s">
        <v>315</v>
      </c>
      <c r="C523" s="27" t="str">
        <f>VLOOKUP(B523,'Plot Info'!$A$2:$T$500,2,FALSE)</f>
        <v>Michigan AmerifluxTower</v>
      </c>
      <c r="D523" s="37" t="s">
        <v>175</v>
      </c>
      <c r="E523" s="4" t="s">
        <v>317</v>
      </c>
      <c r="F523" s="13" t="s">
        <v>236</v>
      </c>
      <c r="G523" s="35" t="str">
        <f t="shared" si="25"/>
        <v>LIVE</v>
      </c>
      <c r="H523" s="40">
        <v>45.8</v>
      </c>
      <c r="I523" s="12">
        <v>1</v>
      </c>
      <c r="J523" s="15">
        <v>2</v>
      </c>
      <c r="K523" s="26">
        <f t="shared" si="26"/>
        <v>1647.4826034690234</v>
      </c>
      <c r="L523" s="27">
        <f>IF(H523&lt;VLOOKUP(B523,'Plot Info'!$A$2:$T$500,9,FALSE),K523*0.0001*(1/VLOOKUP(B523,'Plot Info'!$A$2:$T$500,12,FALSE)),K523*0.0001*(1/VLOOKUP(B523,'Plot Info'!$A$2:$T$500,13,FALSE)))</f>
        <v>1.3110249999999999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8.6199999999999992</v>
      </c>
      <c r="P523" s="12">
        <v>10</v>
      </c>
    </row>
    <row r="524" spans="1:16">
      <c r="A524" s="27" t="str">
        <f t="shared" si="24"/>
        <v>MAA016</v>
      </c>
      <c r="B524" s="4" t="s">
        <v>315</v>
      </c>
      <c r="C524" s="27" t="str">
        <f>VLOOKUP(B524,'Plot Info'!$A$2:$T$500,2,FALSE)</f>
        <v>Michigan AmerifluxTower</v>
      </c>
      <c r="D524" s="37" t="s">
        <v>176</v>
      </c>
      <c r="E524" s="4" t="s">
        <v>317</v>
      </c>
      <c r="F524" s="13" t="s">
        <v>16</v>
      </c>
      <c r="G524" s="35" t="str">
        <f t="shared" si="25"/>
        <v>LIVE</v>
      </c>
      <c r="H524" s="40">
        <v>17.899999999999999</v>
      </c>
      <c r="I524" s="12">
        <v>1</v>
      </c>
      <c r="J524" s="15">
        <v>2</v>
      </c>
      <c r="K524" s="26">
        <f t="shared" si="26"/>
        <v>251.64942553417637</v>
      </c>
      <c r="L524" s="27">
        <f>IF(H524&lt;VLOOKUP(B524,'Plot Info'!$A$2:$T$500,9,FALSE),K524*0.0001*(1/VLOOKUP(B524,'Plot Info'!$A$2:$T$500,12,FALSE)),K524*0.0001*(1/VLOOKUP(B524,'Plot Info'!$A$2:$T$500,13,FALSE)))</f>
        <v>0.47397928994082833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11.75</v>
      </c>
      <c r="P524" s="12">
        <v>5</v>
      </c>
    </row>
    <row r="525" spans="1:16">
      <c r="A525" s="27" t="str">
        <f t="shared" si="24"/>
        <v>MAA017</v>
      </c>
      <c r="B525" s="4" t="s">
        <v>315</v>
      </c>
      <c r="C525" s="27" t="str">
        <f>VLOOKUP(B525,'Plot Info'!$A$2:$T$500,2,FALSE)</f>
        <v>Michigan AmerifluxTower</v>
      </c>
      <c r="D525" s="37" t="s">
        <v>177</v>
      </c>
      <c r="E525" s="4" t="s">
        <v>317</v>
      </c>
      <c r="F525" s="13" t="s">
        <v>15</v>
      </c>
      <c r="G525" s="35" t="str">
        <f t="shared" si="25"/>
        <v>LIVE</v>
      </c>
      <c r="H525" s="40">
        <v>20.7</v>
      </c>
      <c r="I525" s="12">
        <v>1</v>
      </c>
      <c r="J525" s="15">
        <v>2</v>
      </c>
      <c r="K525" s="26">
        <f t="shared" si="26"/>
        <v>336.53525903417255</v>
      </c>
      <c r="L525" s="27">
        <f>IF(H525&lt;VLOOKUP(B525,'Plot Info'!$A$2:$T$500,9,FALSE),K525*0.0001*(1/VLOOKUP(B525,'Plot Info'!$A$2:$T$500,12,FALSE)),K525*0.0001*(1/VLOOKUP(B525,'Plot Info'!$A$2:$T$500,13,FALSE)))</f>
        <v>0.26780624999999991</v>
      </c>
      <c r="M525" s="27">
        <f>IF(H525&lt;VLOOKUP(B525,'Plot Info'!$A$2:$T$500,9,FALSE),I525*1/(VLOOKUP(B525,'Plot Info'!$A$2:$T$500,12,FALSE)),I525*1/(VLOOKUP(B525,'Plot Info'!$A$2:$T$500,13,FALSE)))</f>
        <v>7.9577471545947667</v>
      </c>
      <c r="O525" s="40">
        <v>16.579999999999998</v>
      </c>
      <c r="P525" s="12">
        <v>335</v>
      </c>
    </row>
    <row r="526" spans="1:16">
      <c r="A526" s="27" t="str">
        <f t="shared" si="24"/>
        <v>MAA018</v>
      </c>
      <c r="B526" s="4" t="s">
        <v>315</v>
      </c>
      <c r="C526" s="27" t="str">
        <f>VLOOKUP(B526,'Plot Info'!$A$2:$T$500,2,FALSE)</f>
        <v>Michigan AmerifluxTower</v>
      </c>
      <c r="D526" s="37" t="s">
        <v>178</v>
      </c>
      <c r="E526" s="4" t="s">
        <v>117</v>
      </c>
      <c r="F526" s="13" t="s">
        <v>81</v>
      </c>
      <c r="G526" s="35" t="str">
        <f t="shared" si="25"/>
        <v>DEAD</v>
      </c>
      <c r="H526" s="40">
        <v>27.3</v>
      </c>
      <c r="I526" s="12">
        <v>1</v>
      </c>
      <c r="J526" s="15">
        <v>2</v>
      </c>
      <c r="K526" s="26">
        <f t="shared" si="26"/>
        <v>585.34939719848433</v>
      </c>
      <c r="L526" s="27">
        <f>IF(H526&lt;VLOOKUP(B526,'Plot Info'!$A$2:$T$500,9,FALSE),K526*0.0001*(1/VLOOKUP(B526,'Plot Info'!$A$2:$T$500,12,FALSE)),K526*0.0001*(1/VLOOKUP(B526,'Plot Info'!$A$2:$T$500,13,FALSE)))</f>
        <v>0.46580625000000003</v>
      </c>
      <c r="M526" s="27">
        <f>IF(H526&lt;VLOOKUP(B526,'Plot Info'!$A$2:$T$500,9,FALSE),I526*1/(VLOOKUP(B526,'Plot Info'!$A$2:$T$500,12,FALSE)),I526*1/(VLOOKUP(B526,'Plot Info'!$A$2:$T$500,13,FALSE)))</f>
        <v>7.9577471545947667</v>
      </c>
      <c r="O526" s="40">
        <v>12.75</v>
      </c>
      <c r="P526" s="12">
        <v>330</v>
      </c>
    </row>
    <row r="527" spans="1:16">
      <c r="A527" s="27" t="str">
        <f t="shared" si="24"/>
        <v>MAA019</v>
      </c>
      <c r="B527" s="4" t="s">
        <v>315</v>
      </c>
      <c r="C527" s="27" t="str">
        <f>VLOOKUP(B527,'Plot Info'!$A$2:$T$500,2,FALSE)</f>
        <v>Michigan AmerifluxTower</v>
      </c>
      <c r="D527" s="37" t="s">
        <v>179</v>
      </c>
      <c r="E527" s="4" t="s">
        <v>117</v>
      </c>
      <c r="F527" s="13" t="s">
        <v>16</v>
      </c>
      <c r="G527" s="35" t="str">
        <f t="shared" si="25"/>
        <v>LIVE</v>
      </c>
      <c r="H527" s="40">
        <v>20.3</v>
      </c>
      <c r="I527" s="12">
        <v>1</v>
      </c>
      <c r="J527" s="15">
        <v>2</v>
      </c>
      <c r="K527" s="26">
        <f t="shared" si="26"/>
        <v>323.65472915445451</v>
      </c>
      <c r="L527" s="27">
        <f>IF(H527&lt;VLOOKUP(B527,'Plot Info'!$A$2:$T$500,9,FALSE),K527*0.0001*(1/VLOOKUP(B527,'Plot Info'!$A$2:$T$500,12,FALSE)),K527*0.0001*(1/VLOOKUP(B527,'Plot Info'!$A$2:$T$500,13,FALSE)))</f>
        <v>0.25755625000000004</v>
      </c>
      <c r="M527" s="27">
        <f>IF(H527&lt;VLOOKUP(B527,'Plot Info'!$A$2:$T$500,9,FALSE),I527*1/(VLOOKUP(B527,'Plot Info'!$A$2:$T$500,12,FALSE)),I527*1/(VLOOKUP(B527,'Plot Info'!$A$2:$T$500,13,FALSE)))</f>
        <v>7.9577471545947667</v>
      </c>
      <c r="O527" s="40">
        <v>11.99</v>
      </c>
      <c r="P527" s="12">
        <v>329</v>
      </c>
    </row>
    <row r="528" spans="1:16">
      <c r="A528" s="27" t="str">
        <f t="shared" si="24"/>
        <v>MAA020</v>
      </c>
      <c r="B528" s="4" t="s">
        <v>315</v>
      </c>
      <c r="C528" s="27" t="str">
        <f>VLOOKUP(B528,'Plot Info'!$A$2:$T$500,2,FALSE)</f>
        <v>Michigan AmerifluxTower</v>
      </c>
      <c r="D528" s="37" t="s">
        <v>180</v>
      </c>
      <c r="E528" s="4" t="s">
        <v>117</v>
      </c>
      <c r="F528" s="13" t="s">
        <v>16</v>
      </c>
      <c r="G528" s="35" t="str">
        <f t="shared" si="25"/>
        <v>LIVE</v>
      </c>
      <c r="H528" s="40">
        <v>23</v>
      </c>
      <c r="I528" s="12">
        <v>1</v>
      </c>
      <c r="J528" s="15">
        <v>2</v>
      </c>
      <c r="K528" s="26">
        <f t="shared" si="26"/>
        <v>415.47562843725012</v>
      </c>
      <c r="L528" s="27">
        <f>IF(H528&lt;VLOOKUP(B528,'Plot Info'!$A$2:$T$500,9,FALSE),K528*0.0001*(1/VLOOKUP(B528,'Plot Info'!$A$2:$T$500,12,FALSE)),K528*0.0001*(1/VLOOKUP(B528,'Plot Info'!$A$2:$T$500,13,FALSE)))</f>
        <v>0.330625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12.51</v>
      </c>
      <c r="P528" s="12">
        <v>327</v>
      </c>
    </row>
    <row r="529" spans="1:16">
      <c r="A529" s="27" t="str">
        <f t="shared" si="24"/>
        <v>MAA021</v>
      </c>
      <c r="B529" s="4" t="s">
        <v>315</v>
      </c>
      <c r="C529" s="27" t="str">
        <f>VLOOKUP(B529,'Plot Info'!$A$2:$T$500,2,FALSE)</f>
        <v>Michigan AmerifluxTower</v>
      </c>
      <c r="D529" s="37" t="s">
        <v>219</v>
      </c>
      <c r="E529" s="4" t="s">
        <v>8</v>
      </c>
      <c r="F529" s="13" t="s">
        <v>15</v>
      </c>
      <c r="G529" s="35" t="str">
        <f t="shared" si="25"/>
        <v>LIVE</v>
      </c>
      <c r="H529" s="40">
        <v>52.3</v>
      </c>
      <c r="I529" s="12">
        <v>1</v>
      </c>
      <c r="J529" s="15">
        <v>2</v>
      </c>
      <c r="K529" s="26">
        <f t="shared" si="26"/>
        <v>2148.2917423594058</v>
      </c>
      <c r="L529" s="27">
        <f>IF(H529&lt;VLOOKUP(B529,'Plot Info'!$A$2:$T$500,9,FALSE),K529*0.0001*(1/VLOOKUP(B529,'Plot Info'!$A$2:$T$500,12,FALSE)),K529*0.0001*(1/VLOOKUP(B529,'Plot Info'!$A$2:$T$500,13,FALSE)))</f>
        <v>1.7095562499999994</v>
      </c>
      <c r="M529" s="27">
        <f>IF(H529&lt;VLOOKUP(B529,'Plot Info'!$A$2:$T$500,9,FALSE),I529*1/(VLOOKUP(B529,'Plot Info'!$A$2:$T$500,12,FALSE)),I529*1/(VLOOKUP(B529,'Plot Info'!$A$2:$T$500,13,FALSE)))</f>
        <v>7.9577471545947667</v>
      </c>
      <c r="O529" s="40">
        <v>5.23</v>
      </c>
      <c r="P529" s="12">
        <v>315</v>
      </c>
    </row>
    <row r="530" spans="1:16">
      <c r="A530" s="27" t="str">
        <f t="shared" si="24"/>
        <v>MAA022</v>
      </c>
      <c r="B530" s="4" t="s">
        <v>315</v>
      </c>
      <c r="C530" s="27" t="str">
        <f>VLOOKUP(B530,'Plot Info'!$A$2:$T$500,2,FALSE)</f>
        <v>Michigan AmerifluxTower</v>
      </c>
      <c r="D530" s="37" t="s">
        <v>220</v>
      </c>
      <c r="E530" s="4" t="s">
        <v>8</v>
      </c>
      <c r="F530" s="13" t="s">
        <v>15</v>
      </c>
      <c r="G530" s="35" t="str">
        <f t="shared" si="25"/>
        <v>LIVE</v>
      </c>
      <c r="H530" s="40">
        <v>34</v>
      </c>
      <c r="I530" s="12">
        <v>1</v>
      </c>
      <c r="J530" s="15">
        <v>2</v>
      </c>
      <c r="K530" s="26">
        <f t="shared" si="26"/>
        <v>907.9202768874502</v>
      </c>
      <c r="L530" s="27">
        <f>IF(H530&lt;VLOOKUP(B530,'Plot Info'!$A$2:$T$500,9,FALSE),K530*0.0001*(1/VLOOKUP(B530,'Plot Info'!$A$2:$T$500,12,FALSE)),K530*0.0001*(1/VLOOKUP(B530,'Plot Info'!$A$2:$T$500,13,FALSE)))</f>
        <v>0.72250000000000003</v>
      </c>
      <c r="M530" s="27">
        <f>IF(H530&lt;VLOOKUP(B530,'Plot Info'!$A$2:$T$500,9,FALSE),I530*1/(VLOOKUP(B530,'Plot Info'!$A$2:$T$500,12,FALSE)),I530*1/(VLOOKUP(B530,'Plot Info'!$A$2:$T$500,13,FALSE)))</f>
        <v>7.9577471545947667</v>
      </c>
      <c r="O530" s="40">
        <v>12.58</v>
      </c>
      <c r="P530" s="12">
        <v>310</v>
      </c>
    </row>
    <row r="531" spans="1:16">
      <c r="A531" s="27" t="str">
        <f t="shared" si="24"/>
        <v>MAA023</v>
      </c>
      <c r="B531" s="4" t="s">
        <v>315</v>
      </c>
      <c r="C531" s="27" t="str">
        <f>VLOOKUP(B531,'Plot Info'!$A$2:$T$500,2,FALSE)</f>
        <v>Michigan AmerifluxTower</v>
      </c>
      <c r="D531" s="37" t="s">
        <v>221</v>
      </c>
      <c r="E531" s="4" t="s">
        <v>8</v>
      </c>
      <c r="F531" s="13" t="s">
        <v>15</v>
      </c>
      <c r="G531" s="35" t="str">
        <f t="shared" si="25"/>
        <v>LIVE</v>
      </c>
      <c r="H531" s="40">
        <v>26.1</v>
      </c>
      <c r="I531" s="12">
        <v>1</v>
      </c>
      <c r="J531" s="15">
        <v>2</v>
      </c>
      <c r="K531" s="26">
        <f t="shared" si="26"/>
        <v>535.02108288797581</v>
      </c>
      <c r="L531" s="27">
        <f>IF(H531&lt;VLOOKUP(B531,'Plot Info'!$A$2:$T$500,9,FALSE),K531*0.0001*(1/VLOOKUP(B531,'Plot Info'!$A$2:$T$500,12,FALSE)),K531*0.0001*(1/VLOOKUP(B531,'Plot Info'!$A$2:$T$500,13,FALSE)))</f>
        <v>0.42575625000000006</v>
      </c>
      <c r="M531" s="27">
        <f>IF(H531&lt;VLOOKUP(B531,'Plot Info'!$A$2:$T$500,9,FALSE),I531*1/(VLOOKUP(B531,'Plot Info'!$A$2:$T$500,12,FALSE)),I531*1/(VLOOKUP(B531,'Plot Info'!$A$2:$T$500,13,FALSE)))</f>
        <v>7.9577471545947667</v>
      </c>
      <c r="O531" s="40">
        <v>19.899999999999999</v>
      </c>
      <c r="P531" s="12">
        <v>294</v>
      </c>
    </row>
    <row r="532" spans="1:16">
      <c r="A532" s="27" t="str">
        <f t="shared" si="24"/>
        <v>MAA024</v>
      </c>
      <c r="B532" s="4" t="s">
        <v>315</v>
      </c>
      <c r="C532" s="27" t="str">
        <f>VLOOKUP(B532,'Plot Info'!$A$2:$T$500,2,FALSE)</f>
        <v>Michigan AmerifluxTower</v>
      </c>
      <c r="D532" s="37" t="s">
        <v>222</v>
      </c>
      <c r="E532" s="4" t="s">
        <v>10</v>
      </c>
      <c r="F532" s="13" t="s">
        <v>15</v>
      </c>
      <c r="G532" s="35" t="str">
        <f t="shared" si="25"/>
        <v>LIVE</v>
      </c>
      <c r="H532" s="40">
        <v>12.5</v>
      </c>
      <c r="I532" s="12">
        <v>1</v>
      </c>
      <c r="J532" s="15">
        <v>2</v>
      </c>
      <c r="K532" s="26">
        <f t="shared" si="26"/>
        <v>122.7184630308513</v>
      </c>
      <c r="L532" s="27">
        <f>IF(H532&lt;VLOOKUP(B532,'Plot Info'!$A$2:$T$500,9,FALSE),K532*0.0001*(1/VLOOKUP(B532,'Plot Info'!$A$2:$T$500,12,FALSE)),K532*0.0001*(1/VLOOKUP(B532,'Plot Info'!$A$2:$T$500,13,FALSE)))</f>
        <v>0.2311390532544379</v>
      </c>
      <c r="M532" s="27">
        <f>IF(H532&lt;VLOOKUP(B532,'Plot Info'!$A$2:$T$500,9,FALSE),I532*1/(VLOOKUP(B532,'Plot Info'!$A$2:$T$500,12,FALSE)),I532*1/(VLOOKUP(B532,'Plot Info'!$A$2:$T$500,13,FALSE)))</f>
        <v>18.834904507916608</v>
      </c>
      <c r="O532" s="40">
        <v>9.85</v>
      </c>
      <c r="P532" s="12">
        <v>298</v>
      </c>
    </row>
    <row r="533" spans="1:16">
      <c r="A533" s="27" t="str">
        <f t="shared" si="24"/>
        <v>MAA025</v>
      </c>
      <c r="B533" s="4" t="s">
        <v>315</v>
      </c>
      <c r="C533" s="27" t="str">
        <f>VLOOKUP(B533,'Plot Info'!$A$2:$T$500,2,FALSE)</f>
        <v>Michigan AmerifluxTower</v>
      </c>
      <c r="D533" s="37" t="s">
        <v>223</v>
      </c>
      <c r="E533" s="4" t="s">
        <v>10</v>
      </c>
      <c r="F533" s="13" t="s">
        <v>15</v>
      </c>
      <c r="G533" s="35" t="str">
        <f t="shared" si="25"/>
        <v>LIVE</v>
      </c>
      <c r="H533" s="40">
        <v>17</v>
      </c>
      <c r="I533" s="12">
        <v>1</v>
      </c>
      <c r="J533" s="15">
        <v>2</v>
      </c>
      <c r="K533" s="26">
        <f t="shared" si="26"/>
        <v>226.98006922186255</v>
      </c>
      <c r="L533" s="27">
        <f>IF(H533&lt;VLOOKUP(B533,'Plot Info'!$A$2:$T$500,9,FALSE),K533*0.0001*(1/VLOOKUP(B533,'Plot Info'!$A$2:$T$500,12,FALSE)),K533*0.0001*(1/VLOOKUP(B533,'Plot Info'!$A$2:$T$500,13,FALSE)))</f>
        <v>0.4275147928994083</v>
      </c>
      <c r="M533" s="27">
        <f>IF(H533&lt;VLOOKUP(B533,'Plot Info'!$A$2:$T$500,9,FALSE),I533*1/(VLOOKUP(B533,'Plot Info'!$A$2:$T$500,12,FALSE)),I533*1/(VLOOKUP(B533,'Plot Info'!$A$2:$T$500,13,FALSE)))</f>
        <v>18.834904507916608</v>
      </c>
      <c r="O533" s="40">
        <v>9.68</v>
      </c>
      <c r="P533" s="12">
        <v>298</v>
      </c>
    </row>
    <row r="534" spans="1:16">
      <c r="A534" s="27" t="str">
        <f t="shared" si="24"/>
        <v>MAA026</v>
      </c>
      <c r="B534" s="4" t="s">
        <v>315</v>
      </c>
      <c r="C534" s="27" t="str">
        <f>VLOOKUP(B534,'Plot Info'!$A$2:$T$500,2,FALSE)</f>
        <v>Michigan AmerifluxTower</v>
      </c>
      <c r="D534" s="37" t="s">
        <v>224</v>
      </c>
      <c r="E534" s="4" t="s">
        <v>10</v>
      </c>
      <c r="F534" s="13" t="s">
        <v>15</v>
      </c>
      <c r="G534" s="35" t="str">
        <f t="shared" si="25"/>
        <v>LIVE</v>
      </c>
      <c r="H534" s="40">
        <v>15.2</v>
      </c>
      <c r="I534" s="12">
        <v>1</v>
      </c>
      <c r="J534" s="15">
        <v>2</v>
      </c>
      <c r="K534" s="26">
        <f t="shared" si="26"/>
        <v>181.45839167134645</v>
      </c>
      <c r="L534" s="27">
        <f>IF(H534&lt;VLOOKUP(B534,'Plot Info'!$A$2:$T$500,9,FALSE),K534*0.0001*(1/VLOOKUP(B534,'Plot Info'!$A$2:$T$500,12,FALSE)),K534*0.0001*(1/VLOOKUP(B534,'Plot Info'!$A$2:$T$500,13,FALSE)))</f>
        <v>0.34177514792899411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9.5</v>
      </c>
      <c r="P534" s="12">
        <v>297</v>
      </c>
    </row>
    <row r="535" spans="1:16">
      <c r="A535" s="27" t="str">
        <f t="shared" si="24"/>
        <v>MAA027</v>
      </c>
      <c r="B535" s="4" t="s">
        <v>315</v>
      </c>
      <c r="C535" s="27" t="str">
        <f>VLOOKUP(B535,'Plot Info'!$A$2:$T$500,2,FALSE)</f>
        <v>Michigan AmerifluxTower</v>
      </c>
      <c r="D535" s="37" t="s">
        <v>225</v>
      </c>
      <c r="E535" s="4" t="s">
        <v>10</v>
      </c>
      <c r="F535" s="13" t="s">
        <v>16</v>
      </c>
      <c r="G535" s="35" t="str">
        <f t="shared" si="25"/>
        <v>LIVE</v>
      </c>
      <c r="H535" s="40">
        <v>11.5</v>
      </c>
      <c r="I535" s="12">
        <v>1</v>
      </c>
      <c r="J535" s="15">
        <v>2</v>
      </c>
      <c r="K535" s="26">
        <f t="shared" si="26"/>
        <v>103.86890710931253</v>
      </c>
      <c r="L535" s="27">
        <f>IF(H535&lt;VLOOKUP(B535,'Plot Info'!$A$2:$T$500,9,FALSE),K535*0.0001*(1/VLOOKUP(B535,'Plot Info'!$A$2:$T$500,12,FALSE)),K535*0.0001*(1/VLOOKUP(B535,'Plot Info'!$A$2:$T$500,13,FALSE)))</f>
        <v>0.19563609467455623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7</v>
      </c>
      <c r="P535" s="12">
        <v>287</v>
      </c>
    </row>
    <row r="536" spans="1:16">
      <c r="A536" s="27" t="str">
        <f t="shared" si="24"/>
        <v>MAA028</v>
      </c>
      <c r="B536" s="4" t="s">
        <v>315</v>
      </c>
      <c r="C536" s="27" t="str">
        <f>VLOOKUP(B536,'Plot Info'!$A$2:$T$500,2,FALSE)</f>
        <v>Michigan AmerifluxTower</v>
      </c>
      <c r="D536" s="37" t="s">
        <v>226</v>
      </c>
      <c r="E536" s="4" t="s">
        <v>10</v>
      </c>
      <c r="F536" s="13" t="s">
        <v>16</v>
      </c>
      <c r="G536" s="35" t="str">
        <f t="shared" si="25"/>
        <v>LIVE</v>
      </c>
      <c r="H536" s="40">
        <v>12.1</v>
      </c>
      <c r="I536" s="12">
        <v>1</v>
      </c>
      <c r="J536" s="15">
        <v>2</v>
      </c>
      <c r="K536" s="26">
        <f t="shared" si="26"/>
        <v>114.9901451030204</v>
      </c>
      <c r="L536" s="27">
        <f>IF(H536&lt;VLOOKUP(B536,'Plot Info'!$A$2:$T$500,9,FALSE),K536*0.0001*(1/VLOOKUP(B536,'Plot Info'!$A$2:$T$500,12,FALSE)),K536*0.0001*(1/VLOOKUP(B536,'Plot Info'!$A$2:$T$500,13,FALSE)))</f>
        <v>0.21658284023668639</v>
      </c>
      <c r="M536" s="27">
        <f>IF(H536&lt;VLOOKUP(B536,'Plot Info'!$A$2:$T$500,9,FALSE),I536*1/(VLOOKUP(B536,'Plot Info'!$A$2:$T$500,12,FALSE)),I536*1/(VLOOKUP(B536,'Plot Info'!$A$2:$T$500,13,FALSE)))</f>
        <v>18.834904507916608</v>
      </c>
      <c r="O536" s="40">
        <v>6.95</v>
      </c>
      <c r="P536" s="12">
        <v>286</v>
      </c>
    </row>
    <row r="537" spans="1:16">
      <c r="A537" s="27" t="str">
        <f t="shared" si="24"/>
        <v>MAA029</v>
      </c>
      <c r="B537" s="4" t="s">
        <v>315</v>
      </c>
      <c r="C537" s="27" t="str">
        <f>VLOOKUP(B537,'Plot Info'!$A$2:$T$500,2,FALSE)</f>
        <v>Michigan AmerifluxTower</v>
      </c>
      <c r="D537" s="37" t="s">
        <v>227</v>
      </c>
      <c r="E537" s="4" t="s">
        <v>117</v>
      </c>
      <c r="F537" s="13" t="s">
        <v>81</v>
      </c>
      <c r="G537" s="35" t="str">
        <f t="shared" si="25"/>
        <v>DEAD</v>
      </c>
      <c r="H537" s="40">
        <v>25.2</v>
      </c>
      <c r="I537" s="12">
        <v>1</v>
      </c>
      <c r="J537" s="15">
        <v>2</v>
      </c>
      <c r="K537" s="26">
        <f t="shared" si="26"/>
        <v>498.75924968391553</v>
      </c>
      <c r="L537" s="27">
        <f>IF(H537&lt;VLOOKUP(B537,'Plot Info'!$A$2:$T$500,9,FALSE),K537*0.0001*(1/VLOOKUP(B537,'Plot Info'!$A$2:$T$500,12,FALSE)),K537*0.0001*(1/VLOOKUP(B537,'Plot Info'!$A$2:$T$500,13,FALSE)))</f>
        <v>0.39689999999999998</v>
      </c>
      <c r="M537" s="27">
        <f>IF(H537&lt;VLOOKUP(B537,'Plot Info'!$A$2:$T$500,9,FALSE),I537*1/(VLOOKUP(B537,'Plot Info'!$A$2:$T$500,12,FALSE)),I537*1/(VLOOKUP(B537,'Plot Info'!$A$2:$T$500,13,FALSE)))</f>
        <v>7.9577471545947667</v>
      </c>
      <c r="O537" s="40">
        <v>13.85</v>
      </c>
      <c r="P537" s="12">
        <v>253</v>
      </c>
    </row>
    <row r="538" spans="1:16">
      <c r="A538" s="27" t="str">
        <f t="shared" si="24"/>
        <v>MAA030</v>
      </c>
      <c r="B538" s="4" t="s">
        <v>315</v>
      </c>
      <c r="C538" s="27" t="str">
        <f>VLOOKUP(B538,'Plot Info'!$A$2:$T$500,2,FALSE)</f>
        <v>Michigan AmerifluxTower</v>
      </c>
      <c r="D538" s="37" t="s">
        <v>228</v>
      </c>
      <c r="E538" s="4" t="s">
        <v>282</v>
      </c>
      <c r="F538" s="13" t="s">
        <v>214</v>
      </c>
      <c r="G538" s="35" t="str">
        <f t="shared" si="25"/>
        <v>LIVE</v>
      </c>
      <c r="H538" s="40">
        <v>11.3</v>
      </c>
      <c r="I538" s="12">
        <v>1</v>
      </c>
      <c r="J538" s="15">
        <v>2</v>
      </c>
      <c r="K538" s="26">
        <f t="shared" si="26"/>
        <v>100.28749148422018</v>
      </c>
      <c r="L538" s="27">
        <f>IF(H538&lt;VLOOKUP(B538,'Plot Info'!$A$2:$T$500,9,FALSE),K538*0.0001*(1/VLOOKUP(B538,'Plot Info'!$A$2:$T$500,12,FALSE)),K538*0.0001*(1/VLOOKUP(B538,'Plot Info'!$A$2:$T$500,13,FALSE)))</f>
        <v>0.18889053254437874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10.1</v>
      </c>
      <c r="P538" s="12">
        <v>245</v>
      </c>
    </row>
    <row r="539" spans="1:16">
      <c r="A539" s="27" t="str">
        <f t="shared" si="24"/>
        <v>MAA031</v>
      </c>
      <c r="B539" s="4" t="s">
        <v>315</v>
      </c>
      <c r="C539" s="27" t="str">
        <f>VLOOKUP(B539,'Plot Info'!$A$2:$T$500,2,FALSE)</f>
        <v>Michigan AmerifluxTower</v>
      </c>
      <c r="D539" s="37" t="s">
        <v>229</v>
      </c>
      <c r="E539" s="4" t="s">
        <v>117</v>
      </c>
      <c r="F539" s="13" t="s">
        <v>81</v>
      </c>
      <c r="G539" s="35" t="str">
        <f t="shared" si="25"/>
        <v>DEAD</v>
      </c>
      <c r="H539" s="40">
        <v>19.5</v>
      </c>
      <c r="I539" s="12">
        <v>1</v>
      </c>
      <c r="J539" s="15">
        <v>2</v>
      </c>
      <c r="K539" s="26">
        <f t="shared" si="26"/>
        <v>298.64765163187968</v>
      </c>
      <c r="L539" s="27">
        <f>IF(H539&lt;VLOOKUP(B539,'Plot Info'!$A$2:$T$500,9,FALSE),K539*0.0001*(1/VLOOKUP(B539,'Plot Info'!$A$2:$T$500,12,FALSE)),K539*0.0001*(1/VLOOKUP(B539,'Plot Info'!$A$2:$T$500,13,FALSE)))</f>
        <v>0.56249999999999989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9.8000000000000007</v>
      </c>
      <c r="P539" s="12">
        <v>242</v>
      </c>
    </row>
    <row r="540" spans="1:16">
      <c r="A540" s="27" t="str">
        <f t="shared" si="24"/>
        <v>MAA032</v>
      </c>
      <c r="B540" s="4" t="s">
        <v>315</v>
      </c>
      <c r="C540" s="27" t="str">
        <f>VLOOKUP(B540,'Plot Info'!$A$2:$T$500,2,FALSE)</f>
        <v>Michigan AmerifluxTower</v>
      </c>
      <c r="D540" s="37" t="s">
        <v>230</v>
      </c>
      <c r="E540" s="4" t="s">
        <v>117</v>
      </c>
      <c r="F540" s="13" t="s">
        <v>81</v>
      </c>
      <c r="G540" s="35" t="str">
        <f t="shared" si="25"/>
        <v>DEAD</v>
      </c>
      <c r="H540" s="40">
        <v>30</v>
      </c>
      <c r="I540" s="12">
        <v>1</v>
      </c>
      <c r="J540" s="15">
        <v>2</v>
      </c>
      <c r="K540" s="26">
        <f t="shared" si="26"/>
        <v>706.85834705770344</v>
      </c>
      <c r="L540" s="27">
        <f>IF(H540&lt;VLOOKUP(B540,'Plot Info'!$A$2:$T$500,9,FALSE),K540*0.0001*(1/VLOOKUP(B540,'Plot Info'!$A$2:$T$500,12,FALSE)),K540*0.0001*(1/VLOOKUP(B540,'Plot Info'!$A$2:$T$500,13,FALSE)))</f>
        <v>0.5625</v>
      </c>
      <c r="M540" s="27">
        <f>IF(H540&lt;VLOOKUP(B540,'Plot Info'!$A$2:$T$500,9,FALSE),I540*1/(VLOOKUP(B540,'Plot Info'!$A$2:$T$500,12,FALSE)),I540*1/(VLOOKUP(B540,'Plot Info'!$A$2:$T$500,13,FALSE)))</f>
        <v>7.9577471545947667</v>
      </c>
      <c r="O540" s="40">
        <v>12.2</v>
      </c>
      <c r="P540" s="12">
        <v>242</v>
      </c>
    </row>
    <row r="541" spans="1:16">
      <c r="A541" s="27" t="str">
        <f t="shared" si="24"/>
        <v>MAA033</v>
      </c>
      <c r="B541" s="4" t="s">
        <v>315</v>
      </c>
      <c r="C541" s="27" t="str">
        <f>VLOOKUP(B541,'Plot Info'!$A$2:$T$500,2,FALSE)</f>
        <v>Michigan AmerifluxTower</v>
      </c>
      <c r="D541" s="37" t="s">
        <v>231</v>
      </c>
      <c r="E541" s="4" t="s">
        <v>317</v>
      </c>
      <c r="F541" s="13" t="s">
        <v>81</v>
      </c>
      <c r="G541" s="35" t="str">
        <f t="shared" si="25"/>
        <v>DEAD</v>
      </c>
      <c r="H541" s="40">
        <v>21</v>
      </c>
      <c r="I541" s="12">
        <v>1</v>
      </c>
      <c r="J541" s="15">
        <v>2</v>
      </c>
      <c r="K541" s="26">
        <f t="shared" si="26"/>
        <v>346.36059005827468</v>
      </c>
      <c r="L541" s="27">
        <f>IF(H541&lt;VLOOKUP(B541,'Plot Info'!$A$2:$T$500,9,FALSE),K541*0.0001*(1/VLOOKUP(B541,'Plot Info'!$A$2:$T$500,12,FALSE)),K541*0.0001*(1/VLOOKUP(B541,'Plot Info'!$A$2:$T$500,13,FALSE)))</f>
        <v>0.27562499999999995</v>
      </c>
      <c r="M541" s="27">
        <f>IF(H541&lt;VLOOKUP(B541,'Plot Info'!$A$2:$T$500,9,FALSE),I541*1/(VLOOKUP(B541,'Plot Info'!$A$2:$T$500,12,FALSE)),I541*1/(VLOOKUP(B541,'Plot Info'!$A$2:$T$500,13,FALSE)))</f>
        <v>7.9577471545947667</v>
      </c>
      <c r="O541" s="40">
        <v>15.82</v>
      </c>
      <c r="P541" s="12">
        <v>244</v>
      </c>
    </row>
    <row r="542" spans="1:16">
      <c r="A542" s="27" t="str">
        <f t="shared" si="24"/>
        <v>MAA034</v>
      </c>
      <c r="B542" s="4" t="s">
        <v>315</v>
      </c>
      <c r="C542" s="27" t="str">
        <f>VLOOKUP(B542,'Plot Info'!$A$2:$T$500,2,FALSE)</f>
        <v>Michigan AmerifluxTower</v>
      </c>
      <c r="D542" s="37" t="s">
        <v>232</v>
      </c>
      <c r="E542" s="4" t="s">
        <v>117</v>
      </c>
      <c r="F542" s="13" t="s">
        <v>15</v>
      </c>
      <c r="G542" s="35" t="str">
        <f t="shared" si="25"/>
        <v>LIVE</v>
      </c>
      <c r="H542" s="40">
        <v>25.5</v>
      </c>
      <c r="I542" s="12">
        <v>1</v>
      </c>
      <c r="J542" s="15">
        <v>2</v>
      </c>
      <c r="K542" s="26">
        <f t="shared" si="26"/>
        <v>510.70515574919074</v>
      </c>
      <c r="L542" s="27">
        <f>IF(H542&lt;VLOOKUP(B542,'Plot Info'!$A$2:$T$500,9,FALSE),K542*0.0001*(1/VLOOKUP(B542,'Plot Info'!$A$2:$T$500,12,FALSE)),K542*0.0001*(1/VLOOKUP(B542,'Plot Info'!$A$2:$T$500,13,FALSE)))</f>
        <v>0.40640624999999997</v>
      </c>
      <c r="M542" s="27">
        <f>IF(H542&lt;VLOOKUP(B542,'Plot Info'!$A$2:$T$500,9,FALSE),I542*1/(VLOOKUP(B542,'Plot Info'!$A$2:$T$500,12,FALSE)),I542*1/(VLOOKUP(B542,'Plot Info'!$A$2:$T$500,13,FALSE)))</f>
        <v>7.9577471545947667</v>
      </c>
      <c r="O542" s="40">
        <v>17.079999999999998</v>
      </c>
      <c r="P542" s="12">
        <v>215</v>
      </c>
    </row>
    <row r="543" spans="1:16">
      <c r="A543" s="27" t="str">
        <f t="shared" si="24"/>
        <v>MAA035</v>
      </c>
      <c r="B543" s="4" t="s">
        <v>315</v>
      </c>
      <c r="C543" s="27" t="str">
        <f>VLOOKUP(B543,'Plot Info'!$A$2:$T$500,2,FALSE)</f>
        <v>Michigan AmerifluxTower</v>
      </c>
      <c r="D543" s="37" t="s">
        <v>233</v>
      </c>
      <c r="E543" s="4" t="s">
        <v>117</v>
      </c>
      <c r="F543" s="13" t="s">
        <v>81</v>
      </c>
      <c r="G543" s="35" t="str">
        <f t="shared" si="25"/>
        <v>DEAD</v>
      </c>
      <c r="H543" s="40">
        <v>23</v>
      </c>
      <c r="I543" s="12">
        <v>1</v>
      </c>
      <c r="J543" s="15">
        <v>2</v>
      </c>
      <c r="K543" s="26">
        <f t="shared" si="26"/>
        <v>415.47562843725012</v>
      </c>
      <c r="L543" s="27">
        <f>IF(H543&lt;VLOOKUP(B543,'Plot Info'!$A$2:$T$500,9,FALSE),K543*0.0001*(1/VLOOKUP(B543,'Plot Info'!$A$2:$T$500,12,FALSE)),K543*0.0001*(1/VLOOKUP(B543,'Plot Info'!$A$2:$T$500,13,FALSE)))</f>
        <v>0.330625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12.68</v>
      </c>
      <c r="P543" s="12">
        <v>205</v>
      </c>
    </row>
    <row r="544" spans="1:16">
      <c r="A544" s="27" t="str">
        <f t="shared" si="24"/>
        <v>MAA036</v>
      </c>
      <c r="B544" s="4" t="s">
        <v>315</v>
      </c>
      <c r="C544" s="27" t="str">
        <f>VLOOKUP(B544,'Plot Info'!$A$2:$T$500,2,FALSE)</f>
        <v>Michigan AmerifluxTower</v>
      </c>
      <c r="D544" s="37" t="s">
        <v>234</v>
      </c>
      <c r="E544" s="4" t="s">
        <v>117</v>
      </c>
      <c r="F544" s="13" t="s">
        <v>15</v>
      </c>
      <c r="G544" s="35" t="str">
        <f t="shared" si="25"/>
        <v>LIVE</v>
      </c>
      <c r="H544" s="40">
        <v>27.5</v>
      </c>
      <c r="I544" s="12">
        <v>1</v>
      </c>
      <c r="J544" s="15">
        <v>2</v>
      </c>
      <c r="K544" s="26">
        <f t="shared" si="26"/>
        <v>593.95736106932031</v>
      </c>
      <c r="L544" s="27">
        <f>IF(H544&lt;VLOOKUP(B544,'Plot Info'!$A$2:$T$500,9,FALSE),K544*0.0001*(1/VLOOKUP(B544,'Plot Info'!$A$2:$T$500,12,FALSE)),K544*0.0001*(1/VLOOKUP(B544,'Plot Info'!$A$2:$T$500,13,FALSE)))</f>
        <v>0.47265625000000006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12.1</v>
      </c>
      <c r="P544" s="12">
        <v>207</v>
      </c>
    </row>
    <row r="545" spans="1:16">
      <c r="A545" s="27" t="str">
        <f t="shared" si="24"/>
        <v>MAA037</v>
      </c>
      <c r="B545" s="4" t="s">
        <v>315</v>
      </c>
      <c r="C545" s="27" t="str">
        <f>VLOOKUP(B545,'Plot Info'!$A$2:$T$500,2,FALSE)</f>
        <v>Michigan AmerifluxTower</v>
      </c>
      <c r="D545" s="37" t="s">
        <v>235</v>
      </c>
      <c r="E545" s="4" t="s">
        <v>317</v>
      </c>
      <c r="F545" s="13" t="s">
        <v>15</v>
      </c>
      <c r="G545" s="35" t="str">
        <f t="shared" si="25"/>
        <v>LIVE</v>
      </c>
      <c r="H545" s="40">
        <v>42.3</v>
      </c>
      <c r="I545" s="12">
        <v>1</v>
      </c>
      <c r="J545" s="15">
        <v>2</v>
      </c>
      <c r="K545" s="26">
        <f t="shared" si="26"/>
        <v>1405.30507978542</v>
      </c>
      <c r="L545" s="27">
        <f>IF(H545&lt;VLOOKUP(B545,'Plot Info'!$A$2:$T$500,9,FALSE),K545*0.0001*(1/VLOOKUP(B545,'Plot Info'!$A$2:$T$500,12,FALSE)),K545*0.0001*(1/VLOOKUP(B545,'Plot Info'!$A$2:$T$500,13,FALSE)))</f>
        <v>1.1183062500000001</v>
      </c>
      <c r="M545" s="27">
        <f>IF(H545&lt;VLOOKUP(B545,'Plot Info'!$A$2:$T$500,9,FALSE),I545*1/(VLOOKUP(B545,'Plot Info'!$A$2:$T$500,12,FALSE)),I545*1/(VLOOKUP(B545,'Plot Info'!$A$2:$T$500,13,FALSE)))</f>
        <v>7.9577471545947667</v>
      </c>
      <c r="O545" s="40">
        <v>9.23</v>
      </c>
      <c r="P545" s="12">
        <v>192</v>
      </c>
    </row>
    <row r="546" spans="1:16">
      <c r="A546" s="27" t="str">
        <f t="shared" si="24"/>
        <v>MAA038</v>
      </c>
      <c r="B546" s="4" t="s">
        <v>315</v>
      </c>
      <c r="C546" s="27" t="str">
        <f>VLOOKUP(B546,'Plot Info'!$A$2:$T$500,2,FALSE)</f>
        <v>Michigan AmerifluxTower</v>
      </c>
      <c r="D546" s="37" t="s">
        <v>238</v>
      </c>
      <c r="E546" s="4" t="s">
        <v>317</v>
      </c>
      <c r="F546" s="13" t="s">
        <v>15</v>
      </c>
      <c r="G546" s="35" t="str">
        <f t="shared" si="25"/>
        <v>LIVE</v>
      </c>
      <c r="H546" s="40">
        <v>47.5</v>
      </c>
      <c r="I546" s="12">
        <v>1</v>
      </c>
      <c r="J546" s="15">
        <v>2</v>
      </c>
      <c r="K546" s="26">
        <f t="shared" si="26"/>
        <v>1772.0546061654927</v>
      </c>
      <c r="L546" s="27">
        <f>IF(H546&lt;VLOOKUP(B546,'Plot Info'!$A$2:$T$500,9,FALSE),K546*0.0001*(1/VLOOKUP(B546,'Plot Info'!$A$2:$T$500,12,FALSE)),K546*0.0001*(1/VLOOKUP(B546,'Plot Info'!$A$2:$T$500,13,FALSE)))</f>
        <v>1.4101562500000002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8.23</v>
      </c>
      <c r="P546" s="12">
        <v>194</v>
      </c>
    </row>
    <row r="547" spans="1:16">
      <c r="A547" s="27" t="str">
        <f t="shared" si="24"/>
        <v>MAA039</v>
      </c>
      <c r="B547" s="4" t="s">
        <v>315</v>
      </c>
      <c r="C547" s="27" t="str">
        <f>VLOOKUP(B547,'Plot Info'!$A$2:$T$500,2,FALSE)</f>
        <v>Michigan AmerifluxTower</v>
      </c>
      <c r="D547" s="37" t="s">
        <v>239</v>
      </c>
      <c r="E547" s="4" t="s">
        <v>10</v>
      </c>
      <c r="F547" s="13" t="s">
        <v>214</v>
      </c>
      <c r="G547" s="35" t="str">
        <f t="shared" si="25"/>
        <v>LIVE</v>
      </c>
      <c r="H547" s="40">
        <v>19.399999999999999</v>
      </c>
      <c r="I547" s="12">
        <v>1</v>
      </c>
      <c r="J547" s="15">
        <v>2</v>
      </c>
      <c r="K547" s="26">
        <f t="shared" si="26"/>
        <v>295.5924527762636</v>
      </c>
      <c r="L547" s="27">
        <f>IF(H547&lt;VLOOKUP(B547,'Plot Info'!$A$2:$T$500,9,FALSE),K547*0.0001*(1/VLOOKUP(B547,'Plot Info'!$A$2:$T$500,12,FALSE)),K547*0.0001*(1/VLOOKUP(B547,'Plot Info'!$A$2:$T$500,13,FALSE)))</f>
        <v>0.55674556213017745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8.02</v>
      </c>
      <c r="P547" s="12">
        <v>215</v>
      </c>
    </row>
    <row r="548" spans="1:16">
      <c r="A548" s="27" t="str">
        <f t="shared" si="24"/>
        <v>MAA040</v>
      </c>
      <c r="B548" s="4" t="s">
        <v>315</v>
      </c>
      <c r="C548" s="27" t="str">
        <f>VLOOKUP(B548,'Plot Info'!$A$2:$T$500,2,FALSE)</f>
        <v>Michigan AmerifluxTower</v>
      </c>
      <c r="D548" s="37" t="s">
        <v>240</v>
      </c>
      <c r="E548" s="4" t="s">
        <v>10</v>
      </c>
      <c r="F548" s="13" t="s">
        <v>214</v>
      </c>
      <c r="G548" s="35" t="str">
        <f t="shared" si="25"/>
        <v>LIVE</v>
      </c>
      <c r="H548" s="40">
        <v>16.2</v>
      </c>
      <c r="I548" s="12">
        <v>1</v>
      </c>
      <c r="J548" s="15">
        <v>2</v>
      </c>
      <c r="K548" s="26">
        <f t="shared" si="26"/>
        <v>206.11989400202631</v>
      </c>
      <c r="L548" s="27">
        <f>IF(H548&lt;VLOOKUP(B548,'Plot Info'!$A$2:$T$500,9,FALSE),K548*0.0001*(1/VLOOKUP(B548,'Plot Info'!$A$2:$T$500,12,FALSE)),K548*0.0001*(1/VLOOKUP(B548,'Plot Info'!$A$2:$T$500,13,FALSE)))</f>
        <v>0.38822485207100588</v>
      </c>
      <c r="M548" s="27">
        <f>IF(H548&lt;VLOOKUP(B548,'Plot Info'!$A$2:$T$500,9,FALSE),I548*1/(VLOOKUP(B548,'Plot Info'!$A$2:$T$500,12,FALSE)),I548*1/(VLOOKUP(B548,'Plot Info'!$A$2:$T$500,13,FALSE)))</f>
        <v>18.834904507916608</v>
      </c>
      <c r="O548" s="40">
        <v>7.97</v>
      </c>
      <c r="P548" s="12">
        <v>220</v>
      </c>
    </row>
    <row r="549" spans="1:16">
      <c r="A549" s="27" t="str">
        <f t="shared" si="24"/>
        <v>MAA041</v>
      </c>
      <c r="B549" s="4" t="s">
        <v>315</v>
      </c>
      <c r="C549" s="27" t="str">
        <f>VLOOKUP(B549,'Plot Info'!$A$2:$T$500,2,FALSE)</f>
        <v>Michigan AmerifluxTower</v>
      </c>
      <c r="D549" s="37" t="s">
        <v>241</v>
      </c>
      <c r="E549" s="4" t="s">
        <v>10</v>
      </c>
      <c r="F549" s="13" t="s">
        <v>214</v>
      </c>
      <c r="G549" s="35" t="str">
        <f t="shared" si="25"/>
        <v>LIVE</v>
      </c>
      <c r="H549" s="40">
        <v>15.2</v>
      </c>
      <c r="I549" s="12">
        <v>1</v>
      </c>
      <c r="J549" s="15">
        <v>2</v>
      </c>
      <c r="K549" s="26">
        <f t="shared" si="26"/>
        <v>181.45839167134645</v>
      </c>
      <c r="L549" s="27">
        <f>IF(H549&lt;VLOOKUP(B549,'Plot Info'!$A$2:$T$500,9,FALSE),K549*0.0001*(1/VLOOKUP(B549,'Plot Info'!$A$2:$T$500,12,FALSE)),K549*0.0001*(1/VLOOKUP(B549,'Plot Info'!$A$2:$T$500,13,FALSE)))</f>
        <v>0.34177514792899411</v>
      </c>
      <c r="M549" s="27">
        <f>IF(H549&lt;VLOOKUP(B549,'Plot Info'!$A$2:$T$500,9,FALSE),I549*1/(VLOOKUP(B549,'Plot Info'!$A$2:$T$500,12,FALSE)),I549*1/(VLOOKUP(B549,'Plot Info'!$A$2:$T$500,13,FALSE)))</f>
        <v>18.834904507916608</v>
      </c>
      <c r="O549" s="40">
        <v>5.2</v>
      </c>
      <c r="P549" s="12">
        <v>215</v>
      </c>
    </row>
    <row r="550" spans="1:16">
      <c r="A550" s="27" t="str">
        <f t="shared" si="24"/>
        <v>MAA042</v>
      </c>
      <c r="B550" s="4" t="s">
        <v>315</v>
      </c>
      <c r="C550" s="27" t="str">
        <f>VLOOKUP(B550,'Plot Info'!$A$2:$T$500,2,FALSE)</f>
        <v>Michigan AmerifluxTower</v>
      </c>
      <c r="D550" s="37" t="s">
        <v>242</v>
      </c>
      <c r="E550" s="4" t="s">
        <v>117</v>
      </c>
      <c r="F550" s="13" t="s">
        <v>16</v>
      </c>
      <c r="G550" s="35" t="str">
        <f t="shared" si="25"/>
        <v>LIVE</v>
      </c>
      <c r="H550" s="40">
        <v>22</v>
      </c>
      <c r="I550" s="12">
        <v>1</v>
      </c>
      <c r="J550" s="15">
        <v>2</v>
      </c>
      <c r="K550" s="26">
        <f t="shared" si="26"/>
        <v>380.13271108436498</v>
      </c>
      <c r="L550" s="27">
        <f>IF(H550&lt;VLOOKUP(B550,'Plot Info'!$A$2:$T$500,9,FALSE),K550*0.0001*(1/VLOOKUP(B550,'Plot Info'!$A$2:$T$500,12,FALSE)),K550*0.0001*(1/VLOOKUP(B550,'Plot Info'!$A$2:$T$500,13,FALSE)))</f>
        <v>0.30249999999999999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6.58</v>
      </c>
      <c r="P550" s="12">
        <v>210</v>
      </c>
    </row>
    <row r="551" spans="1:16">
      <c r="A551" s="27" t="str">
        <f t="shared" si="24"/>
        <v>MAA043</v>
      </c>
      <c r="B551" s="4" t="s">
        <v>315</v>
      </c>
      <c r="C551" s="27" t="str">
        <f>VLOOKUP(B551,'Plot Info'!$A$2:$T$500,2,FALSE)</f>
        <v>Michigan AmerifluxTower</v>
      </c>
      <c r="D551" s="37" t="s">
        <v>243</v>
      </c>
      <c r="E551" s="4" t="s">
        <v>117</v>
      </c>
      <c r="F551" s="13" t="s">
        <v>15</v>
      </c>
      <c r="G551" s="35" t="str">
        <f t="shared" si="25"/>
        <v>LIVE</v>
      </c>
      <c r="H551" s="40">
        <v>18.399999999999999</v>
      </c>
      <c r="I551" s="12">
        <v>1</v>
      </c>
      <c r="J551" s="15">
        <v>2</v>
      </c>
      <c r="K551" s="26">
        <f t="shared" si="26"/>
        <v>265.90440219984004</v>
      </c>
      <c r="L551" s="27">
        <f>IF(H551&lt;VLOOKUP(B551,'Plot Info'!$A$2:$T$500,9,FALSE),K551*0.0001*(1/VLOOKUP(B551,'Plot Info'!$A$2:$T$500,12,FALSE)),K551*0.0001*(1/VLOOKUP(B551,'Plot Info'!$A$2:$T$500,13,FALSE)))</f>
        <v>0.50082840236686377</v>
      </c>
      <c r="M551" s="27">
        <f>IF(H551&lt;VLOOKUP(B551,'Plot Info'!$A$2:$T$500,9,FALSE),I551*1/(VLOOKUP(B551,'Plot Info'!$A$2:$T$500,12,FALSE)),I551*1/(VLOOKUP(B551,'Plot Info'!$A$2:$T$500,13,FALSE)))</f>
        <v>18.834904507916608</v>
      </c>
      <c r="O551" s="40">
        <v>7.17</v>
      </c>
      <c r="P551" s="12">
        <v>209</v>
      </c>
    </row>
    <row r="552" spans="1:16">
      <c r="A552" s="27" t="str">
        <f t="shared" si="24"/>
        <v>MAA045</v>
      </c>
      <c r="B552" s="4" t="s">
        <v>315</v>
      </c>
      <c r="C552" s="27" t="str">
        <f>VLOOKUP(B552,'Plot Info'!$A$2:$T$500,2,FALSE)</f>
        <v>Michigan AmerifluxTower</v>
      </c>
      <c r="D552" s="37" t="s">
        <v>245</v>
      </c>
      <c r="E552" s="4" t="s">
        <v>117</v>
      </c>
      <c r="F552" s="13" t="s">
        <v>15</v>
      </c>
      <c r="G552" s="35" t="str">
        <f t="shared" si="25"/>
        <v>LIVE</v>
      </c>
      <c r="H552" s="40">
        <v>24.2</v>
      </c>
      <c r="I552" s="12">
        <v>1</v>
      </c>
      <c r="J552" s="15">
        <v>2</v>
      </c>
      <c r="K552" s="26">
        <f t="shared" si="26"/>
        <v>459.96058041208158</v>
      </c>
      <c r="L552" s="27">
        <f>IF(H552&lt;VLOOKUP(B552,'Plot Info'!$A$2:$T$500,9,FALSE),K552*0.0001*(1/VLOOKUP(B552,'Plot Info'!$A$2:$T$500,12,FALSE)),K552*0.0001*(1/VLOOKUP(B552,'Plot Info'!$A$2:$T$500,13,FALSE)))</f>
        <v>0.36602499999999999</v>
      </c>
      <c r="M552" s="27">
        <f>IF(H552&lt;VLOOKUP(B552,'Plot Info'!$A$2:$T$500,9,FALSE),I552*1/(VLOOKUP(B552,'Plot Info'!$A$2:$T$500,12,FALSE)),I552*1/(VLOOKUP(B552,'Plot Info'!$A$2:$T$500,13,FALSE)))</f>
        <v>7.9577471545947667</v>
      </c>
      <c r="O552" s="40">
        <v>19.59</v>
      </c>
      <c r="P552" s="12">
        <v>186</v>
      </c>
    </row>
    <row r="553" spans="1:16">
      <c r="A553" s="27" t="str">
        <f t="shared" si="24"/>
        <v>MAA046</v>
      </c>
      <c r="B553" s="4" t="s">
        <v>315</v>
      </c>
      <c r="C553" s="27" t="str">
        <f>VLOOKUP(B553,'Plot Info'!$A$2:$T$500,2,FALSE)</f>
        <v>Michigan AmerifluxTower</v>
      </c>
      <c r="D553" s="37" t="s">
        <v>268</v>
      </c>
      <c r="E553" s="4" t="s">
        <v>117</v>
      </c>
      <c r="F553" s="13" t="s">
        <v>15</v>
      </c>
      <c r="G553" s="35" t="str">
        <f t="shared" si="25"/>
        <v>LIVE</v>
      </c>
      <c r="H553" s="40">
        <v>22.8</v>
      </c>
      <c r="I553" s="12">
        <v>1</v>
      </c>
      <c r="J553" s="15">
        <v>2</v>
      </c>
      <c r="K553" s="26">
        <f t="shared" si="26"/>
        <v>408.28138126052954</v>
      </c>
      <c r="L553" s="27">
        <f>IF(H553&lt;VLOOKUP(B553,'Plot Info'!$A$2:$T$500,9,FALSE),K553*0.0001*(1/VLOOKUP(B553,'Plot Info'!$A$2:$T$500,12,FALSE)),K553*0.0001*(1/VLOOKUP(B553,'Plot Info'!$A$2:$T$500,13,FALSE)))</f>
        <v>0.32490000000000002</v>
      </c>
      <c r="M553" s="27">
        <f>IF(H553&lt;VLOOKUP(B553,'Plot Info'!$A$2:$T$500,9,FALSE),I553*1/(VLOOKUP(B553,'Plot Info'!$A$2:$T$500,12,FALSE)),I553*1/(VLOOKUP(B553,'Plot Info'!$A$2:$T$500,13,FALSE)))</f>
        <v>7.9577471545947667</v>
      </c>
      <c r="O553" s="40">
        <v>19.989999999999998</v>
      </c>
      <c r="P553" s="12">
        <v>187</v>
      </c>
    </row>
    <row r="554" spans="1:16">
      <c r="A554" s="27" t="str">
        <f t="shared" si="24"/>
        <v>MAA047</v>
      </c>
      <c r="B554" s="4" t="s">
        <v>315</v>
      </c>
      <c r="C554" s="27" t="str">
        <f>VLOOKUP(B554,'Plot Info'!$A$2:$T$500,2,FALSE)</f>
        <v>Michigan AmerifluxTower</v>
      </c>
      <c r="D554" s="37" t="s">
        <v>269</v>
      </c>
      <c r="E554" s="4" t="s">
        <v>10</v>
      </c>
      <c r="F554" s="13" t="s">
        <v>16</v>
      </c>
      <c r="G554" s="35" t="str">
        <f t="shared" si="25"/>
        <v>LIVE</v>
      </c>
      <c r="H554" s="40">
        <v>17.399999999999999</v>
      </c>
      <c r="I554" s="12">
        <v>1</v>
      </c>
      <c r="J554" s="15">
        <v>2</v>
      </c>
      <c r="K554" s="26">
        <f t="shared" si="26"/>
        <v>237.78714795021139</v>
      </c>
      <c r="L554" s="27">
        <f>IF(H554&lt;VLOOKUP(B554,'Plot Info'!$A$2:$T$500,9,FALSE),K554*0.0001*(1/VLOOKUP(B554,'Plot Info'!$A$2:$T$500,12,FALSE)),K554*0.0001*(1/VLOOKUP(B554,'Plot Info'!$A$2:$T$500,13,FALSE)))</f>
        <v>0.44786982248520701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11.31</v>
      </c>
      <c r="P554" s="12">
        <v>165</v>
      </c>
    </row>
    <row r="555" spans="1:16">
      <c r="A555" s="27" t="str">
        <f t="shared" si="24"/>
        <v>MAA048</v>
      </c>
      <c r="B555" s="4" t="s">
        <v>315</v>
      </c>
      <c r="C555" s="27" t="str">
        <f>VLOOKUP(B555,'Plot Info'!$A$2:$T$500,2,FALSE)</f>
        <v>Michigan AmerifluxTower</v>
      </c>
      <c r="D555" s="37" t="s">
        <v>270</v>
      </c>
      <c r="E555" s="4" t="s">
        <v>10</v>
      </c>
      <c r="F555" s="13" t="s">
        <v>16</v>
      </c>
      <c r="G555" s="35" t="str">
        <f t="shared" si="25"/>
        <v>LIVE</v>
      </c>
      <c r="H555" s="40">
        <v>18.3</v>
      </c>
      <c r="I555" s="12">
        <v>1</v>
      </c>
      <c r="J555" s="15">
        <v>2</v>
      </c>
      <c r="K555" s="26">
        <f t="shared" si="26"/>
        <v>263.02199094017146</v>
      </c>
      <c r="L555" s="27">
        <f>IF(H555&lt;VLOOKUP(B555,'Plot Info'!$A$2:$T$500,9,FALSE),K555*0.0001*(1/VLOOKUP(B555,'Plot Info'!$A$2:$T$500,12,FALSE)),K555*0.0001*(1/VLOOKUP(B555,'Plot Info'!$A$2:$T$500,13,FALSE)))</f>
        <v>0.49539940828402368</v>
      </c>
      <c r="M555" s="27">
        <f>IF(H555&lt;VLOOKUP(B555,'Plot Info'!$A$2:$T$500,9,FALSE),I555*1/(VLOOKUP(B555,'Plot Info'!$A$2:$T$500,12,FALSE)),I555*1/(VLOOKUP(B555,'Plot Info'!$A$2:$T$500,13,FALSE)))</f>
        <v>18.834904507916608</v>
      </c>
      <c r="O555" s="40">
        <v>11</v>
      </c>
      <c r="P555" s="12">
        <v>165</v>
      </c>
    </row>
    <row r="556" spans="1:16">
      <c r="A556" s="27" t="str">
        <f t="shared" si="24"/>
        <v>MAA049</v>
      </c>
      <c r="B556" s="4" t="s">
        <v>315</v>
      </c>
      <c r="C556" s="27" t="str">
        <f>VLOOKUP(B556,'Plot Info'!$A$2:$T$500,2,FALSE)</f>
        <v>Michigan AmerifluxTower</v>
      </c>
      <c r="D556" s="37" t="s">
        <v>271</v>
      </c>
      <c r="E556" s="4" t="s">
        <v>10</v>
      </c>
      <c r="F556" s="13" t="s">
        <v>16</v>
      </c>
      <c r="G556" s="35" t="str">
        <f t="shared" si="25"/>
        <v>LIVE</v>
      </c>
      <c r="H556" s="40">
        <v>12</v>
      </c>
      <c r="I556" s="12">
        <v>1</v>
      </c>
      <c r="J556" s="15">
        <v>2</v>
      </c>
      <c r="K556" s="26">
        <f t="shared" si="26"/>
        <v>113.09733552923255</v>
      </c>
      <c r="L556" s="27">
        <f>IF(H556&lt;VLOOKUP(B556,'Plot Info'!$A$2:$T$500,9,FALSE),K556*0.0001*(1/VLOOKUP(B556,'Plot Info'!$A$2:$T$500,12,FALSE)),K556*0.0001*(1/VLOOKUP(B556,'Plot Info'!$A$2:$T$500,13,FALSE)))</f>
        <v>0.21301775147928995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10.77</v>
      </c>
      <c r="P556" s="12">
        <v>164</v>
      </c>
    </row>
    <row r="557" spans="1:16">
      <c r="A557" s="27" t="str">
        <f t="shared" si="24"/>
        <v>MAA050</v>
      </c>
      <c r="B557" s="4" t="s">
        <v>315</v>
      </c>
      <c r="C557" s="27" t="str">
        <f>VLOOKUP(B557,'Plot Info'!$A$2:$T$500,2,FALSE)</f>
        <v>Michigan AmerifluxTower</v>
      </c>
      <c r="D557" s="37" t="s">
        <v>310</v>
      </c>
      <c r="E557" s="4" t="s">
        <v>117</v>
      </c>
      <c r="F557" s="13" t="s">
        <v>81</v>
      </c>
      <c r="G557" s="35" t="str">
        <f t="shared" si="25"/>
        <v>DEAD</v>
      </c>
      <c r="H557" s="40">
        <v>27</v>
      </c>
      <c r="I557" s="12">
        <v>1</v>
      </c>
      <c r="J557" s="15">
        <v>2</v>
      </c>
      <c r="K557" s="26">
        <f t="shared" si="26"/>
        <v>572.55526111673976</v>
      </c>
      <c r="L557" s="27">
        <f>IF(H557&lt;VLOOKUP(B557,'Plot Info'!$A$2:$T$500,9,FALSE),K557*0.0001*(1/VLOOKUP(B557,'Plot Info'!$A$2:$T$500,12,FALSE)),K557*0.0001*(1/VLOOKUP(B557,'Plot Info'!$A$2:$T$500,13,FALSE)))</f>
        <v>0.45562499999999995</v>
      </c>
      <c r="M557" s="27">
        <f>IF(H557&lt;VLOOKUP(B557,'Plot Info'!$A$2:$T$500,9,FALSE),I557*1/(VLOOKUP(B557,'Plot Info'!$A$2:$T$500,12,FALSE)),I557*1/(VLOOKUP(B557,'Plot Info'!$A$2:$T$500,13,FALSE)))</f>
        <v>7.9577471545947667</v>
      </c>
      <c r="O557" s="40">
        <v>6.74</v>
      </c>
      <c r="P557" s="12">
        <v>155</v>
      </c>
    </row>
    <row r="558" spans="1:16">
      <c r="A558" s="27" t="str">
        <f t="shared" si="24"/>
        <v>MAA051</v>
      </c>
      <c r="B558" s="4" t="s">
        <v>315</v>
      </c>
      <c r="C558" s="27" t="str">
        <f>VLOOKUP(B558,'Plot Info'!$A$2:$T$500,2,FALSE)</f>
        <v>Michigan AmerifluxTower</v>
      </c>
      <c r="D558" s="37" t="s">
        <v>311</v>
      </c>
      <c r="E558" s="4" t="s">
        <v>8</v>
      </c>
      <c r="F558" s="13" t="s">
        <v>214</v>
      </c>
      <c r="G558" s="35" t="str">
        <f t="shared" si="25"/>
        <v>LIVE</v>
      </c>
      <c r="H558" s="40">
        <v>13.8</v>
      </c>
      <c r="I558" s="12">
        <v>1</v>
      </c>
      <c r="J558" s="15">
        <v>2</v>
      </c>
      <c r="K558" s="26">
        <f t="shared" si="26"/>
        <v>149.57122623741006</v>
      </c>
      <c r="L558" s="27">
        <f>IF(H558&lt;VLOOKUP(B558,'Plot Info'!$A$2:$T$500,9,FALSE),K558*0.0001*(1/VLOOKUP(B558,'Plot Info'!$A$2:$T$500,12,FALSE)),K558*0.0001*(1/VLOOKUP(B558,'Plot Info'!$A$2:$T$500,13,FALSE)))</f>
        <v>0.28171597633136097</v>
      </c>
      <c r="M558" s="27">
        <f>IF(H558&lt;VLOOKUP(B558,'Plot Info'!$A$2:$T$500,9,FALSE),I558*1/(VLOOKUP(B558,'Plot Info'!$A$2:$T$500,12,FALSE)),I558*1/(VLOOKUP(B558,'Plot Info'!$A$2:$T$500,13,FALSE)))</f>
        <v>18.834904507916608</v>
      </c>
      <c r="O558" s="40">
        <v>3.32</v>
      </c>
      <c r="P558" s="12">
        <v>185</v>
      </c>
    </row>
    <row r="559" spans="1:16">
      <c r="A559" s="27" t="str">
        <f t="shared" si="24"/>
        <v>MAA052</v>
      </c>
      <c r="B559" s="4" t="s">
        <v>315</v>
      </c>
      <c r="C559" s="27" t="str">
        <f>VLOOKUP(B559,'Plot Info'!$A$2:$T$500,2,FALSE)</f>
        <v>Michigan AmerifluxTower</v>
      </c>
      <c r="D559" s="37" t="s">
        <v>319</v>
      </c>
      <c r="E559" s="4" t="s">
        <v>117</v>
      </c>
      <c r="F559" s="13" t="s">
        <v>15</v>
      </c>
      <c r="G559" s="35" t="str">
        <f t="shared" si="25"/>
        <v>LIVE</v>
      </c>
      <c r="H559" s="40">
        <v>21.2</v>
      </c>
      <c r="I559" s="12">
        <v>1</v>
      </c>
      <c r="J559" s="15">
        <v>2</v>
      </c>
      <c r="K559" s="26">
        <f t="shared" si="26"/>
        <v>352.98935055734916</v>
      </c>
      <c r="L559" s="27">
        <f>IF(H559&lt;VLOOKUP(B559,'Plot Info'!$A$2:$T$500,9,FALSE),K559*0.0001*(1/VLOOKUP(B559,'Plot Info'!$A$2:$T$500,12,FALSE)),K559*0.0001*(1/VLOOKUP(B559,'Plot Info'!$A$2:$T$500,13,FALSE)))</f>
        <v>0.28090000000000004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3.58</v>
      </c>
      <c r="P559" s="12">
        <v>150</v>
      </c>
    </row>
    <row r="560" spans="1:16">
      <c r="A560" s="27" t="str">
        <f t="shared" si="24"/>
        <v>MAB001</v>
      </c>
      <c r="B560" s="4" t="s">
        <v>320</v>
      </c>
      <c r="C560" s="27" t="str">
        <f>VLOOKUP(B560,'Plot Info'!$A$2:$T$500,2,FALSE)</f>
        <v>Michigan AmerifluxTower</v>
      </c>
      <c r="D560" s="37" t="s">
        <v>161</v>
      </c>
      <c r="E560" s="4" t="s">
        <v>10</v>
      </c>
      <c r="F560" s="13" t="s">
        <v>16</v>
      </c>
      <c r="G560" s="35" t="str">
        <f t="shared" si="25"/>
        <v>LIVE</v>
      </c>
      <c r="H560" s="40">
        <v>19.2</v>
      </c>
      <c r="I560" s="12">
        <v>1</v>
      </c>
      <c r="J560" s="15">
        <v>2</v>
      </c>
      <c r="K560" s="26">
        <f t="shared" si="26"/>
        <v>289.52917895483534</v>
      </c>
      <c r="L560" s="27">
        <f>IF(H560&lt;VLOOKUP(B560,'Plot Info'!$A$2:$T$500,9,FALSE),K560*0.0001*(1/VLOOKUP(B560,'Plot Info'!$A$2:$T$500,12,FALSE)),K560*0.0001*(1/VLOOKUP(B560,'Plot Info'!$A$2:$T$500,13,FALSE)))</f>
        <v>0.54532544378698233</v>
      </c>
      <c r="M560" s="27">
        <f>IF(H560&lt;VLOOKUP(B560,'Plot Info'!$A$2:$T$500,9,FALSE),I560*1/(VLOOKUP(B560,'Plot Info'!$A$2:$T$500,12,FALSE)),I560*1/(VLOOKUP(B560,'Plot Info'!$A$2:$T$500,13,FALSE)))</f>
        <v>18.834904507916608</v>
      </c>
      <c r="O560" s="40">
        <v>9.7200000000000006</v>
      </c>
      <c r="P560" s="12">
        <v>197</v>
      </c>
    </row>
    <row r="561" spans="1:16">
      <c r="A561" s="27" t="str">
        <f t="shared" si="24"/>
        <v>MAB002</v>
      </c>
      <c r="B561" s="4" t="s">
        <v>320</v>
      </c>
      <c r="C561" s="27" t="str">
        <f>VLOOKUP(B561,'Plot Info'!$A$2:$T$500,2,FALSE)</f>
        <v>Michigan AmerifluxTower</v>
      </c>
      <c r="D561" s="37" t="s">
        <v>162</v>
      </c>
      <c r="E561" s="4" t="s">
        <v>10</v>
      </c>
      <c r="F561" s="13" t="s">
        <v>15</v>
      </c>
      <c r="G561" s="35" t="str">
        <f t="shared" si="25"/>
        <v>LIVE</v>
      </c>
      <c r="H561" s="40">
        <v>26.3</v>
      </c>
      <c r="I561" s="12">
        <v>1</v>
      </c>
      <c r="J561" s="15">
        <v>2</v>
      </c>
      <c r="K561" s="26">
        <f t="shared" si="26"/>
        <v>543.25205564038106</v>
      </c>
      <c r="L561" s="27">
        <f>IF(H561&lt;VLOOKUP(B561,'Plot Info'!$A$2:$T$500,9,FALSE),K561*0.0001*(1/VLOOKUP(B561,'Plot Info'!$A$2:$T$500,12,FALSE)),K561*0.0001*(1/VLOOKUP(B561,'Plot Info'!$A$2:$T$500,13,FALSE)))</f>
        <v>0.43230625000000006</v>
      </c>
      <c r="M561" s="27">
        <f>IF(H561&lt;VLOOKUP(B561,'Plot Info'!$A$2:$T$500,9,FALSE),I561*1/(VLOOKUP(B561,'Plot Info'!$A$2:$T$500,12,FALSE)),I561*1/(VLOOKUP(B561,'Plot Info'!$A$2:$T$500,13,FALSE)))</f>
        <v>7.9577471545947667</v>
      </c>
      <c r="O561" s="40">
        <v>12.34</v>
      </c>
      <c r="P561" s="12">
        <v>205</v>
      </c>
    </row>
    <row r="562" spans="1:16">
      <c r="A562" s="27" t="str">
        <f t="shared" si="24"/>
        <v>MAB003</v>
      </c>
      <c r="B562" s="4" t="s">
        <v>320</v>
      </c>
      <c r="C562" s="27" t="str">
        <f>VLOOKUP(B562,'Plot Info'!$A$2:$T$500,2,FALSE)</f>
        <v>Michigan AmerifluxTower</v>
      </c>
      <c r="D562" s="37" t="s">
        <v>163</v>
      </c>
      <c r="E562" s="4" t="s">
        <v>10</v>
      </c>
      <c r="F562" s="13" t="s">
        <v>15</v>
      </c>
      <c r="G562" s="35" t="str">
        <f t="shared" si="25"/>
        <v>LIVE</v>
      </c>
      <c r="H562" s="40">
        <v>27.7</v>
      </c>
      <c r="I562" s="12">
        <v>1</v>
      </c>
      <c r="J562" s="15">
        <v>2</v>
      </c>
      <c r="K562" s="26">
        <f t="shared" si="26"/>
        <v>602.62815679322807</v>
      </c>
      <c r="L562" s="27">
        <f>IF(H562&lt;VLOOKUP(B562,'Plot Info'!$A$2:$T$500,9,FALSE),K562*0.0001*(1/VLOOKUP(B562,'Plot Info'!$A$2:$T$500,12,FALSE)),K562*0.0001*(1/VLOOKUP(B562,'Plot Info'!$A$2:$T$500,13,FALSE)))</f>
        <v>0.47955624999999996</v>
      </c>
      <c r="M562" s="27">
        <f>IF(H562&lt;VLOOKUP(B562,'Plot Info'!$A$2:$T$500,9,FALSE),I562*1/(VLOOKUP(B562,'Plot Info'!$A$2:$T$500,12,FALSE)),I562*1/(VLOOKUP(B562,'Plot Info'!$A$2:$T$500,13,FALSE)))</f>
        <v>7.9577471545947667</v>
      </c>
      <c r="N562" s="8" t="s">
        <v>322</v>
      </c>
      <c r="O562" s="40">
        <v>11.88</v>
      </c>
      <c r="P562" s="12">
        <v>202</v>
      </c>
    </row>
    <row r="563" spans="1:16">
      <c r="A563" s="27" t="str">
        <f t="shared" si="24"/>
        <v>MAB004</v>
      </c>
      <c r="B563" s="4" t="s">
        <v>320</v>
      </c>
      <c r="C563" s="27" t="str">
        <f>VLOOKUP(B563,'Plot Info'!$A$2:$T$500,2,FALSE)</f>
        <v>Michigan AmerifluxTower</v>
      </c>
      <c r="D563" s="37" t="s">
        <v>164</v>
      </c>
      <c r="E563" s="4" t="s">
        <v>10</v>
      </c>
      <c r="F563" s="13" t="s">
        <v>15</v>
      </c>
      <c r="G563" s="35" t="str">
        <f t="shared" si="25"/>
        <v>LIVE</v>
      </c>
      <c r="H563" s="40">
        <v>18.100000000000001</v>
      </c>
      <c r="I563" s="12">
        <v>1</v>
      </c>
      <c r="J563" s="15">
        <v>2</v>
      </c>
      <c r="K563" s="26">
        <f t="shared" si="26"/>
        <v>257.30429231063806</v>
      </c>
      <c r="L563" s="27">
        <f>IF(H563&lt;VLOOKUP(B563,'Plot Info'!$A$2:$T$500,9,FALSE),K563*0.0001*(1/VLOOKUP(B563,'Plot Info'!$A$2:$T$500,12,FALSE)),K563*0.0001*(1/VLOOKUP(B563,'Plot Info'!$A$2:$T$500,13,FALSE)))</f>
        <v>0.48463017751479293</v>
      </c>
      <c r="M563" s="27">
        <f>IF(H563&lt;VLOOKUP(B563,'Plot Info'!$A$2:$T$500,9,FALSE),I563*1/(VLOOKUP(B563,'Plot Info'!$A$2:$T$500,12,FALSE)),I563*1/(VLOOKUP(B563,'Plot Info'!$A$2:$T$500,13,FALSE)))</f>
        <v>18.834904507916608</v>
      </c>
      <c r="O563" s="40">
        <v>12.15</v>
      </c>
      <c r="P563" s="12">
        <v>200</v>
      </c>
    </row>
    <row r="564" spans="1:16">
      <c r="A564" s="27" t="str">
        <f t="shared" si="24"/>
        <v>MAB005</v>
      </c>
      <c r="B564" s="4" t="s">
        <v>320</v>
      </c>
      <c r="C564" s="27" t="str">
        <f>VLOOKUP(B564,'Plot Info'!$A$2:$T$500,2,FALSE)</f>
        <v>Michigan AmerifluxTower</v>
      </c>
      <c r="D564" s="37" t="s">
        <v>165</v>
      </c>
      <c r="E564" s="4" t="s">
        <v>10</v>
      </c>
      <c r="F564" s="13" t="s">
        <v>15</v>
      </c>
      <c r="G564" s="35" t="str">
        <f t="shared" si="25"/>
        <v>LIVE</v>
      </c>
      <c r="H564" s="40">
        <v>22.9</v>
      </c>
      <c r="I564" s="12">
        <v>1</v>
      </c>
      <c r="J564" s="15">
        <v>2</v>
      </c>
      <c r="K564" s="26">
        <f t="shared" si="26"/>
        <v>411.87065086725585</v>
      </c>
      <c r="L564" s="27">
        <f>IF(H564&lt;VLOOKUP(B564,'Plot Info'!$A$2:$T$500,9,FALSE),K564*0.0001*(1/VLOOKUP(B564,'Plot Info'!$A$2:$T$500,12,FALSE)),K564*0.0001*(1/VLOOKUP(B564,'Plot Info'!$A$2:$T$500,13,FALSE)))</f>
        <v>0.32775624999999997</v>
      </c>
      <c r="M564" s="27">
        <f>IF(H564&lt;VLOOKUP(B564,'Plot Info'!$A$2:$T$500,9,FALSE),I564*1/(VLOOKUP(B564,'Plot Info'!$A$2:$T$500,12,FALSE)),I564*1/(VLOOKUP(B564,'Plot Info'!$A$2:$T$500,13,FALSE)))</f>
        <v>7.9577471545947667</v>
      </c>
      <c r="O564" s="40">
        <v>12.49</v>
      </c>
      <c r="P564" s="12">
        <v>199</v>
      </c>
    </row>
    <row r="565" spans="1:16">
      <c r="A565" s="27" t="str">
        <f t="shared" si="24"/>
        <v>MAB006</v>
      </c>
      <c r="B565" s="4" t="s">
        <v>320</v>
      </c>
      <c r="C565" s="27" t="str">
        <f>VLOOKUP(B565,'Plot Info'!$A$2:$T$500,2,FALSE)</f>
        <v>Michigan AmerifluxTower</v>
      </c>
      <c r="D565" s="37" t="s">
        <v>166</v>
      </c>
      <c r="E565" s="4" t="s">
        <v>117</v>
      </c>
      <c r="F565" s="13" t="s">
        <v>15</v>
      </c>
      <c r="G565" s="35" t="str">
        <f t="shared" si="25"/>
        <v>LIVE</v>
      </c>
      <c r="H565" s="40">
        <v>24.5</v>
      </c>
      <c r="I565" s="12">
        <v>1</v>
      </c>
      <c r="J565" s="15">
        <v>2</v>
      </c>
      <c r="K565" s="26">
        <f t="shared" si="26"/>
        <v>471.43524757931834</v>
      </c>
      <c r="L565" s="27">
        <f>IF(H565&lt;VLOOKUP(B565,'Plot Info'!$A$2:$T$500,9,FALSE),K565*0.0001*(1/VLOOKUP(B565,'Plot Info'!$A$2:$T$500,12,FALSE)),K565*0.0001*(1/VLOOKUP(B565,'Plot Info'!$A$2:$T$500,13,FALSE)))</f>
        <v>0.37515624999999997</v>
      </c>
      <c r="M565" s="27">
        <f>IF(H565&lt;VLOOKUP(B565,'Plot Info'!$A$2:$T$500,9,FALSE),I565*1/(VLOOKUP(B565,'Plot Info'!$A$2:$T$500,12,FALSE)),I565*1/(VLOOKUP(B565,'Plot Info'!$A$2:$T$500,13,FALSE)))</f>
        <v>7.9577471545947667</v>
      </c>
      <c r="O565" s="40">
        <v>16.829999999999998</v>
      </c>
      <c r="P565" s="12">
        <v>192</v>
      </c>
    </row>
    <row r="566" spans="1:16">
      <c r="A566" s="27" t="str">
        <f t="shared" si="24"/>
        <v>MAB007</v>
      </c>
      <c r="B566" s="4" t="s">
        <v>320</v>
      </c>
      <c r="C566" s="27" t="str">
        <f>VLOOKUP(B566,'Plot Info'!$A$2:$T$500,2,FALSE)</f>
        <v>Michigan AmerifluxTower</v>
      </c>
      <c r="D566" s="37" t="s">
        <v>167</v>
      </c>
      <c r="E566" s="4" t="s">
        <v>117</v>
      </c>
      <c r="F566" s="13" t="s">
        <v>15</v>
      </c>
      <c r="G566" s="35" t="str">
        <f t="shared" si="25"/>
        <v>LIVE</v>
      </c>
      <c r="H566" s="40">
        <v>28.5</v>
      </c>
      <c r="I566" s="12">
        <v>1</v>
      </c>
      <c r="J566" s="15">
        <v>2</v>
      </c>
      <c r="K566" s="26">
        <f t="shared" si="26"/>
        <v>637.93965821957738</v>
      </c>
      <c r="L566" s="27">
        <f>IF(H566&lt;VLOOKUP(B566,'Plot Info'!$A$2:$T$500,9,FALSE),K566*0.0001*(1/VLOOKUP(B566,'Plot Info'!$A$2:$T$500,12,FALSE)),K566*0.0001*(1/VLOOKUP(B566,'Plot Info'!$A$2:$T$500,13,FALSE)))</f>
        <v>0.50765625000000003</v>
      </c>
      <c r="M566" s="27">
        <f>IF(H566&lt;VLOOKUP(B566,'Plot Info'!$A$2:$T$500,9,FALSE),I566*1/(VLOOKUP(B566,'Plot Info'!$A$2:$T$500,12,FALSE)),I566*1/(VLOOKUP(B566,'Plot Info'!$A$2:$T$500,13,FALSE)))</f>
        <v>7.9577471545947667</v>
      </c>
      <c r="O566" s="40">
        <v>12.14</v>
      </c>
      <c r="P566" s="12">
        <v>190</v>
      </c>
    </row>
    <row r="567" spans="1:16">
      <c r="A567" s="27" t="str">
        <f t="shared" si="24"/>
        <v>MAB008</v>
      </c>
      <c r="B567" s="4" t="s">
        <v>320</v>
      </c>
      <c r="C567" s="27" t="str">
        <f>VLOOKUP(B567,'Plot Info'!$A$2:$T$500,2,FALSE)</f>
        <v>Michigan AmerifluxTower</v>
      </c>
      <c r="D567" s="37" t="s">
        <v>168</v>
      </c>
      <c r="E567" s="4" t="s">
        <v>317</v>
      </c>
      <c r="F567" s="13" t="s">
        <v>15</v>
      </c>
      <c r="G567" s="35" t="str">
        <f t="shared" si="25"/>
        <v>LIVE</v>
      </c>
      <c r="H567" s="40">
        <v>22</v>
      </c>
      <c r="I567" s="12">
        <v>1</v>
      </c>
      <c r="J567" s="15">
        <v>2</v>
      </c>
      <c r="K567" s="26">
        <f t="shared" si="26"/>
        <v>380.13271108436498</v>
      </c>
      <c r="L567" s="27">
        <f>IF(H567&lt;VLOOKUP(B567,'Plot Info'!$A$2:$T$500,9,FALSE),K567*0.0001*(1/VLOOKUP(B567,'Plot Info'!$A$2:$T$500,12,FALSE)),K567*0.0001*(1/VLOOKUP(B567,'Plot Info'!$A$2:$T$500,13,FALSE)))</f>
        <v>0.30249999999999999</v>
      </c>
      <c r="M567" s="27">
        <f>IF(H567&lt;VLOOKUP(B567,'Plot Info'!$A$2:$T$500,9,FALSE),I567*1/(VLOOKUP(B567,'Plot Info'!$A$2:$T$500,12,FALSE)),I567*1/(VLOOKUP(B567,'Plot Info'!$A$2:$T$500,13,FALSE)))</f>
        <v>7.9577471545947667</v>
      </c>
      <c r="O567" s="40">
        <v>10.19</v>
      </c>
      <c r="P567" s="12">
        <v>187</v>
      </c>
    </row>
    <row r="568" spans="1:16">
      <c r="A568" s="27" t="str">
        <f t="shared" si="24"/>
        <v>MAB009</v>
      </c>
      <c r="B568" s="4" t="s">
        <v>320</v>
      </c>
      <c r="C568" s="27" t="str">
        <f>VLOOKUP(B568,'Plot Info'!$A$2:$T$500,2,FALSE)</f>
        <v>Michigan AmerifluxTower</v>
      </c>
      <c r="D568" s="37" t="s">
        <v>169</v>
      </c>
      <c r="E568" s="4" t="s">
        <v>31</v>
      </c>
      <c r="F568" s="13" t="s">
        <v>214</v>
      </c>
      <c r="G568" s="35" t="str">
        <f t="shared" si="25"/>
        <v>LIVE</v>
      </c>
      <c r="H568" s="40">
        <v>15.5</v>
      </c>
      <c r="I568" s="12">
        <v>1</v>
      </c>
      <c r="J568" s="15">
        <v>2</v>
      </c>
      <c r="K568" s="26">
        <f t="shared" si="26"/>
        <v>188.69190875623696</v>
      </c>
      <c r="L568" s="27">
        <f>IF(H568&lt;VLOOKUP(B568,'Plot Info'!$A$2:$T$500,9,FALSE),K568*0.0001*(1/VLOOKUP(B568,'Plot Info'!$A$2:$T$500,12,FALSE)),K568*0.0001*(1/VLOOKUP(B568,'Plot Info'!$A$2:$T$500,13,FALSE)))</f>
        <v>0.35539940828402367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8.67</v>
      </c>
      <c r="P568" s="12">
        <v>194</v>
      </c>
    </row>
    <row r="569" spans="1:16">
      <c r="A569" s="27" t="str">
        <f t="shared" si="24"/>
        <v>MAB010</v>
      </c>
      <c r="B569" s="4" t="s">
        <v>320</v>
      </c>
      <c r="C569" s="27" t="str">
        <f>VLOOKUP(B569,'Plot Info'!$A$2:$T$500,2,FALSE)</f>
        <v>Michigan AmerifluxTower</v>
      </c>
      <c r="D569" s="37" t="s">
        <v>170</v>
      </c>
      <c r="E569" s="4" t="s">
        <v>31</v>
      </c>
      <c r="F569" s="13" t="s">
        <v>15</v>
      </c>
      <c r="G569" s="35" t="str">
        <f t="shared" si="25"/>
        <v>LIVE</v>
      </c>
      <c r="H569" s="40">
        <v>36.299999999999997</v>
      </c>
      <c r="I569" s="12">
        <v>1</v>
      </c>
      <c r="J569" s="15">
        <v>2</v>
      </c>
      <c r="K569" s="26">
        <f t="shared" si="26"/>
        <v>1034.9113059271835</v>
      </c>
      <c r="L569" s="27">
        <f>IF(H569&lt;VLOOKUP(B569,'Plot Info'!$A$2:$T$500,9,FALSE),K569*0.0001*(1/VLOOKUP(B569,'Plot Info'!$A$2:$T$500,12,FALSE)),K569*0.0001*(1/VLOOKUP(B569,'Plot Info'!$A$2:$T$500,13,FALSE)))</f>
        <v>0.82355624999999999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10.45</v>
      </c>
      <c r="P569" s="12">
        <v>160</v>
      </c>
    </row>
    <row r="570" spans="1:16">
      <c r="A570" s="27" t="str">
        <f t="shared" si="24"/>
        <v>MAB011</v>
      </c>
      <c r="B570" s="4" t="s">
        <v>320</v>
      </c>
      <c r="C570" s="27" t="str">
        <f>VLOOKUP(B570,'Plot Info'!$A$2:$T$500,2,FALSE)</f>
        <v>Michigan AmerifluxTower</v>
      </c>
      <c r="D570" s="37" t="s">
        <v>171</v>
      </c>
      <c r="E570" s="4" t="s">
        <v>31</v>
      </c>
      <c r="F570" s="13" t="s">
        <v>16</v>
      </c>
      <c r="G570" s="35" t="str">
        <f t="shared" si="25"/>
        <v>LIVE</v>
      </c>
      <c r="H570" s="40">
        <v>21.6</v>
      </c>
      <c r="I570" s="12">
        <v>1</v>
      </c>
      <c r="J570" s="15">
        <v>2</v>
      </c>
      <c r="K570" s="26">
        <f t="shared" si="26"/>
        <v>366.43536711471353</v>
      </c>
      <c r="L570" s="27">
        <f>IF(H570&lt;VLOOKUP(B570,'Plot Info'!$A$2:$T$500,9,FALSE),K570*0.0001*(1/VLOOKUP(B570,'Plot Info'!$A$2:$T$500,12,FALSE)),K570*0.0001*(1/VLOOKUP(B570,'Plot Info'!$A$2:$T$500,13,FALSE)))</f>
        <v>0.29160000000000003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15.38</v>
      </c>
      <c r="P570" s="12">
        <v>150</v>
      </c>
    </row>
    <row r="571" spans="1:16">
      <c r="A571" s="27" t="str">
        <f t="shared" si="24"/>
        <v>MAB012</v>
      </c>
      <c r="B571" s="4" t="s">
        <v>320</v>
      </c>
      <c r="C571" s="27" t="str">
        <f>VLOOKUP(B571,'Plot Info'!$A$2:$T$500,2,FALSE)</f>
        <v>Michigan AmerifluxTower</v>
      </c>
      <c r="D571" s="37" t="s">
        <v>172</v>
      </c>
      <c r="E571" s="4" t="s">
        <v>31</v>
      </c>
      <c r="F571" s="13" t="s">
        <v>16</v>
      </c>
      <c r="G571" s="35" t="str">
        <f t="shared" si="25"/>
        <v>LIVE</v>
      </c>
      <c r="H571" s="40">
        <v>22.9</v>
      </c>
      <c r="I571" s="12">
        <v>1</v>
      </c>
      <c r="J571" s="15">
        <v>2</v>
      </c>
      <c r="K571" s="26">
        <f t="shared" si="26"/>
        <v>411.87065086725585</v>
      </c>
      <c r="L571" s="27">
        <f>IF(H571&lt;VLOOKUP(B571,'Plot Info'!$A$2:$T$500,9,FALSE),K571*0.0001*(1/VLOOKUP(B571,'Plot Info'!$A$2:$T$500,12,FALSE)),K571*0.0001*(1/VLOOKUP(B571,'Plot Info'!$A$2:$T$500,13,FALSE)))</f>
        <v>0.32775624999999997</v>
      </c>
      <c r="M571" s="27">
        <f>IF(H571&lt;VLOOKUP(B571,'Plot Info'!$A$2:$T$500,9,FALSE),I571*1/(VLOOKUP(B571,'Plot Info'!$A$2:$T$500,12,FALSE)),I571*1/(VLOOKUP(B571,'Plot Info'!$A$2:$T$500,13,FALSE)))</f>
        <v>7.9577471545947667</v>
      </c>
      <c r="O571" s="40">
        <v>15.87</v>
      </c>
      <c r="P571" s="12">
        <v>145</v>
      </c>
    </row>
    <row r="572" spans="1:16">
      <c r="A572" s="27" t="str">
        <f t="shared" si="24"/>
        <v>MAB013</v>
      </c>
      <c r="B572" s="4" t="s">
        <v>320</v>
      </c>
      <c r="C572" s="27" t="str">
        <f>VLOOKUP(B572,'Plot Info'!$A$2:$T$500,2,FALSE)</f>
        <v>Michigan AmerifluxTower</v>
      </c>
      <c r="D572" s="37" t="s">
        <v>173</v>
      </c>
      <c r="E572" s="4" t="s">
        <v>317</v>
      </c>
      <c r="F572" s="13" t="s">
        <v>15</v>
      </c>
      <c r="G572" s="35" t="str">
        <f t="shared" si="25"/>
        <v>LIVE</v>
      </c>
      <c r="H572" s="40">
        <v>17.899999999999999</v>
      </c>
      <c r="I572" s="12">
        <v>1</v>
      </c>
      <c r="J572" s="15">
        <v>2</v>
      </c>
      <c r="K572" s="26">
        <f t="shared" si="26"/>
        <v>251.64942553417637</v>
      </c>
      <c r="L572" s="27">
        <f>IF(H572&lt;VLOOKUP(B572,'Plot Info'!$A$2:$T$500,9,FALSE),K572*0.0001*(1/VLOOKUP(B572,'Plot Info'!$A$2:$T$500,12,FALSE)),K572*0.0001*(1/VLOOKUP(B572,'Plot Info'!$A$2:$T$500,13,FALSE)))</f>
        <v>0.47397928994082833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13</v>
      </c>
      <c r="P572" s="12">
        <v>130</v>
      </c>
    </row>
    <row r="573" spans="1:16">
      <c r="A573" s="27" t="str">
        <f t="shared" si="24"/>
        <v>MAB014</v>
      </c>
      <c r="B573" s="4" t="s">
        <v>320</v>
      </c>
      <c r="C573" s="27" t="str">
        <f>VLOOKUP(B573,'Plot Info'!$A$2:$T$500,2,FALSE)</f>
        <v>Michigan AmerifluxTower</v>
      </c>
      <c r="D573" s="37" t="s">
        <v>174</v>
      </c>
      <c r="E573" s="4" t="s">
        <v>317</v>
      </c>
      <c r="F573" s="13" t="s">
        <v>16</v>
      </c>
      <c r="G573" s="35" t="str">
        <f t="shared" si="25"/>
        <v>LIVE</v>
      </c>
      <c r="H573" s="40">
        <v>12.8</v>
      </c>
      <c r="I573" s="12">
        <v>1</v>
      </c>
      <c r="J573" s="15">
        <v>2</v>
      </c>
      <c r="K573" s="26">
        <f t="shared" si="26"/>
        <v>128.67963509103794</v>
      </c>
      <c r="L573" s="27">
        <f>IF(H573&lt;VLOOKUP(B573,'Plot Info'!$A$2:$T$500,9,FALSE),K573*0.0001*(1/VLOOKUP(B573,'Plot Info'!$A$2:$T$500,12,FALSE)),K573*0.0001*(1/VLOOKUP(B573,'Plot Info'!$A$2:$T$500,13,FALSE)))</f>
        <v>0.2423668639053255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12.2</v>
      </c>
      <c r="P573" s="12">
        <v>135</v>
      </c>
    </row>
    <row r="574" spans="1:16">
      <c r="A574" s="27" t="str">
        <f t="shared" si="24"/>
        <v>MAB015</v>
      </c>
      <c r="B574" s="4" t="s">
        <v>320</v>
      </c>
      <c r="C574" s="27" t="str">
        <f>VLOOKUP(B574,'Plot Info'!$A$2:$T$500,2,FALSE)</f>
        <v>Michigan AmerifluxTower</v>
      </c>
      <c r="D574" s="37" t="s">
        <v>175</v>
      </c>
      <c r="E574" s="4" t="s">
        <v>317</v>
      </c>
      <c r="F574" s="13" t="s">
        <v>214</v>
      </c>
      <c r="G574" s="35" t="str">
        <f t="shared" si="25"/>
        <v>LIVE</v>
      </c>
      <c r="H574" s="40">
        <v>14.3</v>
      </c>
      <c r="I574" s="12">
        <v>1</v>
      </c>
      <c r="J574" s="15">
        <v>2</v>
      </c>
      <c r="K574" s="26">
        <f t="shared" si="26"/>
        <v>160.6060704331442</v>
      </c>
      <c r="L574" s="27">
        <f>IF(H574&lt;VLOOKUP(B574,'Plot Info'!$A$2:$T$500,9,FALSE),K574*0.0001*(1/VLOOKUP(B574,'Plot Info'!$A$2:$T$500,12,FALSE)),K574*0.0001*(1/VLOOKUP(B574,'Plot Info'!$A$2:$T$500,13,FALSE)))</f>
        <v>0.30249999999999999</v>
      </c>
      <c r="M574" s="27">
        <f>IF(H574&lt;VLOOKUP(B574,'Plot Info'!$A$2:$T$500,9,FALSE),I574*1/(VLOOKUP(B574,'Plot Info'!$A$2:$T$500,12,FALSE)),I574*1/(VLOOKUP(B574,'Plot Info'!$A$2:$T$500,13,FALSE)))</f>
        <v>18.834904507916608</v>
      </c>
      <c r="O574" s="40">
        <v>9.3000000000000007</v>
      </c>
      <c r="P574" s="12">
        <v>130</v>
      </c>
    </row>
    <row r="575" spans="1:16">
      <c r="A575" s="27" t="str">
        <f t="shared" si="24"/>
        <v>MAB016</v>
      </c>
      <c r="B575" s="4" t="s">
        <v>320</v>
      </c>
      <c r="C575" s="27" t="str">
        <f>VLOOKUP(B575,'Plot Info'!$A$2:$T$500,2,FALSE)</f>
        <v>Michigan AmerifluxTower</v>
      </c>
      <c r="D575" s="37" t="s">
        <v>176</v>
      </c>
      <c r="E575" s="4" t="s">
        <v>31</v>
      </c>
      <c r="F575" s="13" t="s">
        <v>214</v>
      </c>
      <c r="G575" s="35" t="str">
        <f t="shared" si="25"/>
        <v>LIVE</v>
      </c>
      <c r="H575" s="40">
        <v>10.9</v>
      </c>
      <c r="I575" s="12">
        <v>1</v>
      </c>
      <c r="J575" s="15">
        <v>2</v>
      </c>
      <c r="K575" s="26">
        <f t="shared" si="26"/>
        <v>93.313155793250829</v>
      </c>
      <c r="L575" s="27">
        <f>IF(H575&lt;VLOOKUP(B575,'Plot Info'!$A$2:$T$500,9,FALSE),K575*0.0001*(1/VLOOKUP(B575,'Plot Info'!$A$2:$T$500,12,FALSE)),K575*0.0001*(1/VLOOKUP(B575,'Plot Info'!$A$2:$T$500,13,FALSE)))</f>
        <v>0.17575443786982248</v>
      </c>
      <c r="M575" s="27">
        <f>IF(H575&lt;VLOOKUP(B575,'Plot Info'!$A$2:$T$500,9,FALSE),I575*1/(VLOOKUP(B575,'Plot Info'!$A$2:$T$500,12,FALSE)),I575*1/(VLOOKUP(B575,'Plot Info'!$A$2:$T$500,13,FALSE)))</f>
        <v>18.834904507916608</v>
      </c>
      <c r="O575" s="40">
        <v>5.05</v>
      </c>
      <c r="P575" s="12">
        <v>140</v>
      </c>
    </row>
    <row r="576" spans="1:16">
      <c r="A576" s="27" t="str">
        <f t="shared" si="24"/>
        <v>MAB017</v>
      </c>
      <c r="B576" s="4" t="s">
        <v>320</v>
      </c>
      <c r="C576" s="27" t="str">
        <f>VLOOKUP(B576,'Plot Info'!$A$2:$T$500,2,FALSE)</f>
        <v>Michigan AmerifluxTower</v>
      </c>
      <c r="D576" s="37" t="s">
        <v>177</v>
      </c>
      <c r="E576" s="4" t="s">
        <v>31</v>
      </c>
      <c r="F576" s="13" t="s">
        <v>16</v>
      </c>
      <c r="G576" s="35" t="str">
        <f t="shared" si="25"/>
        <v>LIVE</v>
      </c>
      <c r="H576" s="40">
        <v>17.600000000000001</v>
      </c>
      <c r="I576" s="12">
        <v>1</v>
      </c>
      <c r="J576" s="15">
        <v>2</v>
      </c>
      <c r="K576" s="26">
        <f t="shared" si="26"/>
        <v>243.28493509399362</v>
      </c>
      <c r="L576" s="27">
        <f>IF(H576&lt;VLOOKUP(B576,'Plot Info'!$A$2:$T$500,9,FALSE),K576*0.0001*(1/VLOOKUP(B576,'Plot Info'!$A$2:$T$500,12,FALSE)),K576*0.0001*(1/VLOOKUP(B576,'Plot Info'!$A$2:$T$500,13,FALSE)))</f>
        <v>0.45822485207100599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3.98</v>
      </c>
      <c r="P576" s="12">
        <v>125</v>
      </c>
    </row>
    <row r="577" spans="1:16">
      <c r="A577" s="27" t="str">
        <f t="shared" si="24"/>
        <v>MAB018</v>
      </c>
      <c r="B577" s="4" t="s">
        <v>320</v>
      </c>
      <c r="C577" s="27" t="str">
        <f>VLOOKUP(B577,'Plot Info'!$A$2:$T$500,2,FALSE)</f>
        <v>Michigan AmerifluxTower</v>
      </c>
      <c r="D577" s="37" t="s">
        <v>178</v>
      </c>
      <c r="E577" s="4" t="s">
        <v>10</v>
      </c>
      <c r="F577" s="13" t="s">
        <v>15</v>
      </c>
      <c r="G577" s="35" t="str">
        <f t="shared" si="25"/>
        <v>LIVE</v>
      </c>
      <c r="H577" s="40">
        <v>32.700000000000003</v>
      </c>
      <c r="I577" s="12">
        <v>1</v>
      </c>
      <c r="J577" s="15">
        <v>2</v>
      </c>
      <c r="K577" s="26">
        <f t="shared" si="26"/>
        <v>839.81840213925761</v>
      </c>
      <c r="L577" s="27">
        <f>IF(H577&lt;VLOOKUP(B577,'Plot Info'!$A$2:$T$500,9,FALSE),K577*0.0001*(1/VLOOKUP(B577,'Plot Info'!$A$2:$T$500,12,FALSE)),K577*0.0001*(1/VLOOKUP(B577,'Plot Info'!$A$2:$T$500,13,FALSE)))</f>
        <v>0.6683062500000001</v>
      </c>
      <c r="M577" s="27">
        <f>IF(H577&lt;VLOOKUP(B577,'Plot Info'!$A$2:$T$500,9,FALSE),I577*1/(VLOOKUP(B577,'Plot Info'!$A$2:$T$500,12,FALSE)),I577*1/(VLOOKUP(B577,'Plot Info'!$A$2:$T$500,13,FALSE)))</f>
        <v>7.9577471545947667</v>
      </c>
      <c r="O577" s="40">
        <v>9.35</v>
      </c>
      <c r="P577" s="12">
        <v>11</v>
      </c>
    </row>
    <row r="578" spans="1:16">
      <c r="A578" s="27" t="str">
        <f t="shared" ref="A578:A641" si="27">CONCATENATE(B578,D578)</f>
        <v>MAB019</v>
      </c>
      <c r="B578" s="4" t="s">
        <v>320</v>
      </c>
      <c r="C578" s="27" t="str">
        <f>VLOOKUP(B578,'Plot Info'!$A$2:$T$500,2,FALSE)</f>
        <v>Michigan AmerifluxTower</v>
      </c>
      <c r="D578" s="37" t="s">
        <v>179</v>
      </c>
      <c r="E578" s="4" t="s">
        <v>10</v>
      </c>
      <c r="F578" s="13" t="s">
        <v>15</v>
      </c>
      <c r="G578" s="35" t="str">
        <f t="shared" ref="G578:G641" si="28">IF(F578="*","DEAD","LIVE")</f>
        <v>LIVE</v>
      </c>
      <c r="H578" s="40">
        <v>35.799999999999997</v>
      </c>
      <c r="I578" s="12">
        <v>1</v>
      </c>
      <c r="J578" s="15">
        <v>2</v>
      </c>
      <c r="K578" s="26">
        <f t="shared" ref="K578:K641" si="29">((H578/2)^2)*PI()*I578</f>
        <v>1006.5977021367055</v>
      </c>
      <c r="L578" s="27">
        <f>IF(H578&lt;VLOOKUP(B578,'Plot Info'!$A$2:$T$500,9,FALSE),K578*0.0001*(1/VLOOKUP(B578,'Plot Info'!$A$2:$T$500,12,FALSE)),K578*0.0001*(1/VLOOKUP(B578,'Plot Info'!$A$2:$T$500,13,FALSE)))</f>
        <v>0.80102499999999988</v>
      </c>
      <c r="M578" s="27">
        <f>IF(H578&lt;VLOOKUP(B578,'Plot Info'!$A$2:$T$500,9,FALSE),I578*1/(VLOOKUP(B578,'Plot Info'!$A$2:$T$500,12,FALSE)),I578*1/(VLOOKUP(B578,'Plot Info'!$A$2:$T$500,13,FALSE)))</f>
        <v>7.9577471545947667</v>
      </c>
      <c r="O578" s="40">
        <v>9.8699999999999992</v>
      </c>
      <c r="P578" s="12">
        <v>109</v>
      </c>
    </row>
    <row r="579" spans="1:16">
      <c r="A579" s="27" t="str">
        <f t="shared" si="27"/>
        <v>MAB020</v>
      </c>
      <c r="B579" s="4" t="s">
        <v>320</v>
      </c>
      <c r="C579" s="27" t="str">
        <f>VLOOKUP(B579,'Plot Info'!$A$2:$T$500,2,FALSE)</f>
        <v>Michigan AmerifluxTower</v>
      </c>
      <c r="D579" s="37" t="s">
        <v>180</v>
      </c>
      <c r="E579" s="4" t="s">
        <v>10</v>
      </c>
      <c r="F579" s="13" t="s">
        <v>214</v>
      </c>
      <c r="G579" s="35" t="str">
        <f t="shared" si="28"/>
        <v>LIVE</v>
      </c>
      <c r="H579" s="40">
        <v>13.2</v>
      </c>
      <c r="I579" s="12">
        <v>1</v>
      </c>
      <c r="J579" s="15">
        <v>2</v>
      </c>
      <c r="K579" s="26">
        <f t="shared" si="29"/>
        <v>136.84777599037136</v>
      </c>
      <c r="L579" s="27">
        <f>IF(H579&lt;VLOOKUP(B579,'Plot Info'!$A$2:$T$500,9,FALSE),K579*0.0001*(1/VLOOKUP(B579,'Plot Info'!$A$2:$T$500,12,FALSE)),K579*0.0001*(1/VLOOKUP(B579,'Plot Info'!$A$2:$T$500,13,FALSE)))</f>
        <v>0.2577514792899408</v>
      </c>
      <c r="M579" s="27">
        <f>IF(H579&lt;VLOOKUP(B579,'Plot Info'!$A$2:$T$500,9,FALSE),I579*1/(VLOOKUP(B579,'Plot Info'!$A$2:$T$500,12,FALSE)),I579*1/(VLOOKUP(B579,'Plot Info'!$A$2:$T$500,13,FALSE)))</f>
        <v>18.834904507916608</v>
      </c>
      <c r="O579" s="40">
        <v>8.94</v>
      </c>
      <c r="P579" s="12">
        <v>105</v>
      </c>
    </row>
    <row r="580" spans="1:16">
      <c r="A580" s="27" t="str">
        <f t="shared" si="27"/>
        <v>MAB021</v>
      </c>
      <c r="B580" s="4" t="s">
        <v>320</v>
      </c>
      <c r="C580" s="27" t="str">
        <f>VLOOKUP(B580,'Plot Info'!$A$2:$T$500,2,FALSE)</f>
        <v>Michigan AmerifluxTower</v>
      </c>
      <c r="D580" s="37" t="s">
        <v>219</v>
      </c>
      <c r="E580" s="4" t="s">
        <v>10</v>
      </c>
      <c r="F580" s="13" t="s">
        <v>15</v>
      </c>
      <c r="G580" s="35" t="str">
        <f t="shared" si="28"/>
        <v>LIVE</v>
      </c>
      <c r="H580" s="40">
        <v>34.1</v>
      </c>
      <c r="I580" s="12">
        <v>1</v>
      </c>
      <c r="J580" s="15">
        <v>2</v>
      </c>
      <c r="K580" s="26">
        <f t="shared" si="29"/>
        <v>913.26883838018693</v>
      </c>
      <c r="L580" s="27">
        <f>IF(H580&lt;VLOOKUP(B580,'Plot Info'!$A$2:$T$500,9,FALSE),K580*0.0001*(1/VLOOKUP(B580,'Plot Info'!$A$2:$T$500,12,FALSE)),K580*0.0001*(1/VLOOKUP(B580,'Plot Info'!$A$2:$T$500,13,FALSE)))</f>
        <v>0.72675624999999999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9.2200000000000006</v>
      </c>
      <c r="P580" s="12">
        <v>99</v>
      </c>
    </row>
    <row r="581" spans="1:16">
      <c r="A581" s="27" t="str">
        <f t="shared" si="27"/>
        <v>MAB022</v>
      </c>
      <c r="B581" s="4" t="s">
        <v>320</v>
      </c>
      <c r="C581" s="27" t="str">
        <f>VLOOKUP(B581,'Plot Info'!$A$2:$T$500,2,FALSE)</f>
        <v>Michigan AmerifluxTower</v>
      </c>
      <c r="D581" s="37" t="s">
        <v>220</v>
      </c>
      <c r="E581" s="4" t="s">
        <v>317</v>
      </c>
      <c r="F581" s="13" t="s">
        <v>15</v>
      </c>
      <c r="G581" s="35" t="str">
        <f t="shared" si="28"/>
        <v>LIVE</v>
      </c>
      <c r="H581" s="40">
        <v>23.2</v>
      </c>
      <c r="I581" s="12">
        <v>1</v>
      </c>
      <c r="J581" s="15">
        <v>2</v>
      </c>
      <c r="K581" s="26">
        <f t="shared" si="29"/>
        <v>422.73270746704259</v>
      </c>
      <c r="L581" s="27">
        <f>IF(H581&lt;VLOOKUP(B581,'Plot Info'!$A$2:$T$500,9,FALSE),K581*0.0001*(1/VLOOKUP(B581,'Plot Info'!$A$2:$T$500,12,FALSE)),K581*0.0001*(1/VLOOKUP(B581,'Plot Info'!$A$2:$T$500,13,FALSE)))</f>
        <v>0.33640000000000003</v>
      </c>
      <c r="M581" s="27">
        <f>IF(H581&lt;VLOOKUP(B581,'Plot Info'!$A$2:$T$500,9,FALSE),I581*1/(VLOOKUP(B581,'Plot Info'!$A$2:$T$500,12,FALSE)),I581*1/(VLOOKUP(B581,'Plot Info'!$A$2:$T$500,13,FALSE)))</f>
        <v>7.9577471545947667</v>
      </c>
      <c r="O581" s="40">
        <v>16.48</v>
      </c>
      <c r="P581" s="12">
        <v>98</v>
      </c>
    </row>
    <row r="582" spans="1:16">
      <c r="A582" s="27" t="str">
        <f t="shared" si="27"/>
        <v>MAB023</v>
      </c>
      <c r="B582" s="4" t="s">
        <v>320</v>
      </c>
      <c r="C582" s="27" t="str">
        <f>VLOOKUP(B582,'Plot Info'!$A$2:$T$500,2,FALSE)</f>
        <v>Michigan AmerifluxTower</v>
      </c>
      <c r="D582" s="37" t="s">
        <v>221</v>
      </c>
      <c r="E582" s="4" t="s">
        <v>282</v>
      </c>
      <c r="F582" s="13" t="s">
        <v>214</v>
      </c>
      <c r="G582" s="35" t="str">
        <f t="shared" si="28"/>
        <v>LIVE</v>
      </c>
      <c r="H582" s="40">
        <v>21.2</v>
      </c>
      <c r="I582" s="12">
        <v>1</v>
      </c>
      <c r="J582" s="15">
        <v>2</v>
      </c>
      <c r="K582" s="26">
        <f t="shared" si="29"/>
        <v>352.98935055734916</v>
      </c>
      <c r="L582" s="27">
        <f>IF(H582&lt;VLOOKUP(B582,'Plot Info'!$A$2:$T$500,9,FALSE),K582*0.0001*(1/VLOOKUP(B582,'Plot Info'!$A$2:$T$500,12,FALSE)),K582*0.0001*(1/VLOOKUP(B582,'Plot Info'!$A$2:$T$500,13,FALSE)))</f>
        <v>0.28090000000000004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14.04</v>
      </c>
      <c r="P582" s="12">
        <v>85</v>
      </c>
    </row>
    <row r="583" spans="1:16">
      <c r="A583" s="27" t="str">
        <f t="shared" si="27"/>
        <v>MAB024</v>
      </c>
      <c r="B583" s="4" t="s">
        <v>320</v>
      </c>
      <c r="C583" s="27" t="str">
        <f>VLOOKUP(B583,'Plot Info'!$A$2:$T$500,2,FALSE)</f>
        <v>Michigan AmerifluxTower</v>
      </c>
      <c r="D583" s="37" t="s">
        <v>222</v>
      </c>
      <c r="E583" s="4" t="s">
        <v>31</v>
      </c>
      <c r="F583" s="13" t="s">
        <v>214</v>
      </c>
      <c r="G583" s="35" t="str">
        <f t="shared" si="28"/>
        <v>LIVE</v>
      </c>
      <c r="H583" s="40">
        <v>13.7</v>
      </c>
      <c r="I583" s="12">
        <v>1</v>
      </c>
      <c r="J583" s="15">
        <v>2</v>
      </c>
      <c r="K583" s="26">
        <f t="shared" si="29"/>
        <v>147.41138128806705</v>
      </c>
      <c r="L583" s="27">
        <f>IF(H583&lt;VLOOKUP(B583,'Plot Info'!$A$2:$T$500,9,FALSE),K583*0.0001*(1/VLOOKUP(B583,'Plot Info'!$A$2:$T$500,12,FALSE)),K583*0.0001*(1/VLOOKUP(B583,'Plot Info'!$A$2:$T$500,13,FALSE)))</f>
        <v>0.2776479289940828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9.01</v>
      </c>
      <c r="P583" s="12">
        <v>93</v>
      </c>
    </row>
    <row r="584" spans="1:16">
      <c r="A584" s="27" t="str">
        <f t="shared" si="27"/>
        <v>MAB025</v>
      </c>
      <c r="B584" s="4" t="s">
        <v>320</v>
      </c>
      <c r="C584" s="27" t="str">
        <f>VLOOKUP(B584,'Plot Info'!$A$2:$T$500,2,FALSE)</f>
        <v>Michigan AmerifluxTower</v>
      </c>
      <c r="D584" s="37" t="s">
        <v>223</v>
      </c>
      <c r="E584" s="4" t="s">
        <v>317</v>
      </c>
      <c r="F584" s="13" t="s">
        <v>15</v>
      </c>
      <c r="G584" s="35" t="str">
        <f t="shared" si="28"/>
        <v>LIVE</v>
      </c>
      <c r="H584" s="40">
        <v>36.200000000000003</v>
      </c>
      <c r="I584" s="12">
        <v>1</v>
      </c>
      <c r="J584" s="15">
        <v>2</v>
      </c>
      <c r="K584" s="26">
        <f t="shared" si="29"/>
        <v>1029.2171692425522</v>
      </c>
      <c r="L584" s="27">
        <f>IF(H584&lt;VLOOKUP(B584,'Plot Info'!$A$2:$T$500,9,FALSE),K584*0.0001*(1/VLOOKUP(B584,'Plot Info'!$A$2:$T$500,12,FALSE)),K584*0.0001*(1/VLOOKUP(B584,'Plot Info'!$A$2:$T$500,13,FALSE)))</f>
        <v>0.819025</v>
      </c>
      <c r="M584" s="27">
        <f>IF(H584&lt;VLOOKUP(B584,'Plot Info'!$A$2:$T$500,9,FALSE),I584*1/(VLOOKUP(B584,'Plot Info'!$A$2:$T$500,12,FALSE)),I584*1/(VLOOKUP(B584,'Plot Info'!$A$2:$T$500,13,FALSE)))</f>
        <v>7.9577471545947667</v>
      </c>
      <c r="O584" s="40">
        <v>19.25</v>
      </c>
      <c r="P584" s="12">
        <v>65</v>
      </c>
    </row>
    <row r="585" spans="1:16">
      <c r="A585" s="27" t="str">
        <f t="shared" si="27"/>
        <v>MAB026</v>
      </c>
      <c r="B585" s="4" t="s">
        <v>320</v>
      </c>
      <c r="C585" s="27" t="str">
        <f>VLOOKUP(B585,'Plot Info'!$A$2:$T$500,2,FALSE)</f>
        <v>Michigan AmerifluxTower</v>
      </c>
      <c r="D585" s="37" t="s">
        <v>224</v>
      </c>
      <c r="E585" s="4" t="s">
        <v>317</v>
      </c>
      <c r="F585" s="13" t="s">
        <v>81</v>
      </c>
      <c r="G585" s="35" t="str">
        <f t="shared" si="28"/>
        <v>DEAD</v>
      </c>
      <c r="H585" s="40">
        <v>28.2</v>
      </c>
      <c r="I585" s="12">
        <v>1</v>
      </c>
      <c r="J585" s="15">
        <v>2</v>
      </c>
      <c r="K585" s="26">
        <f t="shared" si="29"/>
        <v>624.58003546018676</v>
      </c>
      <c r="L585" s="27">
        <f>IF(H585&lt;VLOOKUP(B585,'Plot Info'!$A$2:$T$500,9,FALSE),K585*0.0001*(1/VLOOKUP(B585,'Plot Info'!$A$2:$T$500,12,FALSE)),K585*0.0001*(1/VLOOKUP(B585,'Plot Info'!$A$2:$T$500,13,FALSE)))</f>
        <v>0.49702499999999999</v>
      </c>
      <c r="M585" s="27">
        <f>IF(H585&lt;VLOOKUP(B585,'Plot Info'!$A$2:$T$500,9,FALSE),I585*1/(VLOOKUP(B585,'Plot Info'!$A$2:$T$500,12,FALSE)),I585*1/(VLOOKUP(B585,'Plot Info'!$A$2:$T$500,13,FALSE)))</f>
        <v>7.9577471545947667</v>
      </c>
      <c r="O585" s="40">
        <v>12.91</v>
      </c>
      <c r="P585" s="12">
        <v>66</v>
      </c>
    </row>
    <row r="586" spans="1:16">
      <c r="A586" s="27" t="str">
        <f t="shared" si="27"/>
        <v>MAB027</v>
      </c>
      <c r="B586" s="4" t="s">
        <v>320</v>
      </c>
      <c r="C586" s="27" t="str">
        <f>VLOOKUP(B586,'Plot Info'!$A$2:$T$500,2,FALSE)</f>
        <v>Michigan AmerifluxTower</v>
      </c>
      <c r="D586" s="37" t="s">
        <v>225</v>
      </c>
      <c r="E586" s="4" t="s">
        <v>31</v>
      </c>
      <c r="F586" s="13" t="s">
        <v>214</v>
      </c>
      <c r="G586" s="35" t="str">
        <f t="shared" si="28"/>
        <v>LIVE</v>
      </c>
      <c r="H586" s="40">
        <v>11.7</v>
      </c>
      <c r="I586" s="12">
        <v>1</v>
      </c>
      <c r="J586" s="15">
        <v>2</v>
      </c>
      <c r="K586" s="26">
        <f t="shared" si="29"/>
        <v>107.51315458747668</v>
      </c>
      <c r="L586" s="27">
        <f>IF(H586&lt;VLOOKUP(B586,'Plot Info'!$A$2:$T$500,9,FALSE),K586*0.0001*(1/VLOOKUP(B586,'Plot Info'!$A$2:$T$500,12,FALSE)),K586*0.0001*(1/VLOOKUP(B586,'Plot Info'!$A$2:$T$500,13,FALSE)))</f>
        <v>0.20249999999999996</v>
      </c>
      <c r="M586" s="27">
        <f>IF(H586&lt;VLOOKUP(B586,'Plot Info'!$A$2:$T$500,9,FALSE),I586*1/(VLOOKUP(B586,'Plot Info'!$A$2:$T$500,12,FALSE)),I586*1/(VLOOKUP(B586,'Plot Info'!$A$2:$T$500,13,FALSE)))</f>
        <v>18.834904507916608</v>
      </c>
      <c r="O586" s="40">
        <v>10.77</v>
      </c>
      <c r="P586" s="12">
        <v>63</v>
      </c>
    </row>
    <row r="587" spans="1:16">
      <c r="A587" s="27" t="str">
        <f t="shared" si="27"/>
        <v>MAB028</v>
      </c>
      <c r="B587" s="4" t="s">
        <v>320</v>
      </c>
      <c r="C587" s="27" t="str">
        <f>VLOOKUP(B587,'Plot Info'!$A$2:$T$500,2,FALSE)</f>
        <v>Michigan AmerifluxTower</v>
      </c>
      <c r="D587" s="37" t="s">
        <v>226</v>
      </c>
      <c r="E587" s="4" t="s">
        <v>31</v>
      </c>
      <c r="F587" s="13" t="s">
        <v>214</v>
      </c>
      <c r="G587" s="35" t="str">
        <f t="shared" si="28"/>
        <v>LIVE</v>
      </c>
      <c r="H587" s="40">
        <v>13.7</v>
      </c>
      <c r="I587" s="12">
        <v>1</v>
      </c>
      <c r="J587" s="15">
        <v>2</v>
      </c>
      <c r="K587" s="26">
        <f t="shared" si="29"/>
        <v>147.41138128806705</v>
      </c>
      <c r="L587" s="27">
        <f>IF(H587&lt;VLOOKUP(B587,'Plot Info'!$A$2:$T$500,9,FALSE),K587*0.0001*(1/VLOOKUP(B587,'Plot Info'!$A$2:$T$500,12,FALSE)),K587*0.0001*(1/VLOOKUP(B587,'Plot Info'!$A$2:$T$500,13,FALSE)))</f>
        <v>0.2776479289940828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O587" s="40">
        <v>7.55</v>
      </c>
      <c r="P587" s="12">
        <v>70</v>
      </c>
    </row>
    <row r="588" spans="1:16">
      <c r="A588" s="27" t="str">
        <f t="shared" si="27"/>
        <v>MAB029</v>
      </c>
      <c r="B588" s="4" t="s">
        <v>320</v>
      </c>
      <c r="C588" s="27" t="str">
        <f>VLOOKUP(B588,'Plot Info'!$A$2:$T$500,2,FALSE)</f>
        <v>Michigan AmerifluxTower</v>
      </c>
      <c r="D588" s="37" t="s">
        <v>227</v>
      </c>
      <c r="E588" s="4" t="s">
        <v>31</v>
      </c>
      <c r="F588" s="13" t="s">
        <v>214</v>
      </c>
      <c r="G588" s="35" t="str">
        <f t="shared" si="28"/>
        <v>LIVE</v>
      </c>
      <c r="H588" s="40">
        <v>11.7</v>
      </c>
      <c r="I588" s="12">
        <v>1</v>
      </c>
      <c r="J588" s="15">
        <v>2</v>
      </c>
      <c r="K588" s="26">
        <f t="shared" si="29"/>
        <v>107.51315458747668</v>
      </c>
      <c r="L588" s="27">
        <f>IF(H588&lt;VLOOKUP(B588,'Plot Info'!$A$2:$T$500,9,FALSE),K588*0.0001*(1/VLOOKUP(B588,'Plot Info'!$A$2:$T$500,12,FALSE)),K588*0.0001*(1/VLOOKUP(B588,'Plot Info'!$A$2:$T$500,13,FALSE)))</f>
        <v>0.20249999999999996</v>
      </c>
      <c r="M588" s="27">
        <f>IF(H588&lt;VLOOKUP(B588,'Plot Info'!$A$2:$T$500,9,FALSE),I588*1/(VLOOKUP(B588,'Plot Info'!$A$2:$T$500,12,FALSE)),I588*1/(VLOOKUP(B588,'Plot Info'!$A$2:$T$500,13,FALSE)))</f>
        <v>18.834904507916608</v>
      </c>
      <c r="O588" s="40">
        <v>7.3</v>
      </c>
      <c r="P588" s="12">
        <v>76</v>
      </c>
    </row>
    <row r="589" spans="1:16">
      <c r="A589" s="27" t="str">
        <f t="shared" si="27"/>
        <v>MAB030</v>
      </c>
      <c r="B589" s="4" t="s">
        <v>320</v>
      </c>
      <c r="C589" s="27" t="str">
        <f>VLOOKUP(B589,'Plot Info'!$A$2:$T$500,2,FALSE)</f>
        <v>Michigan AmerifluxTower</v>
      </c>
      <c r="D589" s="37" t="s">
        <v>228</v>
      </c>
      <c r="E589" s="4" t="s">
        <v>31</v>
      </c>
      <c r="F589" s="13" t="s">
        <v>214</v>
      </c>
      <c r="G589" s="35" t="str">
        <f t="shared" si="28"/>
        <v>LIVE</v>
      </c>
      <c r="H589" s="40">
        <v>12.1</v>
      </c>
      <c r="I589" s="12">
        <v>1</v>
      </c>
      <c r="J589" s="15">
        <v>2</v>
      </c>
      <c r="K589" s="26">
        <f t="shared" si="29"/>
        <v>114.9901451030204</v>
      </c>
      <c r="L589" s="27">
        <f>IF(H589&lt;VLOOKUP(B589,'Plot Info'!$A$2:$T$500,9,FALSE),K589*0.0001*(1/VLOOKUP(B589,'Plot Info'!$A$2:$T$500,12,FALSE)),K589*0.0001*(1/VLOOKUP(B589,'Plot Info'!$A$2:$T$500,13,FALSE)))</f>
        <v>0.21658284023668639</v>
      </c>
      <c r="M589" s="27">
        <f>IF(H589&lt;VLOOKUP(B589,'Plot Info'!$A$2:$T$500,9,FALSE),I589*1/(VLOOKUP(B589,'Plot Info'!$A$2:$T$500,12,FALSE)),I589*1/(VLOOKUP(B589,'Plot Info'!$A$2:$T$500,13,FALSE)))</f>
        <v>18.834904507916608</v>
      </c>
      <c r="O589" s="40">
        <v>8.17</v>
      </c>
      <c r="P589" s="12">
        <v>55</v>
      </c>
    </row>
    <row r="590" spans="1:16">
      <c r="A590" s="27" t="str">
        <f t="shared" si="27"/>
        <v>MAB031</v>
      </c>
      <c r="B590" s="4" t="s">
        <v>320</v>
      </c>
      <c r="C590" s="27" t="str">
        <f>VLOOKUP(B590,'Plot Info'!$A$2:$T$500,2,FALSE)</f>
        <v>Michigan AmerifluxTower</v>
      </c>
      <c r="D590" s="37" t="s">
        <v>229</v>
      </c>
      <c r="E590" s="4" t="s">
        <v>117</v>
      </c>
      <c r="F590" s="13" t="s">
        <v>81</v>
      </c>
      <c r="G590" s="35" t="str">
        <f t="shared" si="28"/>
        <v>DEAD</v>
      </c>
      <c r="H590" s="40">
        <v>32.4</v>
      </c>
      <c r="I590" s="12">
        <v>1</v>
      </c>
      <c r="J590" s="15">
        <v>2</v>
      </c>
      <c r="K590" s="26">
        <f t="shared" si="29"/>
        <v>824.47957600810525</v>
      </c>
      <c r="L590" s="27">
        <f>IF(H590&lt;VLOOKUP(B590,'Plot Info'!$A$2:$T$500,9,FALSE),K590*0.0001*(1/VLOOKUP(B590,'Plot Info'!$A$2:$T$500,12,FALSE)),K590*0.0001*(1/VLOOKUP(B590,'Plot Info'!$A$2:$T$500,13,FALSE)))</f>
        <v>0.65609999999999991</v>
      </c>
      <c r="M590" s="27">
        <f>IF(H590&lt;VLOOKUP(B590,'Plot Info'!$A$2:$T$500,9,FALSE),I590*1/(VLOOKUP(B590,'Plot Info'!$A$2:$T$500,12,FALSE)),I590*1/(VLOOKUP(B590,'Plot Info'!$A$2:$T$500,13,FALSE)))</f>
        <v>7.9577471545947667</v>
      </c>
      <c r="O590" s="40">
        <v>5.33</v>
      </c>
      <c r="P590" s="12">
        <v>55</v>
      </c>
    </row>
    <row r="591" spans="1:16">
      <c r="A591" s="27" t="str">
        <f t="shared" si="27"/>
        <v>MAB032</v>
      </c>
      <c r="B591" s="4" t="s">
        <v>320</v>
      </c>
      <c r="C591" s="27" t="str">
        <f>VLOOKUP(B591,'Plot Info'!$A$2:$T$500,2,FALSE)</f>
        <v>Michigan AmerifluxTower</v>
      </c>
      <c r="D591" s="37" t="s">
        <v>230</v>
      </c>
      <c r="E591" s="4" t="s">
        <v>117</v>
      </c>
      <c r="F591" s="13" t="s">
        <v>81</v>
      </c>
      <c r="G591" s="35" t="str">
        <f t="shared" si="28"/>
        <v>DEAD</v>
      </c>
      <c r="H591" s="40">
        <v>31.4</v>
      </c>
      <c r="I591" s="12">
        <v>1</v>
      </c>
      <c r="J591" s="15">
        <v>2</v>
      </c>
      <c r="K591" s="26">
        <f t="shared" si="29"/>
        <v>774.37117318334799</v>
      </c>
      <c r="L591" s="27">
        <f>IF(H591&lt;VLOOKUP(B591,'Plot Info'!$A$2:$T$500,9,FALSE),K591*0.0001*(1/VLOOKUP(B591,'Plot Info'!$A$2:$T$500,12,FALSE)),K591*0.0001*(1/VLOOKUP(B591,'Plot Info'!$A$2:$T$500,13,FALSE)))</f>
        <v>0.61622499999999991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5.47</v>
      </c>
      <c r="P591" s="12">
        <v>53</v>
      </c>
    </row>
    <row r="592" spans="1:16">
      <c r="A592" s="27" t="str">
        <f t="shared" si="27"/>
        <v>MAB033</v>
      </c>
      <c r="B592" s="4" t="s">
        <v>320</v>
      </c>
      <c r="C592" s="27" t="str">
        <f>VLOOKUP(B592,'Plot Info'!$A$2:$T$500,2,FALSE)</f>
        <v>Michigan AmerifluxTower</v>
      </c>
      <c r="D592" s="37" t="s">
        <v>231</v>
      </c>
      <c r="E592" s="4" t="s">
        <v>117</v>
      </c>
      <c r="F592" s="13" t="s">
        <v>81</v>
      </c>
      <c r="G592" s="35" t="str">
        <f t="shared" si="28"/>
        <v>DEAD</v>
      </c>
      <c r="H592" s="40">
        <v>20.8</v>
      </c>
      <c r="I592" s="12">
        <v>1</v>
      </c>
      <c r="J592" s="15">
        <v>2</v>
      </c>
      <c r="K592" s="26">
        <f t="shared" si="29"/>
        <v>339.79466141227203</v>
      </c>
      <c r="L592" s="27">
        <f>IF(H592&lt;VLOOKUP(B592,'Plot Info'!$A$2:$T$500,9,FALSE),K592*0.0001*(1/VLOOKUP(B592,'Plot Info'!$A$2:$T$500,12,FALSE)),K592*0.0001*(1/VLOOKUP(B592,'Plot Info'!$A$2:$T$500,13,FALSE)))</f>
        <v>0.27039999999999997</v>
      </c>
      <c r="M592" s="27">
        <f>IF(H592&lt;VLOOKUP(B592,'Plot Info'!$A$2:$T$500,9,FALSE),I592*1/(VLOOKUP(B592,'Plot Info'!$A$2:$T$500,12,FALSE)),I592*1/(VLOOKUP(B592,'Plot Info'!$A$2:$T$500,13,FALSE)))</f>
        <v>7.9577471545947667</v>
      </c>
      <c r="O592" s="40">
        <v>5.17</v>
      </c>
      <c r="P592" s="12">
        <v>50</v>
      </c>
    </row>
    <row r="593" spans="1:16">
      <c r="A593" s="27" t="str">
        <f t="shared" si="27"/>
        <v>MAB034</v>
      </c>
      <c r="B593" s="4" t="s">
        <v>320</v>
      </c>
      <c r="C593" s="27" t="str">
        <f>VLOOKUP(B593,'Plot Info'!$A$2:$T$500,2,FALSE)</f>
        <v>Michigan AmerifluxTower</v>
      </c>
      <c r="D593" s="37" t="s">
        <v>232</v>
      </c>
      <c r="E593" s="4" t="s">
        <v>31</v>
      </c>
      <c r="F593" s="13" t="s">
        <v>16</v>
      </c>
      <c r="G593" s="35" t="str">
        <f t="shared" si="28"/>
        <v>LIVE</v>
      </c>
      <c r="H593" s="40">
        <v>18.8</v>
      </c>
      <c r="I593" s="12">
        <v>1</v>
      </c>
      <c r="J593" s="15">
        <v>2</v>
      </c>
      <c r="K593" s="26">
        <f t="shared" si="29"/>
        <v>277.59112687119415</v>
      </c>
      <c r="L593" s="27">
        <f>IF(H593&lt;VLOOKUP(B593,'Plot Info'!$A$2:$T$500,9,FALSE),K593*0.0001*(1/VLOOKUP(B593,'Plot Info'!$A$2:$T$500,12,FALSE)),K593*0.0001*(1/VLOOKUP(B593,'Plot Info'!$A$2:$T$500,13,FALSE)))</f>
        <v>0.52284023668639057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7.11</v>
      </c>
      <c r="P593" s="12">
        <v>48</v>
      </c>
    </row>
    <row r="594" spans="1:16">
      <c r="A594" s="27" t="str">
        <f t="shared" si="27"/>
        <v>MAB035</v>
      </c>
      <c r="B594" s="4" t="s">
        <v>320</v>
      </c>
      <c r="C594" s="27" t="str">
        <f>VLOOKUP(B594,'Plot Info'!$A$2:$T$500,2,FALSE)</f>
        <v>Michigan AmerifluxTower</v>
      </c>
      <c r="D594" s="37" t="s">
        <v>233</v>
      </c>
      <c r="E594" s="4" t="s">
        <v>117</v>
      </c>
      <c r="F594" s="13" t="s">
        <v>236</v>
      </c>
      <c r="G594" s="35" t="str">
        <f t="shared" si="28"/>
        <v>LIVE</v>
      </c>
      <c r="H594" s="40">
        <v>20.100000000000001</v>
      </c>
      <c r="I594" s="12">
        <v>1</v>
      </c>
      <c r="J594" s="15">
        <v>2</v>
      </c>
      <c r="K594" s="26">
        <f t="shared" si="29"/>
        <v>317.30871199420312</v>
      </c>
      <c r="L594" s="27">
        <f>IF(H594&lt;VLOOKUP(B594,'Plot Info'!$A$2:$T$500,9,FALSE),K594*0.0001*(1/VLOOKUP(B594,'Plot Info'!$A$2:$T$500,12,FALSE)),K594*0.0001*(1/VLOOKUP(B594,'Plot Info'!$A$2:$T$500,13,FALSE)))</f>
        <v>0.25250625000000004</v>
      </c>
      <c r="M594" s="27">
        <f>IF(H594&lt;VLOOKUP(B594,'Plot Info'!$A$2:$T$500,9,FALSE),I594*1/(VLOOKUP(B594,'Plot Info'!$A$2:$T$500,12,FALSE)),I594*1/(VLOOKUP(B594,'Plot Info'!$A$2:$T$500,13,FALSE)))</f>
        <v>7.9577471545947667</v>
      </c>
      <c r="O594" s="40">
        <v>10.25</v>
      </c>
      <c r="P594" s="12">
        <v>50</v>
      </c>
    </row>
    <row r="595" spans="1:16">
      <c r="A595" s="27" t="str">
        <f t="shared" si="27"/>
        <v>MAB036</v>
      </c>
      <c r="B595" s="4" t="s">
        <v>320</v>
      </c>
      <c r="C595" s="27" t="str">
        <f>VLOOKUP(B595,'Plot Info'!$A$2:$T$500,2,FALSE)</f>
        <v>Michigan AmerifluxTower</v>
      </c>
      <c r="D595" s="37" t="s">
        <v>234</v>
      </c>
      <c r="E595" s="4" t="s">
        <v>117</v>
      </c>
      <c r="F595" s="13" t="s">
        <v>81</v>
      </c>
      <c r="G595" s="35" t="str">
        <f t="shared" si="28"/>
        <v>DEAD</v>
      </c>
      <c r="H595" s="40">
        <v>20</v>
      </c>
      <c r="I595" s="12">
        <v>1</v>
      </c>
      <c r="J595" s="15">
        <v>2</v>
      </c>
      <c r="K595" s="26">
        <f t="shared" si="29"/>
        <v>314.15926535897933</v>
      </c>
      <c r="L595" s="27">
        <f>IF(H595&lt;VLOOKUP(B595,'Plot Info'!$A$2:$T$500,9,FALSE),K595*0.0001*(1/VLOOKUP(B595,'Plot Info'!$A$2:$T$500,12,FALSE)),K595*0.0001*(1/VLOOKUP(B595,'Plot Info'!$A$2:$T$500,13,FALSE)))</f>
        <v>0.25</v>
      </c>
      <c r="M595" s="27">
        <f>IF(H595&lt;VLOOKUP(B595,'Plot Info'!$A$2:$T$500,9,FALSE),I595*1/(VLOOKUP(B595,'Plot Info'!$A$2:$T$500,12,FALSE)),I595*1/(VLOOKUP(B595,'Plot Info'!$A$2:$T$500,13,FALSE)))</f>
        <v>7.9577471545947667</v>
      </c>
      <c r="O595" s="40">
        <v>17.71</v>
      </c>
      <c r="P595" s="12">
        <v>50</v>
      </c>
    </row>
    <row r="596" spans="1:16">
      <c r="A596" s="27" t="str">
        <f t="shared" si="27"/>
        <v>MAB037</v>
      </c>
      <c r="B596" s="4" t="s">
        <v>320</v>
      </c>
      <c r="C596" s="27" t="str">
        <f>VLOOKUP(B596,'Plot Info'!$A$2:$T$500,2,FALSE)</f>
        <v>Michigan AmerifluxTower</v>
      </c>
      <c r="D596" s="37" t="s">
        <v>235</v>
      </c>
      <c r="E596" s="4" t="s">
        <v>31</v>
      </c>
      <c r="F596" s="13" t="s">
        <v>16</v>
      </c>
      <c r="G596" s="35" t="str">
        <f t="shared" si="28"/>
        <v>LIVE</v>
      </c>
      <c r="H596" s="40">
        <v>13</v>
      </c>
      <c r="I596" s="12">
        <v>1</v>
      </c>
      <c r="J596" s="15">
        <v>2</v>
      </c>
      <c r="K596" s="26">
        <f t="shared" si="29"/>
        <v>132.73228961416876</v>
      </c>
      <c r="L596" s="27">
        <f>IF(H596&lt;VLOOKUP(B596,'Plot Info'!$A$2:$T$500,9,FALSE),K596*0.0001*(1/VLOOKUP(B596,'Plot Info'!$A$2:$T$500,12,FALSE)),K596*0.0001*(1/VLOOKUP(B596,'Plot Info'!$A$2:$T$500,13,FALSE)))</f>
        <v>0.25</v>
      </c>
      <c r="M596" s="27">
        <f>IF(H596&lt;VLOOKUP(B596,'Plot Info'!$A$2:$T$500,9,FALSE),I596*1/(VLOOKUP(B596,'Plot Info'!$A$2:$T$500,12,FALSE)),I596*1/(VLOOKUP(B596,'Plot Info'!$A$2:$T$500,13,FALSE)))</f>
        <v>18.834904507916608</v>
      </c>
      <c r="O596" s="40">
        <v>8.94</v>
      </c>
      <c r="P596" s="12">
        <v>36</v>
      </c>
    </row>
    <row r="597" spans="1:16">
      <c r="A597" s="27" t="str">
        <f t="shared" si="27"/>
        <v>MAB038</v>
      </c>
      <c r="B597" s="4" t="s">
        <v>320</v>
      </c>
      <c r="C597" s="27" t="str">
        <f>VLOOKUP(B597,'Plot Info'!$A$2:$T$500,2,FALSE)</f>
        <v>Michigan AmerifluxTower</v>
      </c>
      <c r="D597" s="37" t="s">
        <v>238</v>
      </c>
      <c r="E597" s="4" t="s">
        <v>31</v>
      </c>
      <c r="F597" s="13" t="s">
        <v>15</v>
      </c>
      <c r="G597" s="35" t="str">
        <f t="shared" si="28"/>
        <v>LIVE</v>
      </c>
      <c r="H597" s="40">
        <v>20.399999999999999</v>
      </c>
      <c r="I597" s="12">
        <v>1</v>
      </c>
      <c r="J597" s="15">
        <v>2</v>
      </c>
      <c r="K597" s="26">
        <f t="shared" si="29"/>
        <v>326.85129967948205</v>
      </c>
      <c r="L597" s="27">
        <f>IF(H597&lt;VLOOKUP(B597,'Plot Info'!$A$2:$T$500,9,FALSE),K597*0.0001*(1/VLOOKUP(B597,'Plot Info'!$A$2:$T$500,12,FALSE)),K597*0.0001*(1/VLOOKUP(B597,'Plot Info'!$A$2:$T$500,13,FALSE)))</f>
        <v>0.2601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17.2</v>
      </c>
      <c r="P597" s="12">
        <v>23</v>
      </c>
    </row>
    <row r="598" spans="1:16">
      <c r="A598" s="27" t="str">
        <f t="shared" si="27"/>
        <v>MAB039</v>
      </c>
      <c r="B598" s="4" t="s">
        <v>320</v>
      </c>
      <c r="C598" s="27" t="str">
        <f>VLOOKUP(B598,'Plot Info'!$A$2:$T$500,2,FALSE)</f>
        <v>Michigan AmerifluxTower</v>
      </c>
      <c r="D598" s="37" t="s">
        <v>239</v>
      </c>
      <c r="E598" s="4" t="s">
        <v>31</v>
      </c>
      <c r="F598" s="13" t="s">
        <v>15</v>
      </c>
      <c r="G598" s="35" t="str">
        <f t="shared" si="28"/>
        <v>LIVE</v>
      </c>
      <c r="H598" s="40">
        <v>20.9</v>
      </c>
      <c r="I598" s="12">
        <v>1</v>
      </c>
      <c r="J598" s="15">
        <v>2</v>
      </c>
      <c r="K598" s="26">
        <f t="shared" si="29"/>
        <v>343.06977175363932</v>
      </c>
      <c r="L598" s="27">
        <f>IF(H598&lt;VLOOKUP(B598,'Plot Info'!$A$2:$T$500,9,FALSE),K598*0.0001*(1/VLOOKUP(B598,'Plot Info'!$A$2:$T$500,12,FALSE)),K598*0.0001*(1/VLOOKUP(B598,'Plot Info'!$A$2:$T$500,13,FALSE)))</f>
        <v>0.27300624999999995</v>
      </c>
      <c r="M598" s="27">
        <f>IF(H598&lt;VLOOKUP(B598,'Plot Info'!$A$2:$T$500,9,FALSE),I598*1/(VLOOKUP(B598,'Plot Info'!$A$2:$T$500,12,FALSE)),I598*1/(VLOOKUP(B598,'Plot Info'!$A$2:$T$500,13,FALSE)))</f>
        <v>7.9577471545947667</v>
      </c>
      <c r="O598" s="40">
        <v>18.18</v>
      </c>
      <c r="P598" s="12">
        <v>5</v>
      </c>
    </row>
    <row r="599" spans="1:16">
      <c r="A599" s="27" t="str">
        <f t="shared" si="27"/>
        <v>MAB040</v>
      </c>
      <c r="B599" s="4" t="s">
        <v>320</v>
      </c>
      <c r="C599" s="27" t="str">
        <f>VLOOKUP(B599,'Plot Info'!$A$2:$T$500,2,FALSE)</f>
        <v>Michigan AmerifluxTower</v>
      </c>
      <c r="D599" s="37" t="s">
        <v>240</v>
      </c>
      <c r="E599" s="4" t="s">
        <v>10</v>
      </c>
      <c r="F599" s="13" t="s">
        <v>81</v>
      </c>
      <c r="G599" s="35" t="str">
        <f t="shared" si="28"/>
        <v>DEAD</v>
      </c>
      <c r="H599" s="40">
        <v>19.600000000000001</v>
      </c>
      <c r="I599" s="12">
        <v>1</v>
      </c>
      <c r="J599" s="15">
        <v>2</v>
      </c>
      <c r="K599" s="26">
        <f t="shared" si="29"/>
        <v>301.71855845076379</v>
      </c>
      <c r="L599" s="27">
        <f>IF(H599&lt;VLOOKUP(B599,'Plot Info'!$A$2:$T$500,9,FALSE),K599*0.0001*(1/VLOOKUP(B599,'Plot Info'!$A$2:$T$500,12,FALSE)),K599*0.0001*(1/VLOOKUP(B599,'Plot Info'!$A$2:$T$500,13,FALSE)))</f>
        <v>0.56828402366863917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N599" s="8" t="s">
        <v>323</v>
      </c>
      <c r="O599" s="40">
        <v>11.88</v>
      </c>
      <c r="P599" s="12">
        <v>4</v>
      </c>
    </row>
    <row r="600" spans="1:16">
      <c r="A600" s="27" t="str">
        <f t="shared" si="27"/>
        <v>MAB041</v>
      </c>
      <c r="B600" s="4" t="s">
        <v>320</v>
      </c>
      <c r="C600" s="27" t="str">
        <f>VLOOKUP(B600,'Plot Info'!$A$2:$T$500,2,FALSE)</f>
        <v>Michigan AmerifluxTower</v>
      </c>
      <c r="D600" s="37" t="s">
        <v>241</v>
      </c>
      <c r="E600" s="4" t="s">
        <v>31</v>
      </c>
      <c r="F600" s="13" t="s">
        <v>15</v>
      </c>
      <c r="G600" s="35" t="str">
        <f t="shared" si="28"/>
        <v>LIVE</v>
      </c>
      <c r="H600" s="40">
        <v>27.7</v>
      </c>
      <c r="I600" s="12">
        <v>1</v>
      </c>
      <c r="J600" s="15">
        <v>2</v>
      </c>
      <c r="K600" s="26">
        <f t="shared" si="29"/>
        <v>602.62815679322807</v>
      </c>
      <c r="L600" s="27">
        <f>IF(H600&lt;VLOOKUP(B600,'Plot Info'!$A$2:$T$500,9,FALSE),K600*0.0001*(1/VLOOKUP(B600,'Plot Info'!$A$2:$T$500,12,FALSE)),K600*0.0001*(1/VLOOKUP(B600,'Plot Info'!$A$2:$T$500,13,FALSE)))</f>
        <v>0.47955624999999996</v>
      </c>
      <c r="M600" s="27">
        <f>IF(H600&lt;VLOOKUP(B600,'Plot Info'!$A$2:$T$500,9,FALSE),I600*1/(VLOOKUP(B600,'Plot Info'!$A$2:$T$500,12,FALSE)),I600*1/(VLOOKUP(B600,'Plot Info'!$A$2:$T$500,13,FALSE)))</f>
        <v>7.9577471545947667</v>
      </c>
      <c r="O600" s="40">
        <v>19.07</v>
      </c>
      <c r="P600" s="12">
        <v>347</v>
      </c>
    </row>
    <row r="601" spans="1:16">
      <c r="A601" s="27" t="str">
        <f t="shared" si="27"/>
        <v>MAB042</v>
      </c>
      <c r="B601" s="4" t="s">
        <v>320</v>
      </c>
      <c r="C601" s="27" t="str">
        <f>VLOOKUP(B601,'Plot Info'!$A$2:$T$500,2,FALSE)</f>
        <v>Michigan AmerifluxTower</v>
      </c>
      <c r="D601" s="37" t="s">
        <v>242</v>
      </c>
      <c r="E601" s="4" t="s">
        <v>31</v>
      </c>
      <c r="F601" s="13" t="s">
        <v>15</v>
      </c>
      <c r="G601" s="35" t="str">
        <f t="shared" si="28"/>
        <v>LIVE</v>
      </c>
      <c r="H601" s="40">
        <v>20</v>
      </c>
      <c r="I601" s="12">
        <v>1</v>
      </c>
      <c r="J601" s="15">
        <v>2</v>
      </c>
      <c r="K601" s="26">
        <f t="shared" si="29"/>
        <v>314.15926535897933</v>
      </c>
      <c r="L601" s="27">
        <f>IF(H601&lt;VLOOKUP(B601,'Plot Info'!$A$2:$T$500,9,FALSE),K601*0.0001*(1/VLOOKUP(B601,'Plot Info'!$A$2:$T$500,12,FALSE)),K601*0.0001*(1/VLOOKUP(B601,'Plot Info'!$A$2:$T$500,13,FALSE)))</f>
        <v>0.25</v>
      </c>
      <c r="M601" s="27">
        <f>IF(H601&lt;VLOOKUP(B601,'Plot Info'!$A$2:$T$500,9,FALSE),I601*1/(VLOOKUP(B601,'Plot Info'!$A$2:$T$500,12,FALSE)),I601*1/(VLOOKUP(B601,'Plot Info'!$A$2:$T$500,13,FALSE)))</f>
        <v>7.9577471545947667</v>
      </c>
      <c r="O601" s="40">
        <v>13.72</v>
      </c>
      <c r="P601" s="12">
        <v>347</v>
      </c>
    </row>
    <row r="602" spans="1:16">
      <c r="A602" s="27" t="str">
        <f t="shared" si="27"/>
        <v>MAB043</v>
      </c>
      <c r="B602" s="4" t="s">
        <v>320</v>
      </c>
      <c r="C602" s="27" t="str">
        <f>VLOOKUP(B602,'Plot Info'!$A$2:$T$500,2,FALSE)</f>
        <v>Michigan AmerifluxTower</v>
      </c>
      <c r="D602" s="37" t="s">
        <v>243</v>
      </c>
      <c r="E602" s="4" t="s">
        <v>282</v>
      </c>
      <c r="F602" s="13" t="s">
        <v>15</v>
      </c>
      <c r="G602" s="35" t="str">
        <f t="shared" si="28"/>
        <v>LIVE</v>
      </c>
      <c r="H602" s="40">
        <v>37.5</v>
      </c>
      <c r="I602" s="12">
        <v>1</v>
      </c>
      <c r="J602" s="15">
        <v>2</v>
      </c>
      <c r="K602" s="26">
        <f t="shared" si="29"/>
        <v>1104.4661672776617</v>
      </c>
      <c r="L602" s="27">
        <f>IF(H602&lt;VLOOKUP(B602,'Plot Info'!$A$2:$T$500,9,FALSE),K602*0.0001*(1/VLOOKUP(B602,'Plot Info'!$A$2:$T$500,12,FALSE)),K602*0.0001*(1/VLOOKUP(B602,'Plot Info'!$A$2:$T$500,13,FALSE)))</f>
        <v>0.87890625000000011</v>
      </c>
      <c r="M602" s="27">
        <f>IF(H602&lt;VLOOKUP(B602,'Plot Info'!$A$2:$T$500,9,FALSE),I602*1/(VLOOKUP(B602,'Plot Info'!$A$2:$T$500,12,FALSE)),I602*1/(VLOOKUP(B602,'Plot Info'!$A$2:$T$500,13,FALSE)))</f>
        <v>7.9577471545947667</v>
      </c>
      <c r="O602" s="40">
        <v>8.4499999999999993</v>
      </c>
      <c r="P602" s="12">
        <v>344</v>
      </c>
    </row>
    <row r="603" spans="1:16">
      <c r="A603" s="27" t="str">
        <f t="shared" si="27"/>
        <v>MAB044</v>
      </c>
      <c r="B603" s="4" t="s">
        <v>320</v>
      </c>
      <c r="C603" s="27" t="str">
        <f>VLOOKUP(B603,'Plot Info'!$A$2:$T$500,2,FALSE)</f>
        <v>Michigan AmerifluxTower</v>
      </c>
      <c r="D603" s="37" t="s">
        <v>244</v>
      </c>
      <c r="E603" s="4" t="s">
        <v>31</v>
      </c>
      <c r="F603" s="13" t="s">
        <v>214</v>
      </c>
      <c r="G603" s="35" t="str">
        <f t="shared" si="28"/>
        <v>LIVE</v>
      </c>
      <c r="H603" s="40">
        <v>12.3</v>
      </c>
      <c r="I603" s="12">
        <v>1</v>
      </c>
      <c r="J603" s="15">
        <v>2</v>
      </c>
      <c r="K603" s="26">
        <f t="shared" si="29"/>
        <v>118.82288814039997</v>
      </c>
      <c r="L603" s="27">
        <f>IF(H603&lt;VLOOKUP(B603,'Plot Info'!$A$2:$T$500,9,FALSE),K603*0.0001*(1/VLOOKUP(B603,'Plot Info'!$A$2:$T$500,12,FALSE)),K603*0.0001*(1/VLOOKUP(B603,'Plot Info'!$A$2:$T$500,13,FALSE)))</f>
        <v>0.22380177514792904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5.79</v>
      </c>
      <c r="P603" s="12">
        <v>15</v>
      </c>
    </row>
    <row r="604" spans="1:16">
      <c r="A604" s="27" t="str">
        <f t="shared" si="27"/>
        <v>MAB045</v>
      </c>
      <c r="B604" s="4" t="s">
        <v>320</v>
      </c>
      <c r="C604" s="27" t="str">
        <f>VLOOKUP(B604,'Plot Info'!$A$2:$T$500,2,FALSE)</f>
        <v>Michigan AmerifluxTower</v>
      </c>
      <c r="D604" s="37" t="s">
        <v>245</v>
      </c>
      <c r="E604" s="4" t="s">
        <v>31</v>
      </c>
      <c r="F604" s="13" t="s">
        <v>81</v>
      </c>
      <c r="G604" s="35" t="str">
        <f t="shared" si="28"/>
        <v>DEAD</v>
      </c>
      <c r="H604" s="40">
        <v>11.5</v>
      </c>
      <c r="I604" s="12">
        <v>1</v>
      </c>
      <c r="J604" s="15">
        <v>2</v>
      </c>
      <c r="K604" s="26">
        <f t="shared" si="29"/>
        <v>103.86890710931253</v>
      </c>
      <c r="L604" s="27">
        <f>IF(H604&lt;VLOOKUP(B604,'Plot Info'!$A$2:$T$500,9,FALSE),K604*0.0001*(1/VLOOKUP(B604,'Plot Info'!$A$2:$T$500,12,FALSE)),K604*0.0001*(1/VLOOKUP(B604,'Plot Info'!$A$2:$T$500,13,FALSE)))</f>
        <v>0.19563609467455623</v>
      </c>
      <c r="M604" s="27">
        <f>IF(H604&lt;VLOOKUP(B604,'Plot Info'!$A$2:$T$500,9,FALSE),I604*1/(VLOOKUP(B604,'Plot Info'!$A$2:$T$500,12,FALSE)),I604*1/(VLOOKUP(B604,'Plot Info'!$A$2:$T$500,13,FALSE)))</f>
        <v>18.834904507916608</v>
      </c>
      <c r="O604" s="40">
        <v>0.49</v>
      </c>
      <c r="P604" s="12">
        <v>355</v>
      </c>
    </row>
    <row r="605" spans="1:16">
      <c r="A605" s="27" t="str">
        <f t="shared" si="27"/>
        <v>MAB046</v>
      </c>
      <c r="B605" s="4" t="s">
        <v>320</v>
      </c>
      <c r="C605" s="27" t="str">
        <f>VLOOKUP(B605,'Plot Info'!$A$2:$T$500,2,FALSE)</f>
        <v>Michigan AmerifluxTower</v>
      </c>
      <c r="D605" s="37" t="s">
        <v>268</v>
      </c>
      <c r="E605" s="4" t="s">
        <v>282</v>
      </c>
      <c r="F605" s="13" t="s">
        <v>15</v>
      </c>
      <c r="G605" s="35" t="str">
        <f t="shared" si="28"/>
        <v>LIVE</v>
      </c>
      <c r="H605" s="40">
        <v>18.7</v>
      </c>
      <c r="I605" s="12">
        <v>1</v>
      </c>
      <c r="J605" s="15">
        <v>2</v>
      </c>
      <c r="K605" s="26">
        <f t="shared" si="29"/>
        <v>274.64588375845369</v>
      </c>
      <c r="L605" s="27">
        <f>IF(H605&lt;VLOOKUP(B605,'Plot Info'!$A$2:$T$500,9,FALSE),K605*0.0001*(1/VLOOKUP(B605,'Plot Info'!$A$2:$T$500,12,FALSE)),K605*0.0001*(1/VLOOKUP(B605,'Plot Info'!$A$2:$T$500,13,FALSE)))</f>
        <v>0.51729289940828405</v>
      </c>
      <c r="M605" s="27">
        <f>IF(H605&lt;VLOOKUP(B605,'Plot Info'!$A$2:$T$500,9,FALSE),I605*1/(VLOOKUP(B605,'Plot Info'!$A$2:$T$500,12,FALSE)),I605*1/(VLOOKUP(B605,'Plot Info'!$A$2:$T$500,13,FALSE)))</f>
        <v>18.834904507916608</v>
      </c>
      <c r="O605" s="40">
        <v>1.34</v>
      </c>
      <c r="P605" s="12">
        <v>317</v>
      </c>
    </row>
    <row r="606" spans="1:16">
      <c r="A606" s="27" t="str">
        <f t="shared" si="27"/>
        <v>MAB047</v>
      </c>
      <c r="B606" s="4" t="s">
        <v>320</v>
      </c>
      <c r="C606" s="27" t="str">
        <f>VLOOKUP(B606,'Plot Info'!$A$2:$T$500,2,FALSE)</f>
        <v>Michigan AmerifluxTower</v>
      </c>
      <c r="D606" s="37" t="s">
        <v>269</v>
      </c>
      <c r="E606" s="4" t="s">
        <v>117</v>
      </c>
      <c r="F606" s="13" t="s">
        <v>81</v>
      </c>
      <c r="G606" s="35" t="str">
        <f t="shared" si="28"/>
        <v>DEAD</v>
      </c>
      <c r="H606" s="40">
        <v>17.399999999999999</v>
      </c>
      <c r="I606" s="12">
        <v>1</v>
      </c>
      <c r="J606" s="15">
        <v>2</v>
      </c>
      <c r="K606" s="26">
        <f t="shared" si="29"/>
        <v>237.78714795021139</v>
      </c>
      <c r="L606" s="27">
        <f>IF(H606&lt;VLOOKUP(B606,'Plot Info'!$A$2:$T$500,9,FALSE),K606*0.0001*(1/VLOOKUP(B606,'Plot Info'!$A$2:$T$500,12,FALSE)),K606*0.0001*(1/VLOOKUP(B606,'Plot Info'!$A$2:$T$500,13,FALSE)))</f>
        <v>0.44786982248520701</v>
      </c>
      <c r="M606" s="27">
        <f>IF(H606&lt;VLOOKUP(B606,'Plot Info'!$A$2:$T$500,9,FALSE),I606*1/(VLOOKUP(B606,'Plot Info'!$A$2:$T$500,12,FALSE)),I606*1/(VLOOKUP(B606,'Plot Info'!$A$2:$T$500,13,FALSE)))</f>
        <v>18.834904507916608</v>
      </c>
      <c r="O606" s="40">
        <v>2.61</v>
      </c>
      <c r="P606" s="12">
        <v>305</v>
      </c>
    </row>
    <row r="607" spans="1:16">
      <c r="A607" s="27" t="str">
        <f t="shared" si="27"/>
        <v>MAB048</v>
      </c>
      <c r="B607" s="4" t="s">
        <v>320</v>
      </c>
      <c r="C607" s="27" t="str">
        <f>VLOOKUP(B607,'Plot Info'!$A$2:$T$500,2,FALSE)</f>
        <v>Michigan AmerifluxTower</v>
      </c>
      <c r="D607" s="37" t="s">
        <v>270</v>
      </c>
      <c r="E607" s="4" t="s">
        <v>117</v>
      </c>
      <c r="F607" s="13" t="s">
        <v>81</v>
      </c>
      <c r="G607" s="35" t="str">
        <f t="shared" si="28"/>
        <v>DEAD</v>
      </c>
      <c r="H607" s="40">
        <v>19.600000000000001</v>
      </c>
      <c r="I607" s="12">
        <v>1</v>
      </c>
      <c r="J607" s="15">
        <v>2</v>
      </c>
      <c r="K607" s="26">
        <f t="shared" si="29"/>
        <v>301.71855845076379</v>
      </c>
      <c r="L607" s="27">
        <f>IF(H607&lt;VLOOKUP(B607,'Plot Info'!$A$2:$T$500,9,FALSE),K607*0.0001*(1/VLOOKUP(B607,'Plot Info'!$A$2:$T$500,12,FALSE)),K607*0.0001*(1/VLOOKUP(B607,'Plot Info'!$A$2:$T$500,13,FALSE)))</f>
        <v>0.56828402366863917</v>
      </c>
      <c r="M607" s="27">
        <f>IF(H607&lt;VLOOKUP(B607,'Plot Info'!$A$2:$T$500,9,FALSE),I607*1/(VLOOKUP(B607,'Plot Info'!$A$2:$T$500,12,FALSE)),I607*1/(VLOOKUP(B607,'Plot Info'!$A$2:$T$500,13,FALSE)))</f>
        <v>18.834904507916608</v>
      </c>
      <c r="O607" s="40">
        <v>3.11</v>
      </c>
      <c r="P607" s="12">
        <v>304</v>
      </c>
    </row>
    <row r="608" spans="1:16">
      <c r="A608" s="27" t="str">
        <f t="shared" si="27"/>
        <v>MAB049</v>
      </c>
      <c r="B608" s="4" t="s">
        <v>320</v>
      </c>
      <c r="C608" s="27" t="str">
        <f>VLOOKUP(B608,'Plot Info'!$A$2:$T$500,2,FALSE)</f>
        <v>Michigan AmerifluxTower</v>
      </c>
      <c r="D608" s="37" t="s">
        <v>271</v>
      </c>
      <c r="E608" s="4" t="s">
        <v>31</v>
      </c>
      <c r="F608" s="13" t="s">
        <v>15</v>
      </c>
      <c r="G608" s="35" t="str">
        <f t="shared" si="28"/>
        <v>LIVE</v>
      </c>
      <c r="H608" s="40">
        <v>13.3</v>
      </c>
      <c r="I608" s="12">
        <v>1</v>
      </c>
      <c r="J608" s="15">
        <v>2</v>
      </c>
      <c r="K608" s="26">
        <f t="shared" si="29"/>
        <v>138.92908112337463</v>
      </c>
      <c r="L608" s="27">
        <f>IF(H608&lt;VLOOKUP(B608,'Plot Info'!$A$2:$T$500,9,FALSE),K608*0.0001*(1/VLOOKUP(B608,'Plot Info'!$A$2:$T$500,12,FALSE)),K608*0.0001*(1/VLOOKUP(B608,'Plot Info'!$A$2:$T$500,13,FALSE)))</f>
        <v>0.26167159763313608</v>
      </c>
      <c r="M608" s="27">
        <f>IF(H608&lt;VLOOKUP(B608,'Plot Info'!$A$2:$T$500,9,FALSE),I608*1/(VLOOKUP(B608,'Plot Info'!$A$2:$T$500,12,FALSE)),I608*1/(VLOOKUP(B608,'Plot Info'!$A$2:$T$500,13,FALSE)))</f>
        <v>18.834904507916608</v>
      </c>
      <c r="O608" s="40">
        <v>3.37</v>
      </c>
      <c r="P608" s="12">
        <v>313</v>
      </c>
    </row>
    <row r="609" spans="1:16">
      <c r="A609" s="27" t="str">
        <f t="shared" si="27"/>
        <v>MAB050</v>
      </c>
      <c r="B609" s="4" t="s">
        <v>320</v>
      </c>
      <c r="C609" s="27" t="str">
        <f>VLOOKUP(B609,'Plot Info'!$A$2:$T$500,2,FALSE)</f>
        <v>Michigan AmerifluxTower</v>
      </c>
      <c r="D609" s="37" t="s">
        <v>310</v>
      </c>
      <c r="E609" s="4" t="s">
        <v>317</v>
      </c>
      <c r="F609" s="13" t="s">
        <v>81</v>
      </c>
      <c r="G609" s="35" t="str">
        <f t="shared" si="28"/>
        <v>DEAD</v>
      </c>
      <c r="H609" s="40">
        <v>16</v>
      </c>
      <c r="I609" s="12">
        <v>1</v>
      </c>
      <c r="J609" s="15">
        <v>2</v>
      </c>
      <c r="K609" s="26">
        <f t="shared" si="29"/>
        <v>201.06192982974676</v>
      </c>
      <c r="L609" s="27">
        <f>IF(H609&lt;VLOOKUP(B609,'Plot Info'!$A$2:$T$500,9,FALSE),K609*0.0001*(1/VLOOKUP(B609,'Plot Info'!$A$2:$T$500,12,FALSE)),K609*0.0001*(1/VLOOKUP(B609,'Plot Info'!$A$2:$T$500,13,FALSE)))</f>
        <v>0.378698224852071</v>
      </c>
      <c r="M609" s="27">
        <f>IF(H609&lt;VLOOKUP(B609,'Plot Info'!$A$2:$T$500,9,FALSE),I609*1/(VLOOKUP(B609,'Plot Info'!$A$2:$T$500,12,FALSE)),I609*1/(VLOOKUP(B609,'Plot Info'!$A$2:$T$500,13,FALSE)))</f>
        <v>18.834904507916608</v>
      </c>
      <c r="O609" s="40">
        <v>4</v>
      </c>
      <c r="P609" s="12">
        <v>315</v>
      </c>
    </row>
    <row r="610" spans="1:16">
      <c r="A610" s="27" t="str">
        <f t="shared" si="27"/>
        <v>MAB051</v>
      </c>
      <c r="B610" s="4" t="s">
        <v>320</v>
      </c>
      <c r="C610" s="27" t="str">
        <f>VLOOKUP(B610,'Plot Info'!$A$2:$T$500,2,FALSE)</f>
        <v>Michigan AmerifluxTower</v>
      </c>
      <c r="D610" s="37" t="s">
        <v>311</v>
      </c>
      <c r="E610" s="4" t="s">
        <v>31</v>
      </c>
      <c r="F610" s="13" t="s">
        <v>15</v>
      </c>
      <c r="G610" s="35" t="str">
        <f t="shared" si="28"/>
        <v>LIVE</v>
      </c>
      <c r="H610" s="40">
        <v>10.7</v>
      </c>
      <c r="I610" s="12">
        <v>1</v>
      </c>
      <c r="J610" s="15">
        <v>2</v>
      </c>
      <c r="K610" s="26">
        <f t="shared" si="29"/>
        <v>89.920235727373836</v>
      </c>
      <c r="L610" s="27">
        <f>IF(H610&lt;VLOOKUP(B610,'Plot Info'!$A$2:$T$500,9,FALSE),K610*0.0001*(1/VLOOKUP(B610,'Plot Info'!$A$2:$T$500,12,FALSE)),K610*0.0001*(1/VLOOKUP(B610,'Plot Info'!$A$2:$T$500,13,FALSE)))</f>
        <v>0.16936390532544376</v>
      </c>
      <c r="M610" s="27">
        <f>IF(H610&lt;VLOOKUP(B610,'Plot Info'!$A$2:$T$500,9,FALSE),I610*1/(VLOOKUP(B610,'Plot Info'!$A$2:$T$500,12,FALSE)),I610*1/(VLOOKUP(B610,'Plot Info'!$A$2:$T$500,13,FALSE)))</f>
        <v>18.834904507916608</v>
      </c>
      <c r="O610" s="40">
        <v>6.08</v>
      </c>
      <c r="P610" s="12">
        <v>310</v>
      </c>
    </row>
    <row r="611" spans="1:16">
      <c r="A611" s="27" t="str">
        <f t="shared" si="27"/>
        <v>MAB052</v>
      </c>
      <c r="B611" s="4" t="s">
        <v>320</v>
      </c>
      <c r="C611" s="27" t="str">
        <f>VLOOKUP(B611,'Plot Info'!$A$2:$T$500,2,FALSE)</f>
        <v>Michigan AmerifluxTower</v>
      </c>
      <c r="D611" s="37" t="s">
        <v>319</v>
      </c>
      <c r="E611" s="4" t="s">
        <v>31</v>
      </c>
      <c r="F611" s="13" t="s">
        <v>15</v>
      </c>
      <c r="G611" s="35" t="str">
        <f t="shared" si="28"/>
        <v>LIVE</v>
      </c>
      <c r="H611" s="40">
        <v>14.6</v>
      </c>
      <c r="I611" s="12">
        <v>1</v>
      </c>
      <c r="J611" s="15">
        <v>2</v>
      </c>
      <c r="K611" s="26">
        <f t="shared" si="29"/>
        <v>167.41547250980008</v>
      </c>
      <c r="L611" s="27">
        <f>IF(H611&lt;VLOOKUP(B611,'Plot Info'!$A$2:$T$500,9,FALSE),K611*0.0001*(1/VLOOKUP(B611,'Plot Info'!$A$2:$T$500,12,FALSE)),K611*0.0001*(1/VLOOKUP(B611,'Plot Info'!$A$2:$T$500,13,FALSE)))</f>
        <v>0.3153254437869823</v>
      </c>
      <c r="M611" s="27">
        <f>IF(H611&lt;VLOOKUP(B611,'Plot Info'!$A$2:$T$500,9,FALSE),I611*1/(VLOOKUP(B611,'Plot Info'!$A$2:$T$500,12,FALSE)),I611*1/(VLOOKUP(B611,'Plot Info'!$A$2:$T$500,13,FALSE)))</f>
        <v>18.834904507916608</v>
      </c>
      <c r="O611" s="40">
        <v>11.7</v>
      </c>
      <c r="P611" s="12">
        <v>315</v>
      </c>
    </row>
    <row r="612" spans="1:16">
      <c r="A612" s="27" t="str">
        <f t="shared" si="27"/>
        <v>MAB053</v>
      </c>
      <c r="B612" s="4" t="s">
        <v>320</v>
      </c>
      <c r="C612" s="27" t="str">
        <f>VLOOKUP(B612,'Plot Info'!$A$2:$T$500,2,FALSE)</f>
        <v>Michigan AmerifluxTower</v>
      </c>
      <c r="D612" s="37" t="s">
        <v>324</v>
      </c>
      <c r="E612" s="4" t="s">
        <v>117</v>
      </c>
      <c r="F612" s="13" t="s">
        <v>15</v>
      </c>
      <c r="G612" s="35" t="str">
        <f t="shared" si="28"/>
        <v>LIVE</v>
      </c>
      <c r="H612" s="40">
        <v>21.8</v>
      </c>
      <c r="I612" s="12">
        <v>1</v>
      </c>
      <c r="J612" s="15">
        <v>2</v>
      </c>
      <c r="K612" s="26">
        <f t="shared" si="29"/>
        <v>373.25262317300331</v>
      </c>
      <c r="L612" s="27">
        <f>IF(H612&lt;VLOOKUP(B612,'Plot Info'!$A$2:$T$500,9,FALSE),K612*0.0001*(1/VLOOKUP(B612,'Plot Info'!$A$2:$T$500,12,FALSE)),K612*0.0001*(1/VLOOKUP(B612,'Plot Info'!$A$2:$T$500,13,FALSE)))</f>
        <v>0.29702499999999998</v>
      </c>
      <c r="M612" s="27">
        <f>IF(H612&lt;VLOOKUP(B612,'Plot Info'!$A$2:$T$500,9,FALSE),I612*1/(VLOOKUP(B612,'Plot Info'!$A$2:$T$500,12,FALSE)),I612*1/(VLOOKUP(B612,'Plot Info'!$A$2:$T$500,13,FALSE)))</f>
        <v>7.9577471545947667</v>
      </c>
      <c r="O612" s="40">
        <v>14.84</v>
      </c>
      <c r="P612" s="12">
        <v>320</v>
      </c>
    </row>
    <row r="613" spans="1:16">
      <c r="A613" s="27" t="str">
        <f t="shared" si="27"/>
        <v>MAB054</v>
      </c>
      <c r="B613" s="4" t="s">
        <v>320</v>
      </c>
      <c r="C613" s="27" t="str">
        <f>VLOOKUP(B613,'Plot Info'!$A$2:$T$500,2,FALSE)</f>
        <v>Michigan AmerifluxTower</v>
      </c>
      <c r="D613" s="37" t="s">
        <v>325</v>
      </c>
      <c r="E613" s="4" t="s">
        <v>31</v>
      </c>
      <c r="F613" s="13" t="s">
        <v>15</v>
      </c>
      <c r="G613" s="35" t="str">
        <f t="shared" si="28"/>
        <v>LIVE</v>
      </c>
      <c r="H613" s="40">
        <v>28.5</v>
      </c>
      <c r="I613" s="12">
        <v>1</v>
      </c>
      <c r="J613" s="15">
        <v>2</v>
      </c>
      <c r="K613" s="26">
        <f t="shared" si="29"/>
        <v>637.93965821957738</v>
      </c>
      <c r="L613" s="27">
        <f>IF(H613&lt;VLOOKUP(B613,'Plot Info'!$A$2:$T$500,9,FALSE),K613*0.0001*(1/VLOOKUP(B613,'Plot Info'!$A$2:$T$500,12,FALSE)),K613*0.0001*(1/VLOOKUP(B613,'Plot Info'!$A$2:$T$500,13,FALSE)))</f>
        <v>0.50765625000000003</v>
      </c>
      <c r="M613" s="27">
        <f>IF(H613&lt;VLOOKUP(B613,'Plot Info'!$A$2:$T$500,9,FALSE),I613*1/(VLOOKUP(B613,'Plot Info'!$A$2:$T$500,12,FALSE)),I613*1/(VLOOKUP(B613,'Plot Info'!$A$2:$T$500,13,FALSE)))</f>
        <v>7.9577471545947667</v>
      </c>
      <c r="O613" s="40">
        <v>14.7</v>
      </c>
      <c r="P613" s="12">
        <v>330</v>
      </c>
    </row>
    <row r="614" spans="1:16">
      <c r="A614" s="27" t="str">
        <f t="shared" si="27"/>
        <v>MAB055</v>
      </c>
      <c r="B614" s="4" t="s">
        <v>320</v>
      </c>
      <c r="C614" s="27" t="str">
        <f>VLOOKUP(B614,'Plot Info'!$A$2:$T$500,2,FALSE)</f>
        <v>Michigan AmerifluxTower</v>
      </c>
      <c r="D614" s="37" t="s">
        <v>326</v>
      </c>
      <c r="E614" s="4" t="s">
        <v>10</v>
      </c>
      <c r="F614" s="13" t="s">
        <v>15</v>
      </c>
      <c r="G614" s="35" t="str">
        <f t="shared" si="28"/>
        <v>LIVE</v>
      </c>
      <c r="H614" s="40">
        <v>34</v>
      </c>
      <c r="I614" s="12">
        <v>1</v>
      </c>
      <c r="J614" s="15">
        <v>2</v>
      </c>
      <c r="K614" s="26">
        <f t="shared" si="29"/>
        <v>907.9202768874502</v>
      </c>
      <c r="L614" s="27">
        <f>IF(H614&lt;VLOOKUP(B614,'Plot Info'!$A$2:$T$500,9,FALSE),K614*0.0001*(1/VLOOKUP(B614,'Plot Info'!$A$2:$T$500,12,FALSE)),K614*0.0001*(1/VLOOKUP(B614,'Plot Info'!$A$2:$T$500,13,FALSE)))</f>
        <v>0.72250000000000003</v>
      </c>
      <c r="M614" s="27">
        <f>IF(H614&lt;VLOOKUP(B614,'Plot Info'!$A$2:$T$500,9,FALSE),I614*1/(VLOOKUP(B614,'Plot Info'!$A$2:$T$500,12,FALSE)),I614*1/(VLOOKUP(B614,'Plot Info'!$A$2:$T$500,13,FALSE)))</f>
        <v>7.9577471545947667</v>
      </c>
      <c r="O614" s="40">
        <v>20</v>
      </c>
      <c r="P614" s="12">
        <v>300</v>
      </c>
    </row>
    <row r="615" spans="1:16">
      <c r="A615" s="27" t="str">
        <f t="shared" si="27"/>
        <v>MAB056</v>
      </c>
      <c r="B615" s="4" t="s">
        <v>320</v>
      </c>
      <c r="C615" s="27" t="str">
        <f>VLOOKUP(B615,'Plot Info'!$A$2:$T$500,2,FALSE)</f>
        <v>Michigan AmerifluxTower</v>
      </c>
      <c r="D615" s="37" t="s">
        <v>327</v>
      </c>
      <c r="E615" s="4" t="s">
        <v>10</v>
      </c>
      <c r="F615" s="13" t="s">
        <v>15</v>
      </c>
      <c r="G615" s="35" t="str">
        <f t="shared" si="28"/>
        <v>LIVE</v>
      </c>
      <c r="H615" s="40">
        <v>25.2</v>
      </c>
      <c r="I615" s="12">
        <v>1</v>
      </c>
      <c r="J615" s="15">
        <v>2</v>
      </c>
      <c r="K615" s="26">
        <f t="shared" si="29"/>
        <v>498.75924968391553</v>
      </c>
      <c r="L615" s="27">
        <f>IF(H615&lt;VLOOKUP(B615,'Plot Info'!$A$2:$T$500,9,FALSE),K615*0.0001*(1/VLOOKUP(B615,'Plot Info'!$A$2:$T$500,12,FALSE)),K615*0.0001*(1/VLOOKUP(B615,'Plot Info'!$A$2:$T$500,13,FALSE)))</f>
        <v>0.39689999999999998</v>
      </c>
      <c r="M615" s="27">
        <f>IF(H615&lt;VLOOKUP(B615,'Plot Info'!$A$2:$T$500,9,FALSE),I615*1/(VLOOKUP(B615,'Plot Info'!$A$2:$T$500,12,FALSE)),I615*1/(VLOOKUP(B615,'Plot Info'!$A$2:$T$500,13,FALSE)))</f>
        <v>7.9577471545947667</v>
      </c>
      <c r="O615" s="40">
        <v>20</v>
      </c>
      <c r="P615" s="12">
        <v>299</v>
      </c>
    </row>
    <row r="616" spans="1:16">
      <c r="A616" s="27" t="str">
        <f t="shared" si="27"/>
        <v>MAB057</v>
      </c>
      <c r="B616" s="4" t="s">
        <v>320</v>
      </c>
      <c r="C616" s="27" t="str">
        <f>VLOOKUP(B616,'Plot Info'!$A$2:$T$500,2,FALSE)</f>
        <v>Michigan AmerifluxTower</v>
      </c>
      <c r="D616" s="37" t="s">
        <v>328</v>
      </c>
      <c r="E616" s="4" t="s">
        <v>31</v>
      </c>
      <c r="F616" s="13" t="s">
        <v>15</v>
      </c>
      <c r="G616" s="35" t="str">
        <f t="shared" si="28"/>
        <v>LIVE</v>
      </c>
      <c r="H616" s="40">
        <v>21.3</v>
      </c>
      <c r="I616" s="12">
        <v>1</v>
      </c>
      <c r="J616" s="15">
        <v>2</v>
      </c>
      <c r="K616" s="26">
        <f t="shared" si="29"/>
        <v>356.32729275178838</v>
      </c>
      <c r="L616" s="27">
        <f>IF(H616&lt;VLOOKUP(B616,'Plot Info'!$A$2:$T$500,9,FALSE),K616*0.0001*(1/VLOOKUP(B616,'Plot Info'!$A$2:$T$500,12,FALSE)),K616*0.0001*(1/VLOOKUP(B616,'Plot Info'!$A$2:$T$500,13,FALSE)))</f>
        <v>0.28355625000000007</v>
      </c>
      <c r="M616" s="27">
        <f>IF(H616&lt;VLOOKUP(B616,'Plot Info'!$A$2:$T$500,9,FALSE),I616*1/(VLOOKUP(B616,'Plot Info'!$A$2:$T$500,12,FALSE)),I616*1/(VLOOKUP(B616,'Plot Info'!$A$2:$T$500,13,FALSE)))</f>
        <v>7.9577471545947667</v>
      </c>
      <c r="O616" s="40">
        <v>10.58</v>
      </c>
      <c r="P616" s="12">
        <v>300</v>
      </c>
    </row>
    <row r="617" spans="1:16">
      <c r="A617" s="27" t="str">
        <f t="shared" si="27"/>
        <v>MAB058</v>
      </c>
      <c r="B617" s="4" t="s">
        <v>320</v>
      </c>
      <c r="C617" s="27" t="str">
        <f>VLOOKUP(B617,'Plot Info'!$A$2:$T$500,2,FALSE)</f>
        <v>Michigan AmerifluxTower</v>
      </c>
      <c r="D617" s="37" t="s">
        <v>329</v>
      </c>
      <c r="E617" s="4" t="s">
        <v>31</v>
      </c>
      <c r="F617" s="13" t="s">
        <v>15</v>
      </c>
      <c r="G617" s="35" t="str">
        <f t="shared" si="28"/>
        <v>LIVE</v>
      </c>
      <c r="H617" s="40">
        <v>18.3</v>
      </c>
      <c r="I617" s="12">
        <v>1</v>
      </c>
      <c r="J617" s="15">
        <v>2</v>
      </c>
      <c r="K617" s="26">
        <f t="shared" si="29"/>
        <v>263.02199094017146</v>
      </c>
      <c r="L617" s="27">
        <f>IF(H617&lt;VLOOKUP(B617,'Plot Info'!$A$2:$T$500,9,FALSE),K617*0.0001*(1/VLOOKUP(B617,'Plot Info'!$A$2:$T$500,12,FALSE)),K617*0.0001*(1/VLOOKUP(B617,'Plot Info'!$A$2:$T$500,13,FALSE)))</f>
        <v>0.49539940828402368</v>
      </c>
      <c r="M617" s="27">
        <f>IF(H617&lt;VLOOKUP(B617,'Plot Info'!$A$2:$T$500,9,FALSE),I617*1/(VLOOKUP(B617,'Plot Info'!$A$2:$T$500,12,FALSE)),I617*1/(VLOOKUP(B617,'Plot Info'!$A$2:$T$500,13,FALSE)))</f>
        <v>18.834904507916608</v>
      </c>
      <c r="O617" s="40">
        <v>6.88</v>
      </c>
      <c r="P617" s="12">
        <v>296</v>
      </c>
    </row>
    <row r="618" spans="1:16">
      <c r="A618" s="27" t="str">
        <f t="shared" si="27"/>
        <v>MAB059</v>
      </c>
      <c r="B618" s="4" t="s">
        <v>320</v>
      </c>
      <c r="C618" s="27" t="str">
        <f>VLOOKUP(B618,'Plot Info'!$A$2:$T$500,2,FALSE)</f>
        <v>Michigan AmerifluxTower</v>
      </c>
      <c r="D618" s="37" t="s">
        <v>330</v>
      </c>
      <c r="E618" s="4" t="s">
        <v>31</v>
      </c>
      <c r="F618" s="13" t="s">
        <v>15</v>
      </c>
      <c r="G618" s="35" t="str">
        <f t="shared" si="28"/>
        <v>LIVE</v>
      </c>
      <c r="H618" s="40">
        <v>12.2</v>
      </c>
      <c r="I618" s="12">
        <v>1</v>
      </c>
      <c r="J618" s="15">
        <v>2</v>
      </c>
      <c r="K618" s="26">
        <f t="shared" si="29"/>
        <v>116.89866264007618</v>
      </c>
      <c r="L618" s="27">
        <f>IF(H618&lt;VLOOKUP(B618,'Plot Info'!$A$2:$T$500,9,FALSE),K618*0.0001*(1/VLOOKUP(B618,'Plot Info'!$A$2:$T$500,12,FALSE)),K618*0.0001*(1/VLOOKUP(B618,'Plot Info'!$A$2:$T$500,13,FALSE)))</f>
        <v>0.22017751479289938</v>
      </c>
      <c r="M618" s="27">
        <f>IF(H618&lt;VLOOKUP(B618,'Plot Info'!$A$2:$T$500,9,FALSE),I618*1/(VLOOKUP(B618,'Plot Info'!$A$2:$T$500,12,FALSE)),I618*1/(VLOOKUP(B618,'Plot Info'!$A$2:$T$500,13,FALSE)))</f>
        <v>18.834904507916608</v>
      </c>
      <c r="O618" s="40">
        <v>9.44</v>
      </c>
      <c r="P618" s="12">
        <v>298</v>
      </c>
    </row>
    <row r="619" spans="1:16">
      <c r="A619" s="27" t="str">
        <f t="shared" si="27"/>
        <v>MAB060</v>
      </c>
      <c r="B619" s="4" t="s">
        <v>320</v>
      </c>
      <c r="C619" s="27" t="str">
        <f>VLOOKUP(B619,'Plot Info'!$A$2:$T$500,2,FALSE)</f>
        <v>Michigan AmerifluxTower</v>
      </c>
      <c r="D619" s="37" t="s">
        <v>331</v>
      </c>
      <c r="E619" s="4" t="s">
        <v>117</v>
      </c>
      <c r="F619" s="13" t="s">
        <v>81</v>
      </c>
      <c r="G619" s="35" t="str">
        <f t="shared" si="28"/>
        <v>DEAD</v>
      </c>
      <c r="H619" s="40">
        <v>22.9</v>
      </c>
      <c r="I619" s="12">
        <v>1</v>
      </c>
      <c r="J619" s="15">
        <v>2</v>
      </c>
      <c r="K619" s="26">
        <f t="shared" si="29"/>
        <v>411.87065086725585</v>
      </c>
      <c r="L619" s="27">
        <f>IF(H619&lt;VLOOKUP(B619,'Plot Info'!$A$2:$T$500,9,FALSE),K619*0.0001*(1/VLOOKUP(B619,'Plot Info'!$A$2:$T$500,12,FALSE)),K619*0.0001*(1/VLOOKUP(B619,'Plot Info'!$A$2:$T$500,13,FALSE)))</f>
        <v>0.32775624999999997</v>
      </c>
      <c r="M619" s="27">
        <f>IF(H619&lt;VLOOKUP(B619,'Plot Info'!$A$2:$T$500,9,FALSE),I619*1/(VLOOKUP(B619,'Plot Info'!$A$2:$T$500,12,FALSE)),I619*1/(VLOOKUP(B619,'Plot Info'!$A$2:$T$500,13,FALSE)))</f>
        <v>7.9577471545947667</v>
      </c>
      <c r="O619" s="40">
        <v>9.52</v>
      </c>
      <c r="P619" s="12">
        <v>275</v>
      </c>
    </row>
    <row r="620" spans="1:16">
      <c r="A620" s="27" t="str">
        <f t="shared" si="27"/>
        <v>MAB061</v>
      </c>
      <c r="B620" s="4" t="s">
        <v>320</v>
      </c>
      <c r="C620" s="27" t="str">
        <f>VLOOKUP(B620,'Plot Info'!$A$2:$T$500,2,FALSE)</f>
        <v>Michigan AmerifluxTower</v>
      </c>
      <c r="D620" s="37" t="s">
        <v>332</v>
      </c>
      <c r="E620" s="4" t="s">
        <v>31</v>
      </c>
      <c r="F620" s="13" t="s">
        <v>214</v>
      </c>
      <c r="G620" s="35" t="str">
        <f t="shared" si="28"/>
        <v>LIVE</v>
      </c>
      <c r="H620" s="40">
        <v>11.7</v>
      </c>
      <c r="I620" s="12">
        <v>1</v>
      </c>
      <c r="J620" s="15">
        <v>2</v>
      </c>
      <c r="K620" s="26">
        <f t="shared" si="29"/>
        <v>107.51315458747668</v>
      </c>
      <c r="L620" s="27">
        <f>IF(H620&lt;VLOOKUP(B620,'Plot Info'!$A$2:$T$500,9,FALSE),K620*0.0001*(1/VLOOKUP(B620,'Plot Info'!$A$2:$T$500,12,FALSE)),K620*0.0001*(1/VLOOKUP(B620,'Plot Info'!$A$2:$T$500,13,FALSE)))</f>
        <v>0.20249999999999996</v>
      </c>
      <c r="M620" s="27">
        <f>IF(H620&lt;VLOOKUP(B620,'Plot Info'!$A$2:$T$500,9,FALSE),I620*1/(VLOOKUP(B620,'Plot Info'!$A$2:$T$500,12,FALSE)),I620*1/(VLOOKUP(B620,'Plot Info'!$A$2:$T$500,13,FALSE)))</f>
        <v>18.834904507916608</v>
      </c>
      <c r="O620" s="40">
        <v>11.03</v>
      </c>
      <c r="P620" s="12">
        <v>280</v>
      </c>
    </row>
    <row r="621" spans="1:16">
      <c r="A621" s="27" t="str">
        <f t="shared" si="27"/>
        <v>MAB062</v>
      </c>
      <c r="B621" s="4" t="s">
        <v>320</v>
      </c>
      <c r="C621" s="27" t="str">
        <f>VLOOKUP(B621,'Plot Info'!$A$2:$T$500,2,FALSE)</f>
        <v>Michigan AmerifluxTower</v>
      </c>
      <c r="D621" s="37" t="s">
        <v>333</v>
      </c>
      <c r="E621" s="4" t="s">
        <v>8</v>
      </c>
      <c r="F621" s="13" t="s">
        <v>15</v>
      </c>
      <c r="G621" s="35" t="str">
        <f t="shared" si="28"/>
        <v>LIVE</v>
      </c>
      <c r="H621" s="40">
        <v>32.799999999999997</v>
      </c>
      <c r="I621" s="12">
        <v>1</v>
      </c>
      <c r="J621" s="15">
        <v>2</v>
      </c>
      <c r="K621" s="26">
        <f t="shared" si="29"/>
        <v>844.96276010951067</v>
      </c>
      <c r="L621" s="27">
        <f>IF(H621&lt;VLOOKUP(B621,'Plot Info'!$A$2:$T$500,9,FALSE),K621*0.0001*(1/VLOOKUP(B621,'Plot Info'!$A$2:$T$500,12,FALSE)),K621*0.0001*(1/VLOOKUP(B621,'Plot Info'!$A$2:$T$500,13,FALSE)))</f>
        <v>0.67239999999999989</v>
      </c>
      <c r="M621" s="27">
        <f>IF(H621&lt;VLOOKUP(B621,'Plot Info'!$A$2:$T$500,9,FALSE),I621*1/(VLOOKUP(B621,'Plot Info'!$A$2:$T$500,12,FALSE)),I621*1/(VLOOKUP(B621,'Plot Info'!$A$2:$T$500,13,FALSE)))</f>
        <v>7.9577471545947667</v>
      </c>
      <c r="O621" s="40">
        <v>19.5</v>
      </c>
      <c r="P621" s="12">
        <v>285</v>
      </c>
    </row>
    <row r="622" spans="1:16">
      <c r="A622" s="27" t="str">
        <f t="shared" si="27"/>
        <v>MAB063</v>
      </c>
      <c r="B622" s="4" t="s">
        <v>320</v>
      </c>
      <c r="C622" s="27" t="str">
        <f>VLOOKUP(B622,'Plot Info'!$A$2:$T$500,2,FALSE)</f>
        <v>Michigan AmerifluxTower</v>
      </c>
      <c r="D622" s="37" t="s">
        <v>334</v>
      </c>
      <c r="E622" s="4" t="s">
        <v>117</v>
      </c>
      <c r="F622" s="13" t="s">
        <v>16</v>
      </c>
      <c r="G622" s="35" t="str">
        <f t="shared" si="28"/>
        <v>LIVE</v>
      </c>
      <c r="H622" s="40">
        <v>29.2</v>
      </c>
      <c r="I622" s="12">
        <v>1</v>
      </c>
      <c r="J622" s="15">
        <v>2</v>
      </c>
      <c r="K622" s="26">
        <f t="shared" si="29"/>
        <v>669.66189003920033</v>
      </c>
      <c r="L622" s="27">
        <f>IF(H622&lt;VLOOKUP(B622,'Plot Info'!$A$2:$T$500,9,FALSE),K622*0.0001*(1/VLOOKUP(B622,'Plot Info'!$A$2:$T$500,12,FALSE)),K622*0.0001*(1/VLOOKUP(B622,'Plot Info'!$A$2:$T$500,13,FALSE)))</f>
        <v>0.53290000000000004</v>
      </c>
      <c r="M622" s="27">
        <f>IF(H622&lt;VLOOKUP(B622,'Plot Info'!$A$2:$T$500,9,FALSE),I622*1/(VLOOKUP(B622,'Plot Info'!$A$2:$T$500,12,FALSE)),I622*1/(VLOOKUP(B622,'Plot Info'!$A$2:$T$500,13,FALSE)))</f>
        <v>7.9577471545947667</v>
      </c>
      <c r="O622" s="40">
        <v>13.57</v>
      </c>
      <c r="P622" s="12">
        <v>272</v>
      </c>
    </row>
    <row r="623" spans="1:16">
      <c r="A623" s="27" t="str">
        <f t="shared" si="27"/>
        <v>MAB064</v>
      </c>
      <c r="B623" s="4" t="s">
        <v>320</v>
      </c>
      <c r="C623" s="27" t="str">
        <f>VLOOKUP(B623,'Plot Info'!$A$2:$T$500,2,FALSE)</f>
        <v>Michigan AmerifluxTower</v>
      </c>
      <c r="D623" s="37" t="s">
        <v>335</v>
      </c>
      <c r="E623" s="4" t="s">
        <v>117</v>
      </c>
      <c r="F623" s="13" t="s">
        <v>81</v>
      </c>
      <c r="G623" s="35" t="str">
        <f t="shared" si="28"/>
        <v>DEAD</v>
      </c>
      <c r="H623" s="40">
        <v>28</v>
      </c>
      <c r="I623" s="12">
        <v>1</v>
      </c>
      <c r="J623" s="15">
        <v>2</v>
      </c>
      <c r="K623" s="26">
        <f t="shared" si="29"/>
        <v>615.75216010359941</v>
      </c>
      <c r="L623" s="27">
        <f>IF(H623&lt;VLOOKUP(B623,'Plot Info'!$A$2:$T$500,9,FALSE),K623*0.0001*(1/VLOOKUP(B623,'Plot Info'!$A$2:$T$500,12,FALSE)),K623*0.0001*(1/VLOOKUP(B623,'Plot Info'!$A$2:$T$500,13,FALSE)))</f>
        <v>0.49</v>
      </c>
      <c r="M623" s="27">
        <f>IF(H623&lt;VLOOKUP(B623,'Plot Info'!$A$2:$T$500,9,FALSE),I623*1/(VLOOKUP(B623,'Plot Info'!$A$2:$T$500,12,FALSE)),I623*1/(VLOOKUP(B623,'Plot Info'!$A$2:$T$500,13,FALSE)))</f>
        <v>7.9577471545947667</v>
      </c>
      <c r="O623" s="40">
        <v>13.18</v>
      </c>
      <c r="P623" s="12">
        <v>268</v>
      </c>
    </row>
    <row r="624" spans="1:16">
      <c r="A624" s="27" t="str">
        <f t="shared" si="27"/>
        <v>MAB065</v>
      </c>
      <c r="B624" s="4" t="s">
        <v>320</v>
      </c>
      <c r="C624" s="27" t="str">
        <f>VLOOKUP(B624,'Plot Info'!$A$2:$T$500,2,FALSE)</f>
        <v>Michigan AmerifluxTower</v>
      </c>
      <c r="D624" s="37" t="s">
        <v>336</v>
      </c>
      <c r="E624" s="4" t="s">
        <v>317</v>
      </c>
      <c r="F624" s="13" t="s">
        <v>15</v>
      </c>
      <c r="G624" s="35" t="str">
        <f t="shared" si="28"/>
        <v>LIVE</v>
      </c>
      <c r="H624" s="40">
        <v>37.1</v>
      </c>
      <c r="I624" s="12">
        <v>1</v>
      </c>
      <c r="J624" s="15">
        <v>2</v>
      </c>
      <c r="K624" s="26">
        <f t="shared" si="29"/>
        <v>1081.0298860818818</v>
      </c>
      <c r="L624" s="27">
        <f>IF(H624&lt;VLOOKUP(B624,'Plot Info'!$A$2:$T$500,9,FALSE),K624*0.0001*(1/VLOOKUP(B624,'Plot Info'!$A$2:$T$500,12,FALSE)),K624*0.0001*(1/VLOOKUP(B624,'Plot Info'!$A$2:$T$500,13,FALSE)))</f>
        <v>0.86025625000000006</v>
      </c>
      <c r="M624" s="27">
        <f>IF(H624&lt;VLOOKUP(B624,'Plot Info'!$A$2:$T$500,9,FALSE),I624*1/(VLOOKUP(B624,'Plot Info'!$A$2:$T$500,12,FALSE)),I624*1/(VLOOKUP(B624,'Plot Info'!$A$2:$T$500,13,FALSE)))</f>
        <v>7.9577471545947667</v>
      </c>
      <c r="O624" s="40">
        <v>19.88</v>
      </c>
      <c r="P624" s="12">
        <v>247</v>
      </c>
    </row>
    <row r="625" spans="1:16">
      <c r="A625" s="27" t="str">
        <f t="shared" si="27"/>
        <v>MAB066</v>
      </c>
      <c r="B625" s="4" t="s">
        <v>320</v>
      </c>
      <c r="C625" s="27" t="str">
        <f>VLOOKUP(B625,'Plot Info'!$A$2:$T$500,2,FALSE)</f>
        <v>Michigan AmerifluxTower</v>
      </c>
      <c r="D625" s="37" t="s">
        <v>337</v>
      </c>
      <c r="E625" s="4" t="s">
        <v>317</v>
      </c>
      <c r="F625" s="13" t="s">
        <v>15</v>
      </c>
      <c r="G625" s="35" t="str">
        <f t="shared" si="28"/>
        <v>LIVE</v>
      </c>
      <c r="H625" s="40">
        <v>46.9</v>
      </c>
      <c r="I625" s="12">
        <v>1</v>
      </c>
      <c r="J625" s="15">
        <v>2</v>
      </c>
      <c r="K625" s="26">
        <f t="shared" si="29"/>
        <v>1727.5696541906609</v>
      </c>
      <c r="L625" s="27">
        <f>IF(H625&lt;VLOOKUP(B625,'Plot Info'!$A$2:$T$500,9,FALSE),K625*0.0001*(1/VLOOKUP(B625,'Plot Info'!$A$2:$T$500,12,FALSE)),K625*0.0001*(1/VLOOKUP(B625,'Plot Info'!$A$2:$T$500,13,FALSE)))</f>
        <v>1.3747562499999997</v>
      </c>
      <c r="M625" s="27">
        <f>IF(H625&lt;VLOOKUP(B625,'Plot Info'!$A$2:$T$500,9,FALSE),I625*1/(VLOOKUP(B625,'Plot Info'!$A$2:$T$500,12,FALSE)),I625*1/(VLOOKUP(B625,'Plot Info'!$A$2:$T$500,13,FALSE)))</f>
        <v>7.9577471545947667</v>
      </c>
      <c r="O625" s="40">
        <v>16.36</v>
      </c>
      <c r="P625" s="12">
        <v>236</v>
      </c>
    </row>
    <row r="626" spans="1:16">
      <c r="A626" s="27" t="str">
        <f t="shared" si="27"/>
        <v>MAB067</v>
      </c>
      <c r="B626" s="4" t="s">
        <v>320</v>
      </c>
      <c r="C626" s="27" t="str">
        <f>VLOOKUP(B626,'Plot Info'!$A$2:$T$500,2,FALSE)</f>
        <v>Michigan AmerifluxTower</v>
      </c>
      <c r="D626" s="37" t="s">
        <v>338</v>
      </c>
      <c r="E626" s="4" t="s">
        <v>117</v>
      </c>
      <c r="F626" s="13" t="s">
        <v>15</v>
      </c>
      <c r="G626" s="35" t="str">
        <f t="shared" si="28"/>
        <v>LIVE</v>
      </c>
      <c r="H626" s="40">
        <v>29.9</v>
      </c>
      <c r="I626" s="12">
        <v>1</v>
      </c>
      <c r="J626" s="15">
        <v>2</v>
      </c>
      <c r="K626" s="26">
        <f t="shared" si="29"/>
        <v>702.15381205895267</v>
      </c>
      <c r="L626" s="27">
        <f>IF(H626&lt;VLOOKUP(B626,'Plot Info'!$A$2:$T$500,9,FALSE),K626*0.0001*(1/VLOOKUP(B626,'Plot Info'!$A$2:$T$500,12,FALSE)),K626*0.0001*(1/VLOOKUP(B626,'Plot Info'!$A$2:$T$500,13,FALSE)))</f>
        <v>0.55875624999999995</v>
      </c>
      <c r="M626" s="27">
        <f>IF(H626&lt;VLOOKUP(B626,'Plot Info'!$A$2:$T$500,9,FALSE),I626*1/(VLOOKUP(B626,'Plot Info'!$A$2:$T$500,12,FALSE)),I626*1/(VLOOKUP(B626,'Plot Info'!$A$2:$T$500,13,FALSE)))</f>
        <v>7.9577471545947667</v>
      </c>
      <c r="O626" s="40">
        <v>13.69</v>
      </c>
      <c r="P626" s="12">
        <v>245</v>
      </c>
    </row>
    <row r="627" spans="1:16">
      <c r="A627" s="27" t="str">
        <f t="shared" si="27"/>
        <v>MAC001</v>
      </c>
      <c r="B627" s="4" t="s">
        <v>339</v>
      </c>
      <c r="C627" s="27" t="str">
        <f>VLOOKUP(B627,'Plot Info'!$A$2:$T$500,2,FALSE)</f>
        <v>Michigan AmerifluxTower</v>
      </c>
      <c r="D627" s="37" t="s">
        <v>161</v>
      </c>
      <c r="E627" s="4" t="s">
        <v>10</v>
      </c>
      <c r="F627" s="13" t="s">
        <v>16</v>
      </c>
      <c r="G627" s="35" t="str">
        <f t="shared" si="28"/>
        <v>LIVE</v>
      </c>
      <c r="H627" s="40">
        <v>16.899999999999999</v>
      </c>
      <c r="I627" s="12">
        <v>1</v>
      </c>
      <c r="J627" s="15">
        <v>2</v>
      </c>
      <c r="K627" s="26">
        <f t="shared" si="29"/>
        <v>224.31756944794517</v>
      </c>
      <c r="L627" s="27">
        <f>IF(H627&lt;VLOOKUP(B627,'Plot Info'!$A$2:$T$500,9,FALSE),K627*0.0001*(1/VLOOKUP(B627,'Plot Info'!$A$2:$T$500,12,FALSE)),K627*0.0001*(1/VLOOKUP(B627,'Plot Info'!$A$2:$T$500,13,FALSE)))</f>
        <v>0.42249999999999993</v>
      </c>
      <c r="M627" s="27">
        <f>IF(H627&lt;VLOOKUP(B627,'Plot Info'!$A$2:$T$500,9,FALSE),I627*1/(VLOOKUP(B627,'Plot Info'!$A$2:$T$500,12,FALSE)),I627*1/(VLOOKUP(B627,'Plot Info'!$A$2:$T$500,13,FALSE)))</f>
        <v>18.834904507916608</v>
      </c>
      <c r="O627" s="40">
        <v>4</v>
      </c>
      <c r="P627" s="12">
        <v>38</v>
      </c>
    </row>
    <row r="628" spans="1:16">
      <c r="A628" s="27" t="str">
        <f t="shared" si="27"/>
        <v>MAC002</v>
      </c>
      <c r="B628" s="4" t="s">
        <v>339</v>
      </c>
      <c r="C628" s="27" t="str">
        <f>VLOOKUP(B628,'Plot Info'!$A$2:$T$500,2,FALSE)</f>
        <v>Michigan AmerifluxTower</v>
      </c>
      <c r="D628" s="37" t="s">
        <v>162</v>
      </c>
      <c r="E628" s="4" t="s">
        <v>10</v>
      </c>
      <c r="F628" s="13" t="s">
        <v>81</v>
      </c>
      <c r="G628" s="35" t="str">
        <f t="shared" si="28"/>
        <v>DEAD</v>
      </c>
      <c r="H628" s="40">
        <v>10.3</v>
      </c>
      <c r="I628" s="12">
        <v>1</v>
      </c>
      <c r="J628" s="15">
        <v>2</v>
      </c>
      <c r="K628" s="26">
        <f t="shared" si="29"/>
        <v>83.322891154835304</v>
      </c>
      <c r="L628" s="27">
        <f>IF(H628&lt;VLOOKUP(B628,'Plot Info'!$A$2:$T$500,9,FALSE),K628*0.0001*(1/VLOOKUP(B628,'Plot Info'!$A$2:$T$500,12,FALSE)),K628*0.0001*(1/VLOOKUP(B628,'Plot Info'!$A$2:$T$500,13,FALSE)))</f>
        <v>0.15693786982248523</v>
      </c>
      <c r="M628" s="27">
        <f>IF(H628&lt;VLOOKUP(B628,'Plot Info'!$A$2:$T$500,9,FALSE),I628*1/(VLOOKUP(B628,'Plot Info'!$A$2:$T$500,12,FALSE)),I628*1/(VLOOKUP(B628,'Plot Info'!$A$2:$T$500,13,FALSE)))</f>
        <v>18.834904507916608</v>
      </c>
      <c r="O628" s="40">
        <v>4.01</v>
      </c>
      <c r="P628" s="12">
        <v>43</v>
      </c>
    </row>
    <row r="629" spans="1:16">
      <c r="A629" s="27" t="str">
        <f t="shared" si="27"/>
        <v>MAC003</v>
      </c>
      <c r="B629" s="4" t="s">
        <v>339</v>
      </c>
      <c r="C629" s="27" t="str">
        <f>VLOOKUP(B629,'Plot Info'!$A$2:$T$500,2,FALSE)</f>
        <v>Michigan AmerifluxTower</v>
      </c>
      <c r="D629" s="37" t="s">
        <v>163</v>
      </c>
      <c r="E629" s="4" t="s">
        <v>10</v>
      </c>
      <c r="F629" s="13" t="s">
        <v>16</v>
      </c>
      <c r="G629" s="35" t="str">
        <f t="shared" si="28"/>
        <v>LIVE</v>
      </c>
      <c r="H629" s="40">
        <v>14.9</v>
      </c>
      <c r="I629" s="12">
        <v>1</v>
      </c>
      <c r="J629" s="15">
        <v>2</v>
      </c>
      <c r="K629" s="26">
        <f t="shared" si="29"/>
        <v>174.36624625586751</v>
      </c>
      <c r="L629" s="27">
        <f>IF(H629&lt;VLOOKUP(B629,'Plot Info'!$A$2:$T$500,9,FALSE),K629*0.0001*(1/VLOOKUP(B629,'Plot Info'!$A$2:$T$500,12,FALSE)),K629*0.0001*(1/VLOOKUP(B629,'Plot Info'!$A$2:$T$500,13,FALSE)))</f>
        <v>0.32841715976331365</v>
      </c>
      <c r="M629" s="27">
        <f>IF(H629&lt;VLOOKUP(B629,'Plot Info'!$A$2:$T$500,9,FALSE),I629*1/(VLOOKUP(B629,'Plot Info'!$A$2:$T$500,12,FALSE)),I629*1/(VLOOKUP(B629,'Plot Info'!$A$2:$T$500,13,FALSE)))</f>
        <v>18.834904507916608</v>
      </c>
      <c r="O629" s="40">
        <v>4.4400000000000004</v>
      </c>
      <c r="P629" s="12">
        <v>42</v>
      </c>
    </row>
    <row r="630" spans="1:16">
      <c r="A630" s="27" t="str">
        <f t="shared" si="27"/>
        <v>MAC004</v>
      </c>
      <c r="B630" s="4" t="s">
        <v>339</v>
      </c>
      <c r="C630" s="27" t="str">
        <f>VLOOKUP(B630,'Plot Info'!$A$2:$T$500,2,FALSE)</f>
        <v>Michigan AmerifluxTower</v>
      </c>
      <c r="D630" s="37" t="s">
        <v>164</v>
      </c>
      <c r="E630" s="4" t="s">
        <v>31</v>
      </c>
      <c r="F630" s="13" t="s">
        <v>214</v>
      </c>
      <c r="G630" s="35" t="str">
        <f t="shared" si="28"/>
        <v>LIVE</v>
      </c>
      <c r="H630" s="40">
        <v>11.8</v>
      </c>
      <c r="I630" s="12">
        <v>1</v>
      </c>
      <c r="J630" s="15">
        <v>2</v>
      </c>
      <c r="K630" s="26">
        <f t="shared" si="29"/>
        <v>109.35884027146071</v>
      </c>
      <c r="L630" s="27">
        <f>IF(H630&lt;VLOOKUP(B630,'Plot Info'!$A$2:$T$500,9,FALSE),K630*0.0001*(1/VLOOKUP(B630,'Plot Info'!$A$2:$T$500,12,FALSE)),K630*0.0001*(1/VLOOKUP(B630,'Plot Info'!$A$2:$T$500,13,FALSE)))</f>
        <v>0.20597633136094678</v>
      </c>
      <c r="M630" s="27">
        <f>IF(H630&lt;VLOOKUP(B630,'Plot Info'!$A$2:$T$500,9,FALSE),I630*1/(VLOOKUP(B630,'Plot Info'!$A$2:$T$500,12,FALSE)),I630*1/(VLOOKUP(B630,'Plot Info'!$A$2:$T$500,13,FALSE)))</f>
        <v>18.834904507916608</v>
      </c>
      <c r="O630" s="40">
        <v>6.07</v>
      </c>
      <c r="P630" s="12">
        <v>38</v>
      </c>
    </row>
    <row r="631" spans="1:16">
      <c r="A631" s="27" t="str">
        <f t="shared" si="27"/>
        <v>MAC005</v>
      </c>
      <c r="B631" s="4" t="s">
        <v>339</v>
      </c>
      <c r="C631" s="27" t="str">
        <f>VLOOKUP(B631,'Plot Info'!$A$2:$T$500,2,FALSE)</f>
        <v>Michigan AmerifluxTower</v>
      </c>
      <c r="D631" s="37" t="s">
        <v>165</v>
      </c>
      <c r="E631" s="4" t="s">
        <v>31</v>
      </c>
      <c r="F631" s="13" t="s">
        <v>214</v>
      </c>
      <c r="G631" s="35" t="str">
        <f t="shared" si="28"/>
        <v>LIVE</v>
      </c>
      <c r="H631" s="40">
        <v>11.8</v>
      </c>
      <c r="I631" s="12">
        <v>1</v>
      </c>
      <c r="J631" s="15">
        <v>2</v>
      </c>
      <c r="K631" s="26">
        <f t="shared" si="29"/>
        <v>109.35884027146071</v>
      </c>
      <c r="L631" s="27">
        <f>IF(H631&lt;VLOOKUP(B631,'Plot Info'!$A$2:$T$500,9,FALSE),K631*0.0001*(1/VLOOKUP(B631,'Plot Info'!$A$2:$T$500,12,FALSE)),K631*0.0001*(1/VLOOKUP(B631,'Plot Info'!$A$2:$T$500,13,FALSE)))</f>
        <v>0.20597633136094678</v>
      </c>
      <c r="M631" s="27">
        <f>IF(H631&lt;VLOOKUP(B631,'Plot Info'!$A$2:$T$500,9,FALSE),I631*1/(VLOOKUP(B631,'Plot Info'!$A$2:$T$500,12,FALSE)),I631*1/(VLOOKUP(B631,'Plot Info'!$A$2:$T$500,13,FALSE)))</f>
        <v>18.834904507916608</v>
      </c>
      <c r="O631" s="40">
        <v>6.71</v>
      </c>
      <c r="P631" s="12">
        <v>30</v>
      </c>
    </row>
    <row r="632" spans="1:16">
      <c r="A632" s="27" t="str">
        <f t="shared" si="27"/>
        <v>MAC006</v>
      </c>
      <c r="B632" s="4" t="s">
        <v>339</v>
      </c>
      <c r="C632" s="27" t="str">
        <f>VLOOKUP(B632,'Plot Info'!$A$2:$T$500,2,FALSE)</f>
        <v>Michigan AmerifluxTower</v>
      </c>
      <c r="D632" s="37" t="s">
        <v>166</v>
      </c>
      <c r="E632" s="4" t="s">
        <v>31</v>
      </c>
      <c r="F632" s="13" t="s">
        <v>214</v>
      </c>
      <c r="G632" s="35" t="str">
        <f t="shared" si="28"/>
        <v>LIVE</v>
      </c>
      <c r="H632" s="40">
        <v>12.5</v>
      </c>
      <c r="I632" s="12">
        <v>1</v>
      </c>
      <c r="J632" s="15">
        <v>2</v>
      </c>
      <c r="K632" s="26">
        <f t="shared" si="29"/>
        <v>122.7184630308513</v>
      </c>
      <c r="L632" s="27">
        <f>IF(H632&lt;VLOOKUP(B632,'Plot Info'!$A$2:$T$500,9,FALSE),K632*0.0001*(1/VLOOKUP(B632,'Plot Info'!$A$2:$T$500,12,FALSE)),K632*0.0001*(1/VLOOKUP(B632,'Plot Info'!$A$2:$T$500,13,FALSE)))</f>
        <v>0.2311390532544379</v>
      </c>
      <c r="M632" s="27">
        <f>IF(H632&lt;VLOOKUP(B632,'Plot Info'!$A$2:$T$500,9,FALSE),I632*1/(VLOOKUP(B632,'Plot Info'!$A$2:$T$500,12,FALSE)),I632*1/(VLOOKUP(B632,'Plot Info'!$A$2:$T$500,13,FALSE)))</f>
        <v>18.834904507916608</v>
      </c>
      <c r="O632" s="40">
        <v>7.47</v>
      </c>
      <c r="P632" s="12">
        <v>43</v>
      </c>
    </row>
    <row r="633" spans="1:16">
      <c r="A633" s="27" t="str">
        <f t="shared" si="27"/>
        <v>MAC007</v>
      </c>
      <c r="B633" s="4" t="s">
        <v>339</v>
      </c>
      <c r="C633" s="27" t="str">
        <f>VLOOKUP(B633,'Plot Info'!$A$2:$T$500,2,FALSE)</f>
        <v>Michigan AmerifluxTower</v>
      </c>
      <c r="D633" s="37" t="s">
        <v>167</v>
      </c>
      <c r="E633" s="4" t="s">
        <v>317</v>
      </c>
      <c r="F633" s="13" t="s">
        <v>15</v>
      </c>
      <c r="G633" s="35" t="str">
        <f t="shared" si="28"/>
        <v>LIVE</v>
      </c>
      <c r="H633" s="40">
        <v>32</v>
      </c>
      <c r="I633" s="12">
        <v>1</v>
      </c>
      <c r="J633" s="15">
        <v>2</v>
      </c>
      <c r="K633" s="26">
        <f t="shared" si="29"/>
        <v>804.24771931898704</v>
      </c>
      <c r="L633" s="27">
        <f>IF(H633&lt;VLOOKUP(B633,'Plot Info'!$A$2:$T$500,9,FALSE),K633*0.0001*(1/VLOOKUP(B633,'Plot Info'!$A$2:$T$500,12,FALSE)),K633*0.0001*(1/VLOOKUP(B633,'Plot Info'!$A$2:$T$500,13,FALSE)))</f>
        <v>0.64</v>
      </c>
      <c r="M633" s="27">
        <f>IF(H633&lt;VLOOKUP(B633,'Plot Info'!$A$2:$T$500,9,FALSE),I633*1/(VLOOKUP(B633,'Plot Info'!$A$2:$T$500,12,FALSE)),I633*1/(VLOOKUP(B633,'Plot Info'!$A$2:$T$500,13,FALSE)))</f>
        <v>7.9577471545947667</v>
      </c>
      <c r="O633" s="40">
        <v>12.46</v>
      </c>
      <c r="P633" s="12">
        <v>44</v>
      </c>
    </row>
    <row r="634" spans="1:16">
      <c r="A634" s="27" t="str">
        <f t="shared" si="27"/>
        <v>MAC008</v>
      </c>
      <c r="B634" s="4" t="s">
        <v>339</v>
      </c>
      <c r="C634" s="27" t="str">
        <f>VLOOKUP(B634,'Plot Info'!$A$2:$T$500,2,FALSE)</f>
        <v>Michigan AmerifluxTower</v>
      </c>
      <c r="D634" s="37" t="s">
        <v>168</v>
      </c>
      <c r="E634" s="4" t="s">
        <v>31</v>
      </c>
      <c r="F634" s="13" t="s">
        <v>214</v>
      </c>
      <c r="G634" s="35" t="str">
        <f t="shared" si="28"/>
        <v>LIVE</v>
      </c>
      <c r="H634" s="40">
        <v>21.7</v>
      </c>
      <c r="I634" s="12">
        <v>1</v>
      </c>
      <c r="J634" s="15">
        <v>2</v>
      </c>
      <c r="K634" s="26">
        <f t="shared" si="29"/>
        <v>369.83614116222441</v>
      </c>
      <c r="L634" s="27">
        <f>IF(H634&lt;VLOOKUP(B634,'Plot Info'!$A$2:$T$500,9,FALSE),K634*0.0001*(1/VLOOKUP(B634,'Plot Info'!$A$2:$T$500,12,FALSE)),K634*0.0001*(1/VLOOKUP(B634,'Plot Info'!$A$2:$T$500,13,FALSE)))</f>
        <v>0.29430624999999994</v>
      </c>
      <c r="M634" s="27">
        <f>IF(H634&lt;VLOOKUP(B634,'Plot Info'!$A$2:$T$500,9,FALSE),I634*1/(VLOOKUP(B634,'Plot Info'!$A$2:$T$500,12,FALSE)),I634*1/(VLOOKUP(B634,'Plot Info'!$A$2:$T$500,13,FALSE)))</f>
        <v>7.9577471545947667</v>
      </c>
      <c r="O634" s="40">
        <v>19.62</v>
      </c>
      <c r="P634" s="12">
        <v>44</v>
      </c>
    </row>
    <row r="635" spans="1:16">
      <c r="A635" s="27" t="str">
        <f t="shared" si="27"/>
        <v>MAC009</v>
      </c>
      <c r="B635" s="4" t="s">
        <v>339</v>
      </c>
      <c r="C635" s="27" t="str">
        <f>VLOOKUP(B635,'Plot Info'!$A$2:$T$500,2,FALSE)</f>
        <v>Michigan AmerifluxTower</v>
      </c>
      <c r="D635" s="37" t="s">
        <v>169</v>
      </c>
      <c r="E635" s="4" t="s">
        <v>117</v>
      </c>
      <c r="F635" s="13" t="s">
        <v>81</v>
      </c>
      <c r="G635" s="35" t="str">
        <f t="shared" si="28"/>
        <v>DEAD</v>
      </c>
      <c r="H635" s="40">
        <v>20.100000000000001</v>
      </c>
      <c r="I635" s="12">
        <v>1</v>
      </c>
      <c r="J635" s="15">
        <v>2</v>
      </c>
      <c r="K635" s="26">
        <f t="shared" si="29"/>
        <v>317.30871199420312</v>
      </c>
      <c r="L635" s="27">
        <f>IF(H635&lt;VLOOKUP(B635,'Plot Info'!$A$2:$T$500,9,FALSE),K635*0.0001*(1/VLOOKUP(B635,'Plot Info'!$A$2:$T$500,12,FALSE)),K635*0.0001*(1/VLOOKUP(B635,'Plot Info'!$A$2:$T$500,13,FALSE)))</f>
        <v>0.25250625000000004</v>
      </c>
      <c r="M635" s="27">
        <f>IF(H635&lt;VLOOKUP(B635,'Plot Info'!$A$2:$T$500,9,FALSE),I635*1/(VLOOKUP(B635,'Plot Info'!$A$2:$T$500,12,FALSE)),I635*1/(VLOOKUP(B635,'Plot Info'!$A$2:$T$500,13,FALSE)))</f>
        <v>7.9577471545947667</v>
      </c>
      <c r="O635" s="40">
        <v>17.88</v>
      </c>
      <c r="P635" s="12">
        <v>26</v>
      </c>
    </row>
    <row r="636" spans="1:16">
      <c r="A636" s="27" t="str">
        <f t="shared" si="27"/>
        <v>MAC010</v>
      </c>
      <c r="B636" s="4" t="s">
        <v>339</v>
      </c>
      <c r="C636" s="27" t="str">
        <f>VLOOKUP(B636,'Plot Info'!$A$2:$T$500,2,FALSE)</f>
        <v>Michigan AmerifluxTower</v>
      </c>
      <c r="D636" s="37" t="s">
        <v>170</v>
      </c>
      <c r="E636" s="4" t="s">
        <v>317</v>
      </c>
      <c r="F636" s="13" t="s">
        <v>15</v>
      </c>
      <c r="G636" s="35" t="str">
        <f t="shared" si="28"/>
        <v>LIVE</v>
      </c>
      <c r="H636" s="40">
        <v>26.4</v>
      </c>
      <c r="I636" s="12">
        <v>1</v>
      </c>
      <c r="J636" s="15">
        <v>2</v>
      </c>
      <c r="K636" s="26">
        <f t="shared" si="29"/>
        <v>547.39110396148544</v>
      </c>
      <c r="L636" s="27">
        <f>IF(H636&lt;VLOOKUP(B636,'Plot Info'!$A$2:$T$500,9,FALSE),K636*0.0001*(1/VLOOKUP(B636,'Plot Info'!$A$2:$T$500,12,FALSE)),K636*0.0001*(1/VLOOKUP(B636,'Plot Info'!$A$2:$T$500,13,FALSE)))</f>
        <v>0.43559999999999988</v>
      </c>
      <c r="M636" s="27">
        <f>IF(H636&lt;VLOOKUP(B636,'Plot Info'!$A$2:$T$500,9,FALSE),I636*1/(VLOOKUP(B636,'Plot Info'!$A$2:$T$500,12,FALSE)),I636*1/(VLOOKUP(B636,'Plot Info'!$A$2:$T$500,13,FALSE)))</f>
        <v>7.9577471545947667</v>
      </c>
      <c r="O636" s="40">
        <v>17.23</v>
      </c>
      <c r="P636" s="12">
        <v>21</v>
      </c>
    </row>
    <row r="637" spans="1:16">
      <c r="A637" s="27" t="str">
        <f t="shared" si="27"/>
        <v>MAC011</v>
      </c>
      <c r="B637" s="4" t="s">
        <v>339</v>
      </c>
      <c r="C637" s="27" t="str">
        <f>VLOOKUP(B637,'Plot Info'!$A$2:$T$500,2,FALSE)</f>
        <v>Michigan AmerifluxTower</v>
      </c>
      <c r="D637" s="37" t="s">
        <v>171</v>
      </c>
      <c r="E637" s="4" t="s">
        <v>317</v>
      </c>
      <c r="F637" s="13" t="s">
        <v>81</v>
      </c>
      <c r="G637" s="35" t="str">
        <f t="shared" si="28"/>
        <v>DEAD</v>
      </c>
      <c r="H637" s="40">
        <v>32.700000000000003</v>
      </c>
      <c r="I637" s="12">
        <v>1</v>
      </c>
      <c r="J637" s="15">
        <v>2</v>
      </c>
      <c r="K637" s="26">
        <f t="shared" si="29"/>
        <v>839.81840213925761</v>
      </c>
      <c r="L637" s="27">
        <f>IF(H637&lt;VLOOKUP(B637,'Plot Info'!$A$2:$T$500,9,FALSE),K637*0.0001*(1/VLOOKUP(B637,'Plot Info'!$A$2:$T$500,12,FALSE)),K637*0.0001*(1/VLOOKUP(B637,'Plot Info'!$A$2:$T$500,13,FALSE)))</f>
        <v>0.6683062500000001</v>
      </c>
      <c r="M637" s="27">
        <f>IF(H637&lt;VLOOKUP(B637,'Plot Info'!$A$2:$T$500,9,FALSE),I637*1/(VLOOKUP(B637,'Plot Info'!$A$2:$T$500,12,FALSE)),I637*1/(VLOOKUP(B637,'Plot Info'!$A$2:$T$500,13,FALSE)))</f>
        <v>7.9577471545947667</v>
      </c>
      <c r="O637" s="40">
        <v>16.59</v>
      </c>
      <c r="P637" s="12">
        <v>28</v>
      </c>
    </row>
    <row r="638" spans="1:16">
      <c r="A638" s="27" t="str">
        <f t="shared" si="27"/>
        <v>MAC012</v>
      </c>
      <c r="B638" s="4" t="s">
        <v>339</v>
      </c>
      <c r="C638" s="27" t="str">
        <f>VLOOKUP(B638,'Plot Info'!$A$2:$T$500,2,FALSE)</f>
        <v>Michigan AmerifluxTower</v>
      </c>
      <c r="D638" s="37" t="s">
        <v>172</v>
      </c>
      <c r="E638" s="4" t="s">
        <v>317</v>
      </c>
      <c r="F638" s="13" t="s">
        <v>15</v>
      </c>
      <c r="G638" s="35" t="str">
        <f t="shared" si="28"/>
        <v>LIVE</v>
      </c>
      <c r="H638" s="40">
        <v>41.3</v>
      </c>
      <c r="I638" s="12">
        <v>1</v>
      </c>
      <c r="J638" s="15">
        <v>2</v>
      </c>
      <c r="K638" s="26">
        <f t="shared" si="29"/>
        <v>1339.6457933253935</v>
      </c>
      <c r="L638" s="27">
        <f>IF(H638&lt;VLOOKUP(B638,'Plot Info'!$A$2:$T$500,9,FALSE),K638*0.0001*(1/VLOOKUP(B638,'Plot Info'!$A$2:$T$500,12,FALSE)),K638*0.0001*(1/VLOOKUP(B638,'Plot Info'!$A$2:$T$500,13,FALSE)))</f>
        <v>1.0660562499999999</v>
      </c>
      <c r="M638" s="27">
        <f>IF(H638&lt;VLOOKUP(B638,'Plot Info'!$A$2:$T$500,9,FALSE),I638*1/(VLOOKUP(B638,'Plot Info'!$A$2:$T$500,12,FALSE)),I638*1/(VLOOKUP(B638,'Plot Info'!$A$2:$T$500,13,FALSE)))</f>
        <v>7.9577471545947667</v>
      </c>
      <c r="O638" s="40">
        <v>12.88</v>
      </c>
      <c r="P638" s="12">
        <v>12</v>
      </c>
    </row>
    <row r="639" spans="1:16">
      <c r="A639" s="27" t="str">
        <f t="shared" si="27"/>
        <v>MAC013</v>
      </c>
      <c r="B639" s="4" t="s">
        <v>339</v>
      </c>
      <c r="C639" s="27" t="str">
        <f>VLOOKUP(B639,'Plot Info'!$A$2:$T$500,2,FALSE)</f>
        <v>Michigan AmerifluxTower</v>
      </c>
      <c r="D639" s="37" t="s">
        <v>173</v>
      </c>
      <c r="E639" s="4" t="s">
        <v>117</v>
      </c>
      <c r="F639" s="13" t="s">
        <v>15</v>
      </c>
      <c r="G639" s="35" t="str">
        <f t="shared" si="28"/>
        <v>LIVE</v>
      </c>
      <c r="H639" s="40">
        <v>21.4</v>
      </c>
      <c r="I639" s="12">
        <v>1</v>
      </c>
      <c r="J639" s="15">
        <v>2</v>
      </c>
      <c r="K639" s="26">
        <f t="shared" si="29"/>
        <v>359.68094290949534</v>
      </c>
      <c r="L639" s="27">
        <f>IF(H639&lt;VLOOKUP(B639,'Plot Info'!$A$2:$T$500,9,FALSE),K639*0.0001*(1/VLOOKUP(B639,'Plot Info'!$A$2:$T$500,12,FALSE)),K639*0.0001*(1/VLOOKUP(B639,'Plot Info'!$A$2:$T$500,13,FALSE)))</f>
        <v>0.28622499999999995</v>
      </c>
      <c r="M639" s="27">
        <f>IF(H639&lt;VLOOKUP(B639,'Plot Info'!$A$2:$T$500,9,FALSE),I639*1/(VLOOKUP(B639,'Plot Info'!$A$2:$T$500,12,FALSE)),I639*1/(VLOOKUP(B639,'Plot Info'!$A$2:$T$500,13,FALSE)))</f>
        <v>7.9577471545947667</v>
      </c>
      <c r="O639" s="40">
        <v>16.28</v>
      </c>
      <c r="P639" s="12">
        <v>356</v>
      </c>
    </row>
    <row r="640" spans="1:16">
      <c r="A640" s="27" t="str">
        <f t="shared" si="27"/>
        <v>MAC014</v>
      </c>
      <c r="B640" s="4" t="s">
        <v>339</v>
      </c>
      <c r="C640" s="27" t="str">
        <f>VLOOKUP(B640,'Plot Info'!$A$2:$T$500,2,FALSE)</f>
        <v>Michigan AmerifluxTower</v>
      </c>
      <c r="D640" s="37" t="s">
        <v>174</v>
      </c>
      <c r="E640" s="4" t="s">
        <v>8</v>
      </c>
      <c r="F640" s="4" t="s">
        <v>15</v>
      </c>
      <c r="G640" s="35" t="str">
        <f t="shared" si="28"/>
        <v>LIVE</v>
      </c>
      <c r="H640" s="41">
        <v>27.4</v>
      </c>
      <c r="I640" s="12">
        <v>1</v>
      </c>
      <c r="J640" s="15">
        <v>2</v>
      </c>
      <c r="K640" s="26">
        <f t="shared" si="29"/>
        <v>589.64552515226819</v>
      </c>
      <c r="L640" s="27">
        <f>IF(H640&lt;VLOOKUP(B640,'Plot Info'!$A$2:$T$500,9,FALSE),K640*0.0001*(1/VLOOKUP(B640,'Plot Info'!$A$2:$T$500,12,FALSE)),K640*0.0001*(1/VLOOKUP(B640,'Plot Info'!$A$2:$T$500,13,FALSE)))</f>
        <v>0.46922499999999995</v>
      </c>
      <c r="M640" s="27">
        <f>IF(H640&lt;VLOOKUP(B640,'Plot Info'!$A$2:$T$500,9,FALSE),I640*1/(VLOOKUP(B640,'Plot Info'!$A$2:$T$500,12,FALSE)),I640*1/(VLOOKUP(B640,'Plot Info'!$A$2:$T$500,13,FALSE)))</f>
        <v>7.9577471545947667</v>
      </c>
      <c r="O640" s="40">
        <v>13.18</v>
      </c>
      <c r="P640" s="12">
        <v>355</v>
      </c>
    </row>
    <row r="641" spans="1:16">
      <c r="A641" s="27" t="str">
        <f t="shared" si="27"/>
        <v>MAC015</v>
      </c>
      <c r="B641" s="4" t="s">
        <v>339</v>
      </c>
      <c r="C641" s="27" t="str">
        <f>VLOOKUP(B641,'Plot Info'!$A$2:$T$500,2,FALSE)</f>
        <v>Michigan AmerifluxTower</v>
      </c>
      <c r="D641" s="37" t="s">
        <v>175</v>
      </c>
      <c r="E641" s="4" t="s">
        <v>31</v>
      </c>
      <c r="F641" s="4" t="s">
        <v>214</v>
      </c>
      <c r="G641" s="35" t="str">
        <f t="shared" si="28"/>
        <v>LIVE</v>
      </c>
      <c r="H641" s="41">
        <v>10.9</v>
      </c>
      <c r="I641" s="12">
        <v>1</v>
      </c>
      <c r="J641" s="15">
        <v>2</v>
      </c>
      <c r="K641" s="26">
        <f t="shared" si="29"/>
        <v>93.313155793250829</v>
      </c>
      <c r="L641" s="27">
        <f>IF(H641&lt;VLOOKUP(B641,'Plot Info'!$A$2:$T$500,9,FALSE),K641*0.0001*(1/VLOOKUP(B641,'Plot Info'!$A$2:$T$500,12,FALSE)),K641*0.0001*(1/VLOOKUP(B641,'Plot Info'!$A$2:$T$500,13,FALSE)))</f>
        <v>0.17575443786982248</v>
      </c>
      <c r="M641" s="27">
        <f>IF(H641&lt;VLOOKUP(B641,'Plot Info'!$A$2:$T$500,9,FALSE),I641*1/(VLOOKUP(B641,'Plot Info'!$A$2:$T$500,12,FALSE)),I641*1/(VLOOKUP(B641,'Plot Info'!$A$2:$T$500,13,FALSE)))</f>
        <v>18.834904507916608</v>
      </c>
      <c r="O641" s="40">
        <v>10.88</v>
      </c>
      <c r="P641" s="12">
        <v>354</v>
      </c>
    </row>
    <row r="642" spans="1:16">
      <c r="A642" s="27" t="str">
        <f t="shared" ref="A642:A705" si="30">CONCATENATE(B642,D642)</f>
        <v>MAC016</v>
      </c>
      <c r="B642" s="4" t="s">
        <v>339</v>
      </c>
      <c r="C642" s="27" t="str">
        <f>VLOOKUP(B642,'Plot Info'!$A$2:$T$500,2,FALSE)</f>
        <v>Michigan AmerifluxTower</v>
      </c>
      <c r="D642" s="37" t="s">
        <v>176</v>
      </c>
      <c r="E642" s="4" t="s">
        <v>31</v>
      </c>
      <c r="F642" s="4" t="s">
        <v>214</v>
      </c>
      <c r="G642" s="35" t="str">
        <f t="shared" ref="G642:G705" si="31">IF(F642="*","DEAD","LIVE")</f>
        <v>LIVE</v>
      </c>
      <c r="H642" s="41">
        <v>10.1</v>
      </c>
      <c r="I642" s="12">
        <v>1</v>
      </c>
      <c r="J642" s="15">
        <v>2</v>
      </c>
      <c r="K642" s="26">
        <f t="shared" ref="K642:K705" si="32">((H642/2)^2)*PI()*I642</f>
        <v>80.118466648173694</v>
      </c>
      <c r="L642" s="27">
        <f>IF(H642&lt;VLOOKUP(B642,'Plot Info'!$A$2:$T$500,9,FALSE),K642*0.0001*(1/VLOOKUP(B642,'Plot Info'!$A$2:$T$500,12,FALSE)),K642*0.0001*(1/VLOOKUP(B642,'Plot Info'!$A$2:$T$500,13,FALSE)))</f>
        <v>0.15090236686390532</v>
      </c>
      <c r="M642" s="27">
        <f>IF(H642&lt;VLOOKUP(B642,'Plot Info'!$A$2:$T$500,9,FALSE),I642*1/(VLOOKUP(B642,'Plot Info'!$A$2:$T$500,12,FALSE)),I642*1/(VLOOKUP(B642,'Plot Info'!$A$2:$T$500,13,FALSE)))</f>
        <v>18.834904507916608</v>
      </c>
      <c r="O642" s="40">
        <v>12.56</v>
      </c>
      <c r="P642" s="12">
        <v>0</v>
      </c>
    </row>
    <row r="643" spans="1:16">
      <c r="A643" s="27" t="str">
        <f t="shared" si="30"/>
        <v>MAC017</v>
      </c>
      <c r="B643" s="4" t="s">
        <v>339</v>
      </c>
      <c r="C643" s="27" t="str">
        <f>VLOOKUP(B643,'Plot Info'!$A$2:$T$500,2,FALSE)</f>
        <v>Michigan AmerifluxTower</v>
      </c>
      <c r="D643" s="37" t="s">
        <v>177</v>
      </c>
      <c r="E643" s="4" t="s">
        <v>31</v>
      </c>
      <c r="F643" s="4" t="s">
        <v>214</v>
      </c>
      <c r="G643" s="35" t="str">
        <f t="shared" si="31"/>
        <v>LIVE</v>
      </c>
      <c r="H643" s="41">
        <v>11.3</v>
      </c>
      <c r="I643" s="12">
        <v>1</v>
      </c>
      <c r="J643" s="15">
        <v>2</v>
      </c>
      <c r="K643" s="26">
        <f t="shared" si="32"/>
        <v>100.28749148422018</v>
      </c>
      <c r="L643" s="27">
        <f>IF(H643&lt;VLOOKUP(B643,'Plot Info'!$A$2:$T$500,9,FALSE),K643*0.0001*(1/VLOOKUP(B643,'Plot Info'!$A$2:$T$500,12,FALSE)),K643*0.0001*(1/VLOOKUP(B643,'Plot Info'!$A$2:$T$500,13,FALSE)))</f>
        <v>0.18889053254437874</v>
      </c>
      <c r="M643" s="27">
        <f>IF(H643&lt;VLOOKUP(B643,'Plot Info'!$A$2:$T$500,9,FALSE),I643*1/(VLOOKUP(B643,'Plot Info'!$A$2:$T$500,12,FALSE)),I643*1/(VLOOKUP(B643,'Plot Info'!$A$2:$T$500,13,FALSE)))</f>
        <v>18.834904507916608</v>
      </c>
      <c r="O643" s="40">
        <v>9</v>
      </c>
      <c r="P643" s="12">
        <v>358</v>
      </c>
    </row>
    <row r="644" spans="1:16">
      <c r="A644" s="27" t="str">
        <f t="shared" si="30"/>
        <v>MAC018</v>
      </c>
      <c r="B644" s="4" t="s">
        <v>339</v>
      </c>
      <c r="C644" s="27" t="str">
        <f>VLOOKUP(B644,'Plot Info'!$A$2:$T$500,2,FALSE)</f>
        <v>Michigan AmerifluxTower</v>
      </c>
      <c r="D644" s="37" t="s">
        <v>178</v>
      </c>
      <c r="E644" s="4" t="s">
        <v>31</v>
      </c>
      <c r="F644" s="4" t="s">
        <v>81</v>
      </c>
      <c r="G644" s="35" t="str">
        <f t="shared" si="31"/>
        <v>DEAD</v>
      </c>
      <c r="H644" s="41">
        <v>12.3</v>
      </c>
      <c r="I644" s="12">
        <v>1</v>
      </c>
      <c r="J644" s="15">
        <v>2</v>
      </c>
      <c r="K644" s="26">
        <f t="shared" si="32"/>
        <v>118.82288814039997</v>
      </c>
      <c r="L644" s="27">
        <f>IF(H644&lt;VLOOKUP(B644,'Plot Info'!$A$2:$T$500,9,FALSE),K644*0.0001*(1/VLOOKUP(B644,'Plot Info'!$A$2:$T$500,12,FALSE)),K644*0.0001*(1/VLOOKUP(B644,'Plot Info'!$A$2:$T$500,13,FALSE)))</f>
        <v>0.22380177514792904</v>
      </c>
      <c r="M644" s="27">
        <f>IF(H644&lt;VLOOKUP(B644,'Plot Info'!$A$2:$T$500,9,FALSE),I644*1/(VLOOKUP(B644,'Plot Info'!$A$2:$T$500,12,FALSE)),I644*1/(VLOOKUP(B644,'Plot Info'!$A$2:$T$500,13,FALSE)))</f>
        <v>18.834904507916608</v>
      </c>
      <c r="O644" s="40">
        <v>7.53</v>
      </c>
      <c r="P644" s="12">
        <v>354</v>
      </c>
    </row>
    <row r="645" spans="1:16">
      <c r="A645" s="27" t="str">
        <f t="shared" si="30"/>
        <v>MAC019</v>
      </c>
      <c r="B645" s="4" t="s">
        <v>339</v>
      </c>
      <c r="C645" s="27" t="str">
        <f>VLOOKUP(B645,'Plot Info'!$A$2:$T$500,2,FALSE)</f>
        <v>Michigan AmerifluxTower</v>
      </c>
      <c r="D645" s="37" t="s">
        <v>179</v>
      </c>
      <c r="E645" s="4" t="s">
        <v>117</v>
      </c>
      <c r="F645" s="4" t="s">
        <v>81</v>
      </c>
      <c r="G645" s="35" t="str">
        <f t="shared" si="31"/>
        <v>DEAD</v>
      </c>
      <c r="H645" s="41">
        <v>19</v>
      </c>
      <c r="I645" s="12">
        <v>1</v>
      </c>
      <c r="J645" s="15">
        <v>2</v>
      </c>
      <c r="K645" s="26">
        <f t="shared" si="32"/>
        <v>283.5287369864788</v>
      </c>
      <c r="L645" s="27">
        <f>IF(H645&lt;VLOOKUP(B645,'Plot Info'!$A$2:$T$500,9,FALSE),K645*0.0001*(1/VLOOKUP(B645,'Plot Info'!$A$2:$T$500,12,FALSE)),K645*0.0001*(1/VLOOKUP(B645,'Plot Info'!$A$2:$T$500,13,FALSE)))</f>
        <v>0.53402366863905326</v>
      </c>
      <c r="M645" s="27">
        <f>IF(H645&lt;VLOOKUP(B645,'Plot Info'!$A$2:$T$500,9,FALSE),I645*1/(VLOOKUP(B645,'Plot Info'!$A$2:$T$500,12,FALSE)),I645*1/(VLOOKUP(B645,'Plot Info'!$A$2:$T$500,13,FALSE)))</f>
        <v>18.834904507916608</v>
      </c>
      <c r="O645" s="40">
        <v>6.08</v>
      </c>
      <c r="P645" s="12">
        <v>354</v>
      </c>
    </row>
    <row r="646" spans="1:16">
      <c r="A646" s="27" t="str">
        <f t="shared" si="30"/>
        <v>MAC020</v>
      </c>
      <c r="B646" s="4" t="s">
        <v>339</v>
      </c>
      <c r="C646" s="27" t="str">
        <f>VLOOKUP(B646,'Plot Info'!$A$2:$T$500,2,FALSE)</f>
        <v>Michigan AmerifluxTower</v>
      </c>
      <c r="D646" s="37" t="s">
        <v>180</v>
      </c>
      <c r="E646" s="4" t="s">
        <v>31</v>
      </c>
      <c r="F646" s="4" t="s">
        <v>16</v>
      </c>
      <c r="G646" s="35" t="str">
        <f t="shared" si="31"/>
        <v>LIVE</v>
      </c>
      <c r="H646" s="41">
        <v>12.1</v>
      </c>
      <c r="I646" s="12">
        <v>1</v>
      </c>
      <c r="J646" s="15">
        <v>2</v>
      </c>
      <c r="K646" s="26">
        <f t="shared" si="32"/>
        <v>114.9901451030204</v>
      </c>
      <c r="L646" s="27">
        <f>IF(H646&lt;VLOOKUP(B646,'Plot Info'!$A$2:$T$500,9,FALSE),K646*0.0001*(1/VLOOKUP(B646,'Plot Info'!$A$2:$T$500,12,FALSE)),K646*0.0001*(1/VLOOKUP(B646,'Plot Info'!$A$2:$T$500,13,FALSE)))</f>
        <v>0.21658284023668639</v>
      </c>
      <c r="M646" s="27">
        <f>IF(H646&lt;VLOOKUP(B646,'Plot Info'!$A$2:$T$500,9,FALSE),I646*1/(VLOOKUP(B646,'Plot Info'!$A$2:$T$500,12,FALSE)),I646*1/(VLOOKUP(B646,'Plot Info'!$A$2:$T$500,13,FALSE)))</f>
        <v>18.834904507916608</v>
      </c>
      <c r="O646" s="40">
        <v>5.77</v>
      </c>
      <c r="P646" s="12">
        <v>352</v>
      </c>
    </row>
    <row r="647" spans="1:16">
      <c r="A647" s="27" t="str">
        <f t="shared" si="30"/>
        <v>MAC021</v>
      </c>
      <c r="B647" s="4" t="s">
        <v>339</v>
      </c>
      <c r="C647" s="27" t="str">
        <f>VLOOKUP(B647,'Plot Info'!$A$2:$T$500,2,FALSE)</f>
        <v>Michigan AmerifluxTower</v>
      </c>
      <c r="D647" s="37" t="s">
        <v>219</v>
      </c>
      <c r="E647" s="4" t="s">
        <v>31</v>
      </c>
      <c r="F647" s="4" t="s">
        <v>214</v>
      </c>
      <c r="G647" s="35" t="str">
        <f t="shared" si="31"/>
        <v>LIVE</v>
      </c>
      <c r="H647" s="41">
        <v>10</v>
      </c>
      <c r="I647" s="12">
        <v>1</v>
      </c>
      <c r="J647" s="15">
        <v>2</v>
      </c>
      <c r="K647" s="26">
        <f t="shared" si="32"/>
        <v>78.539816339744831</v>
      </c>
      <c r="L647" s="27">
        <f>IF(H647&lt;VLOOKUP(B647,'Plot Info'!$A$2:$T$500,9,FALSE),K647*0.0001*(1/VLOOKUP(B647,'Plot Info'!$A$2:$T$500,12,FALSE)),K647*0.0001*(1/VLOOKUP(B647,'Plot Info'!$A$2:$T$500,13,FALSE)))</f>
        <v>0.14792899408284024</v>
      </c>
      <c r="M647" s="27">
        <f>IF(H647&lt;VLOOKUP(B647,'Plot Info'!$A$2:$T$500,9,FALSE),I647*1/(VLOOKUP(B647,'Plot Info'!$A$2:$T$500,12,FALSE)),I647*1/(VLOOKUP(B647,'Plot Info'!$A$2:$T$500,13,FALSE)))</f>
        <v>18.834904507916608</v>
      </c>
      <c r="O647" s="40">
        <v>6.24</v>
      </c>
      <c r="P647" s="12">
        <v>327</v>
      </c>
    </row>
    <row r="648" spans="1:16">
      <c r="A648" s="27" t="str">
        <f t="shared" si="30"/>
        <v>MAC022</v>
      </c>
      <c r="B648" s="4" t="s">
        <v>339</v>
      </c>
      <c r="C648" s="27" t="str">
        <f>VLOOKUP(B648,'Plot Info'!$A$2:$T$500,2,FALSE)</f>
        <v>Michigan AmerifluxTower</v>
      </c>
      <c r="D648" s="37" t="s">
        <v>220</v>
      </c>
      <c r="E648" s="4" t="s">
        <v>317</v>
      </c>
      <c r="F648" s="4" t="s">
        <v>81</v>
      </c>
      <c r="G648" s="35" t="str">
        <f t="shared" si="31"/>
        <v>DEAD</v>
      </c>
      <c r="H648" s="41">
        <v>14.1</v>
      </c>
      <c r="I648" s="12">
        <v>1</v>
      </c>
      <c r="J648" s="15">
        <v>2</v>
      </c>
      <c r="K648" s="26">
        <f t="shared" si="32"/>
        <v>156.14500886504669</v>
      </c>
      <c r="L648" s="27">
        <f>IF(H648&lt;VLOOKUP(B648,'Plot Info'!$A$2:$T$500,9,FALSE),K648*0.0001*(1/VLOOKUP(B648,'Plot Info'!$A$2:$T$500,12,FALSE)),K648*0.0001*(1/VLOOKUP(B648,'Plot Info'!$A$2:$T$500,13,FALSE)))</f>
        <v>0.29409763313609466</v>
      </c>
      <c r="M648" s="27">
        <f>IF(H648&lt;VLOOKUP(B648,'Plot Info'!$A$2:$T$500,9,FALSE),I648*1/(VLOOKUP(B648,'Plot Info'!$A$2:$T$500,12,FALSE)),I648*1/(VLOOKUP(B648,'Plot Info'!$A$2:$T$500,13,FALSE)))</f>
        <v>18.834904507916608</v>
      </c>
      <c r="O648" s="40">
        <v>5.75</v>
      </c>
      <c r="P648" s="12">
        <v>325</v>
      </c>
    </row>
    <row r="649" spans="1:16">
      <c r="A649" s="27" t="str">
        <f t="shared" si="30"/>
        <v>MAC023</v>
      </c>
      <c r="B649" s="4" t="s">
        <v>339</v>
      </c>
      <c r="C649" s="27" t="str">
        <f>VLOOKUP(B649,'Plot Info'!$A$2:$T$500,2,FALSE)</f>
        <v>Michigan AmerifluxTower</v>
      </c>
      <c r="D649" s="37" t="s">
        <v>221</v>
      </c>
      <c r="E649" s="4" t="s">
        <v>317</v>
      </c>
      <c r="F649" s="4" t="s">
        <v>15</v>
      </c>
      <c r="G649" s="35" t="str">
        <f t="shared" si="31"/>
        <v>LIVE</v>
      </c>
      <c r="H649" s="41">
        <v>22.7</v>
      </c>
      <c r="I649" s="12">
        <v>1</v>
      </c>
      <c r="J649" s="15">
        <v>2</v>
      </c>
      <c r="K649" s="26">
        <f t="shared" si="32"/>
        <v>404.7078196170711</v>
      </c>
      <c r="L649" s="27">
        <f>IF(H649&lt;VLOOKUP(B649,'Plot Info'!$A$2:$T$500,9,FALSE),K649*0.0001*(1/VLOOKUP(B649,'Plot Info'!$A$2:$T$500,12,FALSE)),K649*0.0001*(1/VLOOKUP(B649,'Plot Info'!$A$2:$T$500,13,FALSE)))</f>
        <v>0.32205624999999999</v>
      </c>
      <c r="M649" s="27">
        <f>IF(H649&lt;VLOOKUP(B649,'Plot Info'!$A$2:$T$500,9,FALSE),I649*1/(VLOOKUP(B649,'Plot Info'!$A$2:$T$500,12,FALSE)),I649*1/(VLOOKUP(B649,'Plot Info'!$A$2:$T$500,13,FALSE)))</f>
        <v>7.9577471545947667</v>
      </c>
      <c r="O649" s="40">
        <v>10.31</v>
      </c>
      <c r="P649" s="12">
        <v>322</v>
      </c>
    </row>
    <row r="650" spans="1:16">
      <c r="A650" s="27" t="str">
        <f t="shared" si="30"/>
        <v>MAC024</v>
      </c>
      <c r="B650" s="4" t="s">
        <v>339</v>
      </c>
      <c r="C650" s="27" t="str">
        <f>VLOOKUP(B650,'Plot Info'!$A$2:$T$500,2,FALSE)</f>
        <v>Michigan AmerifluxTower</v>
      </c>
      <c r="D650" s="37" t="s">
        <v>222</v>
      </c>
      <c r="E650" s="4" t="s">
        <v>31</v>
      </c>
      <c r="F650" s="4" t="s">
        <v>214</v>
      </c>
      <c r="G650" s="35" t="str">
        <f t="shared" si="31"/>
        <v>LIVE</v>
      </c>
      <c r="H650" s="41">
        <v>14.8</v>
      </c>
      <c r="I650" s="12">
        <v>1</v>
      </c>
      <c r="J650" s="15">
        <v>2</v>
      </c>
      <c r="K650" s="26">
        <f t="shared" si="32"/>
        <v>172.0336137105771</v>
      </c>
      <c r="L650" s="27">
        <f>IF(H650&lt;VLOOKUP(B650,'Plot Info'!$A$2:$T$500,9,FALSE),K650*0.0001*(1/VLOOKUP(B650,'Plot Info'!$A$2:$T$500,12,FALSE)),K650*0.0001*(1/VLOOKUP(B650,'Plot Info'!$A$2:$T$500,13,FALSE)))</f>
        <v>0.3240236686390533</v>
      </c>
      <c r="M650" s="27">
        <f>IF(H650&lt;VLOOKUP(B650,'Plot Info'!$A$2:$T$500,9,FALSE),I650*1/(VLOOKUP(B650,'Plot Info'!$A$2:$T$500,12,FALSE)),I650*1/(VLOOKUP(B650,'Plot Info'!$A$2:$T$500,13,FALSE)))</f>
        <v>18.834904507916608</v>
      </c>
      <c r="O650" s="40">
        <v>12.21</v>
      </c>
      <c r="P650" s="12">
        <v>320</v>
      </c>
    </row>
    <row r="651" spans="1:16">
      <c r="A651" s="27" t="str">
        <f t="shared" si="30"/>
        <v>MAC025</v>
      </c>
      <c r="B651" s="4" t="s">
        <v>339</v>
      </c>
      <c r="C651" s="27" t="str">
        <f>VLOOKUP(B651,'Plot Info'!$A$2:$T$500,2,FALSE)</f>
        <v>Michigan AmerifluxTower</v>
      </c>
      <c r="D651" s="37" t="s">
        <v>223</v>
      </c>
      <c r="E651" s="4" t="s">
        <v>8</v>
      </c>
      <c r="F651" s="4" t="s">
        <v>15</v>
      </c>
      <c r="G651" s="35" t="str">
        <f t="shared" si="31"/>
        <v>LIVE</v>
      </c>
      <c r="H651" s="41">
        <v>33.200000000000003</v>
      </c>
      <c r="I651" s="12">
        <v>1</v>
      </c>
      <c r="J651" s="15">
        <v>2</v>
      </c>
      <c r="K651" s="26">
        <f t="shared" si="32"/>
        <v>865.69727162320362</v>
      </c>
      <c r="L651" s="27">
        <f>IF(H651&lt;VLOOKUP(B651,'Plot Info'!$A$2:$T$500,9,FALSE),K651*0.0001*(1/VLOOKUP(B651,'Plot Info'!$A$2:$T$500,12,FALSE)),K651*0.0001*(1/VLOOKUP(B651,'Plot Info'!$A$2:$T$500,13,FALSE)))</f>
        <v>0.68890000000000018</v>
      </c>
      <c r="M651" s="27">
        <f>IF(H651&lt;VLOOKUP(B651,'Plot Info'!$A$2:$T$500,9,FALSE),I651*1/(VLOOKUP(B651,'Plot Info'!$A$2:$T$500,12,FALSE)),I651*1/(VLOOKUP(B651,'Plot Info'!$A$2:$T$500,13,FALSE)))</f>
        <v>7.9577471545947667</v>
      </c>
      <c r="O651" s="40">
        <v>19.48</v>
      </c>
      <c r="P651" s="12">
        <v>335</v>
      </c>
    </row>
    <row r="652" spans="1:16">
      <c r="A652" s="27" t="str">
        <f t="shared" si="30"/>
        <v>MAC026</v>
      </c>
      <c r="B652" s="4" t="s">
        <v>339</v>
      </c>
      <c r="C652" s="27" t="str">
        <f>VLOOKUP(B652,'Plot Info'!$A$2:$T$500,2,FALSE)</f>
        <v>Michigan AmerifluxTower</v>
      </c>
      <c r="D652" s="37" t="s">
        <v>224</v>
      </c>
      <c r="E652" s="4" t="s">
        <v>8</v>
      </c>
      <c r="F652" s="4" t="s">
        <v>15</v>
      </c>
      <c r="G652" s="35" t="str">
        <f t="shared" si="31"/>
        <v>LIVE</v>
      </c>
      <c r="H652" s="41">
        <v>33</v>
      </c>
      <c r="I652" s="12">
        <v>1</v>
      </c>
      <c r="J652" s="15">
        <v>2</v>
      </c>
      <c r="K652" s="26">
        <f t="shared" si="32"/>
        <v>855.2985999398212</v>
      </c>
      <c r="L652" s="27">
        <f>IF(H652&lt;VLOOKUP(B652,'Plot Info'!$A$2:$T$500,9,FALSE),K652*0.0001*(1/VLOOKUP(B652,'Plot Info'!$A$2:$T$500,12,FALSE)),K652*0.0001*(1/VLOOKUP(B652,'Plot Info'!$A$2:$T$500,13,FALSE)))</f>
        <v>0.68062499999999992</v>
      </c>
      <c r="M652" s="27">
        <f>IF(H652&lt;VLOOKUP(B652,'Plot Info'!$A$2:$T$500,9,FALSE),I652*1/(VLOOKUP(B652,'Plot Info'!$A$2:$T$500,12,FALSE)),I652*1/(VLOOKUP(B652,'Plot Info'!$A$2:$T$500,13,FALSE)))</f>
        <v>7.9577471545947667</v>
      </c>
      <c r="O652" s="40">
        <v>20</v>
      </c>
      <c r="P652" s="12">
        <v>335</v>
      </c>
    </row>
    <row r="653" spans="1:16">
      <c r="A653" s="27" t="str">
        <f t="shared" si="30"/>
        <v>MAC027</v>
      </c>
      <c r="B653" s="4" t="s">
        <v>339</v>
      </c>
      <c r="C653" s="27" t="str">
        <f>VLOOKUP(B653,'Plot Info'!$A$2:$T$500,2,FALSE)</f>
        <v>Michigan AmerifluxTower</v>
      </c>
      <c r="D653" s="37" t="s">
        <v>225</v>
      </c>
      <c r="E653" s="4" t="s">
        <v>8</v>
      </c>
      <c r="F653" s="4" t="s">
        <v>15</v>
      </c>
      <c r="G653" s="35" t="str">
        <f t="shared" si="31"/>
        <v>LIVE</v>
      </c>
      <c r="H653" s="41">
        <v>26.9</v>
      </c>
      <c r="I653" s="12">
        <v>1</v>
      </c>
      <c r="J653" s="15">
        <v>2</v>
      </c>
      <c r="K653" s="26">
        <f t="shared" si="32"/>
        <v>568.32196501602743</v>
      </c>
      <c r="L653" s="27">
        <f>IF(H653&lt;VLOOKUP(B653,'Plot Info'!$A$2:$T$500,9,FALSE),K653*0.0001*(1/VLOOKUP(B653,'Plot Info'!$A$2:$T$500,12,FALSE)),K653*0.0001*(1/VLOOKUP(B653,'Plot Info'!$A$2:$T$500,13,FALSE)))</f>
        <v>0.45225624999999992</v>
      </c>
      <c r="M653" s="27">
        <f>IF(H653&lt;VLOOKUP(B653,'Plot Info'!$A$2:$T$500,9,FALSE),I653*1/(VLOOKUP(B653,'Plot Info'!$A$2:$T$500,12,FALSE)),I653*1/(VLOOKUP(B653,'Plot Info'!$A$2:$T$500,13,FALSE)))</f>
        <v>7.9577471545947667</v>
      </c>
      <c r="O653" s="40">
        <v>19.559999999999999</v>
      </c>
      <c r="P653" s="12">
        <v>313</v>
      </c>
    </row>
    <row r="654" spans="1:16">
      <c r="A654" s="27" t="str">
        <f t="shared" si="30"/>
        <v>MAC028</v>
      </c>
      <c r="B654" s="4" t="s">
        <v>339</v>
      </c>
      <c r="C654" s="27" t="str">
        <f>VLOOKUP(B654,'Plot Info'!$A$2:$T$500,2,FALSE)</f>
        <v>Michigan AmerifluxTower</v>
      </c>
      <c r="D654" s="37" t="s">
        <v>226</v>
      </c>
      <c r="E654" s="4" t="s">
        <v>8</v>
      </c>
      <c r="F654" s="4" t="s">
        <v>15</v>
      </c>
      <c r="G654" s="35" t="str">
        <f t="shared" si="31"/>
        <v>LIVE</v>
      </c>
      <c r="H654" s="41">
        <v>34.6</v>
      </c>
      <c r="I654" s="12">
        <v>1</v>
      </c>
      <c r="J654" s="15">
        <v>2</v>
      </c>
      <c r="K654" s="26">
        <f t="shared" si="32"/>
        <v>940.24726529288921</v>
      </c>
      <c r="L654" s="27">
        <f>IF(H654&lt;VLOOKUP(B654,'Plot Info'!$A$2:$T$500,9,FALSE),K654*0.0001*(1/VLOOKUP(B654,'Plot Info'!$A$2:$T$500,12,FALSE)),K654*0.0001*(1/VLOOKUP(B654,'Plot Info'!$A$2:$T$500,13,FALSE)))</f>
        <v>0.74822500000000003</v>
      </c>
      <c r="M654" s="27">
        <f>IF(H654&lt;VLOOKUP(B654,'Plot Info'!$A$2:$T$500,9,FALSE),I654*1/(VLOOKUP(B654,'Plot Info'!$A$2:$T$500,12,FALSE)),I654*1/(VLOOKUP(B654,'Plot Info'!$A$2:$T$500,13,FALSE)))</f>
        <v>7.9577471545947667</v>
      </c>
      <c r="O654" s="40">
        <v>19.59</v>
      </c>
      <c r="P654" s="12">
        <v>311</v>
      </c>
    </row>
    <row r="655" spans="1:16">
      <c r="A655" s="27" t="str">
        <f t="shared" si="30"/>
        <v>MAC029</v>
      </c>
      <c r="B655" s="4" t="s">
        <v>339</v>
      </c>
      <c r="C655" s="27" t="str">
        <f>VLOOKUP(B655,'Plot Info'!$A$2:$T$500,2,FALSE)</f>
        <v>Michigan AmerifluxTower</v>
      </c>
      <c r="D655" s="37" t="s">
        <v>227</v>
      </c>
      <c r="E655" s="4" t="s">
        <v>8</v>
      </c>
      <c r="F655" s="4" t="s">
        <v>15</v>
      </c>
      <c r="G655" s="35" t="str">
        <f t="shared" si="31"/>
        <v>LIVE</v>
      </c>
      <c r="H655" s="41">
        <v>27.8</v>
      </c>
      <c r="I655" s="12">
        <v>1</v>
      </c>
      <c r="J655" s="15">
        <v>2</v>
      </c>
      <c r="K655" s="26">
        <f t="shared" si="32"/>
        <v>606.98711660008394</v>
      </c>
      <c r="L655" s="27">
        <f>IF(H655&lt;VLOOKUP(B655,'Plot Info'!$A$2:$T$500,9,FALSE),K655*0.0001*(1/VLOOKUP(B655,'Plot Info'!$A$2:$T$500,12,FALSE)),K655*0.0001*(1/VLOOKUP(B655,'Plot Info'!$A$2:$T$500,13,FALSE)))</f>
        <v>0.48302500000000004</v>
      </c>
      <c r="M655" s="27">
        <f>IF(H655&lt;VLOOKUP(B655,'Plot Info'!$A$2:$T$500,9,FALSE),I655*1/(VLOOKUP(B655,'Plot Info'!$A$2:$T$500,12,FALSE)),I655*1/(VLOOKUP(B655,'Plot Info'!$A$2:$T$500,13,FALSE)))</f>
        <v>7.9577471545947667</v>
      </c>
      <c r="O655" s="40">
        <v>19.21</v>
      </c>
      <c r="P655" s="12">
        <v>311</v>
      </c>
    </row>
    <row r="656" spans="1:16">
      <c r="A656" s="27" t="str">
        <f t="shared" si="30"/>
        <v>MAC030</v>
      </c>
      <c r="B656" s="4" t="s">
        <v>339</v>
      </c>
      <c r="C656" s="27" t="str">
        <f>VLOOKUP(B656,'Plot Info'!$A$2:$T$500,2,FALSE)</f>
        <v>Michigan AmerifluxTower</v>
      </c>
      <c r="D656" s="37" t="s">
        <v>228</v>
      </c>
      <c r="E656" s="4" t="s">
        <v>31</v>
      </c>
      <c r="F656" s="4" t="s">
        <v>214</v>
      </c>
      <c r="G656" s="35" t="str">
        <f t="shared" si="31"/>
        <v>LIVE</v>
      </c>
      <c r="H656" s="41">
        <v>14.5</v>
      </c>
      <c r="I656" s="12">
        <v>1</v>
      </c>
      <c r="J656" s="15">
        <v>2</v>
      </c>
      <c r="K656" s="26">
        <f t="shared" si="32"/>
        <v>165.1299638543135</v>
      </c>
      <c r="L656" s="27">
        <f>IF(H656&lt;VLOOKUP(B656,'Plot Info'!$A$2:$T$500,9,FALSE),K656*0.0001*(1/VLOOKUP(B656,'Plot Info'!$A$2:$T$500,12,FALSE)),K656*0.0001*(1/VLOOKUP(B656,'Plot Info'!$A$2:$T$500,13,FALSE)))</f>
        <v>0.31102071005917165</v>
      </c>
      <c r="M656" s="27">
        <f>IF(H656&lt;VLOOKUP(B656,'Plot Info'!$A$2:$T$500,9,FALSE),I656*1/(VLOOKUP(B656,'Plot Info'!$A$2:$T$500,12,FALSE)),I656*1/(VLOOKUP(B656,'Plot Info'!$A$2:$T$500,13,FALSE)))</f>
        <v>18.834904507916608</v>
      </c>
      <c r="O656" s="40">
        <v>7.45</v>
      </c>
      <c r="P656" s="12">
        <v>314</v>
      </c>
    </row>
    <row r="657" spans="1:16">
      <c r="A657" s="27" t="str">
        <f t="shared" si="30"/>
        <v>MAC031</v>
      </c>
      <c r="B657" s="4" t="s">
        <v>339</v>
      </c>
      <c r="C657" s="27" t="str">
        <f>VLOOKUP(B657,'Plot Info'!$A$2:$T$500,2,FALSE)</f>
        <v>Michigan AmerifluxTower</v>
      </c>
      <c r="D657" s="37" t="s">
        <v>229</v>
      </c>
      <c r="E657" s="4" t="s">
        <v>317</v>
      </c>
      <c r="F657" s="4" t="s">
        <v>15</v>
      </c>
      <c r="G657" s="35" t="str">
        <f t="shared" si="31"/>
        <v>LIVE</v>
      </c>
      <c r="H657" s="41">
        <v>19.7</v>
      </c>
      <c r="I657" s="12">
        <v>1</v>
      </c>
      <c r="J657" s="15">
        <v>2</v>
      </c>
      <c r="K657" s="26">
        <f t="shared" si="32"/>
        <v>304.80517323291571</v>
      </c>
      <c r="L657" s="27">
        <f>IF(H657&lt;VLOOKUP(B657,'Plot Info'!$A$2:$T$500,9,FALSE),K657*0.0001*(1/VLOOKUP(B657,'Plot Info'!$A$2:$T$500,12,FALSE)),K657*0.0001*(1/VLOOKUP(B657,'Plot Info'!$A$2:$T$500,13,FALSE)))</f>
        <v>0.57409763313609474</v>
      </c>
      <c r="M657" s="27">
        <f>IF(H657&lt;VLOOKUP(B657,'Plot Info'!$A$2:$T$500,9,FALSE),I657*1/(VLOOKUP(B657,'Plot Info'!$A$2:$T$500,12,FALSE)),I657*1/(VLOOKUP(B657,'Plot Info'!$A$2:$T$500,13,FALSE)))</f>
        <v>18.834904507916608</v>
      </c>
      <c r="O657" s="40">
        <v>6.51</v>
      </c>
      <c r="P657" s="12">
        <v>310</v>
      </c>
    </row>
    <row r="658" spans="1:16">
      <c r="A658" s="27" t="str">
        <f t="shared" si="30"/>
        <v>MAC032</v>
      </c>
      <c r="B658" s="4" t="s">
        <v>339</v>
      </c>
      <c r="C658" s="27" t="str">
        <f>VLOOKUP(B658,'Plot Info'!$A$2:$T$500,2,FALSE)</f>
        <v>Michigan AmerifluxTower</v>
      </c>
      <c r="D658" s="37" t="s">
        <v>230</v>
      </c>
      <c r="E658" s="4" t="s">
        <v>317</v>
      </c>
      <c r="F658" s="4" t="s">
        <v>81</v>
      </c>
      <c r="G658" s="35" t="str">
        <f t="shared" si="31"/>
        <v>DEAD</v>
      </c>
      <c r="H658" s="41">
        <v>27.5</v>
      </c>
      <c r="I658" s="12">
        <v>1</v>
      </c>
      <c r="J658" s="15">
        <v>2</v>
      </c>
      <c r="K658" s="26">
        <f t="shared" si="32"/>
        <v>593.95736106932031</v>
      </c>
      <c r="L658" s="27">
        <f>IF(H658&lt;VLOOKUP(B658,'Plot Info'!$A$2:$T$500,9,FALSE),K658*0.0001*(1/VLOOKUP(B658,'Plot Info'!$A$2:$T$500,12,FALSE)),K658*0.0001*(1/VLOOKUP(B658,'Plot Info'!$A$2:$T$500,13,FALSE)))</f>
        <v>0.47265625000000006</v>
      </c>
      <c r="M658" s="27">
        <f>IF(H658&lt;VLOOKUP(B658,'Plot Info'!$A$2:$T$500,9,FALSE),I658*1/(VLOOKUP(B658,'Plot Info'!$A$2:$T$500,12,FALSE)),I658*1/(VLOOKUP(B658,'Plot Info'!$A$2:$T$500,13,FALSE)))</f>
        <v>7.9577471545947667</v>
      </c>
      <c r="O658" s="40">
        <v>14.55</v>
      </c>
      <c r="P658" s="12">
        <v>301</v>
      </c>
    </row>
    <row r="659" spans="1:16">
      <c r="A659" s="27" t="str">
        <f t="shared" si="30"/>
        <v>MAC033</v>
      </c>
      <c r="B659" s="4" t="s">
        <v>339</v>
      </c>
      <c r="C659" s="27" t="str">
        <f>VLOOKUP(B659,'Plot Info'!$A$2:$T$500,2,FALSE)</f>
        <v>Michigan AmerifluxTower</v>
      </c>
      <c r="D659" s="37" t="s">
        <v>231</v>
      </c>
      <c r="E659" s="4" t="s">
        <v>317</v>
      </c>
      <c r="F659" s="4" t="s">
        <v>15</v>
      </c>
      <c r="G659" s="35" t="str">
        <f t="shared" si="31"/>
        <v>LIVE</v>
      </c>
      <c r="H659" s="41">
        <v>42</v>
      </c>
      <c r="I659" s="12">
        <v>1</v>
      </c>
      <c r="J659" s="15">
        <v>2</v>
      </c>
      <c r="K659" s="26">
        <f t="shared" si="32"/>
        <v>1385.4423602330987</v>
      </c>
      <c r="L659" s="27">
        <f>IF(H659&lt;VLOOKUP(B659,'Plot Info'!$A$2:$T$500,9,FALSE),K659*0.0001*(1/VLOOKUP(B659,'Plot Info'!$A$2:$T$500,12,FALSE)),K659*0.0001*(1/VLOOKUP(B659,'Plot Info'!$A$2:$T$500,13,FALSE)))</f>
        <v>1.1024999999999998</v>
      </c>
      <c r="M659" s="27">
        <f>IF(H659&lt;VLOOKUP(B659,'Plot Info'!$A$2:$T$500,9,FALSE),I659*1/(VLOOKUP(B659,'Plot Info'!$A$2:$T$500,12,FALSE)),I659*1/(VLOOKUP(B659,'Plot Info'!$A$2:$T$500,13,FALSE)))</f>
        <v>7.9577471545947667</v>
      </c>
      <c r="O659" s="40">
        <v>19.5</v>
      </c>
      <c r="P659" s="12">
        <v>287</v>
      </c>
    </row>
    <row r="660" spans="1:16">
      <c r="A660" s="27" t="str">
        <f t="shared" si="30"/>
        <v>MAC034</v>
      </c>
      <c r="B660" s="4" t="s">
        <v>339</v>
      </c>
      <c r="C660" s="27" t="str">
        <f>VLOOKUP(B660,'Plot Info'!$A$2:$T$500,2,FALSE)</f>
        <v>Michigan AmerifluxTower</v>
      </c>
      <c r="D660" s="37" t="s">
        <v>232</v>
      </c>
      <c r="E660" s="4" t="s">
        <v>317</v>
      </c>
      <c r="F660" s="4" t="s">
        <v>15</v>
      </c>
      <c r="G660" s="35" t="str">
        <f t="shared" si="31"/>
        <v>LIVE</v>
      </c>
      <c r="H660" s="41">
        <v>39.1</v>
      </c>
      <c r="I660" s="12">
        <v>1</v>
      </c>
      <c r="J660" s="15">
        <v>2</v>
      </c>
      <c r="K660" s="26">
        <f t="shared" si="32"/>
        <v>1200.724566183653</v>
      </c>
      <c r="L660" s="27">
        <f>IF(H660&lt;VLOOKUP(B660,'Plot Info'!$A$2:$T$500,9,FALSE),K660*0.0001*(1/VLOOKUP(B660,'Plot Info'!$A$2:$T$500,12,FALSE)),K660*0.0001*(1/VLOOKUP(B660,'Plot Info'!$A$2:$T$500,13,FALSE)))</f>
        <v>0.95550625000000011</v>
      </c>
      <c r="M660" s="27">
        <f>IF(H660&lt;VLOOKUP(B660,'Plot Info'!$A$2:$T$500,9,FALSE),I660*1/(VLOOKUP(B660,'Plot Info'!$A$2:$T$500,12,FALSE)),I660*1/(VLOOKUP(B660,'Plot Info'!$A$2:$T$500,13,FALSE)))</f>
        <v>7.9577471545947667</v>
      </c>
      <c r="O660" s="40">
        <v>17.68</v>
      </c>
      <c r="P660" s="12">
        <v>285</v>
      </c>
    </row>
    <row r="661" spans="1:16">
      <c r="A661" s="27" t="str">
        <f t="shared" si="30"/>
        <v>MAC035</v>
      </c>
      <c r="B661" s="4" t="s">
        <v>339</v>
      </c>
      <c r="C661" s="27" t="str">
        <f>VLOOKUP(B661,'Plot Info'!$A$2:$T$500,2,FALSE)</f>
        <v>Michigan AmerifluxTower</v>
      </c>
      <c r="D661" s="37" t="s">
        <v>233</v>
      </c>
      <c r="E661" s="4" t="s">
        <v>317</v>
      </c>
      <c r="F661" s="4" t="s">
        <v>81</v>
      </c>
      <c r="G661" s="35" t="str">
        <f t="shared" si="31"/>
        <v>DEAD</v>
      </c>
      <c r="H661" s="41">
        <v>23</v>
      </c>
      <c r="I661" s="12">
        <v>1</v>
      </c>
      <c r="J661" s="15">
        <v>2</v>
      </c>
      <c r="K661" s="26">
        <f t="shared" si="32"/>
        <v>415.47562843725012</v>
      </c>
      <c r="L661" s="27">
        <f>IF(H661&lt;VLOOKUP(B661,'Plot Info'!$A$2:$T$500,9,FALSE),K661*0.0001*(1/VLOOKUP(B661,'Plot Info'!$A$2:$T$500,12,FALSE)),K661*0.0001*(1/VLOOKUP(B661,'Plot Info'!$A$2:$T$500,13,FALSE)))</f>
        <v>0.330625</v>
      </c>
      <c r="M661" s="27">
        <f>IF(H661&lt;VLOOKUP(B661,'Plot Info'!$A$2:$T$500,9,FALSE),I661*1/(VLOOKUP(B661,'Plot Info'!$A$2:$T$500,12,FALSE)),I661*1/(VLOOKUP(B661,'Plot Info'!$A$2:$T$500,13,FALSE)))</f>
        <v>7.9577471545947667</v>
      </c>
      <c r="O661" s="40">
        <v>9.35</v>
      </c>
      <c r="P661" s="12">
        <v>280</v>
      </c>
    </row>
    <row r="662" spans="1:16">
      <c r="A662" s="27" t="str">
        <f t="shared" si="30"/>
        <v>MAC036</v>
      </c>
      <c r="B662" s="4" t="s">
        <v>339</v>
      </c>
      <c r="C662" s="27" t="str">
        <f>VLOOKUP(B662,'Plot Info'!$A$2:$T$500,2,FALSE)</f>
        <v>Michigan AmerifluxTower</v>
      </c>
      <c r="D662" s="37" t="s">
        <v>234</v>
      </c>
      <c r="E662" s="4" t="s">
        <v>31</v>
      </c>
      <c r="F662" s="4" t="s">
        <v>16</v>
      </c>
      <c r="G662" s="35" t="str">
        <f t="shared" si="31"/>
        <v>LIVE</v>
      </c>
      <c r="H662" s="41">
        <v>16.3</v>
      </c>
      <c r="I662" s="12">
        <v>1</v>
      </c>
      <c r="J662" s="15">
        <v>2</v>
      </c>
      <c r="K662" s="26">
        <f t="shared" si="32"/>
        <v>208.67243803306803</v>
      </c>
      <c r="L662" s="27">
        <f>IF(H662&lt;VLOOKUP(B662,'Plot Info'!$A$2:$T$500,9,FALSE),K662*0.0001*(1/VLOOKUP(B662,'Plot Info'!$A$2:$T$500,12,FALSE)),K662*0.0001*(1/VLOOKUP(B662,'Plot Info'!$A$2:$T$500,13,FALSE)))</f>
        <v>0.39303254437869822</v>
      </c>
      <c r="M662" s="27">
        <f>IF(H662&lt;VLOOKUP(B662,'Plot Info'!$A$2:$T$500,9,FALSE),I662*1/(VLOOKUP(B662,'Plot Info'!$A$2:$T$500,12,FALSE)),I662*1/(VLOOKUP(B662,'Plot Info'!$A$2:$T$500,13,FALSE)))</f>
        <v>18.834904507916608</v>
      </c>
      <c r="O662" s="40">
        <v>7.57</v>
      </c>
      <c r="P662" s="12">
        <v>283</v>
      </c>
    </row>
    <row r="663" spans="1:16">
      <c r="A663" s="27" t="str">
        <f t="shared" si="30"/>
        <v>MAC037</v>
      </c>
      <c r="B663" s="4" t="s">
        <v>339</v>
      </c>
      <c r="C663" s="27" t="str">
        <f>VLOOKUP(B663,'Plot Info'!$A$2:$T$500,2,FALSE)</f>
        <v>Michigan AmerifluxTower</v>
      </c>
      <c r="D663" s="37" t="s">
        <v>235</v>
      </c>
      <c r="E663" s="4" t="s">
        <v>31</v>
      </c>
      <c r="F663" s="4" t="s">
        <v>16</v>
      </c>
      <c r="G663" s="35" t="str">
        <f t="shared" si="31"/>
        <v>LIVE</v>
      </c>
      <c r="H663" s="41">
        <v>18.2</v>
      </c>
      <c r="I663" s="12">
        <v>1</v>
      </c>
      <c r="J663" s="15">
        <v>2</v>
      </c>
      <c r="K663" s="26">
        <f t="shared" si="32"/>
        <v>260.15528764377075</v>
      </c>
      <c r="L663" s="27">
        <f>IF(H663&lt;VLOOKUP(B663,'Plot Info'!$A$2:$T$500,9,FALSE),K663*0.0001*(1/VLOOKUP(B663,'Plot Info'!$A$2:$T$500,12,FALSE)),K663*0.0001*(1/VLOOKUP(B663,'Plot Info'!$A$2:$T$500,13,FALSE)))</f>
        <v>0.48999999999999994</v>
      </c>
      <c r="M663" s="27">
        <f>IF(H663&lt;VLOOKUP(B663,'Plot Info'!$A$2:$T$500,9,FALSE),I663*1/(VLOOKUP(B663,'Plot Info'!$A$2:$T$500,12,FALSE)),I663*1/(VLOOKUP(B663,'Plot Info'!$A$2:$T$500,13,FALSE)))</f>
        <v>18.834904507916608</v>
      </c>
      <c r="O663" s="40">
        <v>10.16</v>
      </c>
      <c r="P663" s="12">
        <v>268</v>
      </c>
    </row>
    <row r="664" spans="1:16">
      <c r="A664" s="27" t="str">
        <f t="shared" si="30"/>
        <v>MAC038</v>
      </c>
      <c r="B664" s="4" t="s">
        <v>339</v>
      </c>
      <c r="C664" s="27" t="str">
        <f>VLOOKUP(B664,'Plot Info'!$A$2:$T$500,2,FALSE)</f>
        <v>Michigan AmerifluxTower</v>
      </c>
      <c r="D664" s="37" t="s">
        <v>238</v>
      </c>
      <c r="E664" s="4" t="s">
        <v>317</v>
      </c>
      <c r="F664" s="4" t="s">
        <v>15</v>
      </c>
      <c r="G664" s="35" t="str">
        <f t="shared" si="31"/>
        <v>LIVE</v>
      </c>
      <c r="H664" s="41">
        <v>32.9</v>
      </c>
      <c r="I664" s="12">
        <v>1</v>
      </c>
      <c r="J664" s="15">
        <v>2</v>
      </c>
      <c r="K664" s="26">
        <f t="shared" si="32"/>
        <v>850.12282604303186</v>
      </c>
      <c r="L664" s="27">
        <f>IF(H664&lt;VLOOKUP(B664,'Plot Info'!$A$2:$T$500,9,FALSE),K664*0.0001*(1/VLOOKUP(B664,'Plot Info'!$A$2:$T$500,12,FALSE)),K664*0.0001*(1/VLOOKUP(B664,'Plot Info'!$A$2:$T$500,13,FALSE)))</f>
        <v>0.67650624999999986</v>
      </c>
      <c r="M664" s="27">
        <f>IF(H664&lt;VLOOKUP(B664,'Plot Info'!$A$2:$T$500,9,FALSE),I664*1/(VLOOKUP(B664,'Plot Info'!$A$2:$T$500,12,FALSE)),I664*1/(VLOOKUP(B664,'Plot Info'!$A$2:$T$500,13,FALSE)))</f>
        <v>7.9577471545947667</v>
      </c>
      <c r="O664" s="40">
        <v>17.510000000000002</v>
      </c>
      <c r="P664" s="12">
        <v>273</v>
      </c>
    </row>
    <row r="665" spans="1:16">
      <c r="A665" s="27" t="str">
        <f t="shared" si="30"/>
        <v>MAC039</v>
      </c>
      <c r="B665" s="4" t="s">
        <v>339</v>
      </c>
      <c r="C665" s="27" t="str">
        <f>VLOOKUP(B665,'Plot Info'!$A$2:$T$500,2,FALSE)</f>
        <v>Michigan AmerifluxTower</v>
      </c>
      <c r="D665" s="37" t="s">
        <v>239</v>
      </c>
      <c r="E665" s="4" t="s">
        <v>317</v>
      </c>
      <c r="F665" s="4" t="s">
        <v>81</v>
      </c>
      <c r="G665" s="35" t="str">
        <f t="shared" si="31"/>
        <v>DEAD</v>
      </c>
      <c r="H665" s="41">
        <v>28</v>
      </c>
      <c r="I665" s="12">
        <v>1</v>
      </c>
      <c r="J665" s="15">
        <v>2</v>
      </c>
      <c r="K665" s="26">
        <f t="shared" si="32"/>
        <v>615.75216010359941</v>
      </c>
      <c r="L665" s="27">
        <f>IF(H665&lt;VLOOKUP(B665,'Plot Info'!$A$2:$T$500,9,FALSE),K665*0.0001*(1/VLOOKUP(B665,'Plot Info'!$A$2:$T$500,12,FALSE)),K665*0.0001*(1/VLOOKUP(B665,'Plot Info'!$A$2:$T$500,13,FALSE)))</f>
        <v>0.49</v>
      </c>
      <c r="M665" s="27">
        <f>IF(H665&lt;VLOOKUP(B665,'Plot Info'!$A$2:$T$500,9,FALSE),I665*1/(VLOOKUP(B665,'Plot Info'!$A$2:$T$500,12,FALSE)),I665*1/(VLOOKUP(B665,'Plot Info'!$A$2:$T$500,13,FALSE)))</f>
        <v>7.9577471545947667</v>
      </c>
      <c r="O665" s="40">
        <v>17.03</v>
      </c>
      <c r="P665" s="12">
        <v>255</v>
      </c>
    </row>
    <row r="666" spans="1:16">
      <c r="A666" s="27" t="str">
        <f t="shared" si="30"/>
        <v>MAC040</v>
      </c>
      <c r="B666" s="4" t="s">
        <v>339</v>
      </c>
      <c r="C666" s="27" t="str">
        <f>VLOOKUP(B666,'Plot Info'!$A$2:$T$500,2,FALSE)</f>
        <v>Michigan AmerifluxTower</v>
      </c>
      <c r="D666" s="37" t="s">
        <v>240</v>
      </c>
      <c r="E666" s="4" t="s">
        <v>10</v>
      </c>
      <c r="F666" s="4" t="s">
        <v>214</v>
      </c>
      <c r="G666" s="35" t="str">
        <f t="shared" si="31"/>
        <v>LIVE</v>
      </c>
      <c r="H666" s="41">
        <v>16.5</v>
      </c>
      <c r="I666" s="12">
        <v>1</v>
      </c>
      <c r="J666" s="15">
        <v>2</v>
      </c>
      <c r="K666" s="26">
        <f t="shared" si="32"/>
        <v>213.8246499849553</v>
      </c>
      <c r="L666" s="27">
        <f>IF(H666&lt;VLOOKUP(B666,'Plot Info'!$A$2:$T$500,9,FALSE),K666*0.0001*(1/VLOOKUP(B666,'Plot Info'!$A$2:$T$500,12,FALSE)),K666*0.0001*(1/VLOOKUP(B666,'Plot Info'!$A$2:$T$500,13,FALSE)))</f>
        <v>0.40273668639053256</v>
      </c>
      <c r="M666" s="27">
        <f>IF(H666&lt;VLOOKUP(B666,'Plot Info'!$A$2:$T$500,9,FALSE),I666*1/(VLOOKUP(B666,'Plot Info'!$A$2:$T$500,12,FALSE)),I666*1/(VLOOKUP(B666,'Plot Info'!$A$2:$T$500,13,FALSE)))</f>
        <v>18.834904507916608</v>
      </c>
      <c r="O666" s="40">
        <v>10.130000000000001</v>
      </c>
      <c r="P666" s="12">
        <v>260</v>
      </c>
    </row>
    <row r="667" spans="1:16">
      <c r="A667" s="27" t="str">
        <f t="shared" si="30"/>
        <v>MAC041</v>
      </c>
      <c r="B667" s="4" t="s">
        <v>339</v>
      </c>
      <c r="C667" s="27" t="str">
        <f>VLOOKUP(B667,'Plot Info'!$A$2:$T$500,2,FALSE)</f>
        <v>Michigan AmerifluxTower</v>
      </c>
      <c r="D667" s="37" t="s">
        <v>241</v>
      </c>
      <c r="E667" s="4" t="s">
        <v>10</v>
      </c>
      <c r="F667" s="4" t="s">
        <v>15</v>
      </c>
      <c r="G667" s="35" t="str">
        <f t="shared" si="31"/>
        <v>LIVE</v>
      </c>
      <c r="H667" s="41">
        <v>23.3</v>
      </c>
      <c r="I667" s="12">
        <v>1</v>
      </c>
      <c r="J667" s="15">
        <v>2</v>
      </c>
      <c r="K667" s="26">
        <f t="shared" si="32"/>
        <v>426.38480892684066</v>
      </c>
      <c r="L667" s="27">
        <f>IF(H667&lt;VLOOKUP(B667,'Plot Info'!$A$2:$T$500,9,FALSE),K667*0.0001*(1/VLOOKUP(B667,'Plot Info'!$A$2:$T$500,12,FALSE)),K667*0.0001*(1/VLOOKUP(B667,'Plot Info'!$A$2:$T$500,13,FALSE)))</f>
        <v>0.33930624999999992</v>
      </c>
      <c r="M667" s="27">
        <f>IF(H667&lt;VLOOKUP(B667,'Plot Info'!$A$2:$T$500,9,FALSE),I667*1/(VLOOKUP(B667,'Plot Info'!$A$2:$T$500,12,FALSE)),I667*1/(VLOOKUP(B667,'Plot Info'!$A$2:$T$500,13,FALSE)))</f>
        <v>7.9577471545947667</v>
      </c>
      <c r="O667" s="40">
        <v>4.05</v>
      </c>
      <c r="P667" s="12">
        <v>274</v>
      </c>
    </row>
    <row r="668" spans="1:16">
      <c r="A668" s="27" t="str">
        <f t="shared" si="30"/>
        <v>MAC042</v>
      </c>
      <c r="B668" s="4" t="s">
        <v>339</v>
      </c>
      <c r="C668" s="27" t="str">
        <f>VLOOKUP(B668,'Plot Info'!$A$2:$T$500,2,FALSE)</f>
        <v>Michigan AmerifluxTower</v>
      </c>
      <c r="D668" s="37" t="s">
        <v>242</v>
      </c>
      <c r="E668" s="4" t="s">
        <v>10</v>
      </c>
      <c r="F668" s="4" t="s">
        <v>15</v>
      </c>
      <c r="G668" s="35" t="str">
        <f t="shared" si="31"/>
        <v>LIVE</v>
      </c>
      <c r="H668" s="41">
        <v>22.4</v>
      </c>
      <c r="I668" s="12">
        <v>1</v>
      </c>
      <c r="J668" s="15">
        <v>2</v>
      </c>
      <c r="K668" s="26">
        <f t="shared" si="32"/>
        <v>394.08138246630358</v>
      </c>
      <c r="L668" s="27">
        <f>IF(H668&lt;VLOOKUP(B668,'Plot Info'!$A$2:$T$500,9,FALSE),K668*0.0001*(1/VLOOKUP(B668,'Plot Info'!$A$2:$T$500,12,FALSE)),K668*0.0001*(1/VLOOKUP(B668,'Plot Info'!$A$2:$T$500,13,FALSE)))</f>
        <v>0.31359999999999993</v>
      </c>
      <c r="M668" s="27">
        <f>IF(H668&lt;VLOOKUP(B668,'Plot Info'!$A$2:$T$500,9,FALSE),I668*1/(VLOOKUP(B668,'Plot Info'!$A$2:$T$500,12,FALSE)),I668*1/(VLOOKUP(B668,'Plot Info'!$A$2:$T$500,13,FALSE)))</f>
        <v>7.9577471545947667</v>
      </c>
      <c r="O668" s="40">
        <v>3.69</v>
      </c>
      <c r="P668" s="12">
        <v>272</v>
      </c>
    </row>
    <row r="669" spans="1:16">
      <c r="A669" s="27" t="str">
        <f t="shared" si="30"/>
        <v>MAC043</v>
      </c>
      <c r="B669" s="4" t="s">
        <v>339</v>
      </c>
      <c r="C669" s="27" t="str">
        <f>VLOOKUP(B669,'Plot Info'!$A$2:$T$500,2,FALSE)</f>
        <v>Michigan AmerifluxTower</v>
      </c>
      <c r="D669" s="37" t="s">
        <v>243</v>
      </c>
      <c r="E669" s="4" t="s">
        <v>10</v>
      </c>
      <c r="F669" s="4" t="s">
        <v>15</v>
      </c>
      <c r="G669" s="35" t="str">
        <f t="shared" si="31"/>
        <v>LIVE</v>
      </c>
      <c r="H669" s="41">
        <v>21</v>
      </c>
      <c r="I669" s="12">
        <v>1</v>
      </c>
      <c r="J669" s="15">
        <v>2</v>
      </c>
      <c r="K669" s="26">
        <f t="shared" si="32"/>
        <v>346.36059005827468</v>
      </c>
      <c r="L669" s="27">
        <f>IF(H669&lt;VLOOKUP(B669,'Plot Info'!$A$2:$T$500,9,FALSE),K669*0.0001*(1/VLOOKUP(B669,'Plot Info'!$A$2:$T$500,12,FALSE)),K669*0.0001*(1/VLOOKUP(B669,'Plot Info'!$A$2:$T$500,13,FALSE)))</f>
        <v>0.27562499999999995</v>
      </c>
      <c r="M669" s="27">
        <f>IF(H669&lt;VLOOKUP(B669,'Plot Info'!$A$2:$T$500,9,FALSE),I669*1/(VLOOKUP(B669,'Plot Info'!$A$2:$T$500,12,FALSE)),I669*1/(VLOOKUP(B669,'Plot Info'!$A$2:$T$500,13,FALSE)))</f>
        <v>7.9577471545947667</v>
      </c>
      <c r="O669" s="40">
        <v>3.67</v>
      </c>
      <c r="P669" s="12">
        <v>267</v>
      </c>
    </row>
    <row r="670" spans="1:16">
      <c r="A670" s="27" t="str">
        <f t="shared" si="30"/>
        <v>MAC044</v>
      </c>
      <c r="B670" s="4" t="s">
        <v>339</v>
      </c>
      <c r="C670" s="27" t="str">
        <f>VLOOKUP(B670,'Plot Info'!$A$2:$T$500,2,FALSE)</f>
        <v>Michigan AmerifluxTower</v>
      </c>
      <c r="D670" s="37" t="s">
        <v>244</v>
      </c>
      <c r="E670" s="4" t="s">
        <v>8</v>
      </c>
      <c r="F670" s="4" t="s">
        <v>15</v>
      </c>
      <c r="G670" s="35" t="str">
        <f t="shared" si="31"/>
        <v>LIVE</v>
      </c>
      <c r="H670" s="41">
        <v>35.799999999999997</v>
      </c>
      <c r="I670" s="12">
        <v>1</v>
      </c>
      <c r="J670" s="15">
        <v>2</v>
      </c>
      <c r="K670" s="26">
        <f t="shared" si="32"/>
        <v>1006.5977021367055</v>
      </c>
      <c r="L670" s="27">
        <f>IF(H670&lt;VLOOKUP(B670,'Plot Info'!$A$2:$T$500,9,FALSE),K670*0.0001*(1/VLOOKUP(B670,'Plot Info'!$A$2:$T$500,12,FALSE)),K670*0.0001*(1/VLOOKUP(B670,'Plot Info'!$A$2:$T$500,13,FALSE)))</f>
        <v>0.80102499999999988</v>
      </c>
      <c r="M670" s="27">
        <f>IF(H670&lt;VLOOKUP(B670,'Plot Info'!$A$2:$T$500,9,FALSE),I670*1/(VLOOKUP(B670,'Plot Info'!$A$2:$T$500,12,FALSE)),I670*1/(VLOOKUP(B670,'Plot Info'!$A$2:$T$500,13,FALSE)))</f>
        <v>7.9577471545947667</v>
      </c>
      <c r="O670" s="40">
        <v>5.23</v>
      </c>
      <c r="P670" s="12">
        <v>245</v>
      </c>
    </row>
    <row r="671" spans="1:16">
      <c r="A671" s="27" t="str">
        <f t="shared" si="30"/>
        <v>MAC045</v>
      </c>
      <c r="B671" s="4" t="s">
        <v>339</v>
      </c>
      <c r="C671" s="27" t="str">
        <f>VLOOKUP(B671,'Plot Info'!$A$2:$T$500,2,FALSE)</f>
        <v>Michigan AmerifluxTower</v>
      </c>
      <c r="D671" s="37" t="s">
        <v>245</v>
      </c>
      <c r="E671" s="4" t="s">
        <v>31</v>
      </c>
      <c r="F671" s="4" t="s">
        <v>214</v>
      </c>
      <c r="G671" s="35" t="str">
        <f t="shared" si="31"/>
        <v>LIVE</v>
      </c>
      <c r="H671" s="41">
        <v>12.2</v>
      </c>
      <c r="I671" s="12">
        <v>1</v>
      </c>
      <c r="J671" s="15">
        <v>2</v>
      </c>
      <c r="K671" s="26">
        <f t="shared" si="32"/>
        <v>116.89866264007618</v>
      </c>
      <c r="L671" s="27">
        <f>IF(H671&lt;VLOOKUP(B671,'Plot Info'!$A$2:$T$500,9,FALSE),K671*0.0001*(1/VLOOKUP(B671,'Plot Info'!$A$2:$T$500,12,FALSE)),K671*0.0001*(1/VLOOKUP(B671,'Plot Info'!$A$2:$T$500,13,FALSE)))</f>
        <v>0.22017751479289938</v>
      </c>
      <c r="M671" s="27">
        <f>IF(H671&lt;VLOOKUP(B671,'Plot Info'!$A$2:$T$500,9,FALSE),I671*1/(VLOOKUP(B671,'Plot Info'!$A$2:$T$500,12,FALSE)),I671*1/(VLOOKUP(B671,'Plot Info'!$A$2:$T$500,13,FALSE)))</f>
        <v>18.834904507916608</v>
      </c>
      <c r="O671" s="40">
        <v>10.16</v>
      </c>
      <c r="P671" s="12">
        <v>242</v>
      </c>
    </row>
    <row r="672" spans="1:16">
      <c r="A672" s="27" t="str">
        <f t="shared" si="30"/>
        <v>MAC046</v>
      </c>
      <c r="B672" s="4" t="s">
        <v>339</v>
      </c>
      <c r="C672" s="27" t="str">
        <f>VLOOKUP(B672,'Plot Info'!$A$2:$T$500,2,FALSE)</f>
        <v>Michigan AmerifluxTower</v>
      </c>
      <c r="D672" s="37" t="s">
        <v>268</v>
      </c>
      <c r="E672" s="4" t="s">
        <v>8</v>
      </c>
      <c r="F672" s="4" t="s">
        <v>15</v>
      </c>
      <c r="G672" s="35" t="str">
        <f t="shared" si="31"/>
        <v>LIVE</v>
      </c>
      <c r="H672" s="41">
        <v>28.6</v>
      </c>
      <c r="I672" s="12">
        <v>1</v>
      </c>
      <c r="J672" s="15">
        <v>2</v>
      </c>
      <c r="K672" s="26">
        <f t="shared" si="32"/>
        <v>642.42428173257679</v>
      </c>
      <c r="L672" s="27">
        <f>IF(H672&lt;VLOOKUP(B672,'Plot Info'!$A$2:$T$500,9,FALSE),K672*0.0001*(1/VLOOKUP(B672,'Plot Info'!$A$2:$T$500,12,FALSE)),K672*0.0001*(1/VLOOKUP(B672,'Plot Info'!$A$2:$T$500,13,FALSE)))</f>
        <v>0.51122499999999993</v>
      </c>
      <c r="M672" s="27">
        <f>IF(H672&lt;VLOOKUP(B672,'Plot Info'!$A$2:$T$500,9,FALSE),I672*1/(VLOOKUP(B672,'Plot Info'!$A$2:$T$500,12,FALSE)),I672*1/(VLOOKUP(B672,'Plot Info'!$A$2:$T$500,13,FALSE)))</f>
        <v>7.9577471545947667</v>
      </c>
      <c r="O672" s="40">
        <v>15.6</v>
      </c>
      <c r="P672" s="12">
        <v>226</v>
      </c>
    </row>
    <row r="673" spans="1:16">
      <c r="A673" s="27" t="str">
        <f t="shared" si="30"/>
        <v>MAC047</v>
      </c>
      <c r="B673" s="4" t="s">
        <v>339</v>
      </c>
      <c r="C673" s="27" t="str">
        <f>VLOOKUP(B673,'Plot Info'!$A$2:$T$500,2,FALSE)</f>
        <v>Michigan AmerifluxTower</v>
      </c>
      <c r="D673" s="37" t="s">
        <v>269</v>
      </c>
      <c r="E673" s="4" t="s">
        <v>31</v>
      </c>
      <c r="F673" s="4" t="s">
        <v>214</v>
      </c>
      <c r="G673" s="35" t="str">
        <f t="shared" si="31"/>
        <v>LIVE</v>
      </c>
      <c r="H673" s="41">
        <v>13.8</v>
      </c>
      <c r="I673" s="12">
        <v>1</v>
      </c>
      <c r="J673" s="15">
        <v>2</v>
      </c>
      <c r="K673" s="26">
        <f t="shared" si="32"/>
        <v>149.57122623741006</v>
      </c>
      <c r="L673" s="27">
        <f>IF(H673&lt;VLOOKUP(B673,'Plot Info'!$A$2:$T$500,9,FALSE),K673*0.0001*(1/VLOOKUP(B673,'Plot Info'!$A$2:$T$500,12,FALSE)),K673*0.0001*(1/VLOOKUP(B673,'Plot Info'!$A$2:$T$500,13,FALSE)))</f>
        <v>0.28171597633136097</v>
      </c>
      <c r="M673" s="27">
        <f>IF(H673&lt;VLOOKUP(B673,'Plot Info'!$A$2:$T$500,9,FALSE),I673*1/(VLOOKUP(B673,'Plot Info'!$A$2:$T$500,12,FALSE)),I673*1/(VLOOKUP(B673,'Plot Info'!$A$2:$T$500,13,FALSE)))</f>
        <v>18.834904507916608</v>
      </c>
      <c r="O673" s="40">
        <v>10.23</v>
      </c>
      <c r="P673" s="12">
        <v>223</v>
      </c>
    </row>
    <row r="674" spans="1:16">
      <c r="A674" s="27" t="str">
        <f t="shared" si="30"/>
        <v>MAC048</v>
      </c>
      <c r="B674" s="4" t="s">
        <v>339</v>
      </c>
      <c r="C674" s="27" t="str">
        <f>VLOOKUP(B674,'Plot Info'!$A$2:$T$500,2,FALSE)</f>
        <v>Michigan AmerifluxTower</v>
      </c>
      <c r="D674" s="37" t="s">
        <v>270</v>
      </c>
      <c r="E674" s="4" t="s">
        <v>31</v>
      </c>
      <c r="F674" s="4" t="s">
        <v>214</v>
      </c>
      <c r="G674" s="35" t="str">
        <f t="shared" si="31"/>
        <v>LIVE</v>
      </c>
      <c r="H674" s="41">
        <v>12.2</v>
      </c>
      <c r="I674" s="12">
        <v>1</v>
      </c>
      <c r="J674" s="15">
        <v>2</v>
      </c>
      <c r="K674" s="26">
        <f t="shared" si="32"/>
        <v>116.89866264007618</v>
      </c>
      <c r="L674" s="27">
        <f>IF(H674&lt;VLOOKUP(B674,'Plot Info'!$A$2:$T$500,9,FALSE),K674*0.0001*(1/VLOOKUP(B674,'Plot Info'!$A$2:$T$500,12,FALSE)),K674*0.0001*(1/VLOOKUP(B674,'Plot Info'!$A$2:$T$500,13,FALSE)))</f>
        <v>0.22017751479289938</v>
      </c>
      <c r="M674" s="27">
        <f>IF(H674&lt;VLOOKUP(B674,'Plot Info'!$A$2:$T$500,9,FALSE),I674*1/(VLOOKUP(B674,'Plot Info'!$A$2:$T$500,12,FALSE)),I674*1/(VLOOKUP(B674,'Plot Info'!$A$2:$T$500,13,FALSE)))</f>
        <v>18.834904507916608</v>
      </c>
      <c r="O674" s="40">
        <v>8.39</v>
      </c>
      <c r="P674" s="12">
        <v>225</v>
      </c>
    </row>
    <row r="675" spans="1:16">
      <c r="A675" s="27" t="str">
        <f t="shared" si="30"/>
        <v>MAC049</v>
      </c>
      <c r="B675" s="4" t="s">
        <v>339</v>
      </c>
      <c r="C675" s="27" t="str">
        <f>VLOOKUP(B675,'Plot Info'!$A$2:$T$500,2,FALSE)</f>
        <v>Michigan AmerifluxTower</v>
      </c>
      <c r="D675" s="37" t="s">
        <v>271</v>
      </c>
      <c r="E675" s="4" t="s">
        <v>10</v>
      </c>
      <c r="F675" s="4" t="s">
        <v>16</v>
      </c>
      <c r="G675" s="35" t="str">
        <f t="shared" si="31"/>
        <v>LIVE</v>
      </c>
      <c r="H675" s="41">
        <v>15.9</v>
      </c>
      <c r="I675" s="12">
        <v>1</v>
      </c>
      <c r="J675" s="15">
        <v>2</v>
      </c>
      <c r="K675" s="26">
        <f t="shared" si="32"/>
        <v>198.5565096885089</v>
      </c>
      <c r="L675" s="27">
        <f>IF(H675&lt;VLOOKUP(B675,'Plot Info'!$A$2:$T$500,9,FALSE),K675*0.0001*(1/VLOOKUP(B675,'Plot Info'!$A$2:$T$500,12,FALSE)),K675*0.0001*(1/VLOOKUP(B675,'Plot Info'!$A$2:$T$500,13,FALSE)))</f>
        <v>0.37397928994082841</v>
      </c>
      <c r="M675" s="27">
        <f>IF(H675&lt;VLOOKUP(B675,'Plot Info'!$A$2:$T$500,9,FALSE),I675*1/(VLOOKUP(B675,'Plot Info'!$A$2:$T$500,12,FALSE)),I675*1/(VLOOKUP(B675,'Plot Info'!$A$2:$T$500,13,FALSE)))</f>
        <v>18.834904507916608</v>
      </c>
      <c r="O675" s="40">
        <v>6.92</v>
      </c>
      <c r="P675" s="12">
        <v>190</v>
      </c>
    </row>
    <row r="676" spans="1:16">
      <c r="A676" s="27" t="str">
        <f t="shared" si="30"/>
        <v>MAC050</v>
      </c>
      <c r="B676" s="4" t="s">
        <v>339</v>
      </c>
      <c r="C676" s="27" t="str">
        <f>VLOOKUP(B676,'Plot Info'!$A$2:$T$500,2,FALSE)</f>
        <v>Michigan AmerifluxTower</v>
      </c>
      <c r="D676" s="37" t="s">
        <v>310</v>
      </c>
      <c r="E676" s="4" t="s">
        <v>10</v>
      </c>
      <c r="F676" s="4" t="s">
        <v>16</v>
      </c>
      <c r="G676" s="35" t="str">
        <f t="shared" si="31"/>
        <v>LIVE</v>
      </c>
      <c r="H676" s="41">
        <v>21.1</v>
      </c>
      <c r="I676" s="12">
        <v>1</v>
      </c>
      <c r="J676" s="15">
        <v>2</v>
      </c>
      <c r="K676" s="26">
        <f t="shared" si="32"/>
        <v>349.66711632617796</v>
      </c>
      <c r="L676" s="27">
        <f>IF(H676&lt;VLOOKUP(B676,'Plot Info'!$A$2:$T$500,9,FALSE),K676*0.0001*(1/VLOOKUP(B676,'Plot Info'!$A$2:$T$500,12,FALSE)),K676*0.0001*(1/VLOOKUP(B676,'Plot Info'!$A$2:$T$500,13,FALSE)))</f>
        <v>0.27825624999999998</v>
      </c>
      <c r="M676" s="27">
        <f>IF(H676&lt;VLOOKUP(B676,'Plot Info'!$A$2:$T$500,9,FALSE),I676*1/(VLOOKUP(B676,'Plot Info'!$A$2:$T$500,12,FALSE)),I676*1/(VLOOKUP(B676,'Plot Info'!$A$2:$T$500,13,FALSE)))</f>
        <v>7.9577471545947667</v>
      </c>
      <c r="O676" s="40">
        <v>7.3</v>
      </c>
      <c r="P676" s="12">
        <v>189</v>
      </c>
    </row>
    <row r="677" spans="1:16">
      <c r="A677" s="27" t="str">
        <f t="shared" si="30"/>
        <v>MAC051</v>
      </c>
      <c r="B677" s="4" t="s">
        <v>339</v>
      </c>
      <c r="C677" s="27" t="str">
        <f>VLOOKUP(B677,'Plot Info'!$A$2:$T$500,2,FALSE)</f>
        <v>Michigan AmerifluxTower</v>
      </c>
      <c r="D677" s="37" t="s">
        <v>311</v>
      </c>
      <c r="E677" s="4" t="s">
        <v>10</v>
      </c>
      <c r="F677" s="4" t="s">
        <v>16</v>
      </c>
      <c r="G677" s="35" t="str">
        <f t="shared" si="31"/>
        <v>LIVE</v>
      </c>
      <c r="H677" s="41">
        <v>13.2</v>
      </c>
      <c r="I677" s="12">
        <v>1</v>
      </c>
      <c r="J677" s="15">
        <v>2</v>
      </c>
      <c r="K677" s="26">
        <f t="shared" si="32"/>
        <v>136.84777599037136</v>
      </c>
      <c r="L677" s="27">
        <f>IF(H677&lt;VLOOKUP(B677,'Plot Info'!$A$2:$T$500,9,FALSE),K677*0.0001*(1/VLOOKUP(B677,'Plot Info'!$A$2:$T$500,12,FALSE)),K677*0.0001*(1/VLOOKUP(B677,'Plot Info'!$A$2:$T$500,13,FALSE)))</f>
        <v>0.2577514792899408</v>
      </c>
      <c r="M677" s="27">
        <f>IF(H677&lt;VLOOKUP(B677,'Plot Info'!$A$2:$T$500,9,FALSE),I677*1/(VLOOKUP(B677,'Plot Info'!$A$2:$T$500,12,FALSE)),I677*1/(VLOOKUP(B677,'Plot Info'!$A$2:$T$500,13,FALSE)))</f>
        <v>18.834904507916608</v>
      </c>
      <c r="O677" s="40">
        <v>6.93</v>
      </c>
      <c r="P677" s="12">
        <v>187</v>
      </c>
    </row>
    <row r="678" spans="1:16">
      <c r="A678" s="27" t="str">
        <f t="shared" si="30"/>
        <v>MAC052</v>
      </c>
      <c r="B678" s="4" t="s">
        <v>339</v>
      </c>
      <c r="C678" s="27" t="str">
        <f>VLOOKUP(B678,'Plot Info'!$A$2:$T$500,2,FALSE)</f>
        <v>Michigan AmerifluxTower</v>
      </c>
      <c r="D678" s="37" t="s">
        <v>319</v>
      </c>
      <c r="E678" s="4" t="s">
        <v>31</v>
      </c>
      <c r="F678" s="4" t="s">
        <v>81</v>
      </c>
      <c r="G678" s="35" t="str">
        <f t="shared" si="31"/>
        <v>DEAD</v>
      </c>
      <c r="H678" s="41">
        <v>16</v>
      </c>
      <c r="I678" s="12">
        <v>1</v>
      </c>
      <c r="J678" s="15">
        <v>2</v>
      </c>
      <c r="K678" s="26">
        <f t="shared" si="32"/>
        <v>201.06192982974676</v>
      </c>
      <c r="L678" s="27">
        <f>IF(H678&lt;VLOOKUP(B678,'Plot Info'!$A$2:$T$500,9,FALSE),K678*0.0001*(1/VLOOKUP(B678,'Plot Info'!$A$2:$T$500,12,FALSE)),K678*0.0001*(1/VLOOKUP(B678,'Plot Info'!$A$2:$T$500,13,FALSE)))</f>
        <v>0.378698224852071</v>
      </c>
      <c r="M678" s="27">
        <f>IF(H678&lt;VLOOKUP(B678,'Plot Info'!$A$2:$T$500,9,FALSE),I678*1/(VLOOKUP(B678,'Plot Info'!$A$2:$T$500,12,FALSE)),I678*1/(VLOOKUP(B678,'Plot Info'!$A$2:$T$500,13,FALSE)))</f>
        <v>18.834904507916608</v>
      </c>
      <c r="O678" s="40">
        <v>9.77</v>
      </c>
      <c r="P678" s="12">
        <v>194</v>
      </c>
    </row>
    <row r="679" spans="1:16">
      <c r="A679" s="27" t="str">
        <f t="shared" si="30"/>
        <v>MAC053</v>
      </c>
      <c r="B679" s="4" t="s">
        <v>339</v>
      </c>
      <c r="C679" s="27" t="str">
        <f>VLOOKUP(B679,'Plot Info'!$A$2:$T$500,2,FALSE)</f>
        <v>Michigan AmerifluxTower</v>
      </c>
      <c r="D679" s="37" t="s">
        <v>324</v>
      </c>
      <c r="E679" s="4" t="s">
        <v>117</v>
      </c>
      <c r="F679" s="4" t="s">
        <v>15</v>
      </c>
      <c r="G679" s="35" t="str">
        <f t="shared" si="31"/>
        <v>LIVE</v>
      </c>
      <c r="H679" s="41">
        <v>23.1</v>
      </c>
      <c r="I679" s="12">
        <v>1</v>
      </c>
      <c r="J679" s="15">
        <v>2</v>
      </c>
      <c r="K679" s="26">
        <f t="shared" si="32"/>
        <v>419.09631397051237</v>
      </c>
      <c r="L679" s="27">
        <f>IF(H679&lt;VLOOKUP(B679,'Plot Info'!$A$2:$T$500,9,FALSE),K679*0.0001*(1/VLOOKUP(B679,'Plot Info'!$A$2:$T$500,12,FALSE)),K679*0.0001*(1/VLOOKUP(B679,'Plot Info'!$A$2:$T$500,13,FALSE)))</f>
        <v>0.33350625</v>
      </c>
      <c r="M679" s="27">
        <f>IF(H679&lt;VLOOKUP(B679,'Plot Info'!$A$2:$T$500,9,FALSE),I679*1/(VLOOKUP(B679,'Plot Info'!$A$2:$T$500,12,FALSE)),I679*1/(VLOOKUP(B679,'Plot Info'!$A$2:$T$500,13,FALSE)))</f>
        <v>7.9577471545947667</v>
      </c>
      <c r="O679" s="40">
        <v>11.85</v>
      </c>
      <c r="P679" s="12">
        <v>206</v>
      </c>
    </row>
    <row r="680" spans="1:16">
      <c r="A680" s="27" t="str">
        <f t="shared" si="30"/>
        <v>MAC054</v>
      </c>
      <c r="B680" s="4" t="s">
        <v>339</v>
      </c>
      <c r="C680" s="27" t="str">
        <f>VLOOKUP(B680,'Plot Info'!$A$2:$T$500,2,FALSE)</f>
        <v>Michigan AmerifluxTower</v>
      </c>
      <c r="D680" s="37" t="s">
        <v>325</v>
      </c>
      <c r="E680" s="4" t="s">
        <v>10</v>
      </c>
      <c r="F680" s="4" t="s">
        <v>15</v>
      </c>
      <c r="G680" s="35" t="str">
        <f t="shared" si="31"/>
        <v>LIVE</v>
      </c>
      <c r="H680" s="41">
        <v>24.5</v>
      </c>
      <c r="I680" s="12">
        <v>1</v>
      </c>
      <c r="J680" s="15">
        <v>2</v>
      </c>
      <c r="K680" s="26">
        <f t="shared" si="32"/>
        <v>471.43524757931834</v>
      </c>
      <c r="L680" s="27">
        <f>IF(H680&lt;VLOOKUP(B680,'Plot Info'!$A$2:$T$500,9,FALSE),K680*0.0001*(1/VLOOKUP(B680,'Plot Info'!$A$2:$T$500,12,FALSE)),K680*0.0001*(1/VLOOKUP(B680,'Plot Info'!$A$2:$T$500,13,FALSE)))</f>
        <v>0.37515624999999997</v>
      </c>
      <c r="M680" s="27">
        <f>IF(H680&lt;VLOOKUP(B680,'Plot Info'!$A$2:$T$500,9,FALSE),I680*1/(VLOOKUP(B680,'Plot Info'!$A$2:$T$500,12,FALSE)),I680*1/(VLOOKUP(B680,'Plot Info'!$A$2:$T$500,13,FALSE)))</f>
        <v>7.9577471545947667</v>
      </c>
      <c r="O680" s="40">
        <v>18.2</v>
      </c>
      <c r="P680" s="12">
        <v>200</v>
      </c>
    </row>
    <row r="681" spans="1:16">
      <c r="A681" s="27" t="str">
        <f t="shared" si="30"/>
        <v>MAC055</v>
      </c>
      <c r="B681" s="4" t="s">
        <v>339</v>
      </c>
      <c r="C681" s="27" t="str">
        <f>VLOOKUP(B681,'Plot Info'!$A$2:$T$500,2,FALSE)</f>
        <v>Michigan AmerifluxTower</v>
      </c>
      <c r="D681" s="37" t="s">
        <v>326</v>
      </c>
      <c r="E681" s="4" t="s">
        <v>10</v>
      </c>
      <c r="F681" s="4" t="s">
        <v>15</v>
      </c>
      <c r="G681" s="35" t="str">
        <f t="shared" si="31"/>
        <v>LIVE</v>
      </c>
      <c r="H681" s="41">
        <v>26.7</v>
      </c>
      <c r="I681" s="12">
        <v>1</v>
      </c>
      <c r="J681" s="15">
        <v>2</v>
      </c>
      <c r="K681" s="26">
        <f t="shared" si="32"/>
        <v>559.90249670440687</v>
      </c>
      <c r="L681" s="27">
        <f>IF(H681&lt;VLOOKUP(B681,'Plot Info'!$A$2:$T$500,9,FALSE),K681*0.0001*(1/VLOOKUP(B681,'Plot Info'!$A$2:$T$500,12,FALSE)),K681*0.0001*(1/VLOOKUP(B681,'Plot Info'!$A$2:$T$500,13,FALSE)))</f>
        <v>0.44555624999999993</v>
      </c>
      <c r="M681" s="27">
        <f>IF(H681&lt;VLOOKUP(B681,'Plot Info'!$A$2:$T$500,9,FALSE),I681*1/(VLOOKUP(B681,'Plot Info'!$A$2:$T$500,12,FALSE)),I681*1/(VLOOKUP(B681,'Plot Info'!$A$2:$T$500,13,FALSE)))</f>
        <v>7.9577471545947667</v>
      </c>
      <c r="O681" s="40">
        <v>18.7</v>
      </c>
      <c r="P681" s="12">
        <v>198</v>
      </c>
    </row>
    <row r="682" spans="1:16">
      <c r="A682" s="27" t="str">
        <f t="shared" si="30"/>
        <v>MAC056</v>
      </c>
      <c r="B682" s="4" t="s">
        <v>339</v>
      </c>
      <c r="C682" s="27" t="str">
        <f>VLOOKUP(B682,'Plot Info'!$A$2:$T$500,2,FALSE)</f>
        <v>Michigan AmerifluxTower</v>
      </c>
      <c r="D682" s="37" t="s">
        <v>327</v>
      </c>
      <c r="E682" s="4" t="s">
        <v>10</v>
      </c>
      <c r="F682" s="4" t="s">
        <v>15</v>
      </c>
      <c r="G682" s="35" t="str">
        <f t="shared" si="31"/>
        <v>LIVE</v>
      </c>
      <c r="H682" s="41">
        <v>22.9</v>
      </c>
      <c r="I682" s="12">
        <v>1</v>
      </c>
      <c r="J682" s="15">
        <v>2</v>
      </c>
      <c r="K682" s="26">
        <f t="shared" si="32"/>
        <v>411.87065086725585</v>
      </c>
      <c r="L682" s="27">
        <f>IF(H682&lt;VLOOKUP(B682,'Plot Info'!$A$2:$T$500,9,FALSE),K682*0.0001*(1/VLOOKUP(B682,'Plot Info'!$A$2:$T$500,12,FALSE)),K682*0.0001*(1/VLOOKUP(B682,'Plot Info'!$A$2:$T$500,13,FALSE)))</f>
        <v>0.32775624999999997</v>
      </c>
      <c r="M682" s="27">
        <f>IF(H682&lt;VLOOKUP(B682,'Plot Info'!$A$2:$T$500,9,FALSE),I682*1/(VLOOKUP(B682,'Plot Info'!$A$2:$T$500,12,FALSE)),I682*1/(VLOOKUP(B682,'Plot Info'!$A$2:$T$500,13,FALSE)))</f>
        <v>7.9577471545947667</v>
      </c>
      <c r="O682" s="40">
        <v>18.2</v>
      </c>
      <c r="P682" s="12">
        <v>169</v>
      </c>
    </row>
    <row r="683" spans="1:16">
      <c r="A683" s="27" t="str">
        <f t="shared" si="30"/>
        <v>MAC057</v>
      </c>
      <c r="B683" s="4" t="s">
        <v>339</v>
      </c>
      <c r="C683" s="27" t="str">
        <f>VLOOKUP(B683,'Plot Info'!$A$2:$T$500,2,FALSE)</f>
        <v>Michigan AmerifluxTower</v>
      </c>
      <c r="D683" s="37" t="s">
        <v>328</v>
      </c>
      <c r="E683" s="4" t="s">
        <v>8</v>
      </c>
      <c r="F683" s="4" t="s">
        <v>15</v>
      </c>
      <c r="G683" s="35" t="str">
        <f t="shared" si="31"/>
        <v>LIVE</v>
      </c>
      <c r="H683" s="41">
        <v>23.2</v>
      </c>
      <c r="I683" s="12">
        <v>1</v>
      </c>
      <c r="J683" s="15">
        <v>2</v>
      </c>
      <c r="K683" s="26">
        <f t="shared" si="32"/>
        <v>422.73270746704259</v>
      </c>
      <c r="L683" s="27">
        <f>IF(H683&lt;VLOOKUP(B683,'Plot Info'!$A$2:$T$500,9,FALSE),K683*0.0001*(1/VLOOKUP(B683,'Plot Info'!$A$2:$T$500,12,FALSE)),K683*0.0001*(1/VLOOKUP(B683,'Plot Info'!$A$2:$T$500,13,FALSE)))</f>
        <v>0.33640000000000003</v>
      </c>
      <c r="M683" s="27">
        <f>IF(H683&lt;VLOOKUP(B683,'Plot Info'!$A$2:$T$500,9,FALSE),I683*1/(VLOOKUP(B683,'Plot Info'!$A$2:$T$500,12,FALSE)),I683*1/(VLOOKUP(B683,'Plot Info'!$A$2:$T$500,13,FALSE)))</f>
        <v>7.9577471545947667</v>
      </c>
      <c r="O683" s="40">
        <v>20</v>
      </c>
      <c r="P683" s="12">
        <v>161</v>
      </c>
    </row>
    <row r="684" spans="1:16">
      <c r="A684" s="27" t="str">
        <f t="shared" si="30"/>
        <v>MAC058</v>
      </c>
      <c r="B684" s="4" t="s">
        <v>339</v>
      </c>
      <c r="C684" s="27" t="str">
        <f>VLOOKUP(B684,'Plot Info'!$A$2:$T$500,2,FALSE)</f>
        <v>Michigan AmerifluxTower</v>
      </c>
      <c r="D684" s="37" t="s">
        <v>329</v>
      </c>
      <c r="E684" s="4" t="s">
        <v>117</v>
      </c>
      <c r="F684" s="4" t="s">
        <v>15</v>
      </c>
      <c r="G684" s="35" t="str">
        <f t="shared" si="31"/>
        <v>LIVE</v>
      </c>
      <c r="H684" s="41">
        <v>10.199999999999999</v>
      </c>
      <c r="I684" s="12">
        <v>1</v>
      </c>
      <c r="J684" s="15">
        <v>2</v>
      </c>
      <c r="K684" s="26">
        <f t="shared" si="32"/>
        <v>81.712824919870513</v>
      </c>
      <c r="L684" s="27">
        <f>IF(H684&lt;VLOOKUP(B684,'Plot Info'!$A$2:$T$500,9,FALSE),K684*0.0001*(1/VLOOKUP(B684,'Plot Info'!$A$2:$T$500,12,FALSE)),K684*0.0001*(1/VLOOKUP(B684,'Plot Info'!$A$2:$T$500,13,FALSE)))</f>
        <v>0.15390532544378699</v>
      </c>
      <c r="M684" s="27">
        <f>IF(H684&lt;VLOOKUP(B684,'Plot Info'!$A$2:$T$500,9,FALSE),I684*1/(VLOOKUP(B684,'Plot Info'!$A$2:$T$500,12,FALSE)),I684*1/(VLOOKUP(B684,'Plot Info'!$A$2:$T$500,13,FALSE)))</f>
        <v>18.834904507916608</v>
      </c>
      <c r="O684" s="40">
        <v>13</v>
      </c>
      <c r="P684" s="12">
        <v>158</v>
      </c>
    </row>
    <row r="685" spans="1:16">
      <c r="A685" s="27" t="str">
        <f t="shared" si="30"/>
        <v>MAC059</v>
      </c>
      <c r="B685" s="4" t="s">
        <v>339</v>
      </c>
      <c r="C685" s="27" t="str">
        <f>VLOOKUP(B685,'Plot Info'!$A$2:$T$500,2,FALSE)</f>
        <v>Michigan AmerifluxTower</v>
      </c>
      <c r="D685" s="37" t="s">
        <v>330</v>
      </c>
      <c r="E685" s="4" t="s">
        <v>117</v>
      </c>
      <c r="F685" s="4" t="s">
        <v>15</v>
      </c>
      <c r="G685" s="35" t="str">
        <f t="shared" si="31"/>
        <v>LIVE</v>
      </c>
      <c r="H685" s="41">
        <v>17.7</v>
      </c>
      <c r="I685" s="12">
        <v>1</v>
      </c>
      <c r="J685" s="15">
        <v>2</v>
      </c>
      <c r="K685" s="26">
        <f t="shared" si="32"/>
        <v>246.05739061078654</v>
      </c>
      <c r="L685" s="27">
        <f>IF(H685&lt;VLOOKUP(B685,'Plot Info'!$A$2:$T$500,9,FALSE),K685*0.0001*(1/VLOOKUP(B685,'Plot Info'!$A$2:$T$500,12,FALSE)),K685*0.0001*(1/VLOOKUP(B685,'Plot Info'!$A$2:$T$500,13,FALSE)))</f>
        <v>0.46344674556213011</v>
      </c>
      <c r="M685" s="27">
        <f>IF(H685&lt;VLOOKUP(B685,'Plot Info'!$A$2:$T$500,9,FALSE),I685*1/(VLOOKUP(B685,'Plot Info'!$A$2:$T$500,12,FALSE)),I685*1/(VLOOKUP(B685,'Plot Info'!$A$2:$T$500,13,FALSE)))</f>
        <v>18.834904507916608</v>
      </c>
      <c r="O685" s="40">
        <v>12.7</v>
      </c>
      <c r="P685" s="12">
        <v>158</v>
      </c>
    </row>
    <row r="686" spans="1:16">
      <c r="A686" s="27" t="str">
        <f t="shared" si="30"/>
        <v>MAC060</v>
      </c>
      <c r="B686" s="4" t="s">
        <v>339</v>
      </c>
      <c r="C686" s="27" t="str">
        <f>VLOOKUP(B686,'Plot Info'!$A$2:$T$500,2,FALSE)</f>
        <v>Michigan AmerifluxTower</v>
      </c>
      <c r="D686" s="37" t="s">
        <v>331</v>
      </c>
      <c r="E686" s="4" t="s">
        <v>117</v>
      </c>
      <c r="F686" s="4" t="s">
        <v>15</v>
      </c>
      <c r="G686" s="35" t="str">
        <f t="shared" si="31"/>
        <v>LIVE</v>
      </c>
      <c r="H686" s="41">
        <v>22.3</v>
      </c>
      <c r="I686" s="12">
        <v>1</v>
      </c>
      <c r="J686" s="15">
        <v>2</v>
      </c>
      <c r="K686" s="26">
        <f t="shared" si="32"/>
        <v>390.57065267591707</v>
      </c>
      <c r="L686" s="27">
        <f>IF(H686&lt;VLOOKUP(B686,'Plot Info'!$A$2:$T$500,9,FALSE),K686*0.0001*(1/VLOOKUP(B686,'Plot Info'!$A$2:$T$500,12,FALSE)),K686*0.0001*(1/VLOOKUP(B686,'Plot Info'!$A$2:$T$500,13,FALSE)))</f>
        <v>0.31080625000000001</v>
      </c>
      <c r="M686" s="27">
        <f>IF(H686&lt;VLOOKUP(B686,'Plot Info'!$A$2:$T$500,9,FALSE),I686*1/(VLOOKUP(B686,'Plot Info'!$A$2:$T$500,12,FALSE)),I686*1/(VLOOKUP(B686,'Plot Info'!$A$2:$T$500,13,FALSE)))</f>
        <v>7.9577471545947667</v>
      </c>
      <c r="O686" s="40">
        <v>12.18</v>
      </c>
      <c r="P686" s="12">
        <v>157</v>
      </c>
    </row>
    <row r="687" spans="1:16">
      <c r="A687" s="27" t="str">
        <f t="shared" si="30"/>
        <v>MAC061</v>
      </c>
      <c r="B687" s="4" t="s">
        <v>339</v>
      </c>
      <c r="C687" s="27" t="str">
        <f>VLOOKUP(B687,'Plot Info'!$A$2:$T$500,2,FALSE)</f>
        <v>Michigan AmerifluxTower</v>
      </c>
      <c r="D687" s="37" t="s">
        <v>332</v>
      </c>
      <c r="E687" s="4" t="s">
        <v>31</v>
      </c>
      <c r="F687" s="4" t="s">
        <v>214</v>
      </c>
      <c r="G687" s="35" t="str">
        <f t="shared" si="31"/>
        <v>LIVE</v>
      </c>
      <c r="H687" s="41">
        <v>18.8</v>
      </c>
      <c r="I687" s="12">
        <v>1</v>
      </c>
      <c r="J687" s="15">
        <v>2</v>
      </c>
      <c r="K687" s="26">
        <f t="shared" si="32"/>
        <v>277.59112687119415</v>
      </c>
      <c r="L687" s="27">
        <f>IF(H687&lt;VLOOKUP(B687,'Plot Info'!$A$2:$T$500,9,FALSE),K687*0.0001*(1/VLOOKUP(B687,'Plot Info'!$A$2:$T$500,12,FALSE)),K687*0.0001*(1/VLOOKUP(B687,'Plot Info'!$A$2:$T$500,13,FALSE)))</f>
        <v>0.52284023668639057</v>
      </c>
      <c r="M687" s="27">
        <f>IF(H687&lt;VLOOKUP(B687,'Plot Info'!$A$2:$T$500,9,FALSE),I687*1/(VLOOKUP(B687,'Plot Info'!$A$2:$T$500,12,FALSE)),I687*1/(VLOOKUP(B687,'Plot Info'!$A$2:$T$500,13,FALSE)))</f>
        <v>18.834904507916608</v>
      </c>
      <c r="O687" s="40">
        <v>4.7</v>
      </c>
      <c r="P687" s="12">
        <v>185</v>
      </c>
    </row>
    <row r="688" spans="1:16">
      <c r="A688" s="27" t="str">
        <f t="shared" si="30"/>
        <v>MAC062</v>
      </c>
      <c r="B688" s="4" t="s">
        <v>339</v>
      </c>
      <c r="C688" s="27" t="str">
        <f>VLOOKUP(B688,'Plot Info'!$A$2:$T$500,2,FALSE)</f>
        <v>Michigan AmerifluxTower</v>
      </c>
      <c r="D688" s="37" t="s">
        <v>333</v>
      </c>
      <c r="E688" s="4" t="s">
        <v>117</v>
      </c>
      <c r="F688" s="4" t="s">
        <v>15</v>
      </c>
      <c r="G688" s="35" t="str">
        <f t="shared" si="31"/>
        <v>LIVE</v>
      </c>
      <c r="H688" s="41">
        <v>22.3</v>
      </c>
      <c r="I688" s="12">
        <v>1</v>
      </c>
      <c r="J688" s="15">
        <v>2</v>
      </c>
      <c r="K688" s="26">
        <f t="shared" si="32"/>
        <v>390.57065267591707</v>
      </c>
      <c r="L688" s="27">
        <f>IF(H688&lt;VLOOKUP(B688,'Plot Info'!$A$2:$T$500,9,FALSE),K688*0.0001*(1/VLOOKUP(B688,'Plot Info'!$A$2:$T$500,12,FALSE)),K688*0.0001*(1/VLOOKUP(B688,'Plot Info'!$A$2:$T$500,13,FALSE)))</f>
        <v>0.31080625000000001</v>
      </c>
      <c r="M688" s="27">
        <f>IF(H688&lt;VLOOKUP(B688,'Plot Info'!$A$2:$T$500,9,FALSE),I688*1/(VLOOKUP(B688,'Plot Info'!$A$2:$T$500,12,FALSE)),I688*1/(VLOOKUP(B688,'Plot Info'!$A$2:$T$500,13,FALSE)))</f>
        <v>7.9577471545947667</v>
      </c>
      <c r="O688" s="40">
        <v>16.57</v>
      </c>
      <c r="P688" s="12">
        <v>140</v>
      </c>
    </row>
    <row r="689" spans="1:16">
      <c r="A689" s="27" t="str">
        <f t="shared" si="30"/>
        <v>MAC063</v>
      </c>
      <c r="B689" s="4" t="s">
        <v>339</v>
      </c>
      <c r="C689" s="27" t="str">
        <f>VLOOKUP(B689,'Plot Info'!$A$2:$T$500,2,FALSE)</f>
        <v>Michigan AmerifluxTower</v>
      </c>
      <c r="D689" s="37" t="s">
        <v>334</v>
      </c>
      <c r="E689" s="4" t="s">
        <v>8</v>
      </c>
      <c r="F689" s="4" t="s">
        <v>236</v>
      </c>
      <c r="G689" s="35" t="str">
        <f t="shared" si="31"/>
        <v>LIVE</v>
      </c>
      <c r="H689" s="41">
        <v>37.799999999999997</v>
      </c>
      <c r="I689" s="12">
        <v>1</v>
      </c>
      <c r="J689" s="15">
        <v>2</v>
      </c>
      <c r="K689" s="26">
        <f t="shared" si="32"/>
        <v>1122.2083117888099</v>
      </c>
      <c r="L689" s="27">
        <f>IF(H689&lt;VLOOKUP(B689,'Plot Info'!$A$2:$T$500,9,FALSE),K689*0.0001*(1/VLOOKUP(B689,'Plot Info'!$A$2:$T$500,12,FALSE)),K689*0.0001*(1/VLOOKUP(B689,'Plot Info'!$A$2:$T$500,13,FALSE)))</f>
        <v>0.89302499999999985</v>
      </c>
      <c r="M689" s="27">
        <f>IF(H689&lt;VLOOKUP(B689,'Plot Info'!$A$2:$T$500,9,FALSE),I689*1/(VLOOKUP(B689,'Plot Info'!$A$2:$T$500,12,FALSE)),I689*1/(VLOOKUP(B689,'Plot Info'!$A$2:$T$500,13,FALSE)))</f>
        <v>7.9577471545947667</v>
      </c>
      <c r="O689" s="40">
        <v>11.73</v>
      </c>
      <c r="P689" s="12">
        <v>130</v>
      </c>
    </row>
    <row r="690" spans="1:16">
      <c r="A690" s="27" t="str">
        <f t="shared" si="30"/>
        <v>MAC064</v>
      </c>
      <c r="B690" s="4" t="s">
        <v>339</v>
      </c>
      <c r="C690" s="27" t="str">
        <f>VLOOKUP(B690,'Plot Info'!$A$2:$T$500,2,FALSE)</f>
        <v>Michigan AmerifluxTower</v>
      </c>
      <c r="D690" s="37" t="s">
        <v>335</v>
      </c>
      <c r="E690" s="4" t="s">
        <v>8</v>
      </c>
      <c r="F690" s="4" t="s">
        <v>15</v>
      </c>
      <c r="G690" s="35" t="str">
        <f t="shared" si="31"/>
        <v>LIVE</v>
      </c>
      <c r="H690" s="41">
        <v>39.299999999999997</v>
      </c>
      <c r="I690" s="12">
        <v>1</v>
      </c>
      <c r="J690" s="15">
        <v>2</v>
      </c>
      <c r="K690" s="26">
        <f t="shared" si="32"/>
        <v>1213.0396093857248</v>
      </c>
      <c r="L690" s="27">
        <f>IF(H690&lt;VLOOKUP(B690,'Plot Info'!$A$2:$T$500,9,FALSE),K690*0.0001*(1/VLOOKUP(B690,'Plot Info'!$A$2:$T$500,12,FALSE)),K690*0.0001*(1/VLOOKUP(B690,'Plot Info'!$A$2:$T$500,13,FALSE)))</f>
        <v>0.96530624999999992</v>
      </c>
      <c r="M690" s="27">
        <f>IF(H690&lt;VLOOKUP(B690,'Plot Info'!$A$2:$T$500,9,FALSE),I690*1/(VLOOKUP(B690,'Plot Info'!$A$2:$T$500,12,FALSE)),I690*1/(VLOOKUP(B690,'Plot Info'!$A$2:$T$500,13,FALSE)))</f>
        <v>7.9577471545947667</v>
      </c>
      <c r="O690" s="40">
        <v>11.54</v>
      </c>
      <c r="P690" s="12">
        <v>128</v>
      </c>
    </row>
    <row r="691" spans="1:16">
      <c r="A691" s="27" t="str">
        <f t="shared" si="30"/>
        <v>MAC065</v>
      </c>
      <c r="B691" s="4" t="s">
        <v>339</v>
      </c>
      <c r="C691" s="27" t="str">
        <f>VLOOKUP(B691,'Plot Info'!$A$2:$T$500,2,FALSE)</f>
        <v>Michigan AmerifluxTower</v>
      </c>
      <c r="D691" s="37" t="s">
        <v>336</v>
      </c>
      <c r="E691" s="4" t="s">
        <v>10</v>
      </c>
      <c r="F691" s="4" t="s">
        <v>214</v>
      </c>
      <c r="G691" s="35" t="str">
        <f t="shared" si="31"/>
        <v>LIVE</v>
      </c>
      <c r="H691" s="41">
        <v>11.3</v>
      </c>
      <c r="I691" s="12">
        <v>1</v>
      </c>
      <c r="J691" s="15">
        <v>2</v>
      </c>
      <c r="K691" s="26">
        <f t="shared" si="32"/>
        <v>100.28749148422018</v>
      </c>
      <c r="L691" s="27">
        <f>IF(H691&lt;VLOOKUP(B691,'Plot Info'!$A$2:$T$500,9,FALSE),K691*0.0001*(1/VLOOKUP(B691,'Plot Info'!$A$2:$T$500,12,FALSE)),K691*0.0001*(1/VLOOKUP(B691,'Plot Info'!$A$2:$T$500,13,FALSE)))</f>
        <v>0.18889053254437874</v>
      </c>
      <c r="M691" s="27">
        <f>IF(H691&lt;VLOOKUP(B691,'Plot Info'!$A$2:$T$500,9,FALSE),I691*1/(VLOOKUP(B691,'Plot Info'!$A$2:$T$500,12,FALSE)),I691*1/(VLOOKUP(B691,'Plot Info'!$A$2:$T$500,13,FALSE)))</f>
        <v>18.834904507916608</v>
      </c>
      <c r="O691" s="40">
        <v>10.55</v>
      </c>
      <c r="P691" s="12">
        <v>127</v>
      </c>
    </row>
    <row r="692" spans="1:16">
      <c r="A692" s="27" t="str">
        <f t="shared" si="30"/>
        <v>MAC066</v>
      </c>
      <c r="B692" s="4" t="s">
        <v>339</v>
      </c>
      <c r="C692" s="27" t="str">
        <f>VLOOKUP(B692,'Plot Info'!$A$2:$T$500,2,FALSE)</f>
        <v>Michigan AmerifluxTower</v>
      </c>
      <c r="D692" s="37" t="s">
        <v>337</v>
      </c>
      <c r="E692" s="4" t="s">
        <v>10</v>
      </c>
      <c r="F692" s="4" t="s">
        <v>214</v>
      </c>
      <c r="G692" s="35" t="str">
        <f t="shared" si="31"/>
        <v>LIVE</v>
      </c>
      <c r="H692" s="41">
        <v>10.6</v>
      </c>
      <c r="I692" s="12">
        <v>1</v>
      </c>
      <c r="J692" s="15">
        <v>2</v>
      </c>
      <c r="K692" s="26">
        <f t="shared" si="32"/>
        <v>88.247337639337289</v>
      </c>
      <c r="L692" s="27">
        <f>IF(H692&lt;VLOOKUP(B692,'Plot Info'!$A$2:$T$500,9,FALSE),K692*0.0001*(1/VLOOKUP(B692,'Plot Info'!$A$2:$T$500,12,FALSE)),K692*0.0001*(1/VLOOKUP(B692,'Plot Info'!$A$2:$T$500,13,FALSE)))</f>
        <v>0.16621301775147931</v>
      </c>
      <c r="M692" s="27">
        <f>IF(H692&lt;VLOOKUP(B692,'Plot Info'!$A$2:$T$500,9,FALSE),I692*1/(VLOOKUP(B692,'Plot Info'!$A$2:$T$500,12,FALSE)),I692*1/(VLOOKUP(B692,'Plot Info'!$A$2:$T$500,13,FALSE)))</f>
        <v>18.834904507916608</v>
      </c>
      <c r="O692" s="40">
        <v>10.55</v>
      </c>
      <c r="P692" s="12">
        <v>129</v>
      </c>
    </row>
    <row r="693" spans="1:16">
      <c r="A693" s="27" t="str">
        <f t="shared" si="30"/>
        <v>MAC067</v>
      </c>
      <c r="B693" s="4" t="s">
        <v>339</v>
      </c>
      <c r="C693" s="27" t="str">
        <f>VLOOKUP(B693,'Plot Info'!$A$2:$T$500,2,FALSE)</f>
        <v>Michigan AmerifluxTower</v>
      </c>
      <c r="D693" s="37" t="s">
        <v>338</v>
      </c>
      <c r="E693" s="4" t="s">
        <v>8</v>
      </c>
      <c r="F693" s="4" t="s">
        <v>15</v>
      </c>
      <c r="G693" s="35" t="str">
        <f t="shared" si="31"/>
        <v>LIVE</v>
      </c>
      <c r="H693" s="41">
        <v>26.7</v>
      </c>
      <c r="I693" s="12">
        <v>1</v>
      </c>
      <c r="J693" s="15">
        <v>2</v>
      </c>
      <c r="K693" s="26">
        <f t="shared" si="32"/>
        <v>559.90249670440687</v>
      </c>
      <c r="L693" s="27">
        <f>IF(H693&lt;VLOOKUP(B693,'Plot Info'!$A$2:$T$500,9,FALSE),K693*0.0001*(1/VLOOKUP(B693,'Plot Info'!$A$2:$T$500,12,FALSE)),K693*0.0001*(1/VLOOKUP(B693,'Plot Info'!$A$2:$T$500,13,FALSE)))</f>
        <v>0.44555624999999993</v>
      </c>
      <c r="M693" s="27">
        <f>IF(H693&lt;VLOOKUP(B693,'Plot Info'!$A$2:$T$500,9,FALSE),I693*1/(VLOOKUP(B693,'Plot Info'!$A$2:$T$500,12,FALSE)),I693*1/(VLOOKUP(B693,'Plot Info'!$A$2:$T$500,13,FALSE)))</f>
        <v>7.9577471545947667</v>
      </c>
      <c r="O693" s="40">
        <v>19.41</v>
      </c>
      <c r="P693" s="12">
        <v>87</v>
      </c>
    </row>
    <row r="694" spans="1:16">
      <c r="A694" s="27" t="str">
        <f t="shared" si="30"/>
        <v>MAC068</v>
      </c>
      <c r="B694" s="4" t="s">
        <v>339</v>
      </c>
      <c r="C694" s="27" t="str">
        <f>VLOOKUP(B694,'Plot Info'!$A$2:$T$500,2,FALSE)</f>
        <v>Michigan AmerifluxTower</v>
      </c>
      <c r="D694" s="37" t="s">
        <v>340</v>
      </c>
      <c r="E694" s="4" t="s">
        <v>8</v>
      </c>
      <c r="F694" s="4" t="s">
        <v>15</v>
      </c>
      <c r="G694" s="35" t="str">
        <f t="shared" si="31"/>
        <v>LIVE</v>
      </c>
      <c r="H694" s="41">
        <v>27.8</v>
      </c>
      <c r="I694" s="12">
        <v>1</v>
      </c>
      <c r="J694" s="15">
        <v>2</v>
      </c>
      <c r="K694" s="26">
        <f t="shared" si="32"/>
        <v>606.98711660008394</v>
      </c>
      <c r="L694" s="27">
        <f>IF(H694&lt;VLOOKUP(B694,'Plot Info'!$A$2:$T$500,9,FALSE),K694*0.0001*(1/VLOOKUP(B694,'Plot Info'!$A$2:$T$500,12,FALSE)),K694*0.0001*(1/VLOOKUP(B694,'Plot Info'!$A$2:$T$500,13,FALSE)))</f>
        <v>0.48302500000000004</v>
      </c>
      <c r="M694" s="27">
        <f>IF(H694&lt;VLOOKUP(B694,'Plot Info'!$A$2:$T$500,9,FALSE),I694*1/(VLOOKUP(B694,'Plot Info'!$A$2:$T$500,12,FALSE)),I694*1/(VLOOKUP(B694,'Plot Info'!$A$2:$T$500,13,FALSE)))</f>
        <v>7.9577471545947667</v>
      </c>
      <c r="O694" s="40">
        <v>19.84</v>
      </c>
      <c r="P694" s="12">
        <v>85</v>
      </c>
    </row>
    <row r="695" spans="1:16">
      <c r="A695" s="27" t="str">
        <f t="shared" si="30"/>
        <v>MAC069</v>
      </c>
      <c r="B695" s="4" t="s">
        <v>339</v>
      </c>
      <c r="C695" s="27" t="str">
        <f>VLOOKUP(B695,'Plot Info'!$A$2:$T$500,2,FALSE)</f>
        <v>Michigan AmerifluxTower</v>
      </c>
      <c r="D695" s="37" t="s">
        <v>341</v>
      </c>
      <c r="E695" s="4" t="s">
        <v>317</v>
      </c>
      <c r="F695" s="4" t="s">
        <v>15</v>
      </c>
      <c r="G695" s="35" t="str">
        <f t="shared" si="31"/>
        <v>LIVE</v>
      </c>
      <c r="H695" s="41">
        <v>35.5</v>
      </c>
      <c r="I695" s="12">
        <v>1</v>
      </c>
      <c r="J695" s="15">
        <v>2</v>
      </c>
      <c r="K695" s="26">
        <f t="shared" si="32"/>
        <v>989.79803542163415</v>
      </c>
      <c r="L695" s="27">
        <f>IF(H695&lt;VLOOKUP(B695,'Plot Info'!$A$2:$T$500,9,FALSE),K695*0.0001*(1/VLOOKUP(B695,'Plot Info'!$A$2:$T$500,12,FALSE)),K695*0.0001*(1/VLOOKUP(B695,'Plot Info'!$A$2:$T$500,13,FALSE)))</f>
        <v>0.78765624999999995</v>
      </c>
      <c r="M695" s="27">
        <f>IF(H695&lt;VLOOKUP(B695,'Plot Info'!$A$2:$T$500,9,FALSE),I695*1/(VLOOKUP(B695,'Plot Info'!$A$2:$T$500,12,FALSE)),I695*1/(VLOOKUP(B695,'Plot Info'!$A$2:$T$500,13,FALSE)))</f>
        <v>7.9577471545947667</v>
      </c>
      <c r="O695" s="40">
        <v>20</v>
      </c>
      <c r="P695" s="12">
        <v>71</v>
      </c>
    </row>
    <row r="696" spans="1:16">
      <c r="A696" s="27" t="str">
        <f t="shared" si="30"/>
        <v>MAC070</v>
      </c>
      <c r="B696" s="4" t="s">
        <v>339</v>
      </c>
      <c r="C696" s="27" t="str">
        <f>VLOOKUP(B696,'Plot Info'!$A$2:$T$500,2,FALSE)</f>
        <v>Michigan AmerifluxTower</v>
      </c>
      <c r="D696" s="37" t="s">
        <v>342</v>
      </c>
      <c r="E696" s="4" t="s">
        <v>10</v>
      </c>
      <c r="F696" s="4" t="s">
        <v>81</v>
      </c>
      <c r="G696" s="35" t="str">
        <f t="shared" si="31"/>
        <v>DEAD</v>
      </c>
      <c r="H696" s="41">
        <v>15.4</v>
      </c>
      <c r="I696" s="12">
        <v>1</v>
      </c>
      <c r="J696" s="15">
        <v>2</v>
      </c>
      <c r="K696" s="26">
        <f t="shared" si="32"/>
        <v>186.26502843133886</v>
      </c>
      <c r="L696" s="27">
        <f>IF(H696&lt;VLOOKUP(B696,'Plot Info'!$A$2:$T$500,9,FALSE),K696*0.0001*(1/VLOOKUP(B696,'Plot Info'!$A$2:$T$500,12,FALSE)),K696*0.0001*(1/VLOOKUP(B696,'Plot Info'!$A$2:$T$500,13,FALSE)))</f>
        <v>0.35082840236686402</v>
      </c>
      <c r="M696" s="27">
        <f>IF(H696&lt;VLOOKUP(B696,'Plot Info'!$A$2:$T$500,9,FALSE),I696*1/(VLOOKUP(B696,'Plot Info'!$A$2:$T$500,12,FALSE)),I696*1/(VLOOKUP(B696,'Plot Info'!$A$2:$T$500,13,FALSE)))</f>
        <v>18.834904507916608</v>
      </c>
      <c r="O696" s="40">
        <v>11</v>
      </c>
      <c r="P696" s="12">
        <v>97</v>
      </c>
    </row>
    <row r="697" spans="1:16">
      <c r="A697" s="27" t="str">
        <f t="shared" si="30"/>
        <v>MAC071</v>
      </c>
      <c r="B697" s="4" t="s">
        <v>339</v>
      </c>
      <c r="C697" s="27" t="str">
        <f>VLOOKUP(B697,'Plot Info'!$A$2:$T$500,2,FALSE)</f>
        <v>Michigan AmerifluxTower</v>
      </c>
      <c r="D697" s="37" t="s">
        <v>343</v>
      </c>
      <c r="E697" s="4" t="s">
        <v>10</v>
      </c>
      <c r="F697" s="4" t="s">
        <v>214</v>
      </c>
      <c r="G697" s="35" t="str">
        <f t="shared" si="31"/>
        <v>LIVE</v>
      </c>
      <c r="H697" s="41">
        <v>10.8</v>
      </c>
      <c r="I697" s="12">
        <v>1</v>
      </c>
      <c r="J697" s="15">
        <v>2</v>
      </c>
      <c r="K697" s="26">
        <f t="shared" si="32"/>
        <v>91.608841778678382</v>
      </c>
      <c r="L697" s="27">
        <f>IF(H697&lt;VLOOKUP(B697,'Plot Info'!$A$2:$T$500,9,FALSE),K697*0.0001*(1/VLOOKUP(B697,'Plot Info'!$A$2:$T$500,12,FALSE)),K697*0.0001*(1/VLOOKUP(B697,'Plot Info'!$A$2:$T$500,13,FALSE)))</f>
        <v>0.17254437869822487</v>
      </c>
      <c r="M697" s="27">
        <f>IF(H697&lt;VLOOKUP(B697,'Plot Info'!$A$2:$T$500,9,FALSE),I697*1/(VLOOKUP(B697,'Plot Info'!$A$2:$T$500,12,FALSE)),I697*1/(VLOOKUP(B697,'Plot Info'!$A$2:$T$500,13,FALSE)))</f>
        <v>18.834904507916608</v>
      </c>
      <c r="O697" s="40">
        <v>12</v>
      </c>
      <c r="P697" s="12">
        <v>85</v>
      </c>
    </row>
    <row r="698" spans="1:16">
      <c r="A698" s="27" t="str">
        <f t="shared" si="30"/>
        <v>MAC072</v>
      </c>
      <c r="B698" s="4" t="s">
        <v>339</v>
      </c>
      <c r="C698" s="27" t="str">
        <f>VLOOKUP(B698,'Plot Info'!$A$2:$T$500,2,FALSE)</f>
        <v>Michigan AmerifluxTower</v>
      </c>
      <c r="D698" s="37" t="s">
        <v>344</v>
      </c>
      <c r="E698" s="4" t="s">
        <v>31</v>
      </c>
      <c r="F698" s="4" t="s">
        <v>214</v>
      </c>
      <c r="G698" s="35" t="str">
        <f t="shared" si="31"/>
        <v>LIVE</v>
      </c>
      <c r="H698" s="41">
        <v>10.7</v>
      </c>
      <c r="I698" s="12">
        <v>1</v>
      </c>
      <c r="J698" s="15">
        <v>2</v>
      </c>
      <c r="K698" s="26">
        <f t="shared" si="32"/>
        <v>89.920235727373836</v>
      </c>
      <c r="L698" s="27">
        <f>IF(H698&lt;VLOOKUP(B698,'Plot Info'!$A$2:$T$500,9,FALSE),K698*0.0001*(1/VLOOKUP(B698,'Plot Info'!$A$2:$T$500,12,FALSE)),K698*0.0001*(1/VLOOKUP(B698,'Plot Info'!$A$2:$T$500,13,FALSE)))</f>
        <v>0.16936390532544376</v>
      </c>
      <c r="M698" s="27">
        <f>IF(H698&lt;VLOOKUP(B698,'Plot Info'!$A$2:$T$500,9,FALSE),I698*1/(VLOOKUP(B698,'Plot Info'!$A$2:$T$500,12,FALSE)),I698*1/(VLOOKUP(B698,'Plot Info'!$A$2:$T$500,13,FALSE)))</f>
        <v>18.834904507916608</v>
      </c>
      <c r="O698" s="40">
        <v>8.91</v>
      </c>
      <c r="P698" s="12">
        <v>87</v>
      </c>
    </row>
    <row r="699" spans="1:16">
      <c r="A699" s="27" t="str">
        <f t="shared" si="30"/>
        <v>MAC073</v>
      </c>
      <c r="B699" s="4" t="s">
        <v>339</v>
      </c>
      <c r="C699" s="27" t="str">
        <f>VLOOKUP(B699,'Plot Info'!$A$2:$T$500,2,FALSE)</f>
        <v>Michigan AmerifluxTower</v>
      </c>
      <c r="D699" s="37" t="s">
        <v>345</v>
      </c>
      <c r="E699" s="4" t="s">
        <v>117</v>
      </c>
      <c r="F699" s="4" t="s">
        <v>16</v>
      </c>
      <c r="G699" s="35" t="str">
        <f t="shared" si="31"/>
        <v>LIVE</v>
      </c>
      <c r="H699" s="41">
        <v>19</v>
      </c>
      <c r="I699" s="12">
        <v>1</v>
      </c>
      <c r="J699" s="15">
        <v>2</v>
      </c>
      <c r="K699" s="26">
        <f t="shared" si="32"/>
        <v>283.5287369864788</v>
      </c>
      <c r="L699" s="27">
        <f>IF(H699&lt;VLOOKUP(B699,'Plot Info'!$A$2:$T$500,9,FALSE),K699*0.0001*(1/VLOOKUP(B699,'Plot Info'!$A$2:$T$500,12,FALSE)),K699*0.0001*(1/VLOOKUP(B699,'Plot Info'!$A$2:$T$500,13,FALSE)))</f>
        <v>0.53402366863905326</v>
      </c>
      <c r="M699" s="27">
        <f>IF(H699&lt;VLOOKUP(B699,'Plot Info'!$A$2:$T$500,9,FALSE),I699*1/(VLOOKUP(B699,'Plot Info'!$A$2:$T$500,12,FALSE)),I699*1/(VLOOKUP(B699,'Plot Info'!$A$2:$T$500,13,FALSE)))</f>
        <v>18.834904507916608</v>
      </c>
      <c r="O699" s="40">
        <v>5.93</v>
      </c>
      <c r="P699" s="12">
        <v>74</v>
      </c>
    </row>
    <row r="700" spans="1:16">
      <c r="A700" s="27" t="str">
        <f t="shared" si="30"/>
        <v>MAC074</v>
      </c>
      <c r="B700" s="4" t="s">
        <v>339</v>
      </c>
      <c r="C700" s="27" t="str">
        <f>VLOOKUP(B700,'Plot Info'!$A$2:$T$500,2,FALSE)</f>
        <v>Michigan AmerifluxTower</v>
      </c>
      <c r="D700" s="37" t="s">
        <v>346</v>
      </c>
      <c r="E700" s="4" t="s">
        <v>117</v>
      </c>
      <c r="F700" s="4" t="s">
        <v>15</v>
      </c>
      <c r="G700" s="35" t="str">
        <f t="shared" si="31"/>
        <v>LIVE</v>
      </c>
      <c r="H700" s="41">
        <v>20.100000000000001</v>
      </c>
      <c r="I700" s="12">
        <v>1</v>
      </c>
      <c r="J700" s="15">
        <v>2</v>
      </c>
      <c r="K700" s="26">
        <f t="shared" si="32"/>
        <v>317.30871199420312</v>
      </c>
      <c r="L700" s="27">
        <f>IF(H700&lt;VLOOKUP(B700,'Plot Info'!$A$2:$T$500,9,FALSE),K700*0.0001*(1/VLOOKUP(B700,'Plot Info'!$A$2:$T$500,12,FALSE)),K700*0.0001*(1/VLOOKUP(B700,'Plot Info'!$A$2:$T$500,13,FALSE)))</f>
        <v>0.25250625000000004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O700" s="40">
        <v>5.49</v>
      </c>
      <c r="P700" s="12">
        <v>70</v>
      </c>
    </row>
    <row r="701" spans="1:16">
      <c r="A701" s="27" t="str">
        <f t="shared" si="30"/>
        <v>MAC075</v>
      </c>
      <c r="B701" s="4" t="s">
        <v>339</v>
      </c>
      <c r="C701" s="27" t="str">
        <f>VLOOKUP(B701,'Plot Info'!$A$2:$T$500,2,FALSE)</f>
        <v>Michigan AmerifluxTower</v>
      </c>
      <c r="D701" s="37" t="s">
        <v>347</v>
      </c>
      <c r="E701" s="4" t="s">
        <v>117</v>
      </c>
      <c r="F701" s="4" t="s">
        <v>15</v>
      </c>
      <c r="G701" s="35" t="str">
        <f t="shared" si="31"/>
        <v>LIVE</v>
      </c>
      <c r="H701" s="41">
        <v>18.5</v>
      </c>
      <c r="I701" s="12">
        <v>1</v>
      </c>
      <c r="J701" s="15">
        <v>2</v>
      </c>
      <c r="K701" s="26">
        <f t="shared" si="32"/>
        <v>268.80252142277669</v>
      </c>
      <c r="L701" s="27">
        <f>IF(H701&lt;VLOOKUP(B701,'Plot Info'!$A$2:$T$500,9,FALSE),K701*0.0001*(1/VLOOKUP(B701,'Plot Info'!$A$2:$T$500,12,FALSE)),K701*0.0001*(1/VLOOKUP(B701,'Plot Info'!$A$2:$T$500,13,FALSE)))</f>
        <v>0.50628698224852076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O701" s="40">
        <v>5.88</v>
      </c>
      <c r="P701" s="12">
        <v>68</v>
      </c>
    </row>
    <row r="702" spans="1:16">
      <c r="A702" s="27" t="str">
        <f t="shared" si="30"/>
        <v>MAC076</v>
      </c>
      <c r="B702" s="4" t="s">
        <v>339</v>
      </c>
      <c r="C702" s="27" t="str">
        <f>VLOOKUP(B702,'Plot Info'!$A$2:$T$500,2,FALSE)</f>
        <v>Michigan AmerifluxTower</v>
      </c>
      <c r="D702" s="37" t="s">
        <v>348</v>
      </c>
      <c r="E702" s="4" t="s">
        <v>31</v>
      </c>
      <c r="F702" s="4" t="s">
        <v>81</v>
      </c>
      <c r="G702" s="35" t="str">
        <f t="shared" si="31"/>
        <v>DEAD</v>
      </c>
      <c r="H702" s="41">
        <v>15.4</v>
      </c>
      <c r="I702" s="12">
        <v>1</v>
      </c>
      <c r="J702" s="15">
        <v>2</v>
      </c>
      <c r="K702" s="26">
        <f t="shared" si="32"/>
        <v>186.26502843133886</v>
      </c>
      <c r="L702" s="27">
        <f>IF(H702&lt;VLOOKUP(B702,'Plot Info'!$A$2:$T$500,9,FALSE),K702*0.0001*(1/VLOOKUP(B702,'Plot Info'!$A$2:$T$500,12,FALSE)),K702*0.0001*(1/VLOOKUP(B702,'Plot Info'!$A$2:$T$500,13,FALSE)))</f>
        <v>0.35082840236686402</v>
      </c>
      <c r="M702" s="27">
        <f>IF(H702&lt;VLOOKUP(B702,'Plot Info'!$A$2:$T$500,9,FALSE),I702*1/(VLOOKUP(B702,'Plot Info'!$A$2:$T$500,12,FALSE)),I702*1/(VLOOKUP(B702,'Plot Info'!$A$2:$T$500,13,FALSE)))</f>
        <v>18.834904507916608</v>
      </c>
      <c r="O702" s="40">
        <v>10</v>
      </c>
      <c r="P702" s="12">
        <v>56</v>
      </c>
    </row>
    <row r="703" spans="1:16">
      <c r="A703" s="27" t="str">
        <f t="shared" si="30"/>
        <v>MAC077</v>
      </c>
      <c r="B703" s="4" t="s">
        <v>339</v>
      </c>
      <c r="C703" s="27" t="str">
        <f>VLOOKUP(B703,'Plot Info'!$A$2:$T$500,2,FALSE)</f>
        <v>Michigan AmerifluxTower</v>
      </c>
      <c r="D703" s="37" t="s">
        <v>349</v>
      </c>
      <c r="E703" s="4" t="s">
        <v>317</v>
      </c>
      <c r="F703" s="4" t="s">
        <v>15</v>
      </c>
      <c r="G703" s="35" t="str">
        <f t="shared" si="31"/>
        <v>LIVE</v>
      </c>
      <c r="H703" s="41">
        <v>22.8</v>
      </c>
      <c r="I703" s="12">
        <v>1</v>
      </c>
      <c r="J703" s="15">
        <v>2</v>
      </c>
      <c r="K703" s="26">
        <f t="shared" si="32"/>
        <v>408.28138126052954</v>
      </c>
      <c r="L703" s="27">
        <f>IF(H703&lt;VLOOKUP(B703,'Plot Info'!$A$2:$T$500,9,FALSE),K703*0.0001*(1/VLOOKUP(B703,'Plot Info'!$A$2:$T$500,12,FALSE)),K703*0.0001*(1/VLOOKUP(B703,'Plot Info'!$A$2:$T$500,13,FALSE)))</f>
        <v>0.32490000000000002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16.420000000000002</v>
      </c>
      <c r="P703" s="12">
        <v>62</v>
      </c>
    </row>
    <row r="704" spans="1:16">
      <c r="A704" s="27" t="str">
        <f t="shared" si="30"/>
        <v>MFA001</v>
      </c>
      <c r="B704" s="4" t="s">
        <v>350</v>
      </c>
      <c r="C704" s="27" t="str">
        <f>VLOOKUP(B704,'Plot Info'!$A$2:$T$500,2,FALSE)</f>
        <v>Michigan Facet Site</v>
      </c>
      <c r="D704" s="38" t="s">
        <v>161</v>
      </c>
      <c r="E704" s="4" t="s">
        <v>8</v>
      </c>
      <c r="F704" s="4" t="s">
        <v>236</v>
      </c>
      <c r="G704" s="35" t="str">
        <f t="shared" si="31"/>
        <v>LIVE</v>
      </c>
      <c r="H704" s="41">
        <v>32</v>
      </c>
      <c r="I704" s="12">
        <v>1</v>
      </c>
      <c r="J704" s="15">
        <v>2</v>
      </c>
      <c r="K704" s="26">
        <f t="shared" si="32"/>
        <v>804.24771931898704</v>
      </c>
      <c r="L704" s="27">
        <f>IF(H704&lt;VLOOKUP(B704,'Plot Info'!$A$2:$T$500,9,FALSE),K704*0.0001*(1/VLOOKUP(B704,'Plot Info'!$A$2:$T$500,12,FALSE)),K704*0.0001*(1/VLOOKUP(B704,'Plot Info'!$A$2:$T$500,13,FALSE)))</f>
        <v>0.64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3.9</v>
      </c>
      <c r="P704" s="12">
        <v>285</v>
      </c>
    </row>
    <row r="705" spans="1:16">
      <c r="A705" s="27" t="str">
        <f t="shared" si="30"/>
        <v>MFA002</v>
      </c>
      <c r="B705" s="4" t="s">
        <v>350</v>
      </c>
      <c r="C705" s="27" t="str">
        <f>VLOOKUP(B705,'Plot Info'!$A$2:$T$500,2,FALSE)</f>
        <v>Michigan Facet Site</v>
      </c>
      <c r="D705" s="38" t="s">
        <v>162</v>
      </c>
      <c r="E705" s="4" t="s">
        <v>8</v>
      </c>
      <c r="F705" s="4" t="s">
        <v>236</v>
      </c>
      <c r="G705" s="35" t="str">
        <f t="shared" si="31"/>
        <v>LIVE</v>
      </c>
      <c r="H705" s="41">
        <v>29.4</v>
      </c>
      <c r="I705" s="12">
        <v>1</v>
      </c>
      <c r="J705" s="15">
        <v>2</v>
      </c>
      <c r="K705" s="26">
        <f t="shared" si="32"/>
        <v>678.86675651421831</v>
      </c>
      <c r="L705" s="27">
        <f>IF(H705&lt;VLOOKUP(B705,'Plot Info'!$A$2:$T$500,9,FALSE),K705*0.0001*(1/VLOOKUP(B705,'Plot Info'!$A$2:$T$500,12,FALSE)),K705*0.0001*(1/VLOOKUP(B705,'Plot Info'!$A$2:$T$500,13,FALSE)))</f>
        <v>0.54022499999999996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4.58</v>
      </c>
      <c r="P705" s="12">
        <v>287</v>
      </c>
    </row>
    <row r="706" spans="1:16">
      <c r="A706" s="27" t="str">
        <f t="shared" ref="A706:A769" si="33">CONCATENATE(B706,D706)</f>
        <v>MFA003</v>
      </c>
      <c r="B706" s="4" t="s">
        <v>350</v>
      </c>
      <c r="C706" s="27" t="str">
        <f>VLOOKUP(B706,'Plot Info'!$A$2:$T$500,2,FALSE)</f>
        <v>Michigan Facet Site</v>
      </c>
      <c r="D706" s="38" t="s">
        <v>163</v>
      </c>
      <c r="E706" s="4" t="s">
        <v>10</v>
      </c>
      <c r="F706" s="4" t="s">
        <v>16</v>
      </c>
      <c r="G706" s="35" t="str">
        <f t="shared" ref="G706:G769" si="34">IF(F706="*","DEAD","LIVE")</f>
        <v>LIVE</v>
      </c>
      <c r="H706" s="41">
        <v>16.5</v>
      </c>
      <c r="I706" s="12">
        <v>1</v>
      </c>
      <c r="J706" s="15">
        <v>2</v>
      </c>
      <c r="K706" s="26">
        <f t="shared" ref="K706:K769" si="35">((H706/2)^2)*PI()*I706</f>
        <v>213.8246499849553</v>
      </c>
      <c r="L706" s="27">
        <f>IF(H706&lt;VLOOKUP(B706,'Plot Info'!$A$2:$T$500,9,FALSE),K706*0.0001*(1/VLOOKUP(B706,'Plot Info'!$A$2:$T$500,12,FALSE)),K706*0.0001*(1/VLOOKUP(B706,'Plot Info'!$A$2:$T$500,13,FALSE)))</f>
        <v>0.40273668639053256</v>
      </c>
      <c r="M706" s="27">
        <f>IF(H706&lt;VLOOKUP(B706,'Plot Info'!$A$2:$T$500,9,FALSE),I706*1/(VLOOKUP(B706,'Plot Info'!$A$2:$T$500,12,FALSE)),I706*1/(VLOOKUP(B706,'Plot Info'!$A$2:$T$500,13,FALSE)))</f>
        <v>18.834904507916608</v>
      </c>
      <c r="O706" s="40">
        <v>7.02</v>
      </c>
      <c r="P706" s="12">
        <v>308</v>
      </c>
    </row>
    <row r="707" spans="1:16">
      <c r="A707" s="27" t="str">
        <f t="shared" si="33"/>
        <v>MFA004</v>
      </c>
      <c r="B707" s="4" t="s">
        <v>350</v>
      </c>
      <c r="C707" s="27" t="str">
        <f>VLOOKUP(B707,'Plot Info'!$A$2:$T$500,2,FALSE)</f>
        <v>Michigan Facet Site</v>
      </c>
      <c r="D707" s="38" t="s">
        <v>164</v>
      </c>
      <c r="E707" s="4" t="s">
        <v>282</v>
      </c>
      <c r="F707" s="4" t="s">
        <v>214</v>
      </c>
      <c r="G707" s="35" t="str">
        <f t="shared" si="34"/>
        <v>LIVE</v>
      </c>
      <c r="H707" s="41">
        <v>12.6</v>
      </c>
      <c r="I707" s="12">
        <v>1</v>
      </c>
      <c r="J707" s="15">
        <v>2</v>
      </c>
      <c r="K707" s="26">
        <f t="shared" si="35"/>
        <v>124.68981242097888</v>
      </c>
      <c r="L707" s="27">
        <f>IF(H707&lt;VLOOKUP(B707,'Plot Info'!$A$2:$T$500,9,FALSE),K707*0.0001*(1/VLOOKUP(B707,'Plot Info'!$A$2:$T$500,12,FALSE)),K707*0.0001*(1/VLOOKUP(B707,'Plot Info'!$A$2:$T$500,13,FALSE)))</f>
        <v>0.23485207100591715</v>
      </c>
      <c r="M707" s="27">
        <f>IF(H707&lt;VLOOKUP(B707,'Plot Info'!$A$2:$T$500,9,FALSE),I707*1/(VLOOKUP(B707,'Plot Info'!$A$2:$T$500,12,FALSE)),I707*1/(VLOOKUP(B707,'Plot Info'!$A$2:$T$500,13,FALSE)))</f>
        <v>18.834904507916608</v>
      </c>
      <c r="O707" s="40">
        <v>5.91</v>
      </c>
      <c r="P707" s="12">
        <v>315</v>
      </c>
    </row>
    <row r="708" spans="1:16">
      <c r="A708" s="27" t="str">
        <f t="shared" si="33"/>
        <v>MFA005</v>
      </c>
      <c r="B708" s="4" t="s">
        <v>350</v>
      </c>
      <c r="C708" s="27" t="str">
        <f>VLOOKUP(B708,'Plot Info'!$A$2:$T$500,2,FALSE)</f>
        <v>Michigan Facet Site</v>
      </c>
      <c r="D708" s="38" t="s">
        <v>165</v>
      </c>
      <c r="E708" s="4" t="s">
        <v>282</v>
      </c>
      <c r="F708" s="4" t="s">
        <v>214</v>
      </c>
      <c r="G708" s="35" t="str">
        <f t="shared" si="34"/>
        <v>LIVE</v>
      </c>
      <c r="H708" s="41">
        <v>10.6</v>
      </c>
      <c r="I708" s="12">
        <v>1</v>
      </c>
      <c r="J708" s="15">
        <v>2</v>
      </c>
      <c r="K708" s="26">
        <f t="shared" si="35"/>
        <v>88.247337639337289</v>
      </c>
      <c r="L708" s="27">
        <f>IF(H708&lt;VLOOKUP(B708,'Plot Info'!$A$2:$T$500,9,FALSE),K708*0.0001*(1/VLOOKUP(B708,'Plot Info'!$A$2:$T$500,12,FALSE)),K708*0.0001*(1/VLOOKUP(B708,'Plot Info'!$A$2:$T$500,13,FALSE)))</f>
        <v>0.16621301775147931</v>
      </c>
      <c r="M708" s="27">
        <f>IF(H708&lt;VLOOKUP(B708,'Plot Info'!$A$2:$T$500,9,FALSE),I708*1/(VLOOKUP(B708,'Plot Info'!$A$2:$T$500,12,FALSE)),I708*1/(VLOOKUP(B708,'Plot Info'!$A$2:$T$500,13,FALSE)))</f>
        <v>18.834904507916608</v>
      </c>
      <c r="O708" s="40">
        <v>7.28</v>
      </c>
      <c r="P708" s="12">
        <v>318</v>
      </c>
    </row>
    <row r="709" spans="1:16">
      <c r="A709" s="27" t="str">
        <f t="shared" si="33"/>
        <v>MFA006</v>
      </c>
      <c r="B709" s="4" t="s">
        <v>350</v>
      </c>
      <c r="C709" s="27" t="str">
        <f>VLOOKUP(B709,'Plot Info'!$A$2:$T$500,2,FALSE)</f>
        <v>Michigan Facet Site</v>
      </c>
      <c r="D709" s="38" t="s">
        <v>166</v>
      </c>
      <c r="E709" s="4" t="s">
        <v>317</v>
      </c>
      <c r="F709" s="4" t="s">
        <v>81</v>
      </c>
      <c r="G709" s="35" t="str">
        <f t="shared" si="34"/>
        <v>DEAD</v>
      </c>
      <c r="H709" s="41">
        <v>38.6</v>
      </c>
      <c r="I709" s="12">
        <v>1</v>
      </c>
      <c r="J709" s="15">
        <v>2</v>
      </c>
      <c r="K709" s="26">
        <f t="shared" si="35"/>
        <v>1170.2118475356622</v>
      </c>
      <c r="L709" s="27">
        <f>IF(H709&lt;VLOOKUP(B709,'Plot Info'!$A$2:$T$500,9,FALSE),K709*0.0001*(1/VLOOKUP(B709,'Plot Info'!$A$2:$T$500,12,FALSE)),K709*0.0001*(1/VLOOKUP(B709,'Plot Info'!$A$2:$T$500,13,FALSE)))</f>
        <v>0.93122500000000008</v>
      </c>
      <c r="M709" s="27">
        <f>IF(H709&lt;VLOOKUP(B709,'Plot Info'!$A$2:$T$500,9,FALSE),I709*1/(VLOOKUP(B709,'Plot Info'!$A$2:$T$500,12,FALSE)),I709*1/(VLOOKUP(B709,'Plot Info'!$A$2:$T$500,13,FALSE)))</f>
        <v>7.9577471545947667</v>
      </c>
      <c r="O709" s="40">
        <v>7.71</v>
      </c>
      <c r="P709" s="12">
        <v>323</v>
      </c>
    </row>
    <row r="710" spans="1:16">
      <c r="A710" s="27" t="str">
        <f t="shared" si="33"/>
        <v>MFA007</v>
      </c>
      <c r="B710" s="4" t="s">
        <v>350</v>
      </c>
      <c r="C710" s="27" t="str">
        <f>VLOOKUP(B710,'Plot Info'!$A$2:$T$500,2,FALSE)</f>
        <v>Michigan Facet Site</v>
      </c>
      <c r="D710" s="38" t="s">
        <v>167</v>
      </c>
      <c r="E710" s="4" t="s">
        <v>31</v>
      </c>
      <c r="F710" s="4" t="s">
        <v>214</v>
      </c>
      <c r="G710" s="35" t="str">
        <f t="shared" si="34"/>
        <v>LIVE</v>
      </c>
      <c r="H710" s="41">
        <v>10.8</v>
      </c>
      <c r="I710" s="12">
        <v>1</v>
      </c>
      <c r="J710" s="15">
        <v>2</v>
      </c>
      <c r="K710" s="26">
        <f t="shared" si="35"/>
        <v>91.608841778678382</v>
      </c>
      <c r="L710" s="27">
        <f>IF(H710&lt;VLOOKUP(B710,'Plot Info'!$A$2:$T$500,9,FALSE),K710*0.0001*(1/VLOOKUP(B710,'Plot Info'!$A$2:$T$500,12,FALSE)),K710*0.0001*(1/VLOOKUP(B710,'Plot Info'!$A$2:$T$500,13,FALSE)))</f>
        <v>0.17254437869822487</v>
      </c>
      <c r="M710" s="27">
        <f>IF(H710&lt;VLOOKUP(B710,'Plot Info'!$A$2:$T$500,9,FALSE),I710*1/(VLOOKUP(B710,'Plot Info'!$A$2:$T$500,12,FALSE)),I710*1/(VLOOKUP(B710,'Plot Info'!$A$2:$T$500,13,FALSE)))</f>
        <v>18.834904507916608</v>
      </c>
      <c r="O710" s="40">
        <v>11.57</v>
      </c>
      <c r="P710" s="12">
        <v>327</v>
      </c>
    </row>
    <row r="711" spans="1:16">
      <c r="A711" s="27" t="str">
        <f t="shared" si="33"/>
        <v>MFA008</v>
      </c>
      <c r="B711" s="4" t="s">
        <v>350</v>
      </c>
      <c r="C711" s="27" t="str">
        <f>VLOOKUP(B711,'Plot Info'!$A$2:$T$500,2,FALSE)</f>
        <v>Michigan Facet Site</v>
      </c>
      <c r="D711" s="38" t="s">
        <v>168</v>
      </c>
      <c r="E711" s="4" t="s">
        <v>8</v>
      </c>
      <c r="F711" s="4" t="s">
        <v>15</v>
      </c>
      <c r="G711" s="35" t="str">
        <f t="shared" si="34"/>
        <v>LIVE</v>
      </c>
      <c r="H711" s="41">
        <v>33.6</v>
      </c>
      <c r="I711" s="12">
        <v>1</v>
      </c>
      <c r="J711" s="15">
        <v>2</v>
      </c>
      <c r="K711" s="26">
        <f t="shared" si="35"/>
        <v>886.6831105491832</v>
      </c>
      <c r="L711" s="27">
        <f>IF(H711&lt;VLOOKUP(B711,'Plot Info'!$A$2:$T$500,9,FALSE),K711*0.0001*(1/VLOOKUP(B711,'Plot Info'!$A$2:$T$500,12,FALSE)),K711*0.0001*(1/VLOOKUP(B711,'Plot Info'!$A$2:$T$500,13,FALSE)))</f>
        <v>0.7056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15.47</v>
      </c>
      <c r="P711" s="12">
        <v>350</v>
      </c>
    </row>
    <row r="712" spans="1:16">
      <c r="A712" s="27" t="str">
        <f t="shared" si="33"/>
        <v>MFA009</v>
      </c>
      <c r="B712" s="4" t="s">
        <v>350</v>
      </c>
      <c r="C712" s="27" t="str">
        <f>VLOOKUP(B712,'Plot Info'!$A$2:$T$500,2,FALSE)</f>
        <v>Michigan Facet Site</v>
      </c>
      <c r="D712" s="38" t="s">
        <v>169</v>
      </c>
      <c r="E712" s="4" t="s">
        <v>8</v>
      </c>
      <c r="F712" s="4" t="s">
        <v>15</v>
      </c>
      <c r="G712" s="35" t="str">
        <f t="shared" si="34"/>
        <v>LIVE</v>
      </c>
      <c r="H712" s="41">
        <v>31.9</v>
      </c>
      <c r="I712" s="12">
        <v>1</v>
      </c>
      <c r="J712" s="15">
        <v>2</v>
      </c>
      <c r="K712" s="26">
        <f t="shared" si="35"/>
        <v>799.2290250548773</v>
      </c>
      <c r="L712" s="27">
        <f>IF(H712&lt;VLOOKUP(B712,'Plot Info'!$A$2:$T$500,9,FALSE),K712*0.0001*(1/VLOOKUP(B712,'Plot Info'!$A$2:$T$500,12,FALSE)),K712*0.0001*(1/VLOOKUP(B712,'Plot Info'!$A$2:$T$500,13,FALSE)))</f>
        <v>0.63600625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20</v>
      </c>
      <c r="P712" s="12">
        <v>345</v>
      </c>
    </row>
    <row r="713" spans="1:16">
      <c r="A713" s="27" t="str">
        <f t="shared" si="33"/>
        <v>MFA010</v>
      </c>
      <c r="B713" s="4" t="s">
        <v>350</v>
      </c>
      <c r="C713" s="27" t="str">
        <f>VLOOKUP(B713,'Plot Info'!$A$2:$T$500,2,FALSE)</f>
        <v>Michigan Facet Site</v>
      </c>
      <c r="D713" s="38" t="s">
        <v>170</v>
      </c>
      <c r="E713" s="4" t="s">
        <v>317</v>
      </c>
      <c r="F713" s="4" t="s">
        <v>81</v>
      </c>
      <c r="G713" s="35" t="str">
        <f t="shared" si="34"/>
        <v>DEAD</v>
      </c>
      <c r="H713" s="41">
        <v>26.4</v>
      </c>
      <c r="I713" s="12">
        <v>1</v>
      </c>
      <c r="J713" s="15">
        <v>2</v>
      </c>
      <c r="K713" s="26">
        <f t="shared" si="35"/>
        <v>547.39110396148544</v>
      </c>
      <c r="L713" s="27">
        <f>IF(H713&lt;VLOOKUP(B713,'Plot Info'!$A$2:$T$500,9,FALSE),K713*0.0001*(1/VLOOKUP(B713,'Plot Info'!$A$2:$T$500,12,FALSE)),K713*0.0001*(1/VLOOKUP(B713,'Plot Info'!$A$2:$T$500,13,FALSE)))</f>
        <v>0.43559999999999988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O713" s="40">
        <v>10.99</v>
      </c>
      <c r="P713" s="12">
        <v>316</v>
      </c>
    </row>
    <row r="714" spans="1:16">
      <c r="A714" s="27" t="str">
        <f t="shared" si="33"/>
        <v>MFA011</v>
      </c>
      <c r="B714" s="4" t="s">
        <v>350</v>
      </c>
      <c r="C714" s="27" t="str">
        <f>VLOOKUP(B714,'Plot Info'!$A$2:$T$500,2,FALSE)</f>
        <v>Michigan Facet Site</v>
      </c>
      <c r="D714" s="38" t="s">
        <v>171</v>
      </c>
      <c r="E714" s="4" t="s">
        <v>117</v>
      </c>
      <c r="F714" s="4" t="s">
        <v>81</v>
      </c>
      <c r="G714" s="35" t="str">
        <f t="shared" si="34"/>
        <v>DEAD</v>
      </c>
      <c r="H714" s="41">
        <v>16.399999999999999</v>
      </c>
      <c r="I714" s="12">
        <v>1</v>
      </c>
      <c r="J714" s="15">
        <v>2</v>
      </c>
      <c r="K714" s="26">
        <f t="shared" si="35"/>
        <v>211.24069002737767</v>
      </c>
      <c r="L714" s="27">
        <f>IF(H714&lt;VLOOKUP(B714,'Plot Info'!$A$2:$T$500,9,FALSE),K714*0.0001*(1/VLOOKUP(B714,'Plot Info'!$A$2:$T$500,12,FALSE)),K714*0.0001*(1/VLOOKUP(B714,'Plot Info'!$A$2:$T$500,13,FALSE)))</f>
        <v>0.39786982248520708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352</v>
      </c>
      <c r="O714" s="40">
        <v>10.76</v>
      </c>
      <c r="P714" s="12">
        <v>297</v>
      </c>
    </row>
    <row r="715" spans="1:16">
      <c r="A715" s="27" t="str">
        <f t="shared" si="33"/>
        <v>MFA012</v>
      </c>
      <c r="B715" s="4" t="s">
        <v>350</v>
      </c>
      <c r="C715" s="27" t="str">
        <f>VLOOKUP(B715,'Plot Info'!$A$2:$T$500,2,FALSE)</f>
        <v>Michigan Facet Site</v>
      </c>
      <c r="D715" s="38" t="s">
        <v>172</v>
      </c>
      <c r="E715" s="4" t="s">
        <v>282</v>
      </c>
      <c r="F715" s="4" t="s">
        <v>214</v>
      </c>
      <c r="G715" s="35" t="str">
        <f t="shared" si="34"/>
        <v>LIVE</v>
      </c>
      <c r="H715" s="41">
        <v>11.2</v>
      </c>
      <c r="I715" s="12">
        <v>1</v>
      </c>
      <c r="J715" s="15">
        <v>2</v>
      </c>
      <c r="K715" s="26">
        <f t="shared" si="35"/>
        <v>98.520345616575895</v>
      </c>
      <c r="L715" s="27">
        <f>IF(H715&lt;VLOOKUP(B715,'Plot Info'!$A$2:$T$500,9,FALSE),K715*0.0001*(1/VLOOKUP(B715,'Plot Info'!$A$2:$T$500,12,FALSE)),K715*0.0001*(1/VLOOKUP(B715,'Plot Info'!$A$2:$T$500,13,FALSE)))</f>
        <v>0.18556213017751474</v>
      </c>
      <c r="M715" s="27">
        <f>IF(H715&lt;VLOOKUP(B715,'Plot Info'!$A$2:$T$500,9,FALSE),I715*1/(VLOOKUP(B715,'Plot Info'!$A$2:$T$500,12,FALSE)),I715*1/(VLOOKUP(B715,'Plot Info'!$A$2:$T$500,13,FALSE)))</f>
        <v>18.834904507916608</v>
      </c>
      <c r="N715" s="8" t="s">
        <v>353</v>
      </c>
      <c r="O715" s="40">
        <v>8.65</v>
      </c>
      <c r="P715" s="12">
        <v>295</v>
      </c>
    </row>
    <row r="716" spans="1:16">
      <c r="A716" s="27" t="str">
        <f t="shared" si="33"/>
        <v>MFA013</v>
      </c>
      <c r="B716" s="4" t="s">
        <v>350</v>
      </c>
      <c r="C716" s="27" t="str">
        <f>VLOOKUP(B716,'Plot Info'!$A$2:$T$500,2,FALSE)</f>
        <v>Michigan Facet Site</v>
      </c>
      <c r="D716" s="38" t="s">
        <v>173</v>
      </c>
      <c r="E716" s="4" t="s">
        <v>10</v>
      </c>
      <c r="F716" s="4" t="s">
        <v>214</v>
      </c>
      <c r="G716" s="35" t="str">
        <f t="shared" si="34"/>
        <v>LIVE</v>
      </c>
      <c r="H716" s="41">
        <v>10.5</v>
      </c>
      <c r="I716" s="12">
        <v>1</v>
      </c>
      <c r="J716" s="15">
        <v>2</v>
      </c>
      <c r="K716" s="26">
        <f t="shared" si="35"/>
        <v>86.59014751456867</v>
      </c>
      <c r="L716" s="27">
        <f>IF(H716&lt;VLOOKUP(B716,'Plot Info'!$A$2:$T$500,9,FALSE),K716*0.0001*(1/VLOOKUP(B716,'Plot Info'!$A$2:$T$500,12,FALSE)),K716*0.0001*(1/VLOOKUP(B716,'Plot Info'!$A$2:$T$500,13,FALSE)))</f>
        <v>0.16309171597633135</v>
      </c>
      <c r="M716" s="27">
        <f>IF(H716&lt;VLOOKUP(B716,'Plot Info'!$A$2:$T$500,9,FALSE),I716*1/(VLOOKUP(B716,'Plot Info'!$A$2:$T$500,12,FALSE)),I716*1/(VLOOKUP(B716,'Plot Info'!$A$2:$T$500,13,FALSE)))</f>
        <v>18.834904507916608</v>
      </c>
      <c r="N716" s="8" t="s">
        <v>354</v>
      </c>
      <c r="O716" s="40">
        <v>7.94</v>
      </c>
      <c r="P716" s="12">
        <v>290</v>
      </c>
    </row>
    <row r="717" spans="1:16">
      <c r="A717" s="27" t="str">
        <f t="shared" si="33"/>
        <v>MFA014</v>
      </c>
      <c r="B717" s="4" t="s">
        <v>350</v>
      </c>
      <c r="C717" s="27" t="str">
        <f>VLOOKUP(B717,'Plot Info'!$A$2:$T$500,2,FALSE)</f>
        <v>Michigan Facet Site</v>
      </c>
      <c r="D717" s="38" t="s">
        <v>174</v>
      </c>
      <c r="E717" s="4" t="s">
        <v>10</v>
      </c>
      <c r="F717" s="4" t="s">
        <v>214</v>
      </c>
      <c r="G717" s="35" t="str">
        <f t="shared" si="34"/>
        <v>LIVE</v>
      </c>
      <c r="H717" s="41">
        <v>11.8</v>
      </c>
      <c r="I717" s="12">
        <v>1</v>
      </c>
      <c r="J717" s="15">
        <v>2</v>
      </c>
      <c r="K717" s="26">
        <f t="shared" si="35"/>
        <v>109.35884027146071</v>
      </c>
      <c r="L717" s="27">
        <f>IF(H717&lt;VLOOKUP(B717,'Plot Info'!$A$2:$T$500,9,FALSE),K717*0.0001*(1/VLOOKUP(B717,'Plot Info'!$A$2:$T$500,12,FALSE)),K717*0.0001*(1/VLOOKUP(B717,'Plot Info'!$A$2:$T$500,13,FALSE)))</f>
        <v>0.20597633136094678</v>
      </c>
      <c r="M717" s="27">
        <f>IF(H717&lt;VLOOKUP(B717,'Plot Info'!$A$2:$T$500,9,FALSE),I717*1/(VLOOKUP(B717,'Plot Info'!$A$2:$T$500,12,FALSE)),I717*1/(VLOOKUP(B717,'Plot Info'!$A$2:$T$500,13,FALSE)))</f>
        <v>18.834904507916608</v>
      </c>
      <c r="N717" s="8" t="s">
        <v>355</v>
      </c>
      <c r="O717" s="40">
        <v>7.97</v>
      </c>
      <c r="P717" s="12">
        <v>286</v>
      </c>
    </row>
    <row r="718" spans="1:16">
      <c r="A718" s="27" t="str">
        <f t="shared" si="33"/>
        <v>MFA015</v>
      </c>
      <c r="B718" s="4" t="s">
        <v>350</v>
      </c>
      <c r="C718" s="27" t="str">
        <f>VLOOKUP(B718,'Plot Info'!$A$2:$T$500,2,FALSE)</f>
        <v>Michigan Facet Site</v>
      </c>
      <c r="D718" s="38" t="s">
        <v>175</v>
      </c>
      <c r="E718" s="4" t="s">
        <v>10</v>
      </c>
      <c r="F718" s="4" t="s">
        <v>214</v>
      </c>
      <c r="G718" s="35" t="str">
        <f t="shared" si="34"/>
        <v>LIVE</v>
      </c>
      <c r="H718" s="41">
        <v>10.6</v>
      </c>
      <c r="I718" s="12">
        <v>1</v>
      </c>
      <c r="J718" s="15">
        <v>2</v>
      </c>
      <c r="K718" s="26">
        <f t="shared" si="35"/>
        <v>88.247337639337289</v>
      </c>
      <c r="L718" s="27">
        <f>IF(H718&lt;VLOOKUP(B718,'Plot Info'!$A$2:$T$500,9,FALSE),K718*0.0001*(1/VLOOKUP(B718,'Plot Info'!$A$2:$T$500,12,FALSE)),K718*0.0001*(1/VLOOKUP(B718,'Plot Info'!$A$2:$T$500,13,FALSE)))</f>
        <v>0.16621301775147931</v>
      </c>
      <c r="M718" s="27">
        <f>IF(H718&lt;VLOOKUP(B718,'Plot Info'!$A$2:$T$500,9,FALSE),I718*1/(VLOOKUP(B718,'Plot Info'!$A$2:$T$500,12,FALSE)),I718*1/(VLOOKUP(B718,'Plot Info'!$A$2:$T$500,13,FALSE)))</f>
        <v>18.834904507916608</v>
      </c>
      <c r="N718" s="8" t="s">
        <v>356</v>
      </c>
      <c r="O718" s="40">
        <v>7.39</v>
      </c>
      <c r="P718" s="12">
        <v>270</v>
      </c>
    </row>
    <row r="719" spans="1:16">
      <c r="A719" s="27" t="str">
        <f t="shared" si="33"/>
        <v>MFA016</v>
      </c>
      <c r="B719" s="4" t="s">
        <v>350</v>
      </c>
      <c r="C719" s="27" t="str">
        <f>VLOOKUP(B719,'Plot Info'!$A$2:$T$500,2,FALSE)</f>
        <v>Michigan Facet Site</v>
      </c>
      <c r="D719" s="38" t="s">
        <v>176</v>
      </c>
      <c r="E719" s="4" t="s">
        <v>10</v>
      </c>
      <c r="F719" s="4" t="s">
        <v>16</v>
      </c>
      <c r="G719" s="35" t="str">
        <f t="shared" si="34"/>
        <v>LIVE</v>
      </c>
      <c r="H719" s="41">
        <v>14.8</v>
      </c>
      <c r="I719" s="12">
        <v>1</v>
      </c>
      <c r="J719" s="15">
        <v>2</v>
      </c>
      <c r="K719" s="26">
        <f t="shared" si="35"/>
        <v>172.0336137105771</v>
      </c>
      <c r="L719" s="27">
        <f>IF(H719&lt;VLOOKUP(B719,'Plot Info'!$A$2:$T$500,9,FALSE),K719*0.0001*(1/VLOOKUP(B719,'Plot Info'!$A$2:$T$500,12,FALSE)),K719*0.0001*(1/VLOOKUP(B719,'Plot Info'!$A$2:$T$500,13,FALSE)))</f>
        <v>0.3240236686390533</v>
      </c>
      <c r="M719" s="27">
        <f>IF(H719&lt;VLOOKUP(B719,'Plot Info'!$A$2:$T$500,9,FALSE),I719*1/(VLOOKUP(B719,'Plot Info'!$A$2:$T$500,12,FALSE)),I719*1/(VLOOKUP(B719,'Plot Info'!$A$2:$T$500,13,FALSE)))</f>
        <v>18.834904507916608</v>
      </c>
      <c r="N719" s="8" t="s">
        <v>357</v>
      </c>
      <c r="O719" s="40">
        <v>9.41</v>
      </c>
      <c r="P719" s="12">
        <v>280</v>
      </c>
    </row>
    <row r="720" spans="1:16">
      <c r="A720" s="27" t="str">
        <f t="shared" si="33"/>
        <v>MFA017</v>
      </c>
      <c r="B720" s="4" t="s">
        <v>350</v>
      </c>
      <c r="C720" s="27" t="str">
        <f>VLOOKUP(B720,'Plot Info'!$A$2:$T$500,2,FALSE)</f>
        <v>Michigan Facet Site</v>
      </c>
      <c r="D720" s="38" t="s">
        <v>177</v>
      </c>
      <c r="E720" s="4" t="s">
        <v>8</v>
      </c>
      <c r="F720" s="4" t="s">
        <v>15</v>
      </c>
      <c r="G720" s="35" t="str">
        <f t="shared" si="34"/>
        <v>LIVE</v>
      </c>
      <c r="H720" s="41">
        <v>35</v>
      </c>
      <c r="I720" s="12">
        <v>1</v>
      </c>
      <c r="J720" s="15">
        <v>2</v>
      </c>
      <c r="K720" s="26">
        <f t="shared" si="35"/>
        <v>962.11275016187415</v>
      </c>
      <c r="L720" s="27">
        <f>IF(H720&lt;VLOOKUP(B720,'Plot Info'!$A$2:$T$500,9,FALSE),K720*0.0001*(1/VLOOKUP(B720,'Plot Info'!$A$2:$T$500,12,FALSE)),K720*0.0001*(1/VLOOKUP(B720,'Plot Info'!$A$2:$T$500,13,FALSE)))</f>
        <v>0.765625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358</v>
      </c>
      <c r="O720" s="40">
        <v>19.66</v>
      </c>
      <c r="P720" s="12">
        <v>282</v>
      </c>
    </row>
    <row r="721" spans="1:16">
      <c r="A721" s="27" t="str">
        <f t="shared" si="33"/>
        <v>MFA018</v>
      </c>
      <c r="B721" s="4" t="s">
        <v>350</v>
      </c>
      <c r="C721" s="27" t="str">
        <f>VLOOKUP(B721,'Plot Info'!$A$2:$T$500,2,FALSE)</f>
        <v>Michigan Facet Site</v>
      </c>
      <c r="D721" s="38" t="s">
        <v>178</v>
      </c>
      <c r="E721" s="4" t="s">
        <v>8</v>
      </c>
      <c r="F721" s="4" t="s">
        <v>15</v>
      </c>
      <c r="G721" s="35" t="str">
        <f t="shared" si="34"/>
        <v>LIVE</v>
      </c>
      <c r="H721" s="41">
        <v>30.8</v>
      </c>
      <c r="I721" s="12">
        <v>1</v>
      </c>
      <c r="J721" s="15">
        <v>2</v>
      </c>
      <c r="K721" s="26">
        <f t="shared" si="35"/>
        <v>745.06011372535545</v>
      </c>
      <c r="L721" s="27">
        <f>IF(H721&lt;VLOOKUP(B721,'Plot Info'!$A$2:$T$500,9,FALSE),K721*0.0001*(1/VLOOKUP(B721,'Plot Info'!$A$2:$T$500,12,FALSE)),K721*0.0001*(1/VLOOKUP(B721,'Plot Info'!$A$2:$T$500,13,FALSE)))</f>
        <v>0.59290000000000009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359</v>
      </c>
      <c r="O721" s="40">
        <v>19.21</v>
      </c>
      <c r="P721" s="12">
        <v>282</v>
      </c>
    </row>
    <row r="722" spans="1:16">
      <c r="A722" s="27" t="str">
        <f t="shared" si="33"/>
        <v>MFA019</v>
      </c>
      <c r="B722" s="4" t="s">
        <v>350</v>
      </c>
      <c r="C722" s="27" t="str">
        <f>VLOOKUP(B722,'Plot Info'!$A$2:$T$500,2,FALSE)</f>
        <v>Michigan Facet Site</v>
      </c>
      <c r="D722" s="38" t="s">
        <v>179</v>
      </c>
      <c r="E722" s="4" t="s">
        <v>8</v>
      </c>
      <c r="F722" s="4" t="s">
        <v>236</v>
      </c>
      <c r="G722" s="35" t="str">
        <f t="shared" si="34"/>
        <v>LIVE</v>
      </c>
      <c r="H722" s="41">
        <v>41.7</v>
      </c>
      <c r="I722" s="12">
        <v>1</v>
      </c>
      <c r="J722" s="15">
        <v>2</v>
      </c>
      <c r="K722" s="26">
        <f t="shared" si="35"/>
        <v>1365.7210123501891</v>
      </c>
      <c r="L722" s="27">
        <f>IF(H722&lt;VLOOKUP(B722,'Plot Info'!$A$2:$T$500,9,FALSE),K722*0.0001*(1/VLOOKUP(B722,'Plot Info'!$A$2:$T$500,12,FALSE)),K722*0.0001*(1/VLOOKUP(B722,'Plot Info'!$A$2:$T$500,13,FALSE)))</f>
        <v>1.0868062500000002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360</v>
      </c>
      <c r="O722" s="40">
        <v>12.19</v>
      </c>
      <c r="P722" s="12">
        <v>270</v>
      </c>
    </row>
    <row r="723" spans="1:16">
      <c r="A723" s="27" t="str">
        <f t="shared" si="33"/>
        <v>MFA020</v>
      </c>
      <c r="B723" s="4" t="s">
        <v>350</v>
      </c>
      <c r="C723" s="27" t="str">
        <f>VLOOKUP(B723,'Plot Info'!$A$2:$T$500,2,FALSE)</f>
        <v>Michigan Facet Site</v>
      </c>
      <c r="D723" s="38" t="s">
        <v>180</v>
      </c>
      <c r="E723" s="4" t="s">
        <v>8</v>
      </c>
      <c r="F723" s="4" t="s">
        <v>236</v>
      </c>
      <c r="G723" s="35" t="str">
        <f t="shared" si="34"/>
        <v>LIVE</v>
      </c>
      <c r="H723" s="41">
        <v>36.5</v>
      </c>
      <c r="I723" s="12">
        <v>1</v>
      </c>
      <c r="J723" s="15">
        <v>2</v>
      </c>
      <c r="K723" s="26">
        <f t="shared" si="35"/>
        <v>1046.3467031862506</v>
      </c>
      <c r="L723" s="27">
        <f>IF(H723&lt;VLOOKUP(B723,'Plot Info'!$A$2:$T$500,9,FALSE),K723*0.0001*(1/VLOOKUP(B723,'Plot Info'!$A$2:$T$500,12,FALSE)),K723*0.0001*(1/VLOOKUP(B723,'Plot Info'!$A$2:$T$500,13,FALSE)))</f>
        <v>0.8326562500000001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361</v>
      </c>
      <c r="O723" s="40">
        <v>10.69</v>
      </c>
      <c r="P723" s="12">
        <v>265</v>
      </c>
    </row>
    <row r="724" spans="1:16">
      <c r="A724" s="27" t="str">
        <f t="shared" si="33"/>
        <v>MFA021</v>
      </c>
      <c r="B724" s="4" t="s">
        <v>350</v>
      </c>
      <c r="C724" s="27" t="str">
        <f>VLOOKUP(B724,'Plot Info'!$A$2:$T$500,2,FALSE)</f>
        <v>Michigan Facet Site</v>
      </c>
      <c r="D724" s="38" t="s">
        <v>219</v>
      </c>
      <c r="E724" s="4" t="s">
        <v>10</v>
      </c>
      <c r="F724" s="4" t="s">
        <v>16</v>
      </c>
      <c r="G724" s="35" t="str">
        <f t="shared" si="34"/>
        <v>LIVE</v>
      </c>
      <c r="H724" s="41">
        <v>14.4</v>
      </c>
      <c r="I724" s="12">
        <v>1</v>
      </c>
      <c r="J724" s="15">
        <v>2</v>
      </c>
      <c r="K724" s="26">
        <f t="shared" si="35"/>
        <v>162.86016316209489</v>
      </c>
      <c r="L724" s="27">
        <f>IF(H724&lt;VLOOKUP(B724,'Plot Info'!$A$2:$T$500,9,FALSE),K724*0.0001*(1/VLOOKUP(B724,'Plot Info'!$A$2:$T$500,12,FALSE)),K724*0.0001*(1/VLOOKUP(B724,'Plot Info'!$A$2:$T$500,13,FALSE)))</f>
        <v>0.30674556213017756</v>
      </c>
      <c r="M724" s="27">
        <f>IF(H724&lt;VLOOKUP(B724,'Plot Info'!$A$2:$T$500,9,FALSE),I724*1/(VLOOKUP(B724,'Plot Info'!$A$2:$T$500,12,FALSE)),I724*1/(VLOOKUP(B724,'Plot Info'!$A$2:$T$500,13,FALSE)))</f>
        <v>18.834904507916608</v>
      </c>
      <c r="N724" s="8" t="s">
        <v>362</v>
      </c>
      <c r="O724" s="40">
        <v>4.54</v>
      </c>
      <c r="P724" s="12">
        <v>247</v>
      </c>
    </row>
    <row r="725" spans="1:16">
      <c r="A725" s="27" t="str">
        <f t="shared" si="33"/>
        <v>MFA022</v>
      </c>
      <c r="B725" s="4" t="s">
        <v>350</v>
      </c>
      <c r="C725" s="27" t="str">
        <f>VLOOKUP(B725,'Plot Info'!$A$2:$T$500,2,FALSE)</f>
        <v>Michigan Facet Site</v>
      </c>
      <c r="D725" s="38" t="s">
        <v>220</v>
      </c>
      <c r="E725" s="4" t="s">
        <v>8</v>
      </c>
      <c r="F725" s="4" t="s">
        <v>236</v>
      </c>
      <c r="G725" s="35" t="str">
        <f t="shared" si="34"/>
        <v>LIVE</v>
      </c>
      <c r="H725" s="41">
        <v>37.9</v>
      </c>
      <c r="I725" s="12">
        <v>1</v>
      </c>
      <c r="J725" s="15">
        <v>2</v>
      </c>
      <c r="K725" s="26">
        <f t="shared" si="35"/>
        <v>1128.1537758857285</v>
      </c>
      <c r="L725" s="27">
        <f>IF(H725&lt;VLOOKUP(B725,'Plot Info'!$A$2:$T$500,9,FALSE),K725*0.0001*(1/VLOOKUP(B725,'Plot Info'!$A$2:$T$500,12,FALSE)),K725*0.0001*(1/VLOOKUP(B725,'Plot Info'!$A$2:$T$500,13,FALSE)))</f>
        <v>0.89775624999999981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363</v>
      </c>
      <c r="O725" s="40">
        <v>6.93</v>
      </c>
      <c r="P725" s="12">
        <v>222</v>
      </c>
    </row>
    <row r="726" spans="1:16">
      <c r="A726" s="27" t="str">
        <f t="shared" si="33"/>
        <v>MFA023</v>
      </c>
      <c r="B726" s="4" t="s">
        <v>350</v>
      </c>
      <c r="C726" s="27" t="str">
        <f>VLOOKUP(B726,'Plot Info'!$A$2:$T$500,2,FALSE)</f>
        <v>Michigan Facet Site</v>
      </c>
      <c r="D726" s="38" t="s">
        <v>221</v>
      </c>
      <c r="E726" s="4" t="s">
        <v>8</v>
      </c>
      <c r="F726" s="4" t="s">
        <v>236</v>
      </c>
      <c r="G726" s="35" t="str">
        <f t="shared" si="34"/>
        <v>LIVE</v>
      </c>
      <c r="H726" s="41">
        <v>22.6</v>
      </c>
      <c r="I726" s="12">
        <v>1</v>
      </c>
      <c r="J726" s="15">
        <v>2</v>
      </c>
      <c r="K726" s="26">
        <f t="shared" si="35"/>
        <v>401.14996593688073</v>
      </c>
      <c r="L726" s="27">
        <f>IF(H726&lt;VLOOKUP(B726,'Plot Info'!$A$2:$T$500,9,FALSE),K726*0.0001*(1/VLOOKUP(B726,'Plot Info'!$A$2:$T$500,12,FALSE)),K726*0.0001*(1/VLOOKUP(B726,'Plot Info'!$A$2:$T$500,13,FALSE)))</f>
        <v>0.31922500000000004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364</v>
      </c>
      <c r="O726" s="40">
        <v>7.37</v>
      </c>
      <c r="P726" s="12">
        <v>224</v>
      </c>
    </row>
    <row r="727" spans="1:16">
      <c r="A727" s="27" t="str">
        <f t="shared" si="33"/>
        <v>MFA024</v>
      </c>
      <c r="B727" s="4" t="s">
        <v>350</v>
      </c>
      <c r="C727" s="27" t="str">
        <f>VLOOKUP(B727,'Plot Info'!$A$2:$T$500,2,FALSE)</f>
        <v>Michigan Facet Site</v>
      </c>
      <c r="D727" s="38" t="s">
        <v>222</v>
      </c>
      <c r="E727" s="4" t="s">
        <v>117</v>
      </c>
      <c r="F727" s="4" t="s">
        <v>81</v>
      </c>
      <c r="G727" s="35" t="str">
        <f t="shared" si="34"/>
        <v>DEAD</v>
      </c>
      <c r="H727" s="41">
        <v>26.9</v>
      </c>
      <c r="I727" s="12">
        <v>1</v>
      </c>
      <c r="J727" s="15">
        <v>2</v>
      </c>
      <c r="K727" s="26">
        <f t="shared" si="35"/>
        <v>568.32196501602743</v>
      </c>
      <c r="L727" s="27">
        <f>IF(H727&lt;VLOOKUP(B727,'Plot Info'!$A$2:$T$500,9,FALSE),K727*0.0001*(1/VLOOKUP(B727,'Plot Info'!$A$2:$T$500,12,FALSE)),K727*0.0001*(1/VLOOKUP(B727,'Plot Info'!$A$2:$T$500,13,FALSE)))</f>
        <v>0.45225624999999992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365</v>
      </c>
      <c r="O727" s="40">
        <v>19.399999999999999</v>
      </c>
      <c r="P727" s="12">
        <v>225</v>
      </c>
    </row>
    <row r="728" spans="1:16">
      <c r="A728" s="27" t="str">
        <f t="shared" si="33"/>
        <v>MFA025</v>
      </c>
      <c r="B728" s="4" t="s">
        <v>350</v>
      </c>
      <c r="C728" s="27" t="str">
        <f>VLOOKUP(B728,'Plot Info'!$A$2:$T$500,2,FALSE)</f>
        <v>Michigan Facet Site</v>
      </c>
      <c r="D728" s="38" t="s">
        <v>223</v>
      </c>
      <c r="E728" s="4" t="s">
        <v>31</v>
      </c>
      <c r="F728" s="4" t="s">
        <v>15</v>
      </c>
      <c r="G728" s="35" t="str">
        <f t="shared" si="34"/>
        <v>LIVE</v>
      </c>
      <c r="H728" s="41">
        <v>36</v>
      </c>
      <c r="I728" s="12">
        <v>1</v>
      </c>
      <c r="J728" s="15">
        <v>2</v>
      </c>
      <c r="K728" s="26">
        <f t="shared" si="35"/>
        <v>1017.8760197630929</v>
      </c>
      <c r="L728" s="27">
        <f>IF(H728&lt;VLOOKUP(B728,'Plot Info'!$A$2:$T$500,9,FALSE),K728*0.0001*(1/VLOOKUP(B728,'Plot Info'!$A$2:$T$500,12,FALSE)),K728*0.0001*(1/VLOOKUP(B728,'Plot Info'!$A$2:$T$500,13,FALSE)))</f>
        <v>0.81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366</v>
      </c>
      <c r="O728" s="40">
        <v>17</v>
      </c>
      <c r="P728" s="12">
        <v>225</v>
      </c>
    </row>
    <row r="729" spans="1:16">
      <c r="A729" s="27" t="str">
        <f t="shared" si="33"/>
        <v>MFA026</v>
      </c>
      <c r="B729" s="4" t="s">
        <v>350</v>
      </c>
      <c r="C729" s="27" t="str">
        <f>VLOOKUP(B729,'Plot Info'!$A$2:$T$500,2,FALSE)</f>
        <v>Michigan Facet Site</v>
      </c>
      <c r="D729" s="38" t="s">
        <v>224</v>
      </c>
      <c r="E729" s="4" t="s">
        <v>10</v>
      </c>
      <c r="F729" s="4" t="s">
        <v>16</v>
      </c>
      <c r="G729" s="35" t="str">
        <f t="shared" si="34"/>
        <v>LIVE</v>
      </c>
      <c r="H729" s="41">
        <v>11.8</v>
      </c>
      <c r="I729" s="12">
        <v>1</v>
      </c>
      <c r="J729" s="15">
        <v>2</v>
      </c>
      <c r="K729" s="26">
        <f t="shared" si="35"/>
        <v>109.35884027146071</v>
      </c>
      <c r="L729" s="27">
        <f>IF(H729&lt;VLOOKUP(B729,'Plot Info'!$A$2:$T$500,9,FALSE),K729*0.0001*(1/VLOOKUP(B729,'Plot Info'!$A$2:$T$500,12,FALSE)),K729*0.0001*(1/VLOOKUP(B729,'Plot Info'!$A$2:$T$500,13,FALSE)))</f>
        <v>0.20597633136094678</v>
      </c>
      <c r="M729" s="27">
        <f>IF(H729&lt;VLOOKUP(B729,'Plot Info'!$A$2:$T$500,9,FALSE),I729*1/(VLOOKUP(B729,'Plot Info'!$A$2:$T$500,12,FALSE)),I729*1/(VLOOKUP(B729,'Plot Info'!$A$2:$T$500,13,FALSE)))</f>
        <v>18.834904507916608</v>
      </c>
      <c r="N729" s="8" t="s">
        <v>367</v>
      </c>
      <c r="O729" s="40">
        <v>12.19</v>
      </c>
      <c r="P729" s="12">
        <v>226</v>
      </c>
    </row>
    <row r="730" spans="1:16">
      <c r="A730" s="27" t="str">
        <f t="shared" si="33"/>
        <v>MFA027</v>
      </c>
      <c r="B730" s="4" t="s">
        <v>350</v>
      </c>
      <c r="C730" s="27" t="str">
        <f>VLOOKUP(B730,'Plot Info'!$A$2:$T$500,2,FALSE)</f>
        <v>Michigan Facet Site</v>
      </c>
      <c r="D730" s="38" t="s">
        <v>225</v>
      </c>
      <c r="E730" s="4" t="s">
        <v>10</v>
      </c>
      <c r="F730" s="4" t="s">
        <v>16</v>
      </c>
      <c r="G730" s="35" t="str">
        <f t="shared" si="34"/>
        <v>LIVE</v>
      </c>
      <c r="H730" s="41">
        <v>21.4</v>
      </c>
      <c r="I730" s="12">
        <v>1</v>
      </c>
      <c r="J730" s="15">
        <v>2</v>
      </c>
      <c r="K730" s="26">
        <f t="shared" si="35"/>
        <v>359.68094290949534</v>
      </c>
      <c r="L730" s="27">
        <f>IF(H730&lt;VLOOKUP(B730,'Plot Info'!$A$2:$T$500,9,FALSE),K730*0.0001*(1/VLOOKUP(B730,'Plot Info'!$A$2:$T$500,12,FALSE)),K730*0.0001*(1/VLOOKUP(B730,'Plot Info'!$A$2:$T$500,13,FALSE)))</f>
        <v>0.28622499999999995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368</v>
      </c>
      <c r="O730" s="40">
        <v>12.15</v>
      </c>
      <c r="P730" s="12">
        <v>227</v>
      </c>
    </row>
    <row r="731" spans="1:16">
      <c r="A731" s="27" t="str">
        <f t="shared" si="33"/>
        <v>MFA028</v>
      </c>
      <c r="B731" s="4" t="s">
        <v>350</v>
      </c>
      <c r="C731" s="27" t="str">
        <f>VLOOKUP(B731,'Plot Info'!$A$2:$T$500,2,FALSE)</f>
        <v>Michigan Facet Site</v>
      </c>
      <c r="D731" s="38" t="s">
        <v>226</v>
      </c>
      <c r="E731" s="4" t="s">
        <v>10</v>
      </c>
      <c r="F731" s="4" t="s">
        <v>16</v>
      </c>
      <c r="G731" s="35" t="str">
        <f t="shared" si="34"/>
        <v>LIVE</v>
      </c>
      <c r="H731" s="41">
        <v>15.1</v>
      </c>
      <c r="I731" s="12">
        <v>1</v>
      </c>
      <c r="J731" s="15">
        <v>2</v>
      </c>
      <c r="K731" s="26">
        <f t="shared" si="35"/>
        <v>179.07863523625218</v>
      </c>
      <c r="L731" s="27">
        <f>IF(H731&lt;VLOOKUP(B731,'Plot Info'!$A$2:$T$500,9,FALSE),K731*0.0001*(1/VLOOKUP(B731,'Plot Info'!$A$2:$T$500,12,FALSE)),K731*0.0001*(1/VLOOKUP(B731,'Plot Info'!$A$2:$T$500,13,FALSE)))</f>
        <v>0.33729289940828405</v>
      </c>
      <c r="M731" s="27">
        <f>IF(H731&lt;VLOOKUP(B731,'Plot Info'!$A$2:$T$500,9,FALSE),I731*1/(VLOOKUP(B731,'Plot Info'!$A$2:$T$500,12,FALSE)),I731*1/(VLOOKUP(B731,'Plot Info'!$A$2:$T$500,13,FALSE)))</f>
        <v>18.834904507916608</v>
      </c>
      <c r="N731" s="8" t="s">
        <v>369</v>
      </c>
      <c r="O731" s="40">
        <v>11.66</v>
      </c>
      <c r="P731" s="12">
        <v>226</v>
      </c>
    </row>
    <row r="732" spans="1:16">
      <c r="A732" s="27" t="str">
        <f t="shared" si="33"/>
        <v>MFA029</v>
      </c>
      <c r="B732" s="4" t="s">
        <v>350</v>
      </c>
      <c r="C732" s="27" t="str">
        <f>VLOOKUP(B732,'Plot Info'!$A$2:$T$500,2,FALSE)</f>
        <v>Michigan Facet Site</v>
      </c>
      <c r="D732" s="38" t="s">
        <v>227</v>
      </c>
      <c r="E732" s="4" t="s">
        <v>10</v>
      </c>
      <c r="F732" s="4" t="s">
        <v>15</v>
      </c>
      <c r="G732" s="35" t="str">
        <f t="shared" si="34"/>
        <v>LIVE</v>
      </c>
      <c r="H732" s="41">
        <v>24.5</v>
      </c>
      <c r="I732" s="12">
        <v>1</v>
      </c>
      <c r="J732" s="15">
        <v>2</v>
      </c>
      <c r="K732" s="26">
        <f t="shared" si="35"/>
        <v>471.43524757931834</v>
      </c>
      <c r="L732" s="27">
        <f>IF(H732&lt;VLOOKUP(B732,'Plot Info'!$A$2:$T$500,9,FALSE),K732*0.0001*(1/VLOOKUP(B732,'Plot Info'!$A$2:$T$500,12,FALSE)),K732*0.0001*(1/VLOOKUP(B732,'Plot Info'!$A$2:$T$500,13,FALSE)))</f>
        <v>0.37515624999999997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N732" s="8" t="s">
        <v>370</v>
      </c>
      <c r="O732" s="40">
        <v>19.8</v>
      </c>
      <c r="P732" s="12">
        <v>197</v>
      </c>
    </row>
    <row r="733" spans="1:16">
      <c r="A733" s="27" t="str">
        <f t="shared" si="33"/>
        <v>MFA030</v>
      </c>
      <c r="B733" s="4" t="s">
        <v>350</v>
      </c>
      <c r="C733" s="27" t="str">
        <f>VLOOKUP(B733,'Plot Info'!$A$2:$T$500,2,FALSE)</f>
        <v>Michigan Facet Site</v>
      </c>
      <c r="D733" s="38" t="s">
        <v>228</v>
      </c>
      <c r="E733" s="4" t="s">
        <v>10</v>
      </c>
      <c r="F733" s="4" t="s">
        <v>15</v>
      </c>
      <c r="G733" s="35" t="str">
        <f t="shared" si="34"/>
        <v>LIVE</v>
      </c>
      <c r="H733" s="41">
        <v>20.7</v>
      </c>
      <c r="I733" s="12">
        <v>1</v>
      </c>
      <c r="J733" s="15">
        <v>2</v>
      </c>
      <c r="K733" s="26">
        <f t="shared" si="35"/>
        <v>336.53525903417255</v>
      </c>
      <c r="L733" s="27">
        <f>IF(H733&lt;VLOOKUP(B733,'Plot Info'!$A$2:$T$500,9,FALSE),K733*0.0001*(1/VLOOKUP(B733,'Plot Info'!$A$2:$T$500,12,FALSE)),K733*0.0001*(1/VLOOKUP(B733,'Plot Info'!$A$2:$T$500,13,FALSE)))</f>
        <v>0.26780624999999991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370</v>
      </c>
      <c r="O733" s="40">
        <v>19.3</v>
      </c>
      <c r="P733" s="12">
        <v>193</v>
      </c>
    </row>
    <row r="734" spans="1:16">
      <c r="A734" s="27" t="str">
        <f t="shared" si="33"/>
        <v>MFA031</v>
      </c>
      <c r="B734" s="4" t="s">
        <v>350</v>
      </c>
      <c r="C734" s="27" t="str">
        <f>VLOOKUP(B734,'Plot Info'!$A$2:$T$500,2,FALSE)</f>
        <v>Michigan Facet Site</v>
      </c>
      <c r="D734" s="38" t="s">
        <v>229</v>
      </c>
      <c r="E734" s="4" t="s">
        <v>8</v>
      </c>
      <c r="F734" s="4" t="s">
        <v>214</v>
      </c>
      <c r="G734" s="35" t="str">
        <f t="shared" si="34"/>
        <v>LIVE</v>
      </c>
      <c r="H734" s="41">
        <v>19.899999999999999</v>
      </c>
      <c r="I734" s="12">
        <v>1</v>
      </c>
      <c r="J734" s="15">
        <v>2</v>
      </c>
      <c r="K734" s="26">
        <f t="shared" si="35"/>
        <v>311.02552668702344</v>
      </c>
      <c r="L734" s="27">
        <f>IF(H734&lt;VLOOKUP(B734,'Plot Info'!$A$2:$T$500,9,FALSE),K734*0.0001*(1/VLOOKUP(B734,'Plot Info'!$A$2:$T$500,12,FALSE)),K734*0.0001*(1/VLOOKUP(B734,'Plot Info'!$A$2:$T$500,13,FALSE)))</f>
        <v>0.58581360946745553</v>
      </c>
      <c r="M734" s="27">
        <f>IF(H734&lt;VLOOKUP(B734,'Plot Info'!$A$2:$T$500,9,FALSE),I734*1/(VLOOKUP(B734,'Plot Info'!$A$2:$T$500,12,FALSE)),I734*1/(VLOOKUP(B734,'Plot Info'!$A$2:$T$500,13,FALSE)))</f>
        <v>18.834904507916608</v>
      </c>
      <c r="O734" s="40">
        <v>12.35</v>
      </c>
      <c r="P734" s="12">
        <v>164</v>
      </c>
    </row>
    <row r="735" spans="1:16">
      <c r="A735" s="27" t="str">
        <f t="shared" si="33"/>
        <v>MFA032</v>
      </c>
      <c r="B735" s="4" t="s">
        <v>350</v>
      </c>
      <c r="C735" s="27" t="str">
        <f>VLOOKUP(B735,'Plot Info'!$A$2:$T$500,2,FALSE)</f>
        <v>Michigan Facet Site</v>
      </c>
      <c r="D735" s="38" t="s">
        <v>230</v>
      </c>
      <c r="E735" s="4" t="s">
        <v>10</v>
      </c>
      <c r="F735" s="4" t="s">
        <v>16</v>
      </c>
      <c r="G735" s="35" t="str">
        <f t="shared" si="34"/>
        <v>LIVE</v>
      </c>
      <c r="H735" s="41">
        <v>16.100000000000001</v>
      </c>
      <c r="I735" s="12">
        <v>1</v>
      </c>
      <c r="J735" s="15">
        <v>2</v>
      </c>
      <c r="K735" s="26">
        <f t="shared" si="35"/>
        <v>203.58305793425259</v>
      </c>
      <c r="L735" s="27">
        <f>IF(H735&lt;VLOOKUP(B735,'Plot Info'!$A$2:$T$500,9,FALSE),K735*0.0001*(1/VLOOKUP(B735,'Plot Info'!$A$2:$T$500,12,FALSE)),K735*0.0001*(1/VLOOKUP(B735,'Plot Info'!$A$2:$T$500,13,FALSE)))</f>
        <v>0.38344674556213021</v>
      </c>
      <c r="M735" s="27">
        <f>IF(H735&lt;VLOOKUP(B735,'Plot Info'!$A$2:$T$500,9,FALSE),I735*1/(VLOOKUP(B735,'Plot Info'!$A$2:$T$500,12,FALSE)),I735*1/(VLOOKUP(B735,'Plot Info'!$A$2:$T$500,13,FALSE)))</f>
        <v>18.834904507916608</v>
      </c>
      <c r="O735" s="40">
        <v>11.89</v>
      </c>
      <c r="P735" s="12">
        <v>170</v>
      </c>
    </row>
    <row r="736" spans="1:16">
      <c r="A736" s="27" t="str">
        <f t="shared" si="33"/>
        <v>MFA033</v>
      </c>
      <c r="B736" s="4" t="s">
        <v>350</v>
      </c>
      <c r="C736" s="27" t="str">
        <f>VLOOKUP(B736,'Plot Info'!$A$2:$T$500,2,FALSE)</f>
        <v>Michigan Facet Site</v>
      </c>
      <c r="D736" s="38" t="s">
        <v>231</v>
      </c>
      <c r="E736" s="4" t="s">
        <v>8</v>
      </c>
      <c r="F736" s="4" t="s">
        <v>16</v>
      </c>
      <c r="G736" s="35" t="str">
        <f t="shared" si="34"/>
        <v>LIVE</v>
      </c>
      <c r="H736" s="41">
        <v>26.4</v>
      </c>
      <c r="I736" s="12">
        <v>1</v>
      </c>
      <c r="J736" s="15">
        <v>2</v>
      </c>
      <c r="K736" s="26">
        <f t="shared" si="35"/>
        <v>547.39110396148544</v>
      </c>
      <c r="L736" s="27">
        <f>IF(H736&lt;VLOOKUP(B736,'Plot Info'!$A$2:$T$500,9,FALSE),K736*0.0001*(1/VLOOKUP(B736,'Plot Info'!$A$2:$T$500,12,FALSE)),K736*0.0001*(1/VLOOKUP(B736,'Plot Info'!$A$2:$T$500,13,FALSE)))</f>
        <v>0.43559999999999988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8.36</v>
      </c>
      <c r="P736" s="12">
        <v>177</v>
      </c>
    </row>
    <row r="737" spans="1:16">
      <c r="A737" s="27" t="str">
        <f t="shared" si="33"/>
        <v>MFA034</v>
      </c>
      <c r="B737" s="4" t="s">
        <v>350</v>
      </c>
      <c r="C737" s="27" t="str">
        <f>VLOOKUP(B737,'Plot Info'!$A$2:$T$500,2,FALSE)</f>
        <v>Michigan Facet Site</v>
      </c>
      <c r="D737" s="38" t="s">
        <v>232</v>
      </c>
      <c r="E737" s="4" t="s">
        <v>10</v>
      </c>
      <c r="F737" s="4" t="s">
        <v>16</v>
      </c>
      <c r="G737" s="35" t="str">
        <f t="shared" si="34"/>
        <v>LIVE</v>
      </c>
      <c r="H737" s="41">
        <v>17.100000000000001</v>
      </c>
      <c r="I737" s="12">
        <v>1</v>
      </c>
      <c r="J737" s="15">
        <v>2</v>
      </c>
      <c r="K737" s="26">
        <f t="shared" si="35"/>
        <v>229.65827695904787</v>
      </c>
      <c r="L737" s="27">
        <f>IF(H737&lt;VLOOKUP(B737,'Plot Info'!$A$2:$T$500,9,FALSE),K737*0.0001*(1/VLOOKUP(B737,'Plot Info'!$A$2:$T$500,12,FALSE)),K737*0.0001*(1/VLOOKUP(B737,'Plot Info'!$A$2:$T$500,13,FALSE)))</f>
        <v>0.43255917159763313</v>
      </c>
      <c r="M737" s="27">
        <f>IF(H737&lt;VLOOKUP(B737,'Plot Info'!$A$2:$T$500,9,FALSE),I737*1/(VLOOKUP(B737,'Plot Info'!$A$2:$T$500,12,FALSE)),I737*1/(VLOOKUP(B737,'Plot Info'!$A$2:$T$500,13,FALSE)))</f>
        <v>18.834904507916608</v>
      </c>
      <c r="O737" s="40">
        <v>7.5</v>
      </c>
      <c r="P737" s="12">
        <v>170</v>
      </c>
    </row>
    <row r="738" spans="1:16">
      <c r="A738" s="27" t="str">
        <f t="shared" si="33"/>
        <v>MFA035</v>
      </c>
      <c r="B738" s="4" t="s">
        <v>350</v>
      </c>
      <c r="C738" s="27" t="str">
        <f>VLOOKUP(B738,'Plot Info'!$A$2:$T$500,2,FALSE)</f>
        <v>Michigan Facet Site</v>
      </c>
      <c r="D738" s="38" t="s">
        <v>233</v>
      </c>
      <c r="E738" s="4" t="s">
        <v>10</v>
      </c>
      <c r="F738" s="4" t="s">
        <v>214</v>
      </c>
      <c r="G738" s="35" t="str">
        <f t="shared" si="34"/>
        <v>LIVE</v>
      </c>
      <c r="H738" s="41">
        <v>10.199999999999999</v>
      </c>
      <c r="I738" s="12">
        <v>1</v>
      </c>
      <c r="J738" s="15">
        <v>2</v>
      </c>
      <c r="K738" s="26">
        <f t="shared" si="35"/>
        <v>81.712824919870513</v>
      </c>
      <c r="L738" s="27">
        <f>IF(H738&lt;VLOOKUP(B738,'Plot Info'!$A$2:$T$500,9,FALSE),K738*0.0001*(1/VLOOKUP(B738,'Plot Info'!$A$2:$T$500,12,FALSE)),K738*0.0001*(1/VLOOKUP(B738,'Plot Info'!$A$2:$T$500,13,FALSE)))</f>
        <v>0.15390532544378699</v>
      </c>
      <c r="M738" s="27">
        <f>IF(H738&lt;VLOOKUP(B738,'Plot Info'!$A$2:$T$500,9,FALSE),I738*1/(VLOOKUP(B738,'Plot Info'!$A$2:$T$500,12,FALSE)),I738*1/(VLOOKUP(B738,'Plot Info'!$A$2:$T$500,13,FALSE)))</f>
        <v>18.834904507916608</v>
      </c>
      <c r="O738" s="40">
        <v>3.98</v>
      </c>
      <c r="P738" s="12">
        <v>176</v>
      </c>
    </row>
    <row r="739" spans="1:16">
      <c r="A739" s="27" t="str">
        <f t="shared" si="33"/>
        <v>MFA036</v>
      </c>
      <c r="B739" s="4" t="s">
        <v>350</v>
      </c>
      <c r="C739" s="27" t="str">
        <f>VLOOKUP(B739,'Plot Info'!$A$2:$T$500,2,FALSE)</f>
        <v>Michigan Facet Site</v>
      </c>
      <c r="D739" s="38" t="s">
        <v>234</v>
      </c>
      <c r="E739" s="4" t="s">
        <v>8</v>
      </c>
      <c r="F739" s="4" t="s">
        <v>15</v>
      </c>
      <c r="G739" s="35" t="str">
        <f t="shared" si="34"/>
        <v>LIVE</v>
      </c>
      <c r="H739" s="41">
        <v>23.3</v>
      </c>
      <c r="I739" s="12">
        <v>1</v>
      </c>
      <c r="J739" s="15">
        <v>2</v>
      </c>
      <c r="K739" s="26">
        <f t="shared" si="35"/>
        <v>426.38480892684066</v>
      </c>
      <c r="L739" s="27">
        <f>IF(H739&lt;VLOOKUP(B739,'Plot Info'!$A$2:$T$500,9,FALSE),K739*0.0001*(1/VLOOKUP(B739,'Plot Info'!$A$2:$T$500,12,FALSE)),K739*0.0001*(1/VLOOKUP(B739,'Plot Info'!$A$2:$T$500,13,FALSE)))</f>
        <v>0.33930624999999992</v>
      </c>
      <c r="M739" s="27">
        <f>IF(H739&lt;VLOOKUP(B739,'Plot Info'!$A$2:$T$500,9,FALSE),I739*1/(VLOOKUP(B739,'Plot Info'!$A$2:$T$500,12,FALSE)),I739*1/(VLOOKUP(B739,'Plot Info'!$A$2:$T$500,13,FALSE)))</f>
        <v>7.9577471545947667</v>
      </c>
      <c r="O739" s="40">
        <v>9.56</v>
      </c>
      <c r="P739" s="12">
        <v>155</v>
      </c>
    </row>
    <row r="740" spans="1:16">
      <c r="A740" s="27" t="str">
        <f t="shared" si="33"/>
        <v>MFA037</v>
      </c>
      <c r="B740" s="4" t="s">
        <v>350</v>
      </c>
      <c r="C740" s="27" t="str">
        <f>VLOOKUP(B740,'Plot Info'!$A$2:$T$500,2,FALSE)</f>
        <v>Michigan Facet Site</v>
      </c>
      <c r="D740" s="38" t="s">
        <v>235</v>
      </c>
      <c r="E740" s="4" t="s">
        <v>8</v>
      </c>
      <c r="F740" s="4" t="s">
        <v>15</v>
      </c>
      <c r="G740" s="35" t="str">
        <f t="shared" si="34"/>
        <v>LIVE</v>
      </c>
      <c r="H740" s="41">
        <v>29.4</v>
      </c>
      <c r="I740" s="12">
        <v>1</v>
      </c>
      <c r="J740" s="15">
        <v>2</v>
      </c>
      <c r="K740" s="26">
        <f t="shared" si="35"/>
        <v>678.86675651421831</v>
      </c>
      <c r="L740" s="27">
        <f>IF(H740&lt;VLOOKUP(B740,'Plot Info'!$A$2:$T$500,9,FALSE),K740*0.0001*(1/VLOOKUP(B740,'Plot Info'!$A$2:$T$500,12,FALSE)),K740*0.0001*(1/VLOOKUP(B740,'Plot Info'!$A$2:$T$500,13,FALSE)))</f>
        <v>0.54022499999999996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11.44</v>
      </c>
      <c r="P740" s="12">
        <v>152</v>
      </c>
    </row>
    <row r="741" spans="1:16">
      <c r="A741" s="27" t="str">
        <f t="shared" si="33"/>
        <v>MFA038</v>
      </c>
      <c r="B741" s="4" t="s">
        <v>350</v>
      </c>
      <c r="C741" s="27" t="str">
        <f>VLOOKUP(B741,'Plot Info'!$A$2:$T$500,2,FALSE)</f>
        <v>Michigan Facet Site</v>
      </c>
      <c r="D741" s="38" t="s">
        <v>238</v>
      </c>
      <c r="E741" s="4" t="s">
        <v>8</v>
      </c>
      <c r="F741" s="4" t="s">
        <v>236</v>
      </c>
      <c r="G741" s="35" t="str">
        <f t="shared" si="34"/>
        <v>LIVE</v>
      </c>
      <c r="H741" s="41">
        <v>38.799999999999997</v>
      </c>
      <c r="I741" s="12">
        <v>1</v>
      </c>
      <c r="J741" s="15">
        <v>2</v>
      </c>
      <c r="K741" s="26">
        <f t="shared" si="35"/>
        <v>1182.3698111050544</v>
      </c>
      <c r="L741" s="27">
        <f>IF(H741&lt;VLOOKUP(B741,'Plot Info'!$A$2:$T$500,9,FALSE),K741*0.0001*(1/VLOOKUP(B741,'Plot Info'!$A$2:$T$500,12,FALSE)),K741*0.0001*(1/VLOOKUP(B741,'Plot Info'!$A$2:$T$500,13,FALSE)))</f>
        <v>0.94089999999999985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17.75</v>
      </c>
      <c r="P741" s="12">
        <v>153</v>
      </c>
    </row>
    <row r="742" spans="1:16">
      <c r="A742" s="27" t="str">
        <f t="shared" si="33"/>
        <v>MFA039</v>
      </c>
      <c r="B742" s="4" t="s">
        <v>350</v>
      </c>
      <c r="C742" s="27" t="str">
        <f>VLOOKUP(B742,'Plot Info'!$A$2:$T$500,2,FALSE)</f>
        <v>Michigan Facet Site</v>
      </c>
      <c r="D742" s="38" t="s">
        <v>239</v>
      </c>
      <c r="E742" s="4" t="s">
        <v>317</v>
      </c>
      <c r="F742" s="4" t="s">
        <v>81</v>
      </c>
      <c r="G742" s="35" t="str">
        <f t="shared" si="34"/>
        <v>DEAD</v>
      </c>
      <c r="H742" s="41">
        <v>29.9</v>
      </c>
      <c r="I742" s="12">
        <v>1</v>
      </c>
      <c r="J742" s="15">
        <v>2</v>
      </c>
      <c r="K742" s="26">
        <f t="shared" si="35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16</v>
      </c>
      <c r="P742" s="12">
        <v>137</v>
      </c>
    </row>
    <row r="743" spans="1:16">
      <c r="A743" s="27" t="str">
        <f t="shared" si="33"/>
        <v>MFA040</v>
      </c>
      <c r="B743" s="4" t="s">
        <v>350</v>
      </c>
      <c r="C743" s="27" t="str">
        <f>VLOOKUP(B743,'Plot Info'!$A$2:$T$500,2,FALSE)</f>
        <v>Michigan Facet Site</v>
      </c>
      <c r="D743" s="38" t="s">
        <v>240</v>
      </c>
      <c r="E743" s="4" t="s">
        <v>31</v>
      </c>
      <c r="F743" s="4" t="s">
        <v>15</v>
      </c>
      <c r="G743" s="35" t="str">
        <f t="shared" si="34"/>
        <v>LIVE</v>
      </c>
      <c r="H743" s="41">
        <v>21.8</v>
      </c>
      <c r="I743" s="12">
        <v>1</v>
      </c>
      <c r="J743" s="15">
        <v>2</v>
      </c>
      <c r="K743" s="26">
        <f t="shared" si="35"/>
        <v>373.25262317300331</v>
      </c>
      <c r="L743" s="27">
        <f>IF(H743&lt;VLOOKUP(B743,'Plot Info'!$A$2:$T$500,9,FALSE),K743*0.0001*(1/VLOOKUP(B743,'Plot Info'!$A$2:$T$500,12,FALSE)),K743*0.0001*(1/VLOOKUP(B743,'Plot Info'!$A$2:$T$500,13,FALSE)))</f>
        <v>0.29702499999999998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10.75</v>
      </c>
      <c r="P743" s="12">
        <v>133</v>
      </c>
    </row>
    <row r="744" spans="1:16">
      <c r="A744" s="27" t="str">
        <f t="shared" si="33"/>
        <v>MFA041</v>
      </c>
      <c r="B744" s="4" t="s">
        <v>350</v>
      </c>
      <c r="C744" s="27" t="str">
        <f>VLOOKUP(B744,'Plot Info'!$A$2:$T$500,2,FALSE)</f>
        <v>Michigan Facet Site</v>
      </c>
      <c r="D744" s="38" t="s">
        <v>241</v>
      </c>
      <c r="E744" s="4" t="s">
        <v>282</v>
      </c>
      <c r="F744" s="4" t="s">
        <v>16</v>
      </c>
      <c r="G744" s="35" t="str">
        <f t="shared" si="34"/>
        <v>LIVE</v>
      </c>
      <c r="H744" s="41">
        <v>19.899999999999999</v>
      </c>
      <c r="I744" s="12">
        <v>1</v>
      </c>
      <c r="J744" s="15">
        <v>2</v>
      </c>
      <c r="K744" s="26">
        <f t="shared" si="35"/>
        <v>311.02552668702344</v>
      </c>
      <c r="L744" s="27">
        <f>IF(H744&lt;VLOOKUP(B744,'Plot Info'!$A$2:$T$500,9,FALSE),K744*0.0001*(1/VLOOKUP(B744,'Plot Info'!$A$2:$T$500,12,FALSE)),K744*0.0001*(1/VLOOKUP(B744,'Plot Info'!$A$2:$T$500,13,FALSE)))</f>
        <v>0.58581360946745553</v>
      </c>
      <c r="M744" s="27">
        <f>IF(H744&lt;VLOOKUP(B744,'Plot Info'!$A$2:$T$500,9,FALSE),I744*1/(VLOOKUP(B744,'Plot Info'!$A$2:$T$500,12,FALSE)),I744*1/(VLOOKUP(B744,'Plot Info'!$A$2:$T$500,13,FALSE)))</f>
        <v>18.834904507916608</v>
      </c>
      <c r="O744" s="40">
        <v>8.83</v>
      </c>
      <c r="P744" s="12">
        <v>133</v>
      </c>
    </row>
    <row r="745" spans="1:16">
      <c r="A745" s="27" t="str">
        <f t="shared" si="33"/>
        <v>MFA042</v>
      </c>
      <c r="B745" s="4" t="s">
        <v>350</v>
      </c>
      <c r="C745" s="27" t="str">
        <f>VLOOKUP(B745,'Plot Info'!$A$2:$T$500,2,FALSE)</f>
        <v>Michigan Facet Site</v>
      </c>
      <c r="D745" s="38" t="s">
        <v>242</v>
      </c>
      <c r="E745" s="4" t="s">
        <v>8</v>
      </c>
      <c r="F745" s="4" t="s">
        <v>16</v>
      </c>
      <c r="G745" s="35" t="str">
        <f t="shared" si="34"/>
        <v>LIVE</v>
      </c>
      <c r="H745" s="41">
        <v>21.1</v>
      </c>
      <c r="I745" s="12">
        <v>1</v>
      </c>
      <c r="J745" s="15">
        <v>2</v>
      </c>
      <c r="K745" s="26">
        <f t="shared" si="35"/>
        <v>349.66711632617796</v>
      </c>
      <c r="L745" s="27">
        <f>IF(H745&lt;VLOOKUP(B745,'Plot Info'!$A$2:$T$500,9,FALSE),K745*0.0001*(1/VLOOKUP(B745,'Plot Info'!$A$2:$T$500,12,FALSE)),K745*0.0001*(1/VLOOKUP(B745,'Plot Info'!$A$2:$T$500,13,FALSE)))</f>
        <v>0.27825624999999998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6.95</v>
      </c>
      <c r="P745" s="12">
        <v>136</v>
      </c>
    </row>
    <row r="746" spans="1:16">
      <c r="A746" s="27" t="str">
        <f t="shared" si="33"/>
        <v>MFA043</v>
      </c>
      <c r="B746" s="4" t="s">
        <v>350</v>
      </c>
      <c r="C746" s="27" t="str">
        <f>VLOOKUP(B746,'Plot Info'!$A$2:$T$500,2,FALSE)</f>
        <v>Michigan Facet Site</v>
      </c>
      <c r="D746" s="38" t="s">
        <v>243</v>
      </c>
      <c r="E746" s="4" t="s">
        <v>31</v>
      </c>
      <c r="F746" s="4" t="s">
        <v>214</v>
      </c>
      <c r="G746" s="35" t="str">
        <f t="shared" si="34"/>
        <v>LIVE</v>
      </c>
      <c r="H746" s="41">
        <v>14.3</v>
      </c>
      <c r="I746" s="12">
        <v>1</v>
      </c>
      <c r="J746" s="15">
        <v>2</v>
      </c>
      <c r="K746" s="26">
        <f t="shared" si="35"/>
        <v>160.6060704331442</v>
      </c>
      <c r="L746" s="27">
        <f>IF(H746&lt;VLOOKUP(B746,'Plot Info'!$A$2:$T$500,9,FALSE),K746*0.0001*(1/VLOOKUP(B746,'Plot Info'!$A$2:$T$500,12,FALSE)),K746*0.0001*(1/VLOOKUP(B746,'Plot Info'!$A$2:$T$500,13,FALSE)))</f>
        <v>0.30249999999999999</v>
      </c>
      <c r="M746" s="27">
        <f>IF(H746&lt;VLOOKUP(B746,'Plot Info'!$A$2:$T$500,9,FALSE),I746*1/(VLOOKUP(B746,'Plot Info'!$A$2:$T$500,12,FALSE)),I746*1/(VLOOKUP(B746,'Plot Info'!$A$2:$T$500,13,FALSE)))</f>
        <v>18.834904507916608</v>
      </c>
      <c r="O746" s="40">
        <v>6.75</v>
      </c>
      <c r="P746" s="12">
        <v>137</v>
      </c>
    </row>
    <row r="747" spans="1:16">
      <c r="A747" s="27" t="str">
        <f t="shared" si="33"/>
        <v>MFA044</v>
      </c>
      <c r="B747" s="4" t="s">
        <v>350</v>
      </c>
      <c r="C747" s="27" t="str">
        <f>VLOOKUP(B747,'Plot Info'!$A$2:$T$500,2,FALSE)</f>
        <v>Michigan Facet Site</v>
      </c>
      <c r="D747" s="38" t="s">
        <v>244</v>
      </c>
      <c r="E747" s="4" t="s">
        <v>8</v>
      </c>
      <c r="F747" s="4" t="s">
        <v>236</v>
      </c>
      <c r="G747" s="35" t="str">
        <f t="shared" si="34"/>
        <v>LIVE</v>
      </c>
      <c r="H747" s="41">
        <v>48.1</v>
      </c>
      <c r="I747" s="12">
        <v>1</v>
      </c>
      <c r="J747" s="15">
        <v>2</v>
      </c>
      <c r="K747" s="26">
        <f t="shared" si="35"/>
        <v>1817.1050448179703</v>
      </c>
      <c r="L747" s="27">
        <f>IF(H747&lt;VLOOKUP(B747,'Plot Info'!$A$2:$T$500,9,FALSE),K747*0.0001*(1/VLOOKUP(B747,'Plot Info'!$A$2:$T$500,12,FALSE)),K747*0.0001*(1/VLOOKUP(B747,'Plot Info'!$A$2:$T$500,13,FALSE)))</f>
        <v>1.4460062499999999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N747" s="8" t="s">
        <v>373</v>
      </c>
      <c r="O747" s="40">
        <v>2.14</v>
      </c>
      <c r="P747" s="12">
        <v>113</v>
      </c>
    </row>
    <row r="748" spans="1:16">
      <c r="A748" s="27" t="str">
        <f t="shared" si="33"/>
        <v>MFA045</v>
      </c>
      <c r="B748" s="4" t="s">
        <v>350</v>
      </c>
      <c r="C748" s="27" t="str">
        <f>VLOOKUP(B748,'Plot Info'!$A$2:$T$500,2,FALSE)</f>
        <v>Michigan Facet Site</v>
      </c>
      <c r="D748" s="38" t="s">
        <v>245</v>
      </c>
      <c r="E748" s="4" t="s">
        <v>10</v>
      </c>
      <c r="F748" s="4" t="s">
        <v>16</v>
      </c>
      <c r="G748" s="35" t="str">
        <f t="shared" si="34"/>
        <v>LIVE</v>
      </c>
      <c r="H748" s="41">
        <v>15.2</v>
      </c>
      <c r="I748" s="12">
        <v>1</v>
      </c>
      <c r="J748" s="15">
        <v>2</v>
      </c>
      <c r="K748" s="26">
        <f t="shared" si="35"/>
        <v>181.45839167134645</v>
      </c>
      <c r="L748" s="27">
        <f>IF(H748&lt;VLOOKUP(B748,'Plot Info'!$A$2:$T$500,9,FALSE),K748*0.0001*(1/VLOOKUP(B748,'Plot Info'!$A$2:$T$500,12,FALSE)),K748*0.0001*(1/VLOOKUP(B748,'Plot Info'!$A$2:$T$500,13,FALSE)))</f>
        <v>0.34177514792899411</v>
      </c>
      <c r="M748" s="27">
        <f>IF(H748&lt;VLOOKUP(B748,'Plot Info'!$A$2:$T$500,9,FALSE),I748*1/(VLOOKUP(B748,'Plot Info'!$A$2:$T$500,12,FALSE)),I748*1/(VLOOKUP(B748,'Plot Info'!$A$2:$T$500,13,FALSE)))</f>
        <v>18.834904507916608</v>
      </c>
      <c r="O748" s="40">
        <v>9.32</v>
      </c>
      <c r="P748" s="12">
        <v>100</v>
      </c>
    </row>
    <row r="749" spans="1:16">
      <c r="A749" s="27" t="str">
        <f t="shared" si="33"/>
        <v>MFA046</v>
      </c>
      <c r="B749" s="4" t="s">
        <v>350</v>
      </c>
      <c r="C749" s="27" t="str">
        <f>VLOOKUP(B749,'Plot Info'!$A$2:$T$500,2,FALSE)</f>
        <v>Michigan Facet Site</v>
      </c>
      <c r="D749" s="38" t="s">
        <v>268</v>
      </c>
      <c r="E749" s="4" t="s">
        <v>371</v>
      </c>
      <c r="F749" s="4" t="s">
        <v>236</v>
      </c>
      <c r="G749" s="35" t="str">
        <f t="shared" si="34"/>
        <v>LIVE</v>
      </c>
      <c r="H749" s="41">
        <v>47.5</v>
      </c>
      <c r="I749" s="12">
        <v>1</v>
      </c>
      <c r="J749" s="15">
        <v>2</v>
      </c>
      <c r="K749" s="26">
        <f t="shared" si="35"/>
        <v>1772.0546061654927</v>
      </c>
      <c r="L749" s="27">
        <f>IF(H749&lt;VLOOKUP(B749,'Plot Info'!$A$2:$T$500,9,FALSE),K749*0.0001*(1/VLOOKUP(B749,'Plot Info'!$A$2:$T$500,12,FALSE)),K749*0.0001*(1/VLOOKUP(B749,'Plot Info'!$A$2:$T$500,13,FALSE)))</f>
        <v>1.4101562500000002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12.75</v>
      </c>
      <c r="P749" s="12">
        <v>99</v>
      </c>
    </row>
    <row r="750" spans="1:16">
      <c r="A750" s="27" t="str">
        <f t="shared" si="33"/>
        <v>MFA047</v>
      </c>
      <c r="B750" s="4" t="s">
        <v>350</v>
      </c>
      <c r="C750" s="27" t="str">
        <f>VLOOKUP(B750,'Plot Info'!$A$2:$T$500,2,FALSE)</f>
        <v>Michigan Facet Site</v>
      </c>
      <c r="D750" s="38" t="s">
        <v>269</v>
      </c>
      <c r="E750" s="4" t="s">
        <v>317</v>
      </c>
      <c r="F750" s="4" t="s">
        <v>81</v>
      </c>
      <c r="G750" s="35" t="str">
        <f t="shared" si="34"/>
        <v>DEAD</v>
      </c>
      <c r="H750" s="41">
        <v>21.4</v>
      </c>
      <c r="I750" s="12">
        <v>1</v>
      </c>
      <c r="J750" s="15">
        <v>2</v>
      </c>
      <c r="K750" s="26">
        <f t="shared" si="35"/>
        <v>359.68094290949534</v>
      </c>
      <c r="L750" s="27">
        <f>IF(H750&lt;VLOOKUP(B750,'Plot Info'!$A$2:$T$500,9,FALSE),K750*0.0001*(1/VLOOKUP(B750,'Plot Info'!$A$2:$T$500,12,FALSE)),K750*0.0001*(1/VLOOKUP(B750,'Plot Info'!$A$2:$T$500,13,FALSE)))</f>
        <v>0.28622499999999995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15.82</v>
      </c>
      <c r="P750" s="12">
        <v>124</v>
      </c>
    </row>
    <row r="751" spans="1:16">
      <c r="A751" s="27" t="str">
        <f t="shared" si="33"/>
        <v>MFA048</v>
      </c>
      <c r="B751" s="4" t="s">
        <v>350</v>
      </c>
      <c r="C751" s="27" t="str">
        <f>VLOOKUP(B751,'Plot Info'!$A$2:$T$500,2,FALSE)</f>
        <v>Michigan Facet Site</v>
      </c>
      <c r="D751" s="38" t="s">
        <v>270</v>
      </c>
      <c r="E751" s="4" t="s">
        <v>317</v>
      </c>
      <c r="F751" s="4" t="s">
        <v>81</v>
      </c>
      <c r="G751" s="35" t="str">
        <f t="shared" si="34"/>
        <v>DEAD</v>
      </c>
      <c r="H751" s="41">
        <v>34</v>
      </c>
      <c r="I751" s="12">
        <v>1</v>
      </c>
      <c r="J751" s="15">
        <v>2</v>
      </c>
      <c r="K751" s="26">
        <f t="shared" si="35"/>
        <v>907.9202768874502</v>
      </c>
      <c r="L751" s="27">
        <f>IF(H751&lt;VLOOKUP(B751,'Plot Info'!$A$2:$T$500,9,FALSE),K751*0.0001*(1/VLOOKUP(B751,'Plot Info'!$A$2:$T$500,12,FALSE)),K751*0.0001*(1/VLOOKUP(B751,'Plot Info'!$A$2:$T$500,13,FALSE)))</f>
        <v>0.72250000000000003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O751" s="40">
        <v>15.36</v>
      </c>
      <c r="P751" s="12">
        <v>118</v>
      </c>
    </row>
    <row r="752" spans="1:16">
      <c r="A752" s="27" t="str">
        <f t="shared" si="33"/>
        <v>MFA049</v>
      </c>
      <c r="B752" s="4" t="s">
        <v>350</v>
      </c>
      <c r="C752" s="27" t="str">
        <f>VLOOKUP(B752,'Plot Info'!$A$2:$T$500,2,FALSE)</f>
        <v>Michigan Facet Site</v>
      </c>
      <c r="D752" s="38" t="s">
        <v>271</v>
      </c>
      <c r="E752" s="4" t="s">
        <v>317</v>
      </c>
      <c r="F752" s="4" t="s">
        <v>81</v>
      </c>
      <c r="G752" s="35" t="str">
        <f t="shared" si="34"/>
        <v>DEAD</v>
      </c>
      <c r="H752" s="41">
        <v>27</v>
      </c>
      <c r="I752" s="12">
        <v>1</v>
      </c>
      <c r="J752" s="15">
        <v>2</v>
      </c>
      <c r="K752" s="26">
        <f t="shared" si="35"/>
        <v>572.55526111673976</v>
      </c>
      <c r="L752" s="27">
        <f>IF(H752&lt;VLOOKUP(B752,'Plot Info'!$A$2:$T$500,9,FALSE),K752*0.0001*(1/VLOOKUP(B752,'Plot Info'!$A$2:$T$500,12,FALSE)),K752*0.0001*(1/VLOOKUP(B752,'Plot Info'!$A$2:$T$500,13,FALSE)))</f>
        <v>0.45562499999999995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16.3</v>
      </c>
      <c r="P752" s="12">
        <v>110</v>
      </c>
    </row>
    <row r="753" spans="1:16">
      <c r="A753" s="27" t="str">
        <f t="shared" si="33"/>
        <v>MFA050</v>
      </c>
      <c r="B753" s="4" t="s">
        <v>350</v>
      </c>
      <c r="C753" s="27" t="str">
        <f>VLOOKUP(B753,'Plot Info'!$A$2:$T$500,2,FALSE)</f>
        <v>Michigan Facet Site</v>
      </c>
      <c r="D753" s="38" t="s">
        <v>310</v>
      </c>
      <c r="E753" s="4" t="s">
        <v>371</v>
      </c>
      <c r="F753" s="4" t="s">
        <v>16</v>
      </c>
      <c r="G753" s="35" t="str">
        <f t="shared" si="34"/>
        <v>LIVE</v>
      </c>
      <c r="H753" s="41">
        <v>21.2</v>
      </c>
      <c r="I753" s="12">
        <v>1</v>
      </c>
      <c r="J753" s="15">
        <v>2</v>
      </c>
      <c r="K753" s="26">
        <f t="shared" si="35"/>
        <v>352.98935055734916</v>
      </c>
      <c r="L753" s="27">
        <f>IF(H753&lt;VLOOKUP(B753,'Plot Info'!$A$2:$T$500,9,FALSE),K753*0.0001*(1/VLOOKUP(B753,'Plot Info'!$A$2:$T$500,12,FALSE)),K753*0.0001*(1/VLOOKUP(B753,'Plot Info'!$A$2:$T$500,13,FALSE)))</f>
        <v>0.28090000000000004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19.7</v>
      </c>
      <c r="P753" s="12">
        <v>105</v>
      </c>
    </row>
    <row r="754" spans="1:16">
      <c r="A754" s="27" t="str">
        <f t="shared" si="33"/>
        <v>MFA051</v>
      </c>
      <c r="B754" s="4" t="s">
        <v>350</v>
      </c>
      <c r="C754" s="27" t="str">
        <f>VLOOKUP(B754,'Plot Info'!$A$2:$T$500,2,FALSE)</f>
        <v>Michigan Facet Site</v>
      </c>
      <c r="D754" s="38" t="s">
        <v>311</v>
      </c>
      <c r="E754" s="4" t="s">
        <v>31</v>
      </c>
      <c r="F754" s="4" t="s">
        <v>16</v>
      </c>
      <c r="G754" s="35" t="str">
        <f t="shared" si="34"/>
        <v>LIVE</v>
      </c>
      <c r="H754" s="41">
        <v>41.1</v>
      </c>
      <c r="I754" s="12">
        <v>1</v>
      </c>
      <c r="J754" s="15">
        <v>2</v>
      </c>
      <c r="K754" s="26">
        <f t="shared" si="35"/>
        <v>1326.7024315926037</v>
      </c>
      <c r="L754" s="27">
        <f>IF(H754&lt;VLOOKUP(B754,'Plot Info'!$A$2:$T$500,9,FALSE),K754*0.0001*(1/VLOOKUP(B754,'Plot Info'!$A$2:$T$500,12,FALSE)),K754*0.0001*(1/VLOOKUP(B754,'Plot Info'!$A$2:$T$500,13,FALSE)))</f>
        <v>1.0557562500000002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14.95</v>
      </c>
      <c r="P754" s="12">
        <v>77</v>
      </c>
    </row>
    <row r="755" spans="1:16">
      <c r="A755" s="27" t="str">
        <f t="shared" si="33"/>
        <v>MFA052</v>
      </c>
      <c r="B755" s="4" t="s">
        <v>350</v>
      </c>
      <c r="C755" s="27" t="str">
        <f>VLOOKUP(B755,'Plot Info'!$A$2:$T$500,2,FALSE)</f>
        <v>Michigan Facet Site</v>
      </c>
      <c r="D755" s="38" t="s">
        <v>319</v>
      </c>
      <c r="E755" s="4" t="s">
        <v>317</v>
      </c>
      <c r="F755" s="4" t="s">
        <v>81</v>
      </c>
      <c r="G755" s="35" t="str">
        <f t="shared" si="34"/>
        <v>DEAD</v>
      </c>
      <c r="H755" s="41">
        <v>37.6</v>
      </c>
      <c r="I755" s="12">
        <v>1</v>
      </c>
      <c r="J755" s="15">
        <v>2</v>
      </c>
      <c r="K755" s="26">
        <f t="shared" si="35"/>
        <v>1110.3645074847766</v>
      </c>
      <c r="L755" s="27">
        <f>IF(H755&lt;VLOOKUP(B755,'Plot Info'!$A$2:$T$500,9,FALSE),K755*0.0001*(1/VLOOKUP(B755,'Plot Info'!$A$2:$T$500,12,FALSE)),K755*0.0001*(1/VLOOKUP(B755,'Plot Info'!$A$2:$T$500,13,FALSE)))</f>
        <v>0.88360000000000005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13.39</v>
      </c>
      <c r="P755" s="12">
        <v>60</v>
      </c>
    </row>
    <row r="756" spans="1:16">
      <c r="A756" s="27" t="str">
        <f t="shared" si="33"/>
        <v>MFA053</v>
      </c>
      <c r="B756" s="4" t="s">
        <v>350</v>
      </c>
      <c r="C756" s="27" t="str">
        <f>VLOOKUP(B756,'Plot Info'!$A$2:$T$500,2,FALSE)</f>
        <v>Michigan Facet Site</v>
      </c>
      <c r="D756" s="38" t="s">
        <v>324</v>
      </c>
      <c r="E756" s="4" t="s">
        <v>31</v>
      </c>
      <c r="F756" s="4" t="s">
        <v>16</v>
      </c>
      <c r="G756" s="35" t="str">
        <f t="shared" si="34"/>
        <v>LIVE</v>
      </c>
      <c r="H756" s="41">
        <v>26.2</v>
      </c>
      <c r="I756" s="12">
        <v>1</v>
      </c>
      <c r="J756" s="15">
        <v>2</v>
      </c>
      <c r="K756" s="26">
        <f t="shared" si="35"/>
        <v>539.12871528254436</v>
      </c>
      <c r="L756" s="27">
        <f>IF(H756&lt;VLOOKUP(B756,'Plot Info'!$A$2:$T$500,9,FALSE),K756*0.0001*(1/VLOOKUP(B756,'Plot Info'!$A$2:$T$500,12,FALSE)),K756*0.0001*(1/VLOOKUP(B756,'Plot Info'!$A$2:$T$500,13,FALSE)))</f>
        <v>0.42902499999999999</v>
      </c>
      <c r="M756" s="27">
        <f>IF(H756&lt;VLOOKUP(B756,'Plot Info'!$A$2:$T$500,9,FALSE),I756*1/(VLOOKUP(B756,'Plot Info'!$A$2:$T$500,12,FALSE)),I756*1/(VLOOKUP(B756,'Plot Info'!$A$2:$T$500,13,FALSE)))</f>
        <v>7.9577471545947667</v>
      </c>
      <c r="O756" s="40">
        <v>16.95</v>
      </c>
      <c r="P756" s="12">
        <v>52</v>
      </c>
    </row>
    <row r="757" spans="1:16">
      <c r="A757" s="27" t="str">
        <f t="shared" si="33"/>
        <v>MFA054</v>
      </c>
      <c r="B757" s="4" t="s">
        <v>350</v>
      </c>
      <c r="C757" s="27" t="str">
        <f>VLOOKUP(B757,'Plot Info'!$A$2:$T$500,2,FALSE)</f>
        <v>Michigan Facet Site</v>
      </c>
      <c r="D757" s="38" t="s">
        <v>325</v>
      </c>
      <c r="E757" s="4" t="s">
        <v>8</v>
      </c>
      <c r="F757" s="4" t="s">
        <v>15</v>
      </c>
      <c r="G757" s="35" t="str">
        <f t="shared" si="34"/>
        <v>LIVE</v>
      </c>
      <c r="H757" s="41">
        <v>31.2</v>
      </c>
      <c r="I757" s="12">
        <v>1</v>
      </c>
      <c r="J757" s="15">
        <v>2</v>
      </c>
      <c r="K757" s="26">
        <f t="shared" si="35"/>
        <v>764.53798817761196</v>
      </c>
      <c r="L757" s="27">
        <f>IF(H757&lt;VLOOKUP(B757,'Plot Info'!$A$2:$T$500,9,FALSE),K757*0.0001*(1/VLOOKUP(B757,'Plot Info'!$A$2:$T$500,12,FALSE)),K757*0.0001*(1/VLOOKUP(B757,'Plot Info'!$A$2:$T$500,13,FALSE)))</f>
        <v>0.60839999999999994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12.33</v>
      </c>
      <c r="P757" s="12">
        <v>50</v>
      </c>
    </row>
    <row r="758" spans="1:16">
      <c r="A758" s="27" t="str">
        <f t="shared" si="33"/>
        <v>MFA055</v>
      </c>
      <c r="B758" s="4" t="s">
        <v>350</v>
      </c>
      <c r="C758" s="27" t="str">
        <f>VLOOKUP(B758,'Plot Info'!$A$2:$T$500,2,FALSE)</f>
        <v>Michigan Facet Site</v>
      </c>
      <c r="D758" s="38" t="s">
        <v>326</v>
      </c>
      <c r="E758" s="4" t="s">
        <v>317</v>
      </c>
      <c r="F758" s="4" t="s">
        <v>81</v>
      </c>
      <c r="G758" s="35" t="str">
        <f t="shared" si="34"/>
        <v>DEAD</v>
      </c>
      <c r="H758" s="41">
        <v>22.6</v>
      </c>
      <c r="I758" s="12">
        <v>1</v>
      </c>
      <c r="J758" s="15">
        <v>2</v>
      </c>
      <c r="K758" s="26">
        <f t="shared" si="35"/>
        <v>401.14996593688073</v>
      </c>
      <c r="L758" s="27">
        <f>IF(H758&lt;VLOOKUP(B758,'Plot Info'!$A$2:$T$500,9,FALSE),K758*0.0001*(1/VLOOKUP(B758,'Plot Info'!$A$2:$T$500,12,FALSE)),K758*0.0001*(1/VLOOKUP(B758,'Plot Info'!$A$2:$T$500,13,FALSE)))</f>
        <v>0.31922500000000004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4.78</v>
      </c>
      <c r="P758" s="12">
        <v>16</v>
      </c>
    </row>
    <row r="759" spans="1:16">
      <c r="A759" s="27" t="str">
        <f t="shared" si="33"/>
        <v>MFA056</v>
      </c>
      <c r="B759" s="4" t="s">
        <v>350</v>
      </c>
      <c r="C759" s="27" t="str">
        <f>VLOOKUP(B759,'Plot Info'!$A$2:$T$500,2,FALSE)</f>
        <v>Michigan Facet Site</v>
      </c>
      <c r="D759" s="38" t="s">
        <v>327</v>
      </c>
      <c r="E759" s="4" t="s">
        <v>10</v>
      </c>
      <c r="F759" s="4" t="s">
        <v>16</v>
      </c>
      <c r="G759" s="35" t="str">
        <f t="shared" si="34"/>
        <v>LIVE</v>
      </c>
      <c r="H759" s="41">
        <v>17.2</v>
      </c>
      <c r="I759" s="12">
        <v>1</v>
      </c>
      <c r="J759" s="15">
        <v>2</v>
      </c>
      <c r="K759" s="26">
        <f t="shared" si="35"/>
        <v>232.35219265950107</v>
      </c>
      <c r="L759" s="27">
        <f>IF(H759&lt;VLOOKUP(B759,'Plot Info'!$A$2:$T$500,9,FALSE),K759*0.0001*(1/VLOOKUP(B759,'Plot Info'!$A$2:$T$500,12,FALSE)),K759*0.0001*(1/VLOOKUP(B759,'Plot Info'!$A$2:$T$500,13,FALSE)))</f>
        <v>0.43763313609467447</v>
      </c>
      <c r="M759" s="27">
        <f>IF(H759&lt;VLOOKUP(B759,'Plot Info'!$A$2:$T$500,9,FALSE),I759*1/(VLOOKUP(B759,'Plot Info'!$A$2:$T$500,12,FALSE)),I759*1/(VLOOKUP(B759,'Plot Info'!$A$2:$T$500,13,FALSE)))</f>
        <v>18.834904507916608</v>
      </c>
      <c r="O759" s="40">
        <v>3.59</v>
      </c>
      <c r="P759" s="12">
        <v>15</v>
      </c>
    </row>
    <row r="760" spans="1:16">
      <c r="A760" s="27" t="str">
        <f t="shared" si="33"/>
        <v>MFA057</v>
      </c>
      <c r="B760" s="4" t="s">
        <v>350</v>
      </c>
      <c r="C760" s="27" t="str">
        <f>VLOOKUP(B760,'Plot Info'!$A$2:$T$500,2,FALSE)</f>
        <v>Michigan Facet Site</v>
      </c>
      <c r="D760" s="38" t="s">
        <v>328</v>
      </c>
      <c r="E760" s="4" t="s">
        <v>11</v>
      </c>
      <c r="F760" s="4" t="s">
        <v>214</v>
      </c>
      <c r="G760" s="35" t="str">
        <f t="shared" si="34"/>
        <v>LIVE</v>
      </c>
      <c r="H760" s="41">
        <v>12.5</v>
      </c>
      <c r="I760" s="12">
        <v>1</v>
      </c>
      <c r="J760" s="15">
        <v>2</v>
      </c>
      <c r="K760" s="26">
        <f t="shared" si="35"/>
        <v>122.7184630308513</v>
      </c>
      <c r="L760" s="27">
        <f>IF(H760&lt;VLOOKUP(B760,'Plot Info'!$A$2:$T$500,9,FALSE),K760*0.0001*(1/VLOOKUP(B760,'Plot Info'!$A$2:$T$500,12,FALSE)),K760*0.0001*(1/VLOOKUP(B760,'Plot Info'!$A$2:$T$500,13,FALSE)))</f>
        <v>0.2311390532544379</v>
      </c>
      <c r="M760" s="27">
        <f>IF(H760&lt;VLOOKUP(B760,'Plot Info'!$A$2:$T$500,9,FALSE),I760*1/(VLOOKUP(B760,'Plot Info'!$A$2:$T$500,12,FALSE)),I760*1/(VLOOKUP(B760,'Plot Info'!$A$2:$T$500,13,FALSE)))</f>
        <v>18.834904507916608</v>
      </c>
      <c r="O760" s="40">
        <v>4.3</v>
      </c>
      <c r="P760" s="12">
        <v>5</v>
      </c>
    </row>
    <row r="761" spans="1:16">
      <c r="A761" s="27" t="str">
        <f t="shared" si="33"/>
        <v>MFA058</v>
      </c>
      <c r="B761" s="4" t="s">
        <v>350</v>
      </c>
      <c r="C761" s="27" t="str">
        <f>VLOOKUP(B761,'Plot Info'!$A$2:$T$500,2,FALSE)</f>
        <v>Michigan Facet Site</v>
      </c>
      <c r="D761" s="38" t="s">
        <v>329</v>
      </c>
      <c r="E761" s="4" t="s">
        <v>11</v>
      </c>
      <c r="F761" s="4" t="s">
        <v>214</v>
      </c>
      <c r="G761" s="35" t="str">
        <f t="shared" si="34"/>
        <v>LIVE</v>
      </c>
      <c r="H761" s="41">
        <v>10.3</v>
      </c>
      <c r="I761" s="12">
        <v>1</v>
      </c>
      <c r="J761" s="15">
        <v>2</v>
      </c>
      <c r="K761" s="26">
        <f t="shared" si="35"/>
        <v>83.322891154835304</v>
      </c>
      <c r="L761" s="27">
        <f>IF(H761&lt;VLOOKUP(B761,'Plot Info'!$A$2:$T$500,9,FALSE),K761*0.0001*(1/VLOOKUP(B761,'Plot Info'!$A$2:$T$500,12,FALSE)),K761*0.0001*(1/VLOOKUP(B761,'Plot Info'!$A$2:$T$500,13,FALSE)))</f>
        <v>0.15693786982248523</v>
      </c>
      <c r="M761" s="27">
        <f>IF(H761&lt;VLOOKUP(B761,'Plot Info'!$A$2:$T$500,9,FALSE),I761*1/(VLOOKUP(B761,'Plot Info'!$A$2:$T$500,12,FALSE)),I761*1/(VLOOKUP(B761,'Plot Info'!$A$2:$T$500,13,FALSE)))</f>
        <v>18.834904507916608</v>
      </c>
      <c r="O761" s="40">
        <v>4.74</v>
      </c>
      <c r="P761" s="12">
        <v>5</v>
      </c>
    </row>
    <row r="762" spans="1:16">
      <c r="A762" s="27" t="str">
        <f t="shared" si="33"/>
        <v>MFA059</v>
      </c>
      <c r="B762" s="4" t="s">
        <v>350</v>
      </c>
      <c r="C762" s="27" t="str">
        <f>VLOOKUP(B762,'Plot Info'!$A$2:$T$500,2,FALSE)</f>
        <v>Michigan Facet Site</v>
      </c>
      <c r="D762" s="38" t="s">
        <v>330</v>
      </c>
      <c r="E762" s="4" t="s">
        <v>11</v>
      </c>
      <c r="F762" s="4" t="s">
        <v>214</v>
      </c>
      <c r="G762" s="35" t="str">
        <f t="shared" si="34"/>
        <v>LIVE</v>
      </c>
      <c r="H762" s="41">
        <v>12.6</v>
      </c>
      <c r="I762" s="12">
        <v>1</v>
      </c>
      <c r="J762" s="15">
        <v>2</v>
      </c>
      <c r="K762" s="26">
        <f t="shared" si="35"/>
        <v>124.68981242097888</v>
      </c>
      <c r="L762" s="27">
        <f>IF(H762&lt;VLOOKUP(B762,'Plot Info'!$A$2:$T$500,9,FALSE),K762*0.0001*(1/VLOOKUP(B762,'Plot Info'!$A$2:$T$500,12,FALSE)),K762*0.0001*(1/VLOOKUP(B762,'Plot Info'!$A$2:$T$500,13,FALSE)))</f>
        <v>0.23485207100591715</v>
      </c>
      <c r="M762" s="27">
        <f>IF(H762&lt;VLOOKUP(B762,'Plot Info'!$A$2:$T$500,9,FALSE),I762*1/(VLOOKUP(B762,'Plot Info'!$A$2:$T$500,12,FALSE)),I762*1/(VLOOKUP(B762,'Plot Info'!$A$2:$T$500,13,FALSE)))</f>
        <v>18.834904507916608</v>
      </c>
      <c r="O762" s="40">
        <v>5.4</v>
      </c>
      <c r="P762" s="12">
        <v>7</v>
      </c>
    </row>
    <row r="763" spans="1:16">
      <c r="A763" s="27" t="str">
        <f t="shared" si="33"/>
        <v>MFA060</v>
      </c>
      <c r="B763" s="4" t="s">
        <v>350</v>
      </c>
      <c r="C763" s="27" t="str">
        <f>VLOOKUP(B763,'Plot Info'!$A$2:$T$500,2,FALSE)</f>
        <v>Michigan Facet Site</v>
      </c>
      <c r="D763" s="38" t="s">
        <v>331</v>
      </c>
      <c r="E763" s="4" t="s">
        <v>282</v>
      </c>
      <c r="F763" s="4" t="s">
        <v>214</v>
      </c>
      <c r="G763" s="35" t="str">
        <f t="shared" si="34"/>
        <v>LIVE</v>
      </c>
      <c r="H763" s="41">
        <v>10.5</v>
      </c>
      <c r="I763" s="12">
        <v>1</v>
      </c>
      <c r="J763" s="15">
        <v>2</v>
      </c>
      <c r="K763" s="26">
        <f t="shared" si="35"/>
        <v>86.59014751456867</v>
      </c>
      <c r="L763" s="27">
        <f>IF(H763&lt;VLOOKUP(B763,'Plot Info'!$A$2:$T$500,9,FALSE),K763*0.0001*(1/VLOOKUP(B763,'Plot Info'!$A$2:$T$500,12,FALSE)),K763*0.0001*(1/VLOOKUP(B763,'Plot Info'!$A$2:$T$500,13,FALSE)))</f>
        <v>0.16309171597633135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O763" s="40">
        <v>3.2</v>
      </c>
      <c r="P763" s="12">
        <v>3</v>
      </c>
    </row>
    <row r="764" spans="1:16">
      <c r="A764" s="27" t="str">
        <f t="shared" si="33"/>
        <v>MFA061</v>
      </c>
      <c r="B764" s="4" t="s">
        <v>350</v>
      </c>
      <c r="C764" s="27" t="str">
        <f>VLOOKUP(B764,'Plot Info'!$A$2:$T$500,2,FALSE)</f>
        <v>Michigan Facet Site</v>
      </c>
      <c r="D764" s="38" t="s">
        <v>332</v>
      </c>
      <c r="E764" s="4" t="s">
        <v>317</v>
      </c>
      <c r="F764" s="4" t="s">
        <v>81</v>
      </c>
      <c r="G764" s="35" t="str">
        <f t="shared" si="34"/>
        <v>DEAD</v>
      </c>
      <c r="H764" s="41">
        <v>31.1</v>
      </c>
      <c r="I764" s="12">
        <v>1</v>
      </c>
      <c r="J764" s="15">
        <v>2</v>
      </c>
      <c r="K764" s="26">
        <f t="shared" si="35"/>
        <v>759.64495761964599</v>
      </c>
      <c r="L764" s="27">
        <f>IF(H764&lt;VLOOKUP(B764,'Plot Info'!$A$2:$T$500,9,FALSE),K764*0.0001*(1/VLOOKUP(B764,'Plot Info'!$A$2:$T$500,12,FALSE)),K764*0.0001*(1/VLOOKUP(B764,'Plot Info'!$A$2:$T$500,13,FALSE)))</f>
        <v>0.60450625000000013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O764" s="40">
        <v>9.3000000000000007</v>
      </c>
      <c r="P764" s="12">
        <v>21</v>
      </c>
    </row>
    <row r="765" spans="1:16">
      <c r="A765" s="27" t="str">
        <f t="shared" si="33"/>
        <v>MFA062</v>
      </c>
      <c r="B765" s="4" t="s">
        <v>350</v>
      </c>
      <c r="C765" s="27" t="str">
        <f>VLOOKUP(B765,'Plot Info'!$A$2:$T$500,2,FALSE)</f>
        <v>Michigan Facet Site</v>
      </c>
      <c r="D765" s="38" t="s">
        <v>333</v>
      </c>
      <c r="E765" s="4" t="s">
        <v>13</v>
      </c>
      <c r="F765" s="4" t="s">
        <v>16</v>
      </c>
      <c r="G765" s="35" t="str">
        <f t="shared" si="34"/>
        <v>LIVE</v>
      </c>
      <c r="H765" s="41">
        <v>12.5</v>
      </c>
      <c r="I765" s="12">
        <v>1</v>
      </c>
      <c r="J765" s="15">
        <v>2</v>
      </c>
      <c r="K765" s="26">
        <f t="shared" si="35"/>
        <v>122.7184630308513</v>
      </c>
      <c r="L765" s="27">
        <f>IF(H765&lt;VLOOKUP(B765,'Plot Info'!$A$2:$T$500,9,FALSE),K765*0.0001*(1/VLOOKUP(B765,'Plot Info'!$A$2:$T$500,12,FALSE)),K765*0.0001*(1/VLOOKUP(B765,'Plot Info'!$A$2:$T$500,13,FALSE)))</f>
        <v>0.2311390532544379</v>
      </c>
      <c r="M765" s="27">
        <f>IF(H765&lt;VLOOKUP(B765,'Plot Info'!$A$2:$T$500,9,FALSE),I765*1/(VLOOKUP(B765,'Plot Info'!$A$2:$T$500,12,FALSE)),I765*1/(VLOOKUP(B765,'Plot Info'!$A$2:$T$500,13,FALSE)))</f>
        <v>18.834904507916608</v>
      </c>
      <c r="O765" s="40">
        <v>9.65</v>
      </c>
      <c r="P765" s="12">
        <v>16</v>
      </c>
    </row>
    <row r="766" spans="1:16">
      <c r="A766" s="27" t="str">
        <f t="shared" si="33"/>
        <v>MFA063</v>
      </c>
      <c r="B766" s="4" t="s">
        <v>350</v>
      </c>
      <c r="C766" s="27" t="str">
        <f>VLOOKUP(B766,'Plot Info'!$A$2:$T$500,2,FALSE)</f>
        <v>Michigan Facet Site</v>
      </c>
      <c r="D766" s="38" t="s">
        <v>334</v>
      </c>
      <c r="E766" s="4" t="s">
        <v>317</v>
      </c>
      <c r="F766" s="4" t="s">
        <v>81</v>
      </c>
      <c r="G766" s="35" t="str">
        <f t="shared" si="34"/>
        <v>DEAD</v>
      </c>
      <c r="H766" s="41">
        <v>31.1</v>
      </c>
      <c r="I766" s="12">
        <v>1</v>
      </c>
      <c r="J766" s="15">
        <v>2</v>
      </c>
      <c r="K766" s="26">
        <f t="shared" si="35"/>
        <v>759.64495761964599</v>
      </c>
      <c r="L766" s="27">
        <f>IF(H766&lt;VLOOKUP(B766,'Plot Info'!$A$2:$T$500,9,FALSE),K766*0.0001*(1/VLOOKUP(B766,'Plot Info'!$A$2:$T$500,12,FALSE)),K766*0.0001*(1/VLOOKUP(B766,'Plot Info'!$A$2:$T$500,13,FALSE)))</f>
        <v>0.60450625000000013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8.8800000000000008</v>
      </c>
      <c r="P766" s="12">
        <v>10</v>
      </c>
    </row>
    <row r="767" spans="1:16">
      <c r="A767" s="27" t="str">
        <f t="shared" si="33"/>
        <v>MFA064</v>
      </c>
      <c r="B767" s="4" t="s">
        <v>350</v>
      </c>
      <c r="C767" s="27" t="str">
        <f>VLOOKUP(B767,'Plot Info'!$A$2:$T$500,2,FALSE)</f>
        <v>Michigan Facet Site</v>
      </c>
      <c r="D767" s="38" t="s">
        <v>335</v>
      </c>
      <c r="E767" s="4" t="s">
        <v>317</v>
      </c>
      <c r="F767" s="4" t="s">
        <v>81</v>
      </c>
      <c r="G767" s="35" t="str">
        <f t="shared" si="34"/>
        <v>DEAD</v>
      </c>
      <c r="H767" s="41">
        <v>40.5</v>
      </c>
      <c r="I767" s="12">
        <v>1</v>
      </c>
      <c r="J767" s="15">
        <v>2</v>
      </c>
      <c r="K767" s="26">
        <f t="shared" si="35"/>
        <v>1288.2493375126646</v>
      </c>
      <c r="L767" s="27">
        <f>IF(H767&lt;VLOOKUP(B767,'Plot Info'!$A$2:$T$500,9,FALSE),K767*0.0001*(1/VLOOKUP(B767,'Plot Info'!$A$2:$T$500,12,FALSE)),K767*0.0001*(1/VLOOKUP(B767,'Plot Info'!$A$2:$T$500,13,FALSE)))</f>
        <v>1.02515625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372</v>
      </c>
      <c r="O767" s="40">
        <v>11.7</v>
      </c>
      <c r="P767" s="12">
        <v>0</v>
      </c>
    </row>
    <row r="768" spans="1:16">
      <c r="A768" s="27" t="str">
        <f t="shared" si="33"/>
        <v>MFB001</v>
      </c>
      <c r="B768" s="4" t="s">
        <v>378</v>
      </c>
      <c r="C768" s="27" t="str">
        <f>VLOOKUP(B768,'Plot Info'!$A$2:$T$500,2,FALSE)</f>
        <v>Michigan Facet Site</v>
      </c>
      <c r="D768" s="38" t="s">
        <v>161</v>
      </c>
      <c r="E768" s="4" t="s">
        <v>10</v>
      </c>
      <c r="F768" s="4" t="s">
        <v>15</v>
      </c>
      <c r="G768" s="35" t="str">
        <f t="shared" si="34"/>
        <v>LIVE</v>
      </c>
      <c r="H768" s="41">
        <v>24</v>
      </c>
      <c r="I768" s="12">
        <v>1</v>
      </c>
      <c r="J768" s="15">
        <v>2</v>
      </c>
      <c r="K768" s="26">
        <f t="shared" si="35"/>
        <v>452.38934211693021</v>
      </c>
      <c r="L768" s="27">
        <f>IF(H768&lt;VLOOKUP(B768,'Plot Info'!$A$2:$T$500,9,FALSE),K768*0.0001*(1/VLOOKUP(B768,'Plot Info'!$A$2:$T$500,12,FALSE)),K768*0.0001*(1/VLOOKUP(B768,'Plot Info'!$A$2:$T$500,13,FALSE)))</f>
        <v>0.36000000000000004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2.17</v>
      </c>
      <c r="P768" s="12">
        <v>324</v>
      </c>
    </row>
    <row r="769" spans="1:16">
      <c r="A769" s="27" t="str">
        <f t="shared" si="33"/>
        <v>MFB002</v>
      </c>
      <c r="B769" s="4" t="s">
        <v>378</v>
      </c>
      <c r="C769" s="27" t="str">
        <f>VLOOKUP(B769,'Plot Info'!$A$2:$T$500,2,FALSE)</f>
        <v>Michigan Facet Site</v>
      </c>
      <c r="D769" s="38" t="s">
        <v>162</v>
      </c>
      <c r="E769" s="4" t="s">
        <v>10</v>
      </c>
      <c r="F769" s="4" t="s">
        <v>15</v>
      </c>
      <c r="G769" s="35" t="str">
        <f t="shared" si="34"/>
        <v>LIVE</v>
      </c>
      <c r="H769" s="41">
        <v>22.4</v>
      </c>
      <c r="I769" s="12">
        <v>1</v>
      </c>
      <c r="J769" s="15">
        <v>2</v>
      </c>
      <c r="K769" s="26">
        <f t="shared" si="35"/>
        <v>394.08138246630358</v>
      </c>
      <c r="L769" s="27">
        <f>IF(H769&lt;VLOOKUP(B769,'Plot Info'!$A$2:$T$500,9,FALSE),K769*0.0001*(1/VLOOKUP(B769,'Plot Info'!$A$2:$T$500,12,FALSE)),K769*0.0001*(1/VLOOKUP(B769,'Plot Info'!$A$2:$T$500,13,FALSE)))</f>
        <v>0.31359999999999993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2.74</v>
      </c>
      <c r="P769" s="12">
        <v>312</v>
      </c>
    </row>
    <row r="770" spans="1:16">
      <c r="A770" s="27" t="str">
        <f t="shared" ref="A770:A833" si="36">CONCATENATE(B770,D770)</f>
        <v>MFB003</v>
      </c>
      <c r="B770" s="4" t="s">
        <v>378</v>
      </c>
      <c r="C770" s="27" t="str">
        <f>VLOOKUP(B770,'Plot Info'!$A$2:$T$500,2,FALSE)</f>
        <v>Michigan Facet Site</v>
      </c>
      <c r="D770" s="38" t="s">
        <v>163</v>
      </c>
      <c r="E770" s="4" t="s">
        <v>10</v>
      </c>
      <c r="F770" s="4" t="s">
        <v>15</v>
      </c>
      <c r="G770" s="35" t="str">
        <f t="shared" ref="G770:G833" si="37">IF(F770="*","DEAD","LIVE")</f>
        <v>LIVE</v>
      </c>
      <c r="H770" s="41">
        <v>24.4</v>
      </c>
      <c r="I770" s="12">
        <v>1</v>
      </c>
      <c r="J770" s="15">
        <v>2</v>
      </c>
      <c r="K770" s="26">
        <f t="shared" ref="K770:K833" si="38">((H770/2)^2)*PI()*I770</f>
        <v>467.59465056030473</v>
      </c>
      <c r="L770" s="27">
        <f>IF(H770&lt;VLOOKUP(B770,'Plot Info'!$A$2:$T$500,9,FALSE),K770*0.0001*(1/VLOOKUP(B770,'Plot Info'!$A$2:$T$500,12,FALSE)),K770*0.0001*(1/VLOOKUP(B770,'Plot Info'!$A$2:$T$500,13,FALSE)))</f>
        <v>0.37209999999999993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2.72</v>
      </c>
      <c r="P770" s="12">
        <v>310</v>
      </c>
    </row>
    <row r="771" spans="1:16">
      <c r="A771" s="27" t="str">
        <f t="shared" si="36"/>
        <v>MFB004</v>
      </c>
      <c r="B771" s="4" t="s">
        <v>378</v>
      </c>
      <c r="C771" s="27" t="str">
        <f>VLOOKUP(B771,'Plot Info'!$A$2:$T$500,2,FALSE)</f>
        <v>Michigan Facet Site</v>
      </c>
      <c r="D771" s="38" t="s">
        <v>164</v>
      </c>
      <c r="E771" s="4" t="s">
        <v>10</v>
      </c>
      <c r="F771" s="4" t="s">
        <v>15</v>
      </c>
      <c r="G771" s="35" t="str">
        <f t="shared" si="37"/>
        <v>LIVE</v>
      </c>
      <c r="H771" s="41">
        <v>22.7</v>
      </c>
      <c r="I771" s="12">
        <v>1</v>
      </c>
      <c r="J771" s="15">
        <v>2</v>
      </c>
      <c r="K771" s="26">
        <f t="shared" si="38"/>
        <v>404.7078196170711</v>
      </c>
      <c r="L771" s="27">
        <f>IF(H771&lt;VLOOKUP(B771,'Plot Info'!$A$2:$T$500,9,FALSE),K771*0.0001*(1/VLOOKUP(B771,'Plot Info'!$A$2:$T$500,12,FALSE)),K771*0.0001*(1/VLOOKUP(B771,'Plot Info'!$A$2:$T$500,13,FALSE)))</f>
        <v>0.32205624999999999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2.0499999999999998</v>
      </c>
      <c r="P771" s="12">
        <v>309</v>
      </c>
    </row>
    <row r="772" spans="1:16">
      <c r="A772" s="27" t="str">
        <f t="shared" si="36"/>
        <v>MFB005</v>
      </c>
      <c r="B772" s="4" t="s">
        <v>378</v>
      </c>
      <c r="C772" s="27" t="str">
        <f>VLOOKUP(B772,'Plot Info'!$A$2:$T$500,2,FALSE)</f>
        <v>Michigan Facet Site</v>
      </c>
      <c r="D772" s="38" t="s">
        <v>165</v>
      </c>
      <c r="E772" s="4" t="s">
        <v>317</v>
      </c>
      <c r="F772" s="4" t="s">
        <v>81</v>
      </c>
      <c r="G772" s="35" t="str">
        <f t="shared" si="37"/>
        <v>DEAD</v>
      </c>
      <c r="H772" s="41">
        <v>39.4</v>
      </c>
      <c r="I772" s="12">
        <v>1</v>
      </c>
      <c r="J772" s="15">
        <v>0</v>
      </c>
      <c r="K772" s="26">
        <f t="shared" si="38"/>
        <v>1219.2206929316628</v>
      </c>
      <c r="L772" s="27">
        <f>IF(H772&lt;VLOOKUP(B772,'Plot Info'!$A$2:$T$500,9,FALSE),K772*0.0001*(1/VLOOKUP(B772,'Plot Info'!$A$2:$T$500,12,FALSE)),K772*0.0001*(1/VLOOKUP(B772,'Plot Info'!$A$2:$T$500,13,FALSE)))</f>
        <v>0.970225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8.5399999999999991</v>
      </c>
      <c r="P772" s="12">
        <v>325</v>
      </c>
    </row>
    <row r="773" spans="1:16">
      <c r="A773" s="27" t="str">
        <f t="shared" si="36"/>
        <v>MFB006</v>
      </c>
      <c r="B773" s="4" t="s">
        <v>378</v>
      </c>
      <c r="C773" s="27" t="str">
        <f>VLOOKUP(B773,'Plot Info'!$A$2:$T$500,2,FALSE)</f>
        <v>Michigan Facet Site</v>
      </c>
      <c r="D773" s="38" t="s">
        <v>166</v>
      </c>
      <c r="E773" s="4" t="s">
        <v>31</v>
      </c>
      <c r="F773" s="4" t="s">
        <v>16</v>
      </c>
      <c r="G773" s="35" t="str">
        <f t="shared" si="37"/>
        <v>LIVE</v>
      </c>
      <c r="H773" s="41">
        <v>14.5</v>
      </c>
      <c r="I773" s="12">
        <v>1</v>
      </c>
      <c r="J773" s="15">
        <v>2</v>
      </c>
      <c r="K773" s="26">
        <f t="shared" si="38"/>
        <v>165.1299638543135</v>
      </c>
      <c r="L773" s="27">
        <f>IF(H773&lt;VLOOKUP(B773,'Plot Info'!$A$2:$T$500,9,FALSE),K773*0.0001*(1/VLOOKUP(B773,'Plot Info'!$A$2:$T$500,12,FALSE)),K773*0.0001*(1/VLOOKUP(B773,'Plot Info'!$A$2:$T$500,13,FALSE)))</f>
        <v>0.31102071005917165</v>
      </c>
      <c r="M773" s="27">
        <f>IF(H773&lt;VLOOKUP(B773,'Plot Info'!$A$2:$T$500,9,FALSE),I773*1/(VLOOKUP(B773,'Plot Info'!$A$2:$T$500,12,FALSE)),I773*1/(VLOOKUP(B773,'Plot Info'!$A$2:$T$500,13,FALSE)))</f>
        <v>18.834904507916608</v>
      </c>
      <c r="O773" s="40">
        <v>11.53</v>
      </c>
      <c r="P773" s="12">
        <v>347</v>
      </c>
    </row>
    <row r="774" spans="1:16">
      <c r="A774" s="27" t="str">
        <f t="shared" si="36"/>
        <v>MFB007</v>
      </c>
      <c r="B774" s="4" t="s">
        <v>378</v>
      </c>
      <c r="C774" s="27" t="str">
        <f>VLOOKUP(B774,'Plot Info'!$A$2:$T$500,2,FALSE)</f>
        <v>Michigan Facet Site</v>
      </c>
      <c r="D774" s="38" t="s">
        <v>167</v>
      </c>
      <c r="E774" s="4" t="s">
        <v>317</v>
      </c>
      <c r="F774" s="4" t="s">
        <v>81</v>
      </c>
      <c r="G774" s="35" t="str">
        <f t="shared" si="37"/>
        <v>DEAD</v>
      </c>
      <c r="H774" s="41">
        <v>34.1</v>
      </c>
      <c r="I774" s="12">
        <v>1</v>
      </c>
      <c r="J774" s="15">
        <v>2</v>
      </c>
      <c r="K774" s="26">
        <f t="shared" si="38"/>
        <v>913.26883838018693</v>
      </c>
      <c r="L774" s="27">
        <f>IF(H774&lt;VLOOKUP(B774,'Plot Info'!$A$2:$T$500,9,FALSE),K774*0.0001*(1/VLOOKUP(B774,'Plot Info'!$A$2:$T$500,12,FALSE)),K774*0.0001*(1/VLOOKUP(B774,'Plot Info'!$A$2:$T$500,13,FALSE)))</f>
        <v>0.72675624999999999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13.12</v>
      </c>
      <c r="P774" s="12">
        <v>325</v>
      </c>
    </row>
    <row r="775" spans="1:16">
      <c r="A775" s="27" t="str">
        <f t="shared" si="36"/>
        <v>MFB008</v>
      </c>
      <c r="B775" s="4" t="s">
        <v>378</v>
      </c>
      <c r="C775" s="27" t="str">
        <f>VLOOKUP(B775,'Plot Info'!$A$2:$T$500,2,FALSE)</f>
        <v>Michigan Facet Site</v>
      </c>
      <c r="D775" s="38" t="s">
        <v>168</v>
      </c>
      <c r="E775" s="4" t="s">
        <v>317</v>
      </c>
      <c r="F775" s="4" t="s">
        <v>81</v>
      </c>
      <c r="G775" s="35" t="str">
        <f t="shared" si="37"/>
        <v>DEAD</v>
      </c>
      <c r="H775" s="41">
        <v>37</v>
      </c>
      <c r="I775" s="12">
        <v>1</v>
      </c>
      <c r="J775" s="15">
        <v>2</v>
      </c>
      <c r="K775" s="26">
        <f t="shared" si="38"/>
        <v>1075.2100856911068</v>
      </c>
      <c r="L775" s="27">
        <f>IF(H775&lt;VLOOKUP(B775,'Plot Info'!$A$2:$T$500,9,FALSE),K775*0.0001*(1/VLOOKUP(B775,'Plot Info'!$A$2:$T$500,12,FALSE)),K775*0.0001*(1/VLOOKUP(B775,'Plot Info'!$A$2:$T$500,13,FALSE)))</f>
        <v>0.85562499999999997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10.74</v>
      </c>
      <c r="P775" s="12">
        <v>320</v>
      </c>
    </row>
    <row r="776" spans="1:16">
      <c r="A776" s="27" t="str">
        <f t="shared" si="36"/>
        <v>MFB009</v>
      </c>
      <c r="B776" s="4" t="s">
        <v>378</v>
      </c>
      <c r="C776" s="27" t="str">
        <f>VLOOKUP(B776,'Plot Info'!$A$2:$T$500,2,FALSE)</f>
        <v>Michigan Facet Site</v>
      </c>
      <c r="D776" s="38" t="s">
        <v>169</v>
      </c>
      <c r="E776" s="4" t="s">
        <v>317</v>
      </c>
      <c r="F776" s="4" t="s">
        <v>81</v>
      </c>
      <c r="G776" s="35" t="str">
        <f t="shared" si="37"/>
        <v>DEAD</v>
      </c>
      <c r="H776" s="41">
        <v>27.1</v>
      </c>
      <c r="I776" s="12">
        <v>1</v>
      </c>
      <c r="J776" s="15">
        <v>2</v>
      </c>
      <c r="K776" s="26">
        <f t="shared" si="38"/>
        <v>576.80426518072011</v>
      </c>
      <c r="L776" s="27">
        <f>IF(H776&lt;VLOOKUP(B776,'Plot Info'!$A$2:$T$500,9,FALSE),K776*0.0001*(1/VLOOKUP(B776,'Plot Info'!$A$2:$T$500,12,FALSE)),K776*0.0001*(1/VLOOKUP(B776,'Plot Info'!$A$2:$T$500,13,FALSE)))</f>
        <v>0.45900625000000012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13.49</v>
      </c>
      <c r="P776" s="12">
        <v>322</v>
      </c>
    </row>
    <row r="777" spans="1:16">
      <c r="A777" s="27" t="str">
        <f t="shared" si="36"/>
        <v>MFB010</v>
      </c>
      <c r="B777" s="4" t="s">
        <v>378</v>
      </c>
      <c r="C777" s="27" t="str">
        <f>VLOOKUP(B777,'Plot Info'!$A$2:$T$500,2,FALSE)</f>
        <v>Michigan Facet Site</v>
      </c>
      <c r="D777" s="38" t="s">
        <v>170</v>
      </c>
      <c r="E777" s="4" t="s">
        <v>31</v>
      </c>
      <c r="F777" s="4" t="s">
        <v>236</v>
      </c>
      <c r="G777" s="35" t="str">
        <f t="shared" si="37"/>
        <v>LIVE</v>
      </c>
      <c r="H777" s="41">
        <v>22.7</v>
      </c>
      <c r="I777" s="12">
        <v>1</v>
      </c>
      <c r="J777" s="15">
        <v>2</v>
      </c>
      <c r="K777" s="26">
        <f t="shared" si="38"/>
        <v>404.7078196170711</v>
      </c>
      <c r="L777" s="27">
        <f>IF(H777&lt;VLOOKUP(B777,'Plot Info'!$A$2:$T$500,9,FALSE),K777*0.0001*(1/VLOOKUP(B777,'Plot Info'!$A$2:$T$500,12,FALSE)),K777*0.0001*(1/VLOOKUP(B777,'Plot Info'!$A$2:$T$500,13,FALSE)))</f>
        <v>0.32205624999999999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17.78</v>
      </c>
      <c r="P777" s="12">
        <v>317</v>
      </c>
    </row>
    <row r="778" spans="1:16">
      <c r="A778" s="27" t="str">
        <f t="shared" si="36"/>
        <v>MFB011</v>
      </c>
      <c r="B778" s="4" t="s">
        <v>378</v>
      </c>
      <c r="C778" s="27" t="str">
        <f>VLOOKUP(B778,'Plot Info'!$A$2:$T$500,2,FALSE)</f>
        <v>Michigan Facet Site</v>
      </c>
      <c r="D778" s="38" t="s">
        <v>171</v>
      </c>
      <c r="E778" s="4" t="s">
        <v>8</v>
      </c>
      <c r="F778" s="4" t="s">
        <v>236</v>
      </c>
      <c r="G778" s="35" t="str">
        <f t="shared" si="37"/>
        <v>LIVE</v>
      </c>
      <c r="H778" s="41">
        <v>33.1</v>
      </c>
      <c r="I778" s="12">
        <v>1</v>
      </c>
      <c r="J778" s="15">
        <v>2</v>
      </c>
      <c r="K778" s="26">
        <f t="shared" si="38"/>
        <v>860.49008179987845</v>
      </c>
      <c r="L778" s="27">
        <f>IF(H778&lt;VLOOKUP(B778,'Plot Info'!$A$2:$T$500,9,FALSE),K778*0.0001*(1/VLOOKUP(B778,'Plot Info'!$A$2:$T$500,12,FALSE)),K778*0.0001*(1/VLOOKUP(B778,'Plot Info'!$A$2:$T$500,13,FALSE)))</f>
        <v>0.68475625000000018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19.239999999999998</v>
      </c>
      <c r="P778" s="12">
        <v>295</v>
      </c>
    </row>
    <row r="779" spans="1:16">
      <c r="A779" s="27" t="str">
        <f t="shared" si="36"/>
        <v>MFB012</v>
      </c>
      <c r="B779" s="4" t="s">
        <v>378</v>
      </c>
      <c r="C779" s="27" t="str">
        <f>VLOOKUP(B779,'Plot Info'!$A$2:$T$500,2,FALSE)</f>
        <v>Michigan Facet Site</v>
      </c>
      <c r="D779" s="38" t="s">
        <v>172</v>
      </c>
      <c r="E779" s="4" t="s">
        <v>8</v>
      </c>
      <c r="F779" s="4" t="s">
        <v>15</v>
      </c>
      <c r="G779" s="35" t="str">
        <f t="shared" si="37"/>
        <v>LIVE</v>
      </c>
      <c r="H779" s="41">
        <v>39.9</v>
      </c>
      <c r="I779" s="12">
        <v>1</v>
      </c>
      <c r="J779" s="15">
        <v>2</v>
      </c>
      <c r="K779" s="26">
        <f t="shared" si="38"/>
        <v>1250.3617301103716</v>
      </c>
      <c r="L779" s="27">
        <f>IF(H779&lt;VLOOKUP(B779,'Plot Info'!$A$2:$T$500,9,FALSE),K779*0.0001*(1/VLOOKUP(B779,'Plot Info'!$A$2:$T$500,12,FALSE)),K779*0.0001*(1/VLOOKUP(B779,'Plot Info'!$A$2:$T$500,13,FALSE)))</f>
        <v>0.99500624999999998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13.88</v>
      </c>
      <c r="P779" s="12">
        <v>273</v>
      </c>
    </row>
    <row r="780" spans="1:16">
      <c r="A780" s="27" t="str">
        <f t="shared" si="36"/>
        <v>MFB013</v>
      </c>
      <c r="B780" s="4" t="s">
        <v>378</v>
      </c>
      <c r="C780" s="27" t="str">
        <f>VLOOKUP(B780,'Plot Info'!$A$2:$T$500,2,FALSE)</f>
        <v>Michigan Facet Site</v>
      </c>
      <c r="D780" s="38" t="s">
        <v>173</v>
      </c>
      <c r="E780" s="4" t="s">
        <v>117</v>
      </c>
      <c r="F780" s="4" t="s">
        <v>81</v>
      </c>
      <c r="G780" s="35" t="str">
        <f t="shared" si="37"/>
        <v>DEAD</v>
      </c>
      <c r="H780" s="41">
        <v>14.6</v>
      </c>
      <c r="I780" s="12">
        <v>1</v>
      </c>
      <c r="J780" s="15">
        <v>2</v>
      </c>
      <c r="K780" s="26">
        <f t="shared" si="38"/>
        <v>167.41547250980008</v>
      </c>
      <c r="L780" s="27">
        <f>IF(H780&lt;VLOOKUP(B780,'Plot Info'!$A$2:$T$500,9,FALSE),K780*0.0001*(1/VLOOKUP(B780,'Plot Info'!$A$2:$T$500,12,FALSE)),K780*0.0001*(1/VLOOKUP(B780,'Plot Info'!$A$2:$T$500,13,FALSE)))</f>
        <v>0.3153254437869823</v>
      </c>
      <c r="M780" s="27">
        <f>IF(H780&lt;VLOOKUP(B780,'Plot Info'!$A$2:$T$500,9,FALSE),I780*1/(VLOOKUP(B780,'Plot Info'!$A$2:$T$500,12,FALSE)),I780*1/(VLOOKUP(B780,'Plot Info'!$A$2:$T$500,13,FALSE)))</f>
        <v>18.834904507916608</v>
      </c>
      <c r="O780" s="40">
        <v>12.61</v>
      </c>
      <c r="P780" s="12">
        <v>280</v>
      </c>
    </row>
    <row r="781" spans="1:16">
      <c r="A781" s="27" t="str">
        <f t="shared" si="36"/>
        <v>MFB014</v>
      </c>
      <c r="B781" s="4" t="s">
        <v>378</v>
      </c>
      <c r="C781" s="27" t="str">
        <f>VLOOKUP(B781,'Plot Info'!$A$2:$T$500,2,FALSE)</f>
        <v>Michigan Facet Site</v>
      </c>
      <c r="D781" s="38" t="s">
        <v>174</v>
      </c>
      <c r="E781" s="4" t="s">
        <v>10</v>
      </c>
      <c r="F781" s="4" t="s">
        <v>214</v>
      </c>
      <c r="G781" s="35" t="str">
        <f t="shared" si="37"/>
        <v>LIVE</v>
      </c>
      <c r="H781" s="41">
        <v>14</v>
      </c>
      <c r="I781" s="12">
        <v>1</v>
      </c>
      <c r="J781" s="15">
        <v>2</v>
      </c>
      <c r="K781" s="26">
        <f t="shared" si="38"/>
        <v>153.93804002589985</v>
      </c>
      <c r="L781" s="27">
        <f>IF(H781&lt;VLOOKUP(B781,'Plot Info'!$A$2:$T$500,9,FALSE),K781*0.0001*(1/VLOOKUP(B781,'Plot Info'!$A$2:$T$500,12,FALSE)),K781*0.0001*(1/VLOOKUP(B781,'Plot Info'!$A$2:$T$500,13,FALSE)))</f>
        <v>0.28994082840236685</v>
      </c>
      <c r="M781" s="27">
        <f>IF(H781&lt;VLOOKUP(B781,'Plot Info'!$A$2:$T$500,9,FALSE),I781*1/(VLOOKUP(B781,'Plot Info'!$A$2:$T$500,12,FALSE)),I781*1/(VLOOKUP(B781,'Plot Info'!$A$2:$T$500,13,FALSE)))</f>
        <v>18.834904507916608</v>
      </c>
      <c r="O781" s="40">
        <v>12.37</v>
      </c>
      <c r="P781" s="12">
        <v>281</v>
      </c>
    </row>
    <row r="782" spans="1:16">
      <c r="A782" s="27" t="str">
        <f t="shared" si="36"/>
        <v>MFB015</v>
      </c>
      <c r="B782" s="4" t="s">
        <v>378</v>
      </c>
      <c r="C782" s="27" t="str">
        <f>VLOOKUP(B782,'Plot Info'!$A$2:$T$500,2,FALSE)</f>
        <v>Michigan Facet Site</v>
      </c>
      <c r="D782" s="38" t="s">
        <v>175</v>
      </c>
      <c r="E782" s="4" t="s">
        <v>10</v>
      </c>
      <c r="F782" s="4" t="s">
        <v>214</v>
      </c>
      <c r="G782" s="35" t="str">
        <f t="shared" si="37"/>
        <v>LIVE</v>
      </c>
      <c r="H782" s="41">
        <v>17.100000000000001</v>
      </c>
      <c r="I782" s="12">
        <v>1</v>
      </c>
      <c r="J782" s="15">
        <v>2</v>
      </c>
      <c r="K782" s="26">
        <f t="shared" si="38"/>
        <v>229.65827695904787</v>
      </c>
      <c r="L782" s="27">
        <f>IF(H782&lt;VLOOKUP(B782,'Plot Info'!$A$2:$T$500,9,FALSE),K782*0.0001*(1/VLOOKUP(B782,'Plot Info'!$A$2:$T$500,12,FALSE)),K782*0.0001*(1/VLOOKUP(B782,'Plot Info'!$A$2:$T$500,13,FALSE)))</f>
        <v>0.43255917159763313</v>
      </c>
      <c r="M782" s="27">
        <f>IF(H782&lt;VLOOKUP(B782,'Plot Info'!$A$2:$T$500,9,FALSE),I782*1/(VLOOKUP(B782,'Plot Info'!$A$2:$T$500,12,FALSE)),I782*1/(VLOOKUP(B782,'Plot Info'!$A$2:$T$500,13,FALSE)))</f>
        <v>18.834904507916608</v>
      </c>
      <c r="O782" s="40">
        <v>12.24</v>
      </c>
      <c r="P782" s="12">
        <v>283</v>
      </c>
    </row>
    <row r="783" spans="1:16">
      <c r="A783" s="27" t="str">
        <f t="shared" si="36"/>
        <v>MFB016</v>
      </c>
      <c r="B783" s="4" t="s">
        <v>378</v>
      </c>
      <c r="C783" s="27" t="str">
        <f>VLOOKUP(B783,'Plot Info'!$A$2:$T$500,2,FALSE)</f>
        <v>Michigan Facet Site</v>
      </c>
      <c r="D783" s="38" t="s">
        <v>176</v>
      </c>
      <c r="E783" s="4" t="s">
        <v>10</v>
      </c>
      <c r="F783" s="4" t="s">
        <v>214</v>
      </c>
      <c r="G783" s="35" t="str">
        <f t="shared" si="37"/>
        <v>LIVE</v>
      </c>
      <c r="H783" s="41">
        <v>10.5</v>
      </c>
      <c r="I783" s="12">
        <v>1</v>
      </c>
      <c r="J783" s="15">
        <v>2</v>
      </c>
      <c r="K783" s="26">
        <f t="shared" si="38"/>
        <v>86.59014751456867</v>
      </c>
      <c r="L783" s="27">
        <f>IF(H783&lt;VLOOKUP(B783,'Plot Info'!$A$2:$T$500,9,FALSE),K783*0.0001*(1/VLOOKUP(B783,'Plot Info'!$A$2:$T$500,12,FALSE)),K783*0.0001*(1/VLOOKUP(B783,'Plot Info'!$A$2:$T$500,13,FALSE)))</f>
        <v>0.16309171597633135</v>
      </c>
      <c r="M783" s="27">
        <f>IF(H783&lt;VLOOKUP(B783,'Plot Info'!$A$2:$T$500,9,FALSE),I783*1/(VLOOKUP(B783,'Plot Info'!$A$2:$T$500,12,FALSE)),I783*1/(VLOOKUP(B783,'Plot Info'!$A$2:$T$500,13,FALSE)))</f>
        <v>18.834904507916608</v>
      </c>
      <c r="O783" s="40">
        <v>11.95</v>
      </c>
      <c r="P783" s="12">
        <v>283</v>
      </c>
    </row>
    <row r="784" spans="1:16">
      <c r="A784" s="27" t="str">
        <f t="shared" si="36"/>
        <v>MFB017</v>
      </c>
      <c r="B784" s="4" t="s">
        <v>378</v>
      </c>
      <c r="C784" s="27" t="str">
        <f>VLOOKUP(B784,'Plot Info'!$A$2:$T$500,2,FALSE)</f>
        <v>Michigan Facet Site</v>
      </c>
      <c r="D784" s="38" t="s">
        <v>177</v>
      </c>
      <c r="E784" s="4" t="s">
        <v>31</v>
      </c>
      <c r="F784" s="4" t="s">
        <v>15</v>
      </c>
      <c r="G784" s="35" t="str">
        <f t="shared" si="37"/>
        <v>LIVE</v>
      </c>
      <c r="H784" s="41">
        <v>16.399999999999999</v>
      </c>
      <c r="I784" s="12">
        <v>1</v>
      </c>
      <c r="J784" s="15">
        <v>2</v>
      </c>
      <c r="K784" s="26">
        <f t="shared" si="38"/>
        <v>211.24069002737767</v>
      </c>
      <c r="L784" s="27">
        <f>IF(H784&lt;VLOOKUP(B784,'Plot Info'!$A$2:$T$500,9,FALSE),K784*0.0001*(1/VLOOKUP(B784,'Plot Info'!$A$2:$T$500,12,FALSE)),K784*0.0001*(1/VLOOKUP(B784,'Plot Info'!$A$2:$T$500,13,FALSE)))</f>
        <v>0.39786982248520708</v>
      </c>
      <c r="M784" s="27">
        <f>IF(H784&lt;VLOOKUP(B784,'Plot Info'!$A$2:$T$500,9,FALSE),I784*1/(VLOOKUP(B784,'Plot Info'!$A$2:$T$500,12,FALSE)),I784*1/(VLOOKUP(B784,'Plot Info'!$A$2:$T$500,13,FALSE)))</f>
        <v>18.834904507916608</v>
      </c>
      <c r="O784" s="40">
        <v>7.51</v>
      </c>
      <c r="P784" s="12">
        <v>285</v>
      </c>
    </row>
    <row r="785" spans="1:16">
      <c r="A785" s="27" t="str">
        <f t="shared" si="36"/>
        <v>MFB018</v>
      </c>
      <c r="B785" s="4" t="s">
        <v>378</v>
      </c>
      <c r="C785" s="27" t="str">
        <f>VLOOKUP(B785,'Plot Info'!$A$2:$T$500,2,FALSE)</f>
        <v>Michigan Facet Site</v>
      </c>
      <c r="D785" s="38" t="s">
        <v>178</v>
      </c>
      <c r="E785" s="4" t="s">
        <v>10</v>
      </c>
      <c r="F785" s="4" t="s">
        <v>214</v>
      </c>
      <c r="G785" s="35" t="str">
        <f t="shared" si="37"/>
        <v>LIVE</v>
      </c>
      <c r="H785" s="41">
        <v>14.1</v>
      </c>
      <c r="I785" s="12">
        <v>1</v>
      </c>
      <c r="J785" s="15">
        <v>2</v>
      </c>
      <c r="K785" s="26">
        <f t="shared" si="38"/>
        <v>156.14500886504669</v>
      </c>
      <c r="L785" s="27">
        <f>IF(H785&lt;VLOOKUP(B785,'Plot Info'!$A$2:$T$500,9,FALSE),K785*0.0001*(1/VLOOKUP(B785,'Plot Info'!$A$2:$T$500,12,FALSE)),K785*0.0001*(1/VLOOKUP(B785,'Plot Info'!$A$2:$T$500,13,FALSE)))</f>
        <v>0.29409763313609466</v>
      </c>
      <c r="M785" s="27">
        <f>IF(H785&lt;VLOOKUP(B785,'Plot Info'!$A$2:$T$500,9,FALSE),I785*1/(VLOOKUP(B785,'Plot Info'!$A$2:$T$500,12,FALSE)),I785*1/(VLOOKUP(B785,'Plot Info'!$A$2:$T$500,13,FALSE)))</f>
        <v>18.834904507916608</v>
      </c>
      <c r="O785" s="40">
        <v>12.53</v>
      </c>
      <c r="P785" s="12">
        <v>272</v>
      </c>
    </row>
    <row r="786" spans="1:16">
      <c r="A786" s="27" t="str">
        <f t="shared" si="36"/>
        <v>MFB019</v>
      </c>
      <c r="B786" s="4" t="s">
        <v>378</v>
      </c>
      <c r="C786" s="27" t="str">
        <f>VLOOKUP(B786,'Plot Info'!$A$2:$T$500,2,FALSE)</f>
        <v>Michigan Facet Site</v>
      </c>
      <c r="D786" s="38" t="s">
        <v>179</v>
      </c>
      <c r="E786" s="4" t="s">
        <v>31</v>
      </c>
      <c r="F786" s="4" t="s">
        <v>15</v>
      </c>
      <c r="G786" s="35" t="str">
        <f t="shared" si="37"/>
        <v>LIVE</v>
      </c>
      <c r="H786" s="41">
        <v>27.8</v>
      </c>
      <c r="I786" s="12">
        <v>1</v>
      </c>
      <c r="J786" s="15">
        <v>2</v>
      </c>
      <c r="K786" s="26">
        <f t="shared" si="38"/>
        <v>606.98711660008394</v>
      </c>
      <c r="L786" s="27">
        <f>IF(H786&lt;VLOOKUP(B786,'Plot Info'!$A$2:$T$500,9,FALSE),K786*0.0001*(1/VLOOKUP(B786,'Plot Info'!$A$2:$T$500,12,FALSE)),K786*0.0001*(1/VLOOKUP(B786,'Plot Info'!$A$2:$T$500,13,FALSE)))</f>
        <v>0.48302500000000004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18.239999999999998</v>
      </c>
      <c r="P786" s="12">
        <v>253</v>
      </c>
    </row>
    <row r="787" spans="1:16">
      <c r="A787" s="27" t="str">
        <f t="shared" si="36"/>
        <v>MFB020</v>
      </c>
      <c r="B787" s="4" t="s">
        <v>378</v>
      </c>
      <c r="C787" s="27" t="str">
        <f>VLOOKUP(B787,'Plot Info'!$A$2:$T$500,2,FALSE)</f>
        <v>Michigan Facet Site</v>
      </c>
      <c r="D787" s="38" t="s">
        <v>180</v>
      </c>
      <c r="E787" s="4" t="s">
        <v>31</v>
      </c>
      <c r="F787" s="4" t="s">
        <v>15</v>
      </c>
      <c r="G787" s="35" t="str">
        <f t="shared" si="37"/>
        <v>LIVE</v>
      </c>
      <c r="H787" s="41">
        <v>24.2</v>
      </c>
      <c r="I787" s="12">
        <v>1</v>
      </c>
      <c r="J787" s="15">
        <v>2</v>
      </c>
      <c r="K787" s="26">
        <f t="shared" si="38"/>
        <v>459.96058041208158</v>
      </c>
      <c r="L787" s="27">
        <f>IF(H787&lt;VLOOKUP(B787,'Plot Info'!$A$2:$T$500,9,FALSE),K787*0.0001*(1/VLOOKUP(B787,'Plot Info'!$A$2:$T$500,12,FALSE)),K787*0.0001*(1/VLOOKUP(B787,'Plot Info'!$A$2:$T$500,13,FALSE)))</f>
        <v>0.36602499999999999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17.43</v>
      </c>
      <c r="P787" s="12">
        <v>250</v>
      </c>
    </row>
    <row r="788" spans="1:16">
      <c r="A788" s="27" t="str">
        <f t="shared" si="36"/>
        <v>MFB021</v>
      </c>
      <c r="B788" s="4" t="s">
        <v>378</v>
      </c>
      <c r="C788" s="27" t="str">
        <f>VLOOKUP(B788,'Plot Info'!$A$2:$T$500,2,FALSE)</f>
        <v>Michigan Facet Site</v>
      </c>
      <c r="D788" s="38" t="s">
        <v>219</v>
      </c>
      <c r="E788" s="4" t="s">
        <v>317</v>
      </c>
      <c r="F788" s="4" t="s">
        <v>81</v>
      </c>
      <c r="G788" s="35" t="str">
        <f t="shared" si="37"/>
        <v>DEAD</v>
      </c>
      <c r="H788" s="41">
        <v>27.4</v>
      </c>
      <c r="I788" s="12">
        <v>1</v>
      </c>
      <c r="J788" s="15">
        <v>0</v>
      </c>
      <c r="K788" s="26">
        <f t="shared" si="38"/>
        <v>589.64552515226819</v>
      </c>
      <c r="L788" s="27">
        <f>IF(H788&lt;VLOOKUP(B788,'Plot Info'!$A$2:$T$500,9,FALSE),K788*0.0001*(1/VLOOKUP(B788,'Plot Info'!$A$2:$T$500,12,FALSE)),K788*0.0001*(1/VLOOKUP(B788,'Plot Info'!$A$2:$T$500,13,FALSE)))</f>
        <v>0.46922499999999995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381</v>
      </c>
      <c r="O788" s="40">
        <v>18</v>
      </c>
      <c r="P788" s="12">
        <v>232</v>
      </c>
    </row>
    <row r="789" spans="1:16">
      <c r="A789" s="27" t="str">
        <f t="shared" si="36"/>
        <v>MFB022</v>
      </c>
      <c r="B789" s="4" t="s">
        <v>378</v>
      </c>
      <c r="C789" s="27" t="str">
        <f>VLOOKUP(B789,'Plot Info'!$A$2:$T$500,2,FALSE)</f>
        <v>Michigan Facet Site</v>
      </c>
      <c r="D789" s="38" t="s">
        <v>220</v>
      </c>
      <c r="E789" s="4" t="s">
        <v>317</v>
      </c>
      <c r="F789" s="4" t="s">
        <v>81</v>
      </c>
      <c r="G789" s="35" t="str">
        <f t="shared" si="37"/>
        <v>DEAD</v>
      </c>
      <c r="H789" s="41">
        <v>23.1</v>
      </c>
      <c r="I789" s="12">
        <v>1</v>
      </c>
      <c r="J789" s="15">
        <v>0</v>
      </c>
      <c r="K789" s="26">
        <f t="shared" si="38"/>
        <v>419.09631397051237</v>
      </c>
      <c r="L789" s="27">
        <f>IF(H789&lt;VLOOKUP(B789,'Plot Info'!$A$2:$T$500,9,FALSE),K789*0.0001*(1/VLOOKUP(B789,'Plot Info'!$A$2:$T$500,12,FALSE)),K789*0.0001*(1/VLOOKUP(B789,'Plot Info'!$A$2:$T$500,13,FALSE)))</f>
        <v>0.33350625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381</v>
      </c>
      <c r="O789" s="40">
        <v>14.9</v>
      </c>
      <c r="P789" s="12">
        <v>240</v>
      </c>
    </row>
    <row r="790" spans="1:16">
      <c r="A790" s="27" t="str">
        <f t="shared" si="36"/>
        <v>MFB023</v>
      </c>
      <c r="B790" s="4" t="s">
        <v>378</v>
      </c>
      <c r="C790" s="27" t="str">
        <f>VLOOKUP(B790,'Plot Info'!$A$2:$T$500,2,FALSE)</f>
        <v>Michigan Facet Site</v>
      </c>
      <c r="D790" s="38" t="s">
        <v>221</v>
      </c>
      <c r="E790" s="4" t="s">
        <v>31</v>
      </c>
      <c r="F790" s="4" t="s">
        <v>214</v>
      </c>
      <c r="G790" s="35" t="str">
        <f t="shared" si="37"/>
        <v>LIVE</v>
      </c>
      <c r="H790" s="41">
        <v>11</v>
      </c>
      <c r="I790" s="12">
        <v>1</v>
      </c>
      <c r="J790" s="15">
        <v>2</v>
      </c>
      <c r="K790" s="26">
        <f t="shared" si="38"/>
        <v>95.033177771091246</v>
      </c>
      <c r="L790" s="27">
        <f>IF(H790&lt;VLOOKUP(B790,'Plot Info'!$A$2:$T$500,9,FALSE),K790*0.0001*(1/VLOOKUP(B790,'Plot Info'!$A$2:$T$500,12,FALSE)),K790*0.0001*(1/VLOOKUP(B790,'Plot Info'!$A$2:$T$500,13,FALSE)))</f>
        <v>0.17899408284023668</v>
      </c>
      <c r="M790" s="27">
        <f>IF(H790&lt;VLOOKUP(B790,'Plot Info'!$A$2:$T$500,9,FALSE),I790*1/(VLOOKUP(B790,'Plot Info'!$A$2:$T$500,12,FALSE)),I790*1/(VLOOKUP(B790,'Plot Info'!$A$2:$T$500,13,FALSE)))</f>
        <v>18.834904507916608</v>
      </c>
      <c r="O790" s="40">
        <v>12.4</v>
      </c>
      <c r="P790" s="12">
        <v>253</v>
      </c>
    </row>
    <row r="791" spans="1:16">
      <c r="A791" s="27" t="str">
        <f t="shared" si="36"/>
        <v>MFB024</v>
      </c>
      <c r="B791" s="4" t="s">
        <v>378</v>
      </c>
      <c r="C791" s="27" t="str">
        <f>VLOOKUP(B791,'Plot Info'!$A$2:$T$500,2,FALSE)</f>
        <v>Michigan Facet Site</v>
      </c>
      <c r="D791" s="38" t="s">
        <v>222</v>
      </c>
      <c r="E791" s="4" t="s">
        <v>31</v>
      </c>
      <c r="F791" s="4" t="s">
        <v>214</v>
      </c>
      <c r="G791" s="35" t="str">
        <f t="shared" si="37"/>
        <v>LIVE</v>
      </c>
      <c r="H791" s="41">
        <v>14.8</v>
      </c>
      <c r="I791" s="12">
        <v>1</v>
      </c>
      <c r="J791" s="15">
        <v>2</v>
      </c>
      <c r="K791" s="26">
        <f t="shared" si="38"/>
        <v>172.0336137105771</v>
      </c>
      <c r="L791" s="27">
        <f>IF(H791&lt;VLOOKUP(B791,'Plot Info'!$A$2:$T$500,9,FALSE),K791*0.0001*(1/VLOOKUP(B791,'Plot Info'!$A$2:$T$500,12,FALSE)),K791*0.0001*(1/VLOOKUP(B791,'Plot Info'!$A$2:$T$500,13,FALSE)))</f>
        <v>0.3240236686390533</v>
      </c>
      <c r="M791" s="27">
        <f>IF(H791&lt;VLOOKUP(B791,'Plot Info'!$A$2:$T$500,9,FALSE),I791*1/(VLOOKUP(B791,'Plot Info'!$A$2:$T$500,12,FALSE)),I791*1/(VLOOKUP(B791,'Plot Info'!$A$2:$T$500,13,FALSE)))</f>
        <v>18.834904507916608</v>
      </c>
      <c r="O791" s="40">
        <v>12.21</v>
      </c>
      <c r="P791" s="12">
        <v>252</v>
      </c>
    </row>
    <row r="792" spans="1:16">
      <c r="A792" s="27" t="str">
        <f t="shared" si="36"/>
        <v>MFB025</v>
      </c>
      <c r="B792" s="4" t="s">
        <v>378</v>
      </c>
      <c r="C792" s="27" t="str">
        <f>VLOOKUP(B792,'Plot Info'!$A$2:$T$500,2,FALSE)</f>
        <v>Michigan Facet Site</v>
      </c>
      <c r="D792" s="38" t="s">
        <v>223</v>
      </c>
      <c r="E792" s="4" t="s">
        <v>380</v>
      </c>
      <c r="F792" s="4" t="s">
        <v>16</v>
      </c>
      <c r="G792" s="35" t="str">
        <f t="shared" si="37"/>
        <v>LIVE</v>
      </c>
      <c r="H792" s="41">
        <v>13.7</v>
      </c>
      <c r="I792" s="12">
        <v>1</v>
      </c>
      <c r="J792" s="15">
        <v>2</v>
      </c>
      <c r="K792" s="26">
        <f t="shared" si="38"/>
        <v>147.41138128806705</v>
      </c>
      <c r="L792" s="27">
        <f>IF(H792&lt;VLOOKUP(B792,'Plot Info'!$A$2:$T$500,9,FALSE),K792*0.0001*(1/VLOOKUP(B792,'Plot Info'!$A$2:$T$500,12,FALSE)),K792*0.0001*(1/VLOOKUP(B792,'Plot Info'!$A$2:$T$500,13,FALSE)))</f>
        <v>0.2776479289940828</v>
      </c>
      <c r="M792" s="27">
        <f>IF(H792&lt;VLOOKUP(B792,'Plot Info'!$A$2:$T$500,9,FALSE),I792*1/(VLOOKUP(B792,'Plot Info'!$A$2:$T$500,12,FALSE)),I792*1/(VLOOKUP(B792,'Plot Info'!$A$2:$T$500,13,FALSE)))</f>
        <v>18.834904507916608</v>
      </c>
      <c r="O792" s="40">
        <v>9.7200000000000006</v>
      </c>
      <c r="P792" s="12">
        <v>252</v>
      </c>
    </row>
    <row r="793" spans="1:16">
      <c r="A793" s="27" t="str">
        <f t="shared" si="36"/>
        <v>MFB026</v>
      </c>
      <c r="B793" s="4" t="s">
        <v>378</v>
      </c>
      <c r="C793" s="27" t="str">
        <f>VLOOKUP(B793,'Plot Info'!$A$2:$T$500,2,FALSE)</f>
        <v>Michigan Facet Site</v>
      </c>
      <c r="D793" s="38" t="s">
        <v>224</v>
      </c>
      <c r="E793" s="4" t="s">
        <v>8</v>
      </c>
      <c r="F793" s="4" t="s">
        <v>15</v>
      </c>
      <c r="G793" s="35" t="str">
        <f t="shared" si="37"/>
        <v>LIVE</v>
      </c>
      <c r="H793" s="41">
        <v>11.3</v>
      </c>
      <c r="I793" s="12">
        <v>1</v>
      </c>
      <c r="J793" s="15">
        <v>2</v>
      </c>
      <c r="K793" s="26">
        <f t="shared" si="38"/>
        <v>100.28749148422018</v>
      </c>
      <c r="L793" s="27">
        <f>IF(H793&lt;VLOOKUP(B793,'Plot Info'!$A$2:$T$500,9,FALSE),K793*0.0001*(1/VLOOKUP(B793,'Plot Info'!$A$2:$T$500,12,FALSE)),K793*0.0001*(1/VLOOKUP(B793,'Plot Info'!$A$2:$T$500,13,FALSE)))</f>
        <v>0.18889053254437874</v>
      </c>
      <c r="M793" s="27">
        <f>IF(H793&lt;VLOOKUP(B793,'Plot Info'!$A$2:$T$500,9,FALSE),I793*1/(VLOOKUP(B793,'Plot Info'!$A$2:$T$500,12,FALSE)),I793*1/(VLOOKUP(B793,'Plot Info'!$A$2:$T$500,13,FALSE)))</f>
        <v>18.834904507916608</v>
      </c>
      <c r="O793" s="40">
        <v>9.5399999999999991</v>
      </c>
      <c r="P793" s="12">
        <v>260</v>
      </c>
    </row>
    <row r="794" spans="1:16">
      <c r="A794" s="27" t="str">
        <f t="shared" si="36"/>
        <v>MFB027</v>
      </c>
      <c r="B794" s="4" t="s">
        <v>378</v>
      </c>
      <c r="C794" s="27" t="str">
        <f>VLOOKUP(B794,'Plot Info'!$A$2:$T$500,2,FALSE)</f>
        <v>Michigan Facet Site</v>
      </c>
      <c r="D794" s="38" t="s">
        <v>225</v>
      </c>
      <c r="E794" s="4" t="s">
        <v>31</v>
      </c>
      <c r="F794" s="4" t="s">
        <v>15</v>
      </c>
      <c r="G794" s="35" t="str">
        <f t="shared" si="37"/>
        <v>LIVE</v>
      </c>
      <c r="H794" s="41">
        <v>31.4</v>
      </c>
      <c r="I794" s="12">
        <v>1</v>
      </c>
      <c r="J794" s="15">
        <v>2</v>
      </c>
      <c r="K794" s="26">
        <f t="shared" si="38"/>
        <v>774.37117318334799</v>
      </c>
      <c r="L794" s="27">
        <f>IF(H794&lt;VLOOKUP(B794,'Plot Info'!$A$2:$T$500,9,FALSE),K794*0.0001*(1/VLOOKUP(B794,'Plot Info'!$A$2:$T$500,12,FALSE)),K794*0.0001*(1/VLOOKUP(B794,'Plot Info'!$A$2:$T$500,13,FALSE)))</f>
        <v>0.61622499999999991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13.83</v>
      </c>
      <c r="P794" s="12">
        <v>225</v>
      </c>
    </row>
    <row r="795" spans="1:16">
      <c r="A795" s="27" t="str">
        <f t="shared" si="36"/>
        <v>MFB028</v>
      </c>
      <c r="B795" s="4" t="s">
        <v>378</v>
      </c>
      <c r="C795" s="27" t="str">
        <f>VLOOKUP(B795,'Plot Info'!$A$2:$T$500,2,FALSE)</f>
        <v>Michigan Facet Site</v>
      </c>
      <c r="D795" s="38" t="s">
        <v>226</v>
      </c>
      <c r="E795" s="4" t="s">
        <v>31</v>
      </c>
      <c r="F795" s="4" t="s">
        <v>15</v>
      </c>
      <c r="G795" s="35" t="str">
        <f t="shared" si="37"/>
        <v>LIVE</v>
      </c>
      <c r="H795" s="41">
        <v>24</v>
      </c>
      <c r="I795" s="12">
        <v>1</v>
      </c>
      <c r="J795" s="15">
        <v>2</v>
      </c>
      <c r="K795" s="26">
        <f t="shared" si="38"/>
        <v>452.38934211693021</v>
      </c>
      <c r="L795" s="27">
        <f>IF(H795&lt;VLOOKUP(B795,'Plot Info'!$A$2:$T$500,9,FALSE),K795*0.0001*(1/VLOOKUP(B795,'Plot Info'!$A$2:$T$500,12,FALSE)),K795*0.0001*(1/VLOOKUP(B795,'Plot Info'!$A$2:$T$500,13,FALSE)))</f>
        <v>0.36000000000000004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12.95</v>
      </c>
      <c r="P795" s="12">
        <v>224</v>
      </c>
    </row>
    <row r="796" spans="1:16">
      <c r="A796" s="27" t="str">
        <f t="shared" si="36"/>
        <v>MFB029</v>
      </c>
      <c r="B796" s="4" t="s">
        <v>378</v>
      </c>
      <c r="C796" s="27" t="str">
        <f>VLOOKUP(B796,'Plot Info'!$A$2:$T$500,2,FALSE)</f>
        <v>Michigan Facet Site</v>
      </c>
      <c r="D796" s="38" t="s">
        <v>227</v>
      </c>
      <c r="E796" s="4" t="s">
        <v>31</v>
      </c>
      <c r="F796" s="4" t="s">
        <v>15</v>
      </c>
      <c r="G796" s="35" t="str">
        <f t="shared" si="37"/>
        <v>LIVE</v>
      </c>
      <c r="H796" s="41">
        <v>32.200000000000003</v>
      </c>
      <c r="I796" s="12">
        <v>1</v>
      </c>
      <c r="J796" s="15">
        <v>2</v>
      </c>
      <c r="K796" s="26">
        <f t="shared" si="38"/>
        <v>814.33223173701037</v>
      </c>
      <c r="L796" s="27">
        <f>IF(H796&lt;VLOOKUP(B796,'Plot Info'!$A$2:$T$500,9,FALSE),K796*0.0001*(1/VLOOKUP(B796,'Plot Info'!$A$2:$T$500,12,FALSE)),K796*0.0001*(1/VLOOKUP(B796,'Plot Info'!$A$2:$T$500,13,FALSE)))</f>
        <v>0.64802500000000007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12.25</v>
      </c>
      <c r="P796" s="12">
        <v>220</v>
      </c>
    </row>
    <row r="797" spans="1:16">
      <c r="A797" s="27" t="str">
        <f t="shared" si="36"/>
        <v>MFB030</v>
      </c>
      <c r="B797" s="4" t="s">
        <v>378</v>
      </c>
      <c r="C797" s="27" t="str">
        <f>VLOOKUP(B797,'Plot Info'!$A$2:$T$500,2,FALSE)</f>
        <v>Michigan Facet Site</v>
      </c>
      <c r="D797" s="38" t="s">
        <v>228</v>
      </c>
      <c r="E797" s="4" t="s">
        <v>31</v>
      </c>
      <c r="F797" s="4" t="s">
        <v>214</v>
      </c>
      <c r="G797" s="35" t="str">
        <f t="shared" si="37"/>
        <v>LIVE</v>
      </c>
      <c r="H797" s="41">
        <v>11.2</v>
      </c>
      <c r="I797" s="12">
        <v>1</v>
      </c>
      <c r="J797" s="15">
        <v>2</v>
      </c>
      <c r="K797" s="26">
        <f t="shared" si="38"/>
        <v>98.520345616575895</v>
      </c>
      <c r="L797" s="27">
        <f>IF(H797&lt;VLOOKUP(B797,'Plot Info'!$A$2:$T$500,9,FALSE),K797*0.0001*(1/VLOOKUP(B797,'Plot Info'!$A$2:$T$500,12,FALSE)),K797*0.0001*(1/VLOOKUP(B797,'Plot Info'!$A$2:$T$500,13,FALSE)))</f>
        <v>0.18556213017751474</v>
      </c>
      <c r="M797" s="27">
        <f>IF(H797&lt;VLOOKUP(B797,'Plot Info'!$A$2:$T$500,9,FALSE),I797*1/(VLOOKUP(B797,'Plot Info'!$A$2:$T$500,12,FALSE)),I797*1/(VLOOKUP(B797,'Plot Info'!$A$2:$T$500,13,FALSE)))</f>
        <v>18.834904507916608</v>
      </c>
      <c r="N797" s="8" t="s">
        <v>385</v>
      </c>
      <c r="O797" s="40">
        <v>3.99</v>
      </c>
      <c r="P797" s="12">
        <v>220</v>
      </c>
    </row>
    <row r="798" spans="1:16">
      <c r="A798" s="27" t="str">
        <f t="shared" si="36"/>
        <v>MFB031</v>
      </c>
      <c r="B798" s="4" t="s">
        <v>378</v>
      </c>
      <c r="C798" s="27" t="str">
        <f>VLOOKUP(B798,'Plot Info'!$A$2:$T$500,2,FALSE)</f>
        <v>Michigan Facet Site</v>
      </c>
      <c r="D798" s="38" t="s">
        <v>229</v>
      </c>
      <c r="E798" s="4" t="s">
        <v>31</v>
      </c>
      <c r="F798" s="4" t="s">
        <v>16</v>
      </c>
      <c r="G798" s="35" t="str">
        <f t="shared" si="37"/>
        <v>LIVE</v>
      </c>
      <c r="H798" s="41">
        <v>11.5</v>
      </c>
      <c r="I798" s="12">
        <v>1</v>
      </c>
      <c r="J798" s="15">
        <v>2</v>
      </c>
      <c r="K798" s="26">
        <f t="shared" si="38"/>
        <v>103.86890710931253</v>
      </c>
      <c r="L798" s="27">
        <f>IF(H798&lt;VLOOKUP(B798,'Plot Info'!$A$2:$T$500,9,FALSE),K798*0.0001*(1/VLOOKUP(B798,'Plot Info'!$A$2:$T$500,12,FALSE)),K798*0.0001*(1/VLOOKUP(B798,'Plot Info'!$A$2:$T$500,13,FALSE)))</f>
        <v>0.19563609467455623</v>
      </c>
      <c r="M798" s="27">
        <f>IF(H798&lt;VLOOKUP(B798,'Plot Info'!$A$2:$T$500,9,FALSE),I798*1/(VLOOKUP(B798,'Plot Info'!$A$2:$T$500,12,FALSE)),I798*1/(VLOOKUP(B798,'Plot Info'!$A$2:$T$500,13,FALSE)))</f>
        <v>18.834904507916608</v>
      </c>
      <c r="O798" s="40">
        <v>4.99</v>
      </c>
      <c r="P798" s="12">
        <v>190</v>
      </c>
    </row>
    <row r="799" spans="1:16">
      <c r="A799" s="27" t="str">
        <f t="shared" si="36"/>
        <v>MFB032</v>
      </c>
      <c r="B799" s="4" t="s">
        <v>378</v>
      </c>
      <c r="C799" s="27" t="str">
        <f>VLOOKUP(B799,'Plot Info'!$A$2:$T$500,2,FALSE)</f>
        <v>Michigan Facet Site</v>
      </c>
      <c r="D799" s="38" t="s">
        <v>230</v>
      </c>
      <c r="E799" s="4" t="s">
        <v>31</v>
      </c>
      <c r="F799" s="4" t="s">
        <v>214</v>
      </c>
      <c r="G799" s="35" t="str">
        <f t="shared" si="37"/>
        <v>LIVE</v>
      </c>
      <c r="H799" s="41">
        <v>17.5</v>
      </c>
      <c r="I799" s="12">
        <v>1</v>
      </c>
      <c r="J799" s="15">
        <v>2</v>
      </c>
      <c r="K799" s="26">
        <f t="shared" si="38"/>
        <v>240.52818754046854</v>
      </c>
      <c r="L799" s="27">
        <f>IF(H799&lt;VLOOKUP(B799,'Plot Info'!$A$2:$T$500,9,FALSE),K799*0.0001*(1/VLOOKUP(B799,'Plot Info'!$A$2:$T$500,12,FALSE)),K799*0.0001*(1/VLOOKUP(B799,'Plot Info'!$A$2:$T$500,13,FALSE)))</f>
        <v>0.45303254437869828</v>
      </c>
      <c r="M799" s="27">
        <f>IF(H799&lt;VLOOKUP(B799,'Plot Info'!$A$2:$T$500,9,FALSE),I799*1/(VLOOKUP(B799,'Plot Info'!$A$2:$T$500,12,FALSE)),I799*1/(VLOOKUP(B799,'Plot Info'!$A$2:$T$500,13,FALSE)))</f>
        <v>18.834904507916608</v>
      </c>
      <c r="O799" s="40">
        <v>10.8</v>
      </c>
      <c r="P799" s="12">
        <v>197</v>
      </c>
    </row>
    <row r="800" spans="1:16">
      <c r="A800" s="27" t="str">
        <f t="shared" si="36"/>
        <v>MFB033</v>
      </c>
      <c r="B800" s="4" t="s">
        <v>378</v>
      </c>
      <c r="C800" s="27" t="str">
        <f>VLOOKUP(B800,'Plot Info'!$A$2:$T$500,2,FALSE)</f>
        <v>Michigan Facet Site</v>
      </c>
      <c r="D800" s="38" t="s">
        <v>231</v>
      </c>
      <c r="E800" s="4" t="s">
        <v>10</v>
      </c>
      <c r="F800" s="4" t="s">
        <v>81</v>
      </c>
      <c r="G800" s="35" t="str">
        <f t="shared" si="37"/>
        <v>DEAD</v>
      </c>
      <c r="H800" s="41">
        <v>17.5</v>
      </c>
      <c r="I800" s="12">
        <v>1</v>
      </c>
      <c r="J800" s="15">
        <v>2</v>
      </c>
      <c r="K800" s="26">
        <f t="shared" si="38"/>
        <v>240.52818754046854</v>
      </c>
      <c r="L800" s="27">
        <f>IF(H800&lt;VLOOKUP(B800,'Plot Info'!$A$2:$T$500,9,FALSE),K800*0.0001*(1/VLOOKUP(B800,'Plot Info'!$A$2:$T$500,12,FALSE)),K800*0.0001*(1/VLOOKUP(B800,'Plot Info'!$A$2:$T$500,13,FALSE)))</f>
        <v>0.45303254437869828</v>
      </c>
      <c r="M800" s="27">
        <f>IF(H800&lt;VLOOKUP(B800,'Plot Info'!$A$2:$T$500,9,FALSE),I800*1/(VLOOKUP(B800,'Plot Info'!$A$2:$T$500,12,FALSE)),I800*1/(VLOOKUP(B800,'Plot Info'!$A$2:$T$500,13,FALSE)))</f>
        <v>18.834904507916608</v>
      </c>
      <c r="O800" s="40">
        <v>11.02</v>
      </c>
      <c r="P800" s="12">
        <v>203</v>
      </c>
    </row>
    <row r="801" spans="1:16">
      <c r="A801" s="27" t="str">
        <f t="shared" si="36"/>
        <v>MFB034</v>
      </c>
      <c r="B801" s="4" t="s">
        <v>378</v>
      </c>
      <c r="C801" s="27" t="str">
        <f>VLOOKUP(B801,'Plot Info'!$A$2:$T$500,2,FALSE)</f>
        <v>Michigan Facet Site</v>
      </c>
      <c r="D801" s="38" t="s">
        <v>232</v>
      </c>
      <c r="E801" s="4" t="s">
        <v>10</v>
      </c>
      <c r="F801" s="4" t="s">
        <v>81</v>
      </c>
      <c r="G801" s="35" t="str">
        <f t="shared" si="37"/>
        <v>DEAD</v>
      </c>
      <c r="H801" s="41">
        <v>18</v>
      </c>
      <c r="I801" s="12">
        <v>1</v>
      </c>
      <c r="J801" s="15">
        <v>2</v>
      </c>
      <c r="K801" s="26">
        <f t="shared" si="38"/>
        <v>254.46900494077323</v>
      </c>
      <c r="L801" s="27">
        <f>IF(H801&lt;VLOOKUP(B801,'Plot Info'!$A$2:$T$500,9,FALSE),K801*0.0001*(1/VLOOKUP(B801,'Plot Info'!$A$2:$T$500,12,FALSE)),K801*0.0001*(1/VLOOKUP(B801,'Plot Info'!$A$2:$T$500,13,FALSE)))</f>
        <v>0.47928994082840237</v>
      </c>
      <c r="M801" s="27">
        <f>IF(H801&lt;VLOOKUP(B801,'Plot Info'!$A$2:$T$500,9,FALSE),I801*1/(VLOOKUP(B801,'Plot Info'!$A$2:$T$500,12,FALSE)),I801*1/(VLOOKUP(B801,'Plot Info'!$A$2:$T$500,13,FALSE)))</f>
        <v>18.834904507916608</v>
      </c>
      <c r="O801" s="40">
        <v>11.25</v>
      </c>
      <c r="P801" s="12">
        <v>203</v>
      </c>
    </row>
    <row r="802" spans="1:16">
      <c r="A802" s="27" t="str">
        <f t="shared" si="36"/>
        <v>MFB035</v>
      </c>
      <c r="B802" s="4" t="s">
        <v>378</v>
      </c>
      <c r="C802" s="27" t="str">
        <f>VLOOKUP(B802,'Plot Info'!$A$2:$T$500,2,FALSE)</f>
        <v>Michigan Facet Site</v>
      </c>
      <c r="D802" s="38" t="s">
        <v>233</v>
      </c>
      <c r="E802" s="4" t="s">
        <v>117</v>
      </c>
      <c r="F802" s="4" t="s">
        <v>81</v>
      </c>
      <c r="G802" s="35" t="str">
        <f t="shared" si="37"/>
        <v>DEAD</v>
      </c>
      <c r="H802" s="41">
        <v>32.200000000000003</v>
      </c>
      <c r="I802" s="12">
        <v>1</v>
      </c>
      <c r="J802" s="15">
        <v>0</v>
      </c>
      <c r="K802" s="26">
        <f t="shared" si="38"/>
        <v>814.33223173701037</v>
      </c>
      <c r="L802" s="27">
        <f>IF(H802&lt;VLOOKUP(B802,'Plot Info'!$A$2:$T$500,9,FALSE),K802*0.0001*(1/VLOOKUP(B802,'Plot Info'!$A$2:$T$500,12,FALSE)),K802*0.0001*(1/VLOOKUP(B802,'Plot Info'!$A$2:$T$500,13,FALSE)))</f>
        <v>0.64802500000000007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N802" s="8" t="s">
        <v>381</v>
      </c>
      <c r="O802" s="40">
        <v>12.18</v>
      </c>
      <c r="P802" s="12">
        <v>200</v>
      </c>
    </row>
    <row r="803" spans="1:16">
      <c r="A803" s="27" t="str">
        <f t="shared" si="36"/>
        <v>MFB036</v>
      </c>
      <c r="B803" s="4" t="s">
        <v>378</v>
      </c>
      <c r="C803" s="27" t="str">
        <f>VLOOKUP(B803,'Plot Info'!$A$2:$T$500,2,FALSE)</f>
        <v>Michigan Facet Site</v>
      </c>
      <c r="D803" s="38" t="s">
        <v>234</v>
      </c>
      <c r="E803" s="4" t="s">
        <v>117</v>
      </c>
      <c r="F803" s="4" t="s">
        <v>81</v>
      </c>
      <c r="G803" s="35" t="str">
        <f t="shared" si="37"/>
        <v>DEAD</v>
      </c>
      <c r="H803" s="41">
        <v>30.9</v>
      </c>
      <c r="I803" s="12">
        <v>1</v>
      </c>
      <c r="J803" s="15">
        <v>0</v>
      </c>
      <c r="K803" s="26">
        <f t="shared" si="38"/>
        <v>749.90602039351757</v>
      </c>
      <c r="L803" s="27">
        <f>IF(H803&lt;VLOOKUP(B803,'Plot Info'!$A$2:$T$500,9,FALSE),K803*0.0001*(1/VLOOKUP(B803,'Plot Info'!$A$2:$T$500,12,FALSE)),K803*0.0001*(1/VLOOKUP(B803,'Plot Info'!$A$2:$T$500,13,FALSE)))</f>
        <v>0.59675624999999999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N803" s="8" t="s">
        <v>381</v>
      </c>
      <c r="O803" s="40">
        <v>11.53</v>
      </c>
      <c r="P803" s="12">
        <v>198</v>
      </c>
    </row>
    <row r="804" spans="1:16">
      <c r="A804" s="27" t="str">
        <f t="shared" si="36"/>
        <v>MFB037</v>
      </c>
      <c r="B804" s="4" t="s">
        <v>378</v>
      </c>
      <c r="C804" s="27" t="str">
        <f>VLOOKUP(B804,'Plot Info'!$A$2:$T$500,2,FALSE)</f>
        <v>Michigan Facet Site</v>
      </c>
      <c r="D804" s="38" t="s">
        <v>235</v>
      </c>
      <c r="E804" s="4" t="s">
        <v>10</v>
      </c>
      <c r="F804" s="4" t="s">
        <v>16</v>
      </c>
      <c r="G804" s="35" t="str">
        <f t="shared" si="37"/>
        <v>LIVE</v>
      </c>
      <c r="H804" s="41">
        <v>20.2</v>
      </c>
      <c r="I804" s="12">
        <v>1</v>
      </c>
      <c r="J804" s="15">
        <v>2</v>
      </c>
      <c r="K804" s="26">
        <f t="shared" si="38"/>
        <v>320.47386659269478</v>
      </c>
      <c r="L804" s="27">
        <f>IF(H804&lt;VLOOKUP(B804,'Plot Info'!$A$2:$T$500,9,FALSE),K804*0.0001*(1/VLOOKUP(B804,'Plot Info'!$A$2:$T$500,12,FALSE)),K804*0.0001*(1/VLOOKUP(B804,'Plot Info'!$A$2:$T$500,13,FALSE)))</f>
        <v>0.25502499999999995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14.69</v>
      </c>
      <c r="P804" s="12">
        <v>197</v>
      </c>
    </row>
    <row r="805" spans="1:16">
      <c r="A805" s="27" t="str">
        <f t="shared" si="36"/>
        <v>MFB038</v>
      </c>
      <c r="B805" s="4" t="s">
        <v>378</v>
      </c>
      <c r="C805" s="27" t="str">
        <f>VLOOKUP(B805,'Plot Info'!$A$2:$T$500,2,FALSE)</f>
        <v>Michigan Facet Site</v>
      </c>
      <c r="D805" s="38" t="s">
        <v>238</v>
      </c>
      <c r="E805" s="4" t="s">
        <v>8</v>
      </c>
      <c r="F805" s="4" t="s">
        <v>15</v>
      </c>
      <c r="G805" s="35" t="str">
        <f t="shared" si="37"/>
        <v>LIVE</v>
      </c>
      <c r="H805" s="41">
        <v>36.700000000000003</v>
      </c>
      <c r="I805" s="12">
        <v>1</v>
      </c>
      <c r="J805" s="15">
        <v>2</v>
      </c>
      <c r="K805" s="26">
        <f t="shared" si="38"/>
        <v>1057.8449322983893</v>
      </c>
      <c r="L805" s="27">
        <f>IF(H805&lt;VLOOKUP(B805,'Plot Info'!$A$2:$T$500,9,FALSE),K805*0.0001*(1/VLOOKUP(B805,'Plot Info'!$A$2:$T$500,12,FALSE)),K805*0.0001*(1/VLOOKUP(B805,'Plot Info'!$A$2:$T$500,13,FALSE)))</f>
        <v>0.84180625000000009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N805" s="8" t="s">
        <v>382</v>
      </c>
      <c r="O805" s="40">
        <v>16.05</v>
      </c>
      <c r="P805" s="12">
        <v>196</v>
      </c>
    </row>
    <row r="806" spans="1:16">
      <c r="A806" s="27" t="str">
        <f t="shared" si="36"/>
        <v>MFB039</v>
      </c>
      <c r="B806" s="4" t="s">
        <v>378</v>
      </c>
      <c r="C806" s="27" t="str">
        <f>VLOOKUP(B806,'Plot Info'!$A$2:$T$500,2,FALSE)</f>
        <v>Michigan Facet Site</v>
      </c>
      <c r="D806" s="38" t="s">
        <v>239</v>
      </c>
      <c r="E806" s="4" t="s">
        <v>31</v>
      </c>
      <c r="F806" s="4" t="s">
        <v>214</v>
      </c>
      <c r="G806" s="35" t="str">
        <f t="shared" si="37"/>
        <v>LIVE</v>
      </c>
      <c r="H806" s="41">
        <v>20.3</v>
      </c>
      <c r="I806" s="12">
        <v>1</v>
      </c>
      <c r="J806" s="15">
        <v>2</v>
      </c>
      <c r="K806" s="26">
        <f t="shared" si="38"/>
        <v>323.65472915445451</v>
      </c>
      <c r="L806" s="27">
        <f>IF(H806&lt;VLOOKUP(B806,'Plot Info'!$A$2:$T$500,9,FALSE),K806*0.0001*(1/VLOOKUP(B806,'Plot Info'!$A$2:$T$500,12,FALSE)),K806*0.0001*(1/VLOOKUP(B806,'Plot Info'!$A$2:$T$500,13,FALSE)))</f>
        <v>0.25755625000000004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N806" s="8" t="s">
        <v>383</v>
      </c>
      <c r="O806" s="40">
        <v>19.46</v>
      </c>
      <c r="P806" s="12">
        <v>195</v>
      </c>
    </row>
    <row r="807" spans="1:16">
      <c r="A807" s="27" t="str">
        <f t="shared" si="36"/>
        <v>MFB040</v>
      </c>
      <c r="B807" s="4" t="s">
        <v>378</v>
      </c>
      <c r="C807" s="27" t="str">
        <f>VLOOKUP(B807,'Plot Info'!$A$2:$T$500,2,FALSE)</f>
        <v>Michigan Facet Site</v>
      </c>
      <c r="D807" s="38" t="s">
        <v>240</v>
      </c>
      <c r="E807" s="4" t="s">
        <v>31</v>
      </c>
      <c r="F807" s="4" t="s">
        <v>236</v>
      </c>
      <c r="G807" s="35" t="str">
        <f t="shared" si="37"/>
        <v>LIVE</v>
      </c>
      <c r="H807" s="41">
        <v>47.3</v>
      </c>
      <c r="I807" s="12">
        <v>1</v>
      </c>
      <c r="J807" s="15">
        <v>2</v>
      </c>
      <c r="K807" s="26">
        <f t="shared" si="38"/>
        <v>1757.1634569874766</v>
      </c>
      <c r="L807" s="27">
        <f>IF(H807&lt;VLOOKUP(B807,'Plot Info'!$A$2:$T$500,9,FALSE),K807*0.0001*(1/VLOOKUP(B807,'Plot Info'!$A$2:$T$500,12,FALSE)),K807*0.0001*(1/VLOOKUP(B807,'Plot Info'!$A$2:$T$500,13,FALSE)))</f>
        <v>1.3983062499999996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N807" s="8" t="s">
        <v>384</v>
      </c>
      <c r="O807" s="40">
        <v>17.39</v>
      </c>
      <c r="P807" s="12">
        <v>177</v>
      </c>
    </row>
    <row r="808" spans="1:16">
      <c r="A808" s="27" t="str">
        <f t="shared" si="36"/>
        <v>MFB041</v>
      </c>
      <c r="B808" s="4" t="s">
        <v>378</v>
      </c>
      <c r="C808" s="27" t="str">
        <f>VLOOKUP(B808,'Plot Info'!$A$2:$T$500,2,FALSE)</f>
        <v>Michigan Facet Site</v>
      </c>
      <c r="D808" s="38" t="s">
        <v>241</v>
      </c>
      <c r="E808" s="4" t="s">
        <v>31</v>
      </c>
      <c r="F808" s="4" t="s">
        <v>16</v>
      </c>
      <c r="G808" s="35" t="str">
        <f t="shared" si="37"/>
        <v>LIVE</v>
      </c>
      <c r="H808" s="41">
        <v>10.4</v>
      </c>
      <c r="I808" s="12">
        <v>1</v>
      </c>
      <c r="J808" s="15">
        <v>2</v>
      </c>
      <c r="K808" s="26">
        <f t="shared" si="38"/>
        <v>84.948665353068009</v>
      </c>
      <c r="L808" s="27">
        <f>IF(H808&lt;VLOOKUP(B808,'Plot Info'!$A$2:$T$500,9,FALSE),K808*0.0001*(1/VLOOKUP(B808,'Plot Info'!$A$2:$T$500,12,FALSE)),K808*0.0001*(1/VLOOKUP(B808,'Plot Info'!$A$2:$T$500,13,FALSE)))</f>
        <v>0.16</v>
      </c>
      <c r="M808" s="27">
        <f>IF(H808&lt;VLOOKUP(B808,'Plot Info'!$A$2:$T$500,9,FALSE),I808*1/(VLOOKUP(B808,'Plot Info'!$A$2:$T$500,12,FALSE)),I808*1/(VLOOKUP(B808,'Plot Info'!$A$2:$T$500,13,FALSE)))</f>
        <v>18.834904507916608</v>
      </c>
      <c r="O808" s="40">
        <v>7.64</v>
      </c>
      <c r="P808" s="12">
        <v>180</v>
      </c>
    </row>
    <row r="809" spans="1:16">
      <c r="A809" s="27" t="str">
        <f t="shared" si="36"/>
        <v>MFB042</v>
      </c>
      <c r="B809" s="4" t="s">
        <v>378</v>
      </c>
      <c r="C809" s="27" t="str">
        <f>VLOOKUP(B809,'Plot Info'!$A$2:$T$500,2,FALSE)</f>
        <v>Michigan Facet Site</v>
      </c>
      <c r="D809" s="38" t="s">
        <v>242</v>
      </c>
      <c r="E809" s="4" t="s">
        <v>31</v>
      </c>
      <c r="F809" s="4" t="s">
        <v>15</v>
      </c>
      <c r="G809" s="35" t="str">
        <f t="shared" si="37"/>
        <v>LIVE</v>
      </c>
      <c r="H809" s="41">
        <v>12.9</v>
      </c>
      <c r="I809" s="12">
        <v>1</v>
      </c>
      <c r="J809" s="15">
        <v>2</v>
      </c>
      <c r="K809" s="26">
        <f t="shared" si="38"/>
        <v>130.69810837096938</v>
      </c>
      <c r="L809" s="27">
        <f>IF(H809&lt;VLOOKUP(B809,'Plot Info'!$A$2:$T$500,9,FALSE),K809*0.0001*(1/VLOOKUP(B809,'Plot Info'!$A$2:$T$500,12,FALSE)),K809*0.0001*(1/VLOOKUP(B809,'Plot Info'!$A$2:$T$500,13,FALSE)))</f>
        <v>0.24616863905325445</v>
      </c>
      <c r="M809" s="27">
        <f>IF(H809&lt;VLOOKUP(B809,'Plot Info'!$A$2:$T$500,9,FALSE),I809*1/(VLOOKUP(B809,'Plot Info'!$A$2:$T$500,12,FALSE)),I809*1/(VLOOKUP(B809,'Plot Info'!$A$2:$T$500,13,FALSE)))</f>
        <v>18.834904507916608</v>
      </c>
      <c r="O809" s="40">
        <v>8.74</v>
      </c>
      <c r="P809" s="12">
        <v>164</v>
      </c>
    </row>
    <row r="810" spans="1:16">
      <c r="A810" s="27" t="str">
        <f t="shared" si="36"/>
        <v>MFB043</v>
      </c>
      <c r="B810" s="4" t="s">
        <v>378</v>
      </c>
      <c r="C810" s="27" t="str">
        <f>VLOOKUP(B810,'Plot Info'!$A$2:$T$500,2,FALSE)</f>
        <v>Michigan Facet Site</v>
      </c>
      <c r="D810" s="38" t="s">
        <v>243</v>
      </c>
      <c r="E810" s="4" t="s">
        <v>31</v>
      </c>
      <c r="F810" s="4" t="s">
        <v>15</v>
      </c>
      <c r="G810" s="35" t="str">
        <f t="shared" si="37"/>
        <v>LIVE</v>
      </c>
      <c r="H810" s="41">
        <v>13.3</v>
      </c>
      <c r="I810" s="12">
        <v>1</v>
      </c>
      <c r="J810" s="15">
        <v>2</v>
      </c>
      <c r="K810" s="26">
        <f t="shared" si="38"/>
        <v>138.92908112337463</v>
      </c>
      <c r="L810" s="27">
        <f>IF(H810&lt;VLOOKUP(B810,'Plot Info'!$A$2:$T$500,9,FALSE),K810*0.0001*(1/VLOOKUP(B810,'Plot Info'!$A$2:$T$500,12,FALSE)),K810*0.0001*(1/VLOOKUP(B810,'Plot Info'!$A$2:$T$500,13,FALSE)))</f>
        <v>0.26167159763313608</v>
      </c>
      <c r="M810" s="27">
        <f>IF(H810&lt;VLOOKUP(B810,'Plot Info'!$A$2:$T$500,9,FALSE),I810*1/(VLOOKUP(B810,'Plot Info'!$A$2:$T$500,12,FALSE)),I810*1/(VLOOKUP(B810,'Plot Info'!$A$2:$T$500,13,FALSE)))</f>
        <v>18.834904507916608</v>
      </c>
      <c r="O810" s="40">
        <v>9.67</v>
      </c>
      <c r="P810" s="12">
        <v>155</v>
      </c>
    </row>
    <row r="811" spans="1:16">
      <c r="A811" s="27" t="str">
        <f t="shared" si="36"/>
        <v>MFB044</v>
      </c>
      <c r="B811" s="4" t="s">
        <v>378</v>
      </c>
      <c r="C811" s="27" t="str">
        <f>VLOOKUP(B811,'Plot Info'!$A$2:$T$500,2,FALSE)</f>
        <v>Michigan Facet Site</v>
      </c>
      <c r="D811" s="38" t="s">
        <v>244</v>
      </c>
      <c r="E811" s="4" t="s">
        <v>31</v>
      </c>
      <c r="F811" s="4" t="s">
        <v>236</v>
      </c>
      <c r="G811" s="35" t="str">
        <f t="shared" si="37"/>
        <v>LIVE</v>
      </c>
      <c r="H811" s="41">
        <v>34.9</v>
      </c>
      <c r="I811" s="12">
        <v>1</v>
      </c>
      <c r="J811" s="15">
        <v>2</v>
      </c>
      <c r="K811" s="26">
        <f t="shared" si="38"/>
        <v>956.62281699972596</v>
      </c>
      <c r="L811" s="27">
        <f>IF(H811&lt;VLOOKUP(B811,'Plot Info'!$A$2:$T$500,9,FALSE),K811*0.0001*(1/VLOOKUP(B811,'Plot Info'!$A$2:$T$500,12,FALSE)),K811*0.0001*(1/VLOOKUP(B811,'Plot Info'!$A$2:$T$500,13,FALSE)))</f>
        <v>0.76125624999999997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10.1</v>
      </c>
      <c r="P811" s="12">
        <v>135</v>
      </c>
    </row>
    <row r="812" spans="1:16">
      <c r="A812" s="27" t="str">
        <f t="shared" si="36"/>
        <v>MFB045</v>
      </c>
      <c r="B812" s="4" t="s">
        <v>378</v>
      </c>
      <c r="C812" s="27" t="str">
        <f>VLOOKUP(B812,'Plot Info'!$A$2:$T$500,2,FALSE)</f>
        <v>Michigan Facet Site</v>
      </c>
      <c r="D812" s="38" t="s">
        <v>245</v>
      </c>
      <c r="E812" s="4" t="s">
        <v>386</v>
      </c>
      <c r="F812" s="4" t="s">
        <v>81</v>
      </c>
      <c r="G812" s="35" t="str">
        <f t="shared" si="37"/>
        <v>DEAD</v>
      </c>
      <c r="H812" s="41">
        <v>22.4</v>
      </c>
      <c r="I812" s="12">
        <v>1</v>
      </c>
      <c r="J812" s="15">
        <v>1</v>
      </c>
      <c r="K812" s="26">
        <f t="shared" si="38"/>
        <v>394.08138246630358</v>
      </c>
      <c r="L812" s="27">
        <f>IF(H812&lt;VLOOKUP(B812,'Plot Info'!$A$2:$T$500,9,FALSE),K812*0.0001*(1/VLOOKUP(B812,'Plot Info'!$A$2:$T$500,12,FALSE)),K812*0.0001*(1/VLOOKUP(B812,'Plot Info'!$A$2:$T$500,13,FALSE)))</f>
        <v>0.31359999999999993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N812" s="8" t="s">
        <v>553</v>
      </c>
      <c r="O812" s="40">
        <v>9.15</v>
      </c>
      <c r="P812" s="12">
        <v>137</v>
      </c>
    </row>
    <row r="813" spans="1:16">
      <c r="A813" s="27" t="str">
        <f t="shared" si="36"/>
        <v>MFB046</v>
      </c>
      <c r="B813" s="4" t="s">
        <v>378</v>
      </c>
      <c r="C813" s="27" t="str">
        <f>VLOOKUP(B813,'Plot Info'!$A$2:$T$500,2,FALSE)</f>
        <v>Michigan Facet Site</v>
      </c>
      <c r="D813" s="38" t="s">
        <v>268</v>
      </c>
      <c r="E813" s="4" t="s">
        <v>317</v>
      </c>
      <c r="F813" s="4" t="s">
        <v>81</v>
      </c>
      <c r="G813" s="35" t="str">
        <f t="shared" si="37"/>
        <v>DEAD</v>
      </c>
      <c r="H813" s="41">
        <v>28.4</v>
      </c>
      <c r="I813" s="12">
        <v>1</v>
      </c>
      <c r="J813" s="15">
        <v>2</v>
      </c>
      <c r="K813" s="26">
        <f t="shared" si="38"/>
        <v>633.47074266984589</v>
      </c>
      <c r="L813" s="27">
        <f>IF(H813&lt;VLOOKUP(B813,'Plot Info'!$A$2:$T$500,9,FALSE),K813*0.0001*(1/VLOOKUP(B813,'Plot Info'!$A$2:$T$500,12,FALSE)),K813*0.0001*(1/VLOOKUP(B813,'Plot Info'!$A$2:$T$500,13,FALSE)))</f>
        <v>0.50409999999999999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N813" s="8" t="s">
        <v>387</v>
      </c>
      <c r="O813" s="40">
        <v>19.399999999999999</v>
      </c>
      <c r="P813" s="12">
        <v>132</v>
      </c>
    </row>
    <row r="814" spans="1:16">
      <c r="A814" s="27" t="str">
        <f t="shared" si="36"/>
        <v>MFB047</v>
      </c>
      <c r="B814" s="4" t="s">
        <v>378</v>
      </c>
      <c r="C814" s="27" t="str">
        <f>VLOOKUP(B814,'Plot Info'!$A$2:$T$500,2,FALSE)</f>
        <v>Michigan Facet Site</v>
      </c>
      <c r="D814" s="38" t="s">
        <v>269</v>
      </c>
      <c r="E814" s="4" t="s">
        <v>31</v>
      </c>
      <c r="F814" s="4" t="s">
        <v>236</v>
      </c>
      <c r="G814" s="35" t="str">
        <f t="shared" si="37"/>
        <v>LIVE</v>
      </c>
      <c r="H814" s="41">
        <v>36.9</v>
      </c>
      <c r="I814" s="12">
        <v>1</v>
      </c>
      <c r="J814" s="15">
        <v>2</v>
      </c>
      <c r="K814" s="26">
        <f t="shared" si="38"/>
        <v>1069.4059932635994</v>
      </c>
      <c r="L814" s="27">
        <f>IF(H814&lt;VLOOKUP(B814,'Plot Info'!$A$2:$T$500,9,FALSE),K814*0.0001*(1/VLOOKUP(B814,'Plot Info'!$A$2:$T$500,12,FALSE)),K814*0.0001*(1/VLOOKUP(B814,'Plot Info'!$A$2:$T$500,13,FALSE)))</f>
        <v>0.85100624999999996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N814" s="8" t="s">
        <v>388</v>
      </c>
      <c r="O814" s="40">
        <v>17.12</v>
      </c>
      <c r="P814" s="12">
        <v>123</v>
      </c>
    </row>
    <row r="815" spans="1:16">
      <c r="A815" s="27" t="str">
        <f t="shared" si="36"/>
        <v>MFB048</v>
      </c>
      <c r="B815" s="4" t="s">
        <v>378</v>
      </c>
      <c r="C815" s="27" t="str">
        <f>VLOOKUP(B815,'Plot Info'!$A$2:$T$500,2,FALSE)</f>
        <v>Michigan Facet Site</v>
      </c>
      <c r="D815" s="38" t="s">
        <v>270</v>
      </c>
      <c r="E815" s="4" t="s">
        <v>317</v>
      </c>
      <c r="F815" s="4" t="s">
        <v>81</v>
      </c>
      <c r="G815" s="35" t="str">
        <f t="shared" si="37"/>
        <v>DEAD</v>
      </c>
      <c r="H815" s="41">
        <v>18.5</v>
      </c>
      <c r="I815" s="12">
        <v>1</v>
      </c>
      <c r="J815" s="15">
        <v>0</v>
      </c>
      <c r="K815" s="26">
        <f t="shared" si="38"/>
        <v>268.80252142277669</v>
      </c>
      <c r="L815" s="27">
        <f>IF(H815&lt;VLOOKUP(B815,'Plot Info'!$A$2:$T$500,9,FALSE),K815*0.0001*(1/VLOOKUP(B815,'Plot Info'!$A$2:$T$500,12,FALSE)),K815*0.0001*(1/VLOOKUP(B815,'Plot Info'!$A$2:$T$500,13,FALSE)))</f>
        <v>0.50628698224852076</v>
      </c>
      <c r="M815" s="27">
        <f>IF(H815&lt;VLOOKUP(B815,'Plot Info'!$A$2:$T$500,9,FALSE),I815*1/(VLOOKUP(B815,'Plot Info'!$A$2:$T$500,12,FALSE)),I815*1/(VLOOKUP(B815,'Plot Info'!$A$2:$T$500,13,FALSE)))</f>
        <v>18.834904507916608</v>
      </c>
      <c r="N815" s="8" t="s">
        <v>389</v>
      </c>
      <c r="O815" s="40">
        <v>12.09</v>
      </c>
      <c r="P815" s="12">
        <v>125</v>
      </c>
    </row>
    <row r="816" spans="1:16">
      <c r="A816" s="27" t="str">
        <f t="shared" si="36"/>
        <v>MFB049</v>
      </c>
      <c r="B816" s="4" t="s">
        <v>378</v>
      </c>
      <c r="C816" s="27" t="str">
        <f>VLOOKUP(B816,'Plot Info'!$A$2:$T$500,2,FALSE)</f>
        <v>Michigan Facet Site</v>
      </c>
      <c r="D816" s="38" t="s">
        <v>271</v>
      </c>
      <c r="E816" s="4" t="s">
        <v>31</v>
      </c>
      <c r="F816" s="4" t="s">
        <v>214</v>
      </c>
      <c r="G816" s="35" t="str">
        <f t="shared" si="37"/>
        <v>LIVE</v>
      </c>
      <c r="H816" s="41">
        <v>10.6</v>
      </c>
      <c r="I816" s="12">
        <v>1</v>
      </c>
      <c r="J816" s="15">
        <v>2</v>
      </c>
      <c r="K816" s="26">
        <f t="shared" si="38"/>
        <v>88.247337639337289</v>
      </c>
      <c r="L816" s="27">
        <f>IF(H816&lt;VLOOKUP(B816,'Plot Info'!$A$2:$T$500,9,FALSE),K816*0.0001*(1/VLOOKUP(B816,'Plot Info'!$A$2:$T$500,12,FALSE)),K816*0.0001*(1/VLOOKUP(B816,'Plot Info'!$A$2:$T$500,13,FALSE)))</f>
        <v>0.16621301775147931</v>
      </c>
      <c r="M816" s="27">
        <f>IF(H816&lt;VLOOKUP(B816,'Plot Info'!$A$2:$T$500,9,FALSE),I816*1/(VLOOKUP(B816,'Plot Info'!$A$2:$T$500,12,FALSE)),I816*1/(VLOOKUP(B816,'Plot Info'!$A$2:$T$500,13,FALSE)))</f>
        <v>18.834904507916608</v>
      </c>
      <c r="O816" s="40">
        <v>8.57</v>
      </c>
      <c r="P816" s="12">
        <v>108</v>
      </c>
    </row>
    <row r="817" spans="1:16">
      <c r="A817" s="27" t="str">
        <f t="shared" si="36"/>
        <v>MFB050</v>
      </c>
      <c r="B817" s="4" t="s">
        <v>378</v>
      </c>
      <c r="C817" s="27" t="str">
        <f>VLOOKUP(B817,'Plot Info'!$A$2:$T$500,2,FALSE)</f>
        <v>Michigan Facet Site</v>
      </c>
      <c r="D817" s="38" t="s">
        <v>310</v>
      </c>
      <c r="E817" s="4" t="s">
        <v>117</v>
      </c>
      <c r="F817" s="4" t="s">
        <v>81</v>
      </c>
      <c r="G817" s="35" t="str">
        <f t="shared" si="37"/>
        <v>DEAD</v>
      </c>
      <c r="H817" s="41">
        <v>27.8</v>
      </c>
      <c r="I817" s="12">
        <v>1</v>
      </c>
      <c r="J817" s="15">
        <v>0</v>
      </c>
      <c r="K817" s="26">
        <f t="shared" si="38"/>
        <v>606.98711660008394</v>
      </c>
      <c r="L817" s="27">
        <f>IF(H817&lt;VLOOKUP(B817,'Plot Info'!$A$2:$T$500,9,FALSE),K817*0.0001*(1/VLOOKUP(B817,'Plot Info'!$A$2:$T$500,12,FALSE)),K817*0.0001*(1/VLOOKUP(B817,'Plot Info'!$A$2:$T$500,13,FALSE)))</f>
        <v>0.48302500000000004</v>
      </c>
      <c r="M817" s="27">
        <f>IF(H817&lt;VLOOKUP(B817,'Plot Info'!$A$2:$T$500,9,FALSE),I817*1/(VLOOKUP(B817,'Plot Info'!$A$2:$T$500,12,FALSE)),I817*1/(VLOOKUP(B817,'Plot Info'!$A$2:$T$500,13,FALSE)))</f>
        <v>7.9577471545947667</v>
      </c>
      <c r="N817" s="8" t="s">
        <v>390</v>
      </c>
      <c r="O817" s="40">
        <v>1.1100000000000001</v>
      </c>
      <c r="P817" s="12">
        <v>100</v>
      </c>
    </row>
    <row r="818" spans="1:16">
      <c r="A818" s="27" t="str">
        <f t="shared" si="36"/>
        <v>MFB051</v>
      </c>
      <c r="B818" s="4" t="s">
        <v>378</v>
      </c>
      <c r="C818" s="27" t="str">
        <f>VLOOKUP(B818,'Plot Info'!$A$2:$T$500,2,FALSE)</f>
        <v>Michigan Facet Site</v>
      </c>
      <c r="D818" s="38" t="s">
        <v>311</v>
      </c>
      <c r="E818" s="4" t="s">
        <v>317</v>
      </c>
      <c r="F818" s="4" t="s">
        <v>81</v>
      </c>
      <c r="G818" s="35" t="str">
        <f t="shared" si="37"/>
        <v>DEAD</v>
      </c>
      <c r="H818" s="41">
        <v>27.5</v>
      </c>
      <c r="I818" s="12">
        <v>1</v>
      </c>
      <c r="J818" s="15">
        <v>0</v>
      </c>
      <c r="K818" s="26">
        <f t="shared" si="38"/>
        <v>593.95736106932031</v>
      </c>
      <c r="L818" s="27">
        <f>IF(H818&lt;VLOOKUP(B818,'Plot Info'!$A$2:$T$500,9,FALSE),K818*0.0001*(1/VLOOKUP(B818,'Plot Info'!$A$2:$T$500,12,FALSE)),K818*0.0001*(1/VLOOKUP(B818,'Plot Info'!$A$2:$T$500,13,FALSE)))</f>
        <v>0.47265625000000006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N818" s="8" t="s">
        <v>391</v>
      </c>
      <c r="O818" s="40">
        <v>10.93</v>
      </c>
      <c r="P818" s="12">
        <v>100</v>
      </c>
    </row>
    <row r="819" spans="1:16">
      <c r="A819" s="27" t="str">
        <f t="shared" si="36"/>
        <v>MFB052</v>
      </c>
      <c r="B819" s="4" t="s">
        <v>378</v>
      </c>
      <c r="C819" s="27" t="str">
        <f>VLOOKUP(B819,'Plot Info'!$A$2:$T$500,2,FALSE)</f>
        <v>Michigan Facet Site</v>
      </c>
      <c r="D819" s="38" t="s">
        <v>319</v>
      </c>
      <c r="E819" s="4" t="s">
        <v>8</v>
      </c>
      <c r="F819" s="4" t="s">
        <v>81</v>
      </c>
      <c r="G819" s="35" t="str">
        <f t="shared" si="37"/>
        <v>DEAD</v>
      </c>
      <c r="H819" s="41">
        <v>30.8</v>
      </c>
      <c r="I819" s="12">
        <v>1</v>
      </c>
      <c r="J819" s="15">
        <v>2</v>
      </c>
      <c r="K819" s="26">
        <f t="shared" si="38"/>
        <v>745.06011372535545</v>
      </c>
      <c r="L819" s="27">
        <f>IF(H819&lt;VLOOKUP(B819,'Plot Info'!$A$2:$T$500,9,FALSE),K819*0.0001*(1/VLOOKUP(B819,'Plot Info'!$A$2:$T$500,12,FALSE)),K819*0.0001*(1/VLOOKUP(B819,'Plot Info'!$A$2:$T$500,13,FALSE)))</f>
        <v>0.59290000000000009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N819" s="8" t="s">
        <v>392</v>
      </c>
      <c r="O819" s="40">
        <v>11.61</v>
      </c>
      <c r="P819" s="12">
        <v>100</v>
      </c>
    </row>
    <row r="820" spans="1:16">
      <c r="A820" s="27" t="str">
        <f t="shared" si="36"/>
        <v>MFB053</v>
      </c>
      <c r="B820" s="4" t="s">
        <v>378</v>
      </c>
      <c r="C820" s="27" t="str">
        <f>VLOOKUP(B820,'Plot Info'!$A$2:$T$500,2,FALSE)</f>
        <v>Michigan Facet Site</v>
      </c>
      <c r="D820" s="38" t="s">
        <v>324</v>
      </c>
      <c r="E820" s="4" t="s">
        <v>31</v>
      </c>
      <c r="F820" s="4" t="s">
        <v>15</v>
      </c>
      <c r="G820" s="35" t="str">
        <f t="shared" si="37"/>
        <v>LIVE</v>
      </c>
      <c r="H820" s="41">
        <v>32.5</v>
      </c>
      <c r="I820" s="12">
        <v>1</v>
      </c>
      <c r="J820" s="15">
        <v>2</v>
      </c>
      <c r="K820" s="26">
        <f t="shared" si="38"/>
        <v>829.57681008855479</v>
      </c>
      <c r="L820" s="27">
        <f>IF(H820&lt;VLOOKUP(B820,'Plot Info'!$A$2:$T$500,9,FALSE),K820*0.0001*(1/VLOOKUP(B820,'Plot Info'!$A$2:$T$500,12,FALSE)),K820*0.0001*(1/VLOOKUP(B820,'Plot Info'!$A$2:$T$500,13,FALSE)))</f>
        <v>0.66015625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13.72</v>
      </c>
      <c r="P820" s="12">
        <v>99</v>
      </c>
    </row>
    <row r="821" spans="1:16">
      <c r="A821" s="27" t="str">
        <f t="shared" si="36"/>
        <v>MFB054</v>
      </c>
      <c r="B821" s="4" t="s">
        <v>378</v>
      </c>
      <c r="C821" s="27" t="str">
        <f>VLOOKUP(B821,'Plot Info'!$A$2:$T$500,2,FALSE)</f>
        <v>Michigan Facet Site</v>
      </c>
      <c r="D821" s="38" t="s">
        <v>325</v>
      </c>
      <c r="E821" s="4" t="s">
        <v>317</v>
      </c>
      <c r="F821" s="4" t="s">
        <v>81</v>
      </c>
      <c r="G821" s="35" t="str">
        <f t="shared" si="37"/>
        <v>DEAD</v>
      </c>
      <c r="H821" s="41">
        <v>25.4</v>
      </c>
      <c r="I821" s="12">
        <v>1</v>
      </c>
      <c r="J821" s="15">
        <v>0</v>
      </c>
      <c r="K821" s="26">
        <f t="shared" si="38"/>
        <v>506.7074790974977</v>
      </c>
      <c r="L821" s="27">
        <f>IF(H821&lt;VLOOKUP(B821,'Plot Info'!$A$2:$T$500,9,FALSE),K821*0.0001*(1/VLOOKUP(B821,'Plot Info'!$A$2:$T$500,12,FALSE)),K821*0.0001*(1/VLOOKUP(B821,'Plot Info'!$A$2:$T$500,13,FALSE)))</f>
        <v>0.40322499999999994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N821" s="8" t="s">
        <v>393</v>
      </c>
      <c r="O821" s="40">
        <v>15.39</v>
      </c>
      <c r="P821" s="12">
        <v>97</v>
      </c>
    </row>
    <row r="822" spans="1:16">
      <c r="A822" s="27" t="str">
        <f t="shared" si="36"/>
        <v>MFB055</v>
      </c>
      <c r="B822" s="4" t="s">
        <v>378</v>
      </c>
      <c r="C822" s="27" t="str">
        <f>VLOOKUP(B822,'Plot Info'!$A$2:$T$500,2,FALSE)</f>
        <v>Michigan Facet Site</v>
      </c>
      <c r="D822" s="38" t="s">
        <v>326</v>
      </c>
      <c r="E822" s="4" t="s">
        <v>317</v>
      </c>
      <c r="F822" s="4" t="s">
        <v>81</v>
      </c>
      <c r="G822" s="35" t="str">
        <f t="shared" si="37"/>
        <v>DEAD</v>
      </c>
      <c r="H822" s="41">
        <v>31.5</v>
      </c>
      <c r="I822" s="12">
        <v>1</v>
      </c>
      <c r="J822" s="15">
        <v>0</v>
      </c>
      <c r="K822" s="26">
        <f t="shared" si="38"/>
        <v>779.31132763111805</v>
      </c>
      <c r="L822" s="27">
        <f>IF(H822&lt;VLOOKUP(B822,'Plot Info'!$A$2:$T$500,9,FALSE),K822*0.0001*(1/VLOOKUP(B822,'Plot Info'!$A$2:$T$500,12,FALSE)),K822*0.0001*(1/VLOOKUP(B822,'Plot Info'!$A$2:$T$500,13,FALSE)))</f>
        <v>0.62015624999999996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N822" s="8" t="s">
        <v>393</v>
      </c>
      <c r="O822" s="40">
        <v>16.75</v>
      </c>
      <c r="P822" s="12">
        <v>102</v>
      </c>
    </row>
    <row r="823" spans="1:16">
      <c r="A823" s="27" t="str">
        <f t="shared" si="36"/>
        <v>MFB056</v>
      </c>
      <c r="B823" s="4" t="s">
        <v>378</v>
      </c>
      <c r="C823" s="27" t="str">
        <f>VLOOKUP(B823,'Plot Info'!$A$2:$T$500,2,FALSE)</f>
        <v>Michigan Facet Site</v>
      </c>
      <c r="D823" s="38" t="s">
        <v>327</v>
      </c>
      <c r="E823" s="4" t="s">
        <v>10</v>
      </c>
      <c r="F823" s="4" t="s">
        <v>15</v>
      </c>
      <c r="G823" s="35" t="str">
        <f t="shared" si="37"/>
        <v>LIVE</v>
      </c>
      <c r="H823" s="41">
        <v>23.3</v>
      </c>
      <c r="I823" s="12">
        <v>1</v>
      </c>
      <c r="J823" s="15">
        <v>2</v>
      </c>
      <c r="K823" s="26">
        <f t="shared" si="38"/>
        <v>426.38480892684066</v>
      </c>
      <c r="L823" s="27">
        <f>IF(H823&lt;VLOOKUP(B823,'Plot Info'!$A$2:$T$500,9,FALSE),K823*0.0001*(1/VLOOKUP(B823,'Plot Info'!$A$2:$T$500,12,FALSE)),K823*0.0001*(1/VLOOKUP(B823,'Plot Info'!$A$2:$T$500,13,FALSE)))</f>
        <v>0.33930624999999992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16.149999999999999</v>
      </c>
      <c r="P823" s="12">
        <v>85</v>
      </c>
    </row>
    <row r="824" spans="1:16">
      <c r="A824" s="27" t="str">
        <f t="shared" si="36"/>
        <v>MFB057</v>
      </c>
      <c r="B824" s="4" t="s">
        <v>378</v>
      </c>
      <c r="C824" s="27" t="str">
        <f>VLOOKUP(B824,'Plot Info'!$A$2:$T$500,2,FALSE)</f>
        <v>Michigan Facet Site</v>
      </c>
      <c r="D824" s="38" t="s">
        <v>328</v>
      </c>
      <c r="E824" s="4" t="s">
        <v>8</v>
      </c>
      <c r="F824" s="4" t="s">
        <v>15</v>
      </c>
      <c r="G824" s="35" t="str">
        <f t="shared" si="37"/>
        <v>LIVE</v>
      </c>
      <c r="H824" s="41">
        <v>38.299999999999997</v>
      </c>
      <c r="I824" s="12">
        <v>1</v>
      </c>
      <c r="J824" s="15">
        <v>2</v>
      </c>
      <c r="K824" s="26">
        <f t="shared" si="38"/>
        <v>1152.0927119060827</v>
      </c>
      <c r="L824" s="27">
        <f>IF(H824&lt;VLOOKUP(B824,'Plot Info'!$A$2:$T$500,9,FALSE),K824*0.0001*(1/VLOOKUP(B824,'Plot Info'!$A$2:$T$500,12,FALSE)),K824*0.0001*(1/VLOOKUP(B824,'Plot Info'!$A$2:$T$500,13,FALSE)))</f>
        <v>0.91680624999999982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N824" s="8" t="s">
        <v>394</v>
      </c>
      <c r="O824" s="40">
        <v>16.55</v>
      </c>
      <c r="P824" s="12">
        <v>75</v>
      </c>
    </row>
    <row r="825" spans="1:16">
      <c r="A825" s="27" t="str">
        <f t="shared" si="36"/>
        <v>MFB058</v>
      </c>
      <c r="B825" s="4" t="s">
        <v>378</v>
      </c>
      <c r="C825" s="27" t="str">
        <f>VLOOKUP(B825,'Plot Info'!$A$2:$T$500,2,FALSE)</f>
        <v>Michigan Facet Site</v>
      </c>
      <c r="D825" s="38" t="s">
        <v>329</v>
      </c>
      <c r="E825" s="4" t="s">
        <v>8</v>
      </c>
      <c r="F825" s="4" t="s">
        <v>15</v>
      </c>
      <c r="G825" s="35" t="str">
        <f t="shared" si="37"/>
        <v>LIVE</v>
      </c>
      <c r="H825" s="41">
        <v>40.6</v>
      </c>
      <c r="I825" s="12">
        <v>1</v>
      </c>
      <c r="J825" s="15">
        <v>2</v>
      </c>
      <c r="K825" s="26">
        <f t="shared" si="38"/>
        <v>1294.6189166178181</v>
      </c>
      <c r="L825" s="27">
        <f>IF(H825&lt;VLOOKUP(B825,'Plot Info'!$A$2:$T$500,9,FALSE),K825*0.0001*(1/VLOOKUP(B825,'Plot Info'!$A$2:$T$500,12,FALSE)),K825*0.0001*(1/VLOOKUP(B825,'Plot Info'!$A$2:$T$500,13,FALSE)))</f>
        <v>1.0302250000000002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N825" s="8" t="s">
        <v>395</v>
      </c>
      <c r="O825" s="40">
        <v>15.82</v>
      </c>
      <c r="P825" s="12">
        <v>75</v>
      </c>
    </row>
    <row r="826" spans="1:16">
      <c r="A826" s="27" t="str">
        <f t="shared" si="36"/>
        <v>MFB059</v>
      </c>
      <c r="B826" s="4" t="s">
        <v>378</v>
      </c>
      <c r="C826" s="27" t="str">
        <f>VLOOKUP(B826,'Plot Info'!$A$2:$T$500,2,FALSE)</f>
        <v>Michigan Facet Site</v>
      </c>
      <c r="D826" s="38" t="s">
        <v>330</v>
      </c>
      <c r="E826" s="4" t="s">
        <v>8</v>
      </c>
      <c r="F826" s="4" t="s">
        <v>81</v>
      </c>
      <c r="G826" s="35" t="str">
        <f t="shared" si="37"/>
        <v>DEAD</v>
      </c>
      <c r="H826" s="41">
        <v>13.8</v>
      </c>
      <c r="I826" s="12">
        <v>1</v>
      </c>
      <c r="J826" s="15">
        <v>2</v>
      </c>
      <c r="K826" s="26">
        <f t="shared" si="38"/>
        <v>149.57122623741006</v>
      </c>
      <c r="L826" s="27">
        <f>IF(H826&lt;VLOOKUP(B826,'Plot Info'!$A$2:$T$500,9,FALSE),K826*0.0001*(1/VLOOKUP(B826,'Plot Info'!$A$2:$T$500,12,FALSE)),K826*0.0001*(1/VLOOKUP(B826,'Plot Info'!$A$2:$T$500,13,FALSE)))</f>
        <v>0.28171597633136097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N826" s="8" t="s">
        <v>396</v>
      </c>
      <c r="O826" s="40">
        <v>12.79</v>
      </c>
      <c r="P826" s="12">
        <v>70</v>
      </c>
    </row>
    <row r="827" spans="1:16">
      <c r="A827" s="27" t="str">
        <f t="shared" si="36"/>
        <v>MFB060</v>
      </c>
      <c r="B827" s="4" t="s">
        <v>378</v>
      </c>
      <c r="C827" s="27" t="str">
        <f>VLOOKUP(B827,'Plot Info'!$A$2:$T$500,2,FALSE)</f>
        <v>Michigan Facet Site</v>
      </c>
      <c r="D827" s="38" t="s">
        <v>331</v>
      </c>
      <c r="E827" s="4" t="s">
        <v>8</v>
      </c>
      <c r="F827" s="4" t="s">
        <v>15</v>
      </c>
      <c r="G827" s="35" t="str">
        <f t="shared" si="37"/>
        <v>LIVE</v>
      </c>
      <c r="H827" s="41">
        <v>39.9</v>
      </c>
      <c r="I827" s="12">
        <v>1</v>
      </c>
      <c r="J827" s="15">
        <v>2</v>
      </c>
      <c r="K827" s="26">
        <f t="shared" si="38"/>
        <v>1250.3617301103716</v>
      </c>
      <c r="L827" s="27">
        <f>IF(H827&lt;VLOOKUP(B827,'Plot Info'!$A$2:$T$500,9,FALSE),K827*0.0001*(1/VLOOKUP(B827,'Plot Info'!$A$2:$T$500,12,FALSE)),K827*0.0001*(1/VLOOKUP(B827,'Plot Info'!$A$2:$T$500,13,FALSE)))</f>
        <v>0.99500624999999998</v>
      </c>
      <c r="M827" s="27">
        <f>IF(H827&lt;VLOOKUP(B827,'Plot Info'!$A$2:$T$500,9,FALSE),I827*1/(VLOOKUP(B827,'Plot Info'!$A$2:$T$500,12,FALSE)),I827*1/(VLOOKUP(B827,'Plot Info'!$A$2:$T$500,13,FALSE)))</f>
        <v>7.9577471545947667</v>
      </c>
      <c r="O827" s="40">
        <v>12.73</v>
      </c>
      <c r="P827" s="12">
        <v>70</v>
      </c>
    </row>
    <row r="828" spans="1:16">
      <c r="A828" s="27" t="str">
        <f t="shared" si="36"/>
        <v>MFB061</v>
      </c>
      <c r="B828" s="4" t="s">
        <v>378</v>
      </c>
      <c r="C828" s="27" t="str">
        <f>VLOOKUP(B828,'Plot Info'!$A$2:$T$500,2,FALSE)</f>
        <v>Michigan Facet Site</v>
      </c>
      <c r="D828" s="38" t="s">
        <v>332</v>
      </c>
      <c r="E828" s="4" t="s">
        <v>31</v>
      </c>
      <c r="F828" s="4" t="s">
        <v>214</v>
      </c>
      <c r="G828" s="35" t="str">
        <f t="shared" si="37"/>
        <v>LIVE</v>
      </c>
      <c r="H828" s="41">
        <v>16.5</v>
      </c>
      <c r="I828" s="12">
        <v>1</v>
      </c>
      <c r="J828" s="15">
        <v>2</v>
      </c>
      <c r="K828" s="26">
        <f t="shared" si="38"/>
        <v>213.8246499849553</v>
      </c>
      <c r="L828" s="27">
        <f>IF(H828&lt;VLOOKUP(B828,'Plot Info'!$A$2:$T$500,9,FALSE),K828*0.0001*(1/VLOOKUP(B828,'Plot Info'!$A$2:$T$500,12,FALSE)),K828*0.0001*(1/VLOOKUP(B828,'Plot Info'!$A$2:$T$500,13,FALSE)))</f>
        <v>0.40273668639053256</v>
      </c>
      <c r="M828" s="27">
        <f>IF(H828&lt;VLOOKUP(B828,'Plot Info'!$A$2:$T$500,9,FALSE),I828*1/(VLOOKUP(B828,'Plot Info'!$A$2:$T$500,12,FALSE)),I828*1/(VLOOKUP(B828,'Plot Info'!$A$2:$T$500,13,FALSE)))</f>
        <v>18.834904507916608</v>
      </c>
      <c r="O828" s="40">
        <v>2.2799999999999998</v>
      </c>
      <c r="P828" s="12">
        <v>35</v>
      </c>
    </row>
    <row r="829" spans="1:16">
      <c r="A829" s="27" t="str">
        <f t="shared" si="36"/>
        <v>MFB062</v>
      </c>
      <c r="B829" s="4" t="s">
        <v>378</v>
      </c>
      <c r="C829" s="27" t="str">
        <f>VLOOKUP(B829,'Plot Info'!$A$2:$T$500,2,FALSE)</f>
        <v>Michigan Facet Site</v>
      </c>
      <c r="D829" s="38" t="s">
        <v>333</v>
      </c>
      <c r="E829" s="4" t="s">
        <v>10</v>
      </c>
      <c r="F829" s="4" t="s">
        <v>16</v>
      </c>
      <c r="G829" s="35" t="str">
        <f t="shared" si="37"/>
        <v>LIVE</v>
      </c>
      <c r="H829" s="41">
        <v>19.8</v>
      </c>
      <c r="I829" s="12">
        <v>1</v>
      </c>
      <c r="J829" s="15">
        <v>2</v>
      </c>
      <c r="K829" s="26">
        <f t="shared" si="38"/>
        <v>307.90749597833565</v>
      </c>
      <c r="L829" s="27">
        <f>IF(H829&lt;VLOOKUP(B829,'Plot Info'!$A$2:$T$500,9,FALSE),K829*0.0001*(1/VLOOKUP(B829,'Plot Info'!$A$2:$T$500,12,FALSE)),K829*0.0001*(1/VLOOKUP(B829,'Plot Info'!$A$2:$T$500,13,FALSE)))</f>
        <v>0.57994082840236694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9.1300000000000008</v>
      </c>
      <c r="P829" s="12">
        <v>45</v>
      </c>
    </row>
    <row r="830" spans="1:16">
      <c r="A830" s="27" t="str">
        <f t="shared" si="36"/>
        <v>MFB063</v>
      </c>
      <c r="B830" s="4" t="s">
        <v>378</v>
      </c>
      <c r="C830" s="27" t="str">
        <f>VLOOKUP(B830,'Plot Info'!$A$2:$T$500,2,FALSE)</f>
        <v>Michigan Facet Site</v>
      </c>
      <c r="D830" s="38" t="s">
        <v>334</v>
      </c>
      <c r="E830" s="4" t="s">
        <v>10</v>
      </c>
      <c r="F830" s="4" t="s">
        <v>16</v>
      </c>
      <c r="G830" s="35" t="str">
        <f t="shared" si="37"/>
        <v>LIVE</v>
      </c>
      <c r="H830" s="41">
        <v>19.3</v>
      </c>
      <c r="I830" s="12">
        <v>1</v>
      </c>
      <c r="J830" s="15">
        <v>2</v>
      </c>
      <c r="K830" s="26">
        <f t="shared" si="38"/>
        <v>292.55296188391554</v>
      </c>
      <c r="L830" s="27">
        <f>IF(H830&lt;VLOOKUP(B830,'Plot Info'!$A$2:$T$500,9,FALSE),K830*0.0001*(1/VLOOKUP(B830,'Plot Info'!$A$2:$T$500,12,FALSE)),K830*0.0001*(1/VLOOKUP(B830,'Plot Info'!$A$2:$T$500,13,FALSE)))</f>
        <v>0.55102071005917164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O830" s="40">
        <v>8.6999999999999993</v>
      </c>
      <c r="P830" s="12">
        <v>43</v>
      </c>
    </row>
    <row r="831" spans="1:16">
      <c r="A831" s="27" t="str">
        <f t="shared" si="36"/>
        <v>MFB064</v>
      </c>
      <c r="B831" s="4" t="s">
        <v>378</v>
      </c>
      <c r="C831" s="27" t="str">
        <f>VLOOKUP(B831,'Plot Info'!$A$2:$T$500,2,FALSE)</f>
        <v>Michigan Facet Site</v>
      </c>
      <c r="D831" s="38" t="s">
        <v>335</v>
      </c>
      <c r="E831" s="4" t="s">
        <v>10</v>
      </c>
      <c r="F831" s="4" t="s">
        <v>16</v>
      </c>
      <c r="G831" s="35" t="str">
        <f t="shared" si="37"/>
        <v>LIVE</v>
      </c>
      <c r="H831" s="41">
        <v>15.6</v>
      </c>
      <c r="I831" s="12">
        <v>1</v>
      </c>
      <c r="J831" s="15">
        <v>2</v>
      </c>
      <c r="K831" s="26">
        <f t="shared" si="38"/>
        <v>191.13449704440299</v>
      </c>
      <c r="L831" s="27">
        <f>IF(H831&lt;VLOOKUP(B831,'Plot Info'!$A$2:$T$500,9,FALSE),K831*0.0001*(1/VLOOKUP(B831,'Plot Info'!$A$2:$T$500,12,FALSE)),K831*0.0001*(1/VLOOKUP(B831,'Plot Info'!$A$2:$T$500,13,FALSE)))</f>
        <v>0.35999999999999993</v>
      </c>
      <c r="M831" s="27">
        <f>IF(H831&lt;VLOOKUP(B831,'Plot Info'!$A$2:$T$500,9,FALSE),I831*1/(VLOOKUP(B831,'Plot Info'!$A$2:$T$500,12,FALSE)),I831*1/(VLOOKUP(B831,'Plot Info'!$A$2:$T$500,13,FALSE)))</f>
        <v>18.834904507916608</v>
      </c>
      <c r="O831" s="40">
        <v>8.92</v>
      </c>
      <c r="P831" s="12">
        <v>42</v>
      </c>
    </row>
    <row r="832" spans="1:16">
      <c r="A832" s="27" t="str">
        <f t="shared" si="36"/>
        <v>MFB065</v>
      </c>
      <c r="B832" s="4" t="s">
        <v>378</v>
      </c>
      <c r="C832" s="27" t="str">
        <f>VLOOKUP(B832,'Plot Info'!$A$2:$T$500,2,FALSE)</f>
        <v>Michigan Facet Site</v>
      </c>
      <c r="D832" s="38" t="s">
        <v>336</v>
      </c>
      <c r="E832" s="4" t="s">
        <v>31</v>
      </c>
      <c r="F832" s="4" t="s">
        <v>16</v>
      </c>
      <c r="G832" s="35" t="str">
        <f t="shared" si="37"/>
        <v>LIVE</v>
      </c>
      <c r="H832" s="41">
        <v>21.5</v>
      </c>
      <c r="I832" s="12">
        <v>1</v>
      </c>
      <c r="J832" s="15">
        <v>2</v>
      </c>
      <c r="K832" s="26">
        <f t="shared" si="38"/>
        <v>363.05030103047045</v>
      </c>
      <c r="L832" s="27">
        <f>IF(H832&lt;VLOOKUP(B832,'Plot Info'!$A$2:$T$500,9,FALSE),K832*0.0001*(1/VLOOKUP(B832,'Plot Info'!$A$2:$T$500,12,FALSE)),K832*0.0001*(1/VLOOKUP(B832,'Plot Info'!$A$2:$T$500,13,FALSE)))</f>
        <v>0.28890624999999998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11.54</v>
      </c>
      <c r="P832" s="12">
        <v>43</v>
      </c>
    </row>
    <row r="833" spans="1:16">
      <c r="A833" s="27" t="str">
        <f t="shared" si="36"/>
        <v>MFB066</v>
      </c>
      <c r="B833" s="4" t="s">
        <v>378</v>
      </c>
      <c r="C833" s="27" t="str">
        <f>VLOOKUP(B833,'Plot Info'!$A$2:$T$500,2,FALSE)</f>
        <v>Michigan Facet Site</v>
      </c>
      <c r="D833" s="38" t="s">
        <v>337</v>
      </c>
      <c r="E833" s="4" t="s">
        <v>31</v>
      </c>
      <c r="F833" s="4" t="s">
        <v>15</v>
      </c>
      <c r="G833" s="35" t="str">
        <f t="shared" si="37"/>
        <v>LIVE</v>
      </c>
      <c r="H833" s="41">
        <v>23.5</v>
      </c>
      <c r="I833" s="12">
        <v>1</v>
      </c>
      <c r="J833" s="15">
        <v>2</v>
      </c>
      <c r="K833" s="26">
        <f t="shared" si="38"/>
        <v>433.73613573624084</v>
      </c>
      <c r="L833" s="27">
        <f>IF(H833&lt;VLOOKUP(B833,'Plot Info'!$A$2:$T$500,9,FALSE),K833*0.0001*(1/VLOOKUP(B833,'Plot Info'!$A$2:$T$500,12,FALSE)),K833*0.0001*(1/VLOOKUP(B833,'Plot Info'!$A$2:$T$500,13,FALSE)))</f>
        <v>0.34515625</v>
      </c>
      <c r="M833" s="27">
        <f>IF(H833&lt;VLOOKUP(B833,'Plot Info'!$A$2:$T$500,9,FALSE),I833*1/(VLOOKUP(B833,'Plot Info'!$A$2:$T$500,12,FALSE)),I833*1/(VLOOKUP(B833,'Plot Info'!$A$2:$T$500,13,FALSE)))</f>
        <v>7.9577471545947667</v>
      </c>
      <c r="O833" s="40">
        <v>17.14</v>
      </c>
      <c r="P833" s="12">
        <v>258</v>
      </c>
    </row>
    <row r="834" spans="1:16">
      <c r="A834" s="27" t="str">
        <f t="shared" ref="A834:A897" si="39">CONCATENATE(B834,D834)</f>
        <v>MFB067</v>
      </c>
      <c r="B834" s="4" t="s">
        <v>378</v>
      </c>
      <c r="C834" s="27" t="str">
        <f>VLOOKUP(B834,'Plot Info'!$A$2:$T$500,2,FALSE)</f>
        <v>Michigan Facet Site</v>
      </c>
      <c r="D834" s="38" t="s">
        <v>338</v>
      </c>
      <c r="E834" s="4" t="s">
        <v>10</v>
      </c>
      <c r="F834" s="4" t="s">
        <v>15</v>
      </c>
      <c r="G834" s="35" t="str">
        <f t="shared" ref="G834:G897" si="40">IF(F834="*","DEAD","LIVE")</f>
        <v>LIVE</v>
      </c>
      <c r="H834" s="41">
        <v>26.3</v>
      </c>
      <c r="I834" s="12">
        <v>1</v>
      </c>
      <c r="J834" s="15">
        <v>2</v>
      </c>
      <c r="K834" s="26">
        <f t="shared" ref="K834:K897" si="41">((H834/2)^2)*PI()*I834</f>
        <v>543.25205564038106</v>
      </c>
      <c r="L834" s="27">
        <f>IF(H834&lt;VLOOKUP(B834,'Plot Info'!$A$2:$T$500,9,FALSE),K834*0.0001*(1/VLOOKUP(B834,'Plot Info'!$A$2:$T$500,12,FALSE)),K834*0.0001*(1/VLOOKUP(B834,'Plot Info'!$A$2:$T$500,13,FALSE)))</f>
        <v>0.43230625000000006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N834" s="8" t="s">
        <v>397</v>
      </c>
      <c r="O834" s="40">
        <v>19.940000000000001</v>
      </c>
      <c r="P834" s="12">
        <v>4</v>
      </c>
    </row>
    <row r="835" spans="1:16">
      <c r="A835" s="27" t="str">
        <f t="shared" si="39"/>
        <v>MFB068</v>
      </c>
      <c r="B835" s="4" t="s">
        <v>378</v>
      </c>
      <c r="C835" s="27" t="str">
        <f>VLOOKUP(B835,'Plot Info'!$A$2:$T$500,2,FALSE)</f>
        <v>Michigan Facet Site</v>
      </c>
      <c r="D835" s="38" t="s">
        <v>340</v>
      </c>
      <c r="E835" s="4" t="s">
        <v>10</v>
      </c>
      <c r="F835" s="4" t="s">
        <v>15</v>
      </c>
      <c r="G835" s="35" t="str">
        <f t="shared" si="40"/>
        <v>LIVE</v>
      </c>
      <c r="H835" s="41">
        <v>25.5</v>
      </c>
      <c r="I835" s="12">
        <v>1</v>
      </c>
      <c r="J835" s="15">
        <v>2</v>
      </c>
      <c r="K835" s="26">
        <f t="shared" si="41"/>
        <v>510.70515574919074</v>
      </c>
      <c r="L835" s="27">
        <f>IF(H835&lt;VLOOKUP(B835,'Plot Info'!$A$2:$T$500,9,FALSE),K835*0.0001*(1/VLOOKUP(B835,'Plot Info'!$A$2:$T$500,12,FALSE)),K835*0.0001*(1/VLOOKUP(B835,'Plot Info'!$A$2:$T$500,13,FALSE)))</f>
        <v>0.40640624999999997</v>
      </c>
      <c r="M835" s="27">
        <f>IF(H835&lt;VLOOKUP(B835,'Plot Info'!$A$2:$T$500,9,FALSE),I835*1/(VLOOKUP(B835,'Plot Info'!$A$2:$T$500,12,FALSE)),I835*1/(VLOOKUP(B835,'Plot Info'!$A$2:$T$500,13,FALSE)))</f>
        <v>7.9577471545947667</v>
      </c>
      <c r="N835" s="8" t="s">
        <v>397</v>
      </c>
      <c r="O835" s="40">
        <v>19.5</v>
      </c>
      <c r="P835" s="12">
        <v>2</v>
      </c>
    </row>
    <row r="836" spans="1:16">
      <c r="A836" s="27" t="str">
        <f t="shared" si="39"/>
        <v>MFB069</v>
      </c>
      <c r="B836" s="4" t="s">
        <v>378</v>
      </c>
      <c r="C836" s="27" t="str">
        <f>VLOOKUP(B836,'Plot Info'!$A$2:$T$500,2,FALSE)</f>
        <v>Michigan Facet Site</v>
      </c>
      <c r="D836" s="38" t="s">
        <v>341</v>
      </c>
      <c r="E836" s="4" t="s">
        <v>317</v>
      </c>
      <c r="F836" s="4" t="s">
        <v>81</v>
      </c>
      <c r="G836" s="35" t="str">
        <f t="shared" si="40"/>
        <v>DEAD</v>
      </c>
      <c r="H836" s="40">
        <v>39.4</v>
      </c>
      <c r="I836" s="12">
        <v>1</v>
      </c>
      <c r="J836" s="15">
        <v>0</v>
      </c>
      <c r="K836" s="26">
        <f t="shared" si="41"/>
        <v>1219.2206929316628</v>
      </c>
      <c r="L836" s="27">
        <f>IF(H836&lt;VLOOKUP(B836,'Plot Info'!$A$2:$T$500,9,FALSE),K836*0.0001*(1/VLOOKUP(B836,'Plot Info'!$A$2:$T$500,12,FALSE)),K836*0.0001*(1/VLOOKUP(B836,'Plot Info'!$A$2:$T$500,13,FALSE)))</f>
        <v>0.970225</v>
      </c>
      <c r="M836" s="27">
        <f>IF(H836&lt;VLOOKUP(B836,'Plot Info'!$A$2:$T$500,9,FALSE),I836*1/(VLOOKUP(B836,'Plot Info'!$A$2:$T$500,12,FALSE)),I836*1/(VLOOKUP(B836,'Plot Info'!$A$2:$T$500,13,FALSE)))</f>
        <v>7.9577471545947667</v>
      </c>
      <c r="N836" s="8" t="s">
        <v>390</v>
      </c>
      <c r="O836" s="40">
        <v>18</v>
      </c>
      <c r="P836" s="12">
        <v>348</v>
      </c>
    </row>
    <row r="837" spans="1:16">
      <c r="A837" s="27" t="str">
        <f t="shared" si="39"/>
        <v>MFB070</v>
      </c>
      <c r="B837" s="4" t="s">
        <v>378</v>
      </c>
      <c r="C837" s="27" t="str">
        <f>VLOOKUP(B837,'Plot Info'!$A$2:$T$500,2,FALSE)</f>
        <v>Michigan Facet Site</v>
      </c>
      <c r="D837" s="38" t="s">
        <v>342</v>
      </c>
      <c r="E837" s="4" t="s">
        <v>317</v>
      </c>
      <c r="F837" s="4" t="s">
        <v>81</v>
      </c>
      <c r="G837" s="35" t="str">
        <f t="shared" si="40"/>
        <v>DEAD</v>
      </c>
      <c r="H837" s="41">
        <v>40.799999999999997</v>
      </c>
      <c r="I837" s="12">
        <v>1</v>
      </c>
      <c r="J837" s="15">
        <v>0</v>
      </c>
      <c r="K837" s="26">
        <f t="shared" si="41"/>
        <v>1307.4051987179282</v>
      </c>
      <c r="L837" s="27">
        <f>IF(H837&lt;VLOOKUP(B837,'Plot Info'!$A$2:$T$500,9,FALSE),K837*0.0001*(1/VLOOKUP(B837,'Plot Info'!$A$2:$T$500,12,FALSE)),K837*0.0001*(1/VLOOKUP(B837,'Plot Info'!$A$2:$T$500,13,FALSE)))</f>
        <v>1.0404</v>
      </c>
      <c r="M837" s="27">
        <f>IF(H837&lt;VLOOKUP(B837,'Plot Info'!$A$2:$T$500,9,FALSE),I837*1/(VLOOKUP(B837,'Plot Info'!$A$2:$T$500,12,FALSE)),I837*1/(VLOOKUP(B837,'Plot Info'!$A$2:$T$500,13,FALSE)))</f>
        <v>7.9577471545947667</v>
      </c>
      <c r="N837" s="8" t="s">
        <v>390</v>
      </c>
      <c r="O837" s="40">
        <v>18.55</v>
      </c>
      <c r="P837" s="12">
        <v>345</v>
      </c>
    </row>
    <row r="838" spans="1:16">
      <c r="A838" s="27" t="str">
        <f t="shared" si="39"/>
        <v>MFB071</v>
      </c>
      <c r="B838" s="4" t="s">
        <v>378</v>
      </c>
      <c r="C838" s="27" t="str">
        <f>VLOOKUP(B838,'Plot Info'!$A$2:$T$500,2,FALSE)</f>
        <v>Michigan Facet Site</v>
      </c>
      <c r="D838" s="38" t="s">
        <v>343</v>
      </c>
      <c r="E838" s="4" t="s">
        <v>317</v>
      </c>
      <c r="F838" s="4" t="s">
        <v>81</v>
      </c>
      <c r="G838" s="35" t="str">
        <f t="shared" si="40"/>
        <v>DEAD</v>
      </c>
      <c r="H838" s="41">
        <v>32.6</v>
      </c>
      <c r="I838" s="12">
        <v>1</v>
      </c>
      <c r="J838" s="15">
        <v>0</v>
      </c>
      <c r="K838" s="26">
        <f t="shared" si="41"/>
        <v>834.68975213227213</v>
      </c>
      <c r="L838" s="27">
        <f>IF(H838&lt;VLOOKUP(B838,'Plot Info'!$A$2:$T$500,9,FALSE),K838*0.0001*(1/VLOOKUP(B838,'Plot Info'!$A$2:$T$500,12,FALSE)),K838*0.0001*(1/VLOOKUP(B838,'Plot Info'!$A$2:$T$500,13,FALSE)))</f>
        <v>0.66422499999999995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N838" s="8" t="s">
        <v>390</v>
      </c>
      <c r="O838" s="40">
        <v>16</v>
      </c>
      <c r="P838" s="12">
        <v>344</v>
      </c>
    </row>
    <row r="839" spans="1:16">
      <c r="A839" s="27" t="str">
        <f t="shared" si="39"/>
        <v>MMA001</v>
      </c>
      <c r="B839" s="4" t="s">
        <v>279</v>
      </c>
      <c r="C839" s="27" t="str">
        <f>VLOOKUP(B839,'Plot Info'!$A$2:$T$500,2,FALSE)</f>
        <v>Morgan Monroe State Park</v>
      </c>
      <c r="D839" s="37" t="s">
        <v>161</v>
      </c>
      <c r="E839" s="4" t="s">
        <v>11</v>
      </c>
      <c r="F839" s="13" t="s">
        <v>16</v>
      </c>
      <c r="G839" s="35" t="str">
        <f t="shared" si="40"/>
        <v>LIVE</v>
      </c>
      <c r="H839" s="40">
        <v>29.47</v>
      </c>
      <c r="I839" s="12">
        <v>1</v>
      </c>
      <c r="J839" s="15">
        <v>2</v>
      </c>
      <c r="K839" s="26">
        <f t="shared" si="41"/>
        <v>682.10330380576283</v>
      </c>
      <c r="L839" s="27">
        <f>IF(H839&lt;VLOOKUP(B839,'Plot Info'!$A$2:$T$500,9,FALSE),K839*0.0001*(1/VLOOKUP(B839,'Plot Info'!$A$2:$T$500,12,FALSE)),K839*0.0001*(1/VLOOKUP(B839,'Plot Info'!$A$2:$T$500,13,FALSE)))</f>
        <v>0.54280056249999997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8.2799999999999994</v>
      </c>
      <c r="P839" s="12">
        <v>76</v>
      </c>
    </row>
    <row r="840" spans="1:16">
      <c r="A840" s="27" t="str">
        <f t="shared" si="39"/>
        <v>MMA002</v>
      </c>
      <c r="B840" s="4" t="s">
        <v>279</v>
      </c>
      <c r="C840" s="27" t="str">
        <f>VLOOKUP(B840,'Plot Info'!$A$2:$T$500,2,FALSE)</f>
        <v>Morgan Monroe State Park</v>
      </c>
      <c r="D840" s="37" t="s">
        <v>162</v>
      </c>
      <c r="E840" s="4" t="s">
        <v>11</v>
      </c>
      <c r="F840" s="13" t="s">
        <v>214</v>
      </c>
      <c r="G840" s="35" t="str">
        <f t="shared" si="40"/>
        <v>LIVE</v>
      </c>
      <c r="H840" s="40">
        <v>12.39</v>
      </c>
      <c r="I840" s="12">
        <v>1</v>
      </c>
      <c r="J840" s="15">
        <v>2</v>
      </c>
      <c r="K840" s="26">
        <f t="shared" si="41"/>
        <v>120.56812139928542</v>
      </c>
      <c r="L840" s="27">
        <f>IF(H840&lt;VLOOKUP(B840,'Plot Info'!$A$2:$T$500,9,FALSE),K840*0.0001*(1/VLOOKUP(B840,'Plot Info'!$A$2:$T$500,12,FALSE)),K840*0.0001*(1/VLOOKUP(B840,'Plot Info'!$A$2:$T$500,13,FALSE)))</f>
        <v>0.22708890532544379</v>
      </c>
      <c r="M840" s="27">
        <f>IF(H840&lt;VLOOKUP(B840,'Plot Info'!$A$2:$T$500,9,FALSE),I840*1/(VLOOKUP(B840,'Plot Info'!$A$2:$T$500,12,FALSE)),I840*1/(VLOOKUP(B840,'Plot Info'!$A$2:$T$500,13,FALSE)))</f>
        <v>18.834904507916608</v>
      </c>
      <c r="O840" s="40">
        <v>8.42</v>
      </c>
      <c r="P840" s="12">
        <v>70</v>
      </c>
    </row>
    <row r="841" spans="1:16">
      <c r="A841" s="27" t="str">
        <f t="shared" si="39"/>
        <v>MMA003</v>
      </c>
      <c r="B841" s="4" t="s">
        <v>279</v>
      </c>
      <c r="C841" s="27" t="str">
        <f>VLOOKUP(B841,'Plot Info'!$A$2:$T$500,2,FALSE)</f>
        <v>Morgan Monroe State Park</v>
      </c>
      <c r="D841" s="37" t="s">
        <v>163</v>
      </c>
      <c r="E841" s="4" t="s">
        <v>11</v>
      </c>
      <c r="F841" s="13" t="s">
        <v>15</v>
      </c>
      <c r="G841" s="35" t="str">
        <f t="shared" si="40"/>
        <v>LIVE</v>
      </c>
      <c r="H841" s="40">
        <v>33.270000000000003</v>
      </c>
      <c r="I841" s="12">
        <v>1</v>
      </c>
      <c r="J841" s="15">
        <v>2</v>
      </c>
      <c r="K841" s="26">
        <f t="shared" si="41"/>
        <v>869.35165073767564</v>
      </c>
      <c r="L841" s="27">
        <f>IF(H841&lt;VLOOKUP(B841,'Plot Info'!$A$2:$T$500,9,FALSE),K841*0.0001*(1/VLOOKUP(B841,'Plot Info'!$A$2:$T$500,12,FALSE)),K841*0.0001*(1/VLOOKUP(B841,'Plot Info'!$A$2:$T$500,13,FALSE)))</f>
        <v>0.69180806250000026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12.23</v>
      </c>
      <c r="P841" s="12">
        <v>72</v>
      </c>
    </row>
    <row r="842" spans="1:16">
      <c r="A842" s="27" t="str">
        <f t="shared" si="39"/>
        <v>MMA004</v>
      </c>
      <c r="B842" s="4" t="s">
        <v>279</v>
      </c>
      <c r="C842" s="27" t="str">
        <f>VLOOKUP(B842,'Plot Info'!$A$2:$T$500,2,FALSE)</f>
        <v>Morgan Monroe State Park</v>
      </c>
      <c r="D842" s="37" t="s">
        <v>164</v>
      </c>
      <c r="E842" s="4" t="s">
        <v>82</v>
      </c>
      <c r="F842" s="13" t="s">
        <v>214</v>
      </c>
      <c r="G842" s="35" t="str">
        <f t="shared" si="40"/>
        <v>LIVE</v>
      </c>
      <c r="H842" s="40">
        <v>15.89</v>
      </c>
      <c r="I842" s="12">
        <v>1</v>
      </c>
      <c r="J842" s="15">
        <v>2</v>
      </c>
      <c r="K842" s="26">
        <f t="shared" si="41"/>
        <v>198.30683161236487</v>
      </c>
      <c r="L842" s="27">
        <f>IF(H842&lt;VLOOKUP(B842,'Plot Info'!$A$2:$T$500,9,FALSE),K842*0.0001*(1/VLOOKUP(B842,'Plot Info'!$A$2:$T$500,12,FALSE)),K842*0.0001*(1/VLOOKUP(B842,'Plot Info'!$A$2:$T$500,13,FALSE)))</f>
        <v>0.37350902366863908</v>
      </c>
      <c r="M842" s="27">
        <f>IF(H842&lt;VLOOKUP(B842,'Plot Info'!$A$2:$T$500,9,FALSE),I842*1/(VLOOKUP(B842,'Plot Info'!$A$2:$T$500,12,FALSE)),I842*1/(VLOOKUP(B842,'Plot Info'!$A$2:$T$500,13,FALSE)))</f>
        <v>18.834904507916608</v>
      </c>
      <c r="O842" s="40">
        <v>5.64</v>
      </c>
      <c r="P842" s="12">
        <v>6</v>
      </c>
    </row>
    <row r="843" spans="1:16">
      <c r="A843" s="27" t="str">
        <f t="shared" si="39"/>
        <v>MMA005</v>
      </c>
      <c r="B843" s="4" t="s">
        <v>279</v>
      </c>
      <c r="C843" s="27" t="str">
        <f>VLOOKUP(B843,'Plot Info'!$A$2:$T$500,2,FALSE)</f>
        <v>Morgan Monroe State Park</v>
      </c>
      <c r="D843" s="37" t="s">
        <v>165</v>
      </c>
      <c r="E843" s="4" t="s">
        <v>11</v>
      </c>
      <c r="F843" s="13" t="s">
        <v>15</v>
      </c>
      <c r="G843" s="35" t="str">
        <f t="shared" si="40"/>
        <v>LIVE</v>
      </c>
      <c r="H843" s="40">
        <v>20.100000000000001</v>
      </c>
      <c r="I843" s="12">
        <v>1</v>
      </c>
      <c r="J843" s="15">
        <v>2</v>
      </c>
      <c r="K843" s="26">
        <f t="shared" si="41"/>
        <v>317.30871199420312</v>
      </c>
      <c r="L843" s="27">
        <f>IF(H843&lt;VLOOKUP(B843,'Plot Info'!$A$2:$T$500,9,FALSE),K843*0.0001*(1/VLOOKUP(B843,'Plot Info'!$A$2:$T$500,12,FALSE)),K843*0.0001*(1/VLOOKUP(B843,'Plot Info'!$A$2:$T$500,13,FALSE)))</f>
        <v>0.25250625000000004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10.48</v>
      </c>
      <c r="P843" s="12">
        <v>326</v>
      </c>
    </row>
    <row r="844" spans="1:16">
      <c r="A844" s="27" t="str">
        <f t="shared" si="39"/>
        <v>MMA006</v>
      </c>
      <c r="B844" s="4" t="s">
        <v>279</v>
      </c>
      <c r="C844" s="27" t="str">
        <f>VLOOKUP(B844,'Plot Info'!$A$2:$T$500,2,FALSE)</f>
        <v>Morgan Monroe State Park</v>
      </c>
      <c r="D844" s="37" t="s">
        <v>166</v>
      </c>
      <c r="E844" s="4" t="s">
        <v>11</v>
      </c>
      <c r="F844" s="13" t="s">
        <v>15</v>
      </c>
      <c r="G844" s="35" t="str">
        <f t="shared" si="40"/>
        <v>LIVE</v>
      </c>
      <c r="H844" s="40">
        <v>31.21</v>
      </c>
      <c r="I844" s="12">
        <v>1</v>
      </c>
      <c r="J844" s="15">
        <v>2</v>
      </c>
      <c r="K844" s="26">
        <f t="shared" si="41"/>
        <v>765.02815517138845</v>
      </c>
      <c r="L844" s="27">
        <f>IF(H844&lt;VLOOKUP(B844,'Plot Info'!$A$2:$T$500,9,FALSE),K844*0.0001*(1/VLOOKUP(B844,'Plot Info'!$A$2:$T$500,12,FALSE)),K844*0.0001*(1/VLOOKUP(B844,'Plot Info'!$A$2:$T$500,13,FALSE)))</f>
        <v>0.60879006250000001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11.25</v>
      </c>
      <c r="P844" s="12">
        <v>295</v>
      </c>
    </row>
    <row r="845" spans="1:16">
      <c r="A845" s="27" t="str">
        <f t="shared" si="39"/>
        <v>MMA007</v>
      </c>
      <c r="B845" s="4" t="s">
        <v>279</v>
      </c>
      <c r="C845" s="27" t="str">
        <f>VLOOKUP(B845,'Plot Info'!$A$2:$T$500,2,FALSE)</f>
        <v>Morgan Monroe State Park</v>
      </c>
      <c r="D845" s="37" t="s">
        <v>167</v>
      </c>
      <c r="E845" s="4" t="s">
        <v>281</v>
      </c>
      <c r="F845" s="13" t="s">
        <v>15</v>
      </c>
      <c r="G845" s="35" t="str">
        <f t="shared" si="40"/>
        <v>LIVE</v>
      </c>
      <c r="H845" s="40">
        <v>51.27</v>
      </c>
      <c r="I845" s="12">
        <v>1</v>
      </c>
      <c r="J845" s="15">
        <v>2</v>
      </c>
      <c r="K845" s="26">
        <f t="shared" si="41"/>
        <v>2064.507743942841</v>
      </c>
      <c r="L845" s="27">
        <f>IF(H845&lt;VLOOKUP(B845,'Plot Info'!$A$2:$T$500,9,FALSE),K845*0.0001*(1/VLOOKUP(B845,'Plot Info'!$A$2:$T$500,12,FALSE)),K845*0.0001*(1/VLOOKUP(B845,'Plot Info'!$A$2:$T$500,13,FALSE)))</f>
        <v>1.6428830625000004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8.36</v>
      </c>
      <c r="P845" s="12">
        <v>288</v>
      </c>
    </row>
    <row r="846" spans="1:16">
      <c r="A846" s="27" t="str">
        <f t="shared" si="39"/>
        <v>MMA008</v>
      </c>
      <c r="B846" s="4" t="s">
        <v>279</v>
      </c>
      <c r="C846" s="27" t="str">
        <f>VLOOKUP(B846,'Plot Info'!$A$2:$T$500,2,FALSE)</f>
        <v>Morgan Monroe State Park</v>
      </c>
      <c r="D846" s="37" t="s">
        <v>168</v>
      </c>
      <c r="E846" s="4" t="s">
        <v>11</v>
      </c>
      <c r="F846" s="13" t="s">
        <v>16</v>
      </c>
      <c r="G846" s="35" t="str">
        <f t="shared" si="40"/>
        <v>LIVE</v>
      </c>
      <c r="H846" s="40">
        <v>24.98</v>
      </c>
      <c r="I846" s="12">
        <v>1</v>
      </c>
      <c r="J846" s="15">
        <v>2</v>
      </c>
      <c r="K846" s="26">
        <f t="shared" si="41"/>
        <v>490.08876811927308</v>
      </c>
      <c r="L846" s="27">
        <f>IF(H846&lt;VLOOKUP(B846,'Plot Info'!$A$2:$T$500,9,FALSE),K846*0.0001*(1/VLOOKUP(B846,'Plot Info'!$A$2:$T$500,12,FALSE)),K846*0.0001*(1/VLOOKUP(B846,'Plot Info'!$A$2:$T$500,13,FALSE)))</f>
        <v>0.39000024999999999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8.25</v>
      </c>
      <c r="P846" s="12">
        <v>292</v>
      </c>
    </row>
    <row r="847" spans="1:16">
      <c r="A847" s="27" t="str">
        <f t="shared" si="39"/>
        <v>MMA009</v>
      </c>
      <c r="B847" s="4" t="s">
        <v>279</v>
      </c>
      <c r="C847" s="27" t="str">
        <f>VLOOKUP(B847,'Plot Info'!$A$2:$T$500,2,FALSE)</f>
        <v>Morgan Monroe State Park</v>
      </c>
      <c r="D847" s="37" t="s">
        <v>169</v>
      </c>
      <c r="E847" s="4" t="s">
        <v>11</v>
      </c>
      <c r="F847" s="13" t="s">
        <v>15</v>
      </c>
      <c r="G847" s="35" t="str">
        <f t="shared" si="40"/>
        <v>LIVE</v>
      </c>
      <c r="H847" s="40">
        <v>32.89</v>
      </c>
      <c r="I847" s="12">
        <v>1</v>
      </c>
      <c r="J847" s="15">
        <v>2</v>
      </c>
      <c r="K847" s="26">
        <f t="shared" si="41"/>
        <v>849.6061125913327</v>
      </c>
      <c r="L847" s="27">
        <f>IF(H847&lt;VLOOKUP(B847,'Plot Info'!$A$2:$T$500,9,FALSE),K847*0.0001*(1/VLOOKUP(B847,'Plot Info'!$A$2:$T$500,12,FALSE)),K847*0.0001*(1/VLOOKUP(B847,'Plot Info'!$A$2:$T$500,13,FALSE)))</f>
        <v>0.67609506249999995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6.26</v>
      </c>
      <c r="P847" s="12">
        <v>301</v>
      </c>
    </row>
    <row r="848" spans="1:16">
      <c r="A848" s="27" t="str">
        <f t="shared" si="39"/>
        <v>MMA010</v>
      </c>
      <c r="B848" s="4" t="s">
        <v>279</v>
      </c>
      <c r="C848" s="27" t="str">
        <f>VLOOKUP(B848,'Plot Info'!$A$2:$T$500,2,FALSE)</f>
        <v>Morgan Monroe State Park</v>
      </c>
      <c r="D848" s="37" t="s">
        <v>170</v>
      </c>
      <c r="E848" s="4" t="s">
        <v>11</v>
      </c>
      <c r="F848" s="13" t="s">
        <v>15</v>
      </c>
      <c r="G848" s="35" t="str">
        <f t="shared" si="40"/>
        <v>LIVE</v>
      </c>
      <c r="H848" s="40">
        <v>28.18</v>
      </c>
      <c r="I848" s="12">
        <v>1</v>
      </c>
      <c r="J848" s="15">
        <v>2</v>
      </c>
      <c r="K848" s="26">
        <f t="shared" si="41"/>
        <v>623.69442049113979</v>
      </c>
      <c r="L848" s="27">
        <f>IF(H848&lt;VLOOKUP(B848,'Plot Info'!$A$2:$T$500,9,FALSE),K848*0.0001*(1/VLOOKUP(B848,'Plot Info'!$A$2:$T$500,12,FALSE)),K848*0.0001*(1/VLOOKUP(B848,'Plot Info'!$A$2:$T$500,13,FALSE)))</f>
        <v>0.49632024999999996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9.5500000000000007</v>
      </c>
      <c r="P848" s="12">
        <v>323</v>
      </c>
    </row>
    <row r="849" spans="1:16">
      <c r="A849" s="27" t="str">
        <f t="shared" si="39"/>
        <v>MMA011</v>
      </c>
      <c r="B849" s="4" t="s">
        <v>279</v>
      </c>
      <c r="C849" s="27" t="str">
        <f>VLOOKUP(B849,'Plot Info'!$A$2:$T$500,2,FALSE)</f>
        <v>Morgan Monroe State Park</v>
      </c>
      <c r="D849" s="37" t="s">
        <v>171</v>
      </c>
      <c r="E849" s="4" t="s">
        <v>11</v>
      </c>
      <c r="F849" s="13" t="s">
        <v>214</v>
      </c>
      <c r="G849" s="35" t="str">
        <f t="shared" si="40"/>
        <v>LIVE</v>
      </c>
      <c r="H849" s="40">
        <v>10.88</v>
      </c>
      <c r="I849" s="12">
        <v>1</v>
      </c>
      <c r="J849" s="15">
        <v>2</v>
      </c>
      <c r="K849" s="26">
        <f t="shared" si="41"/>
        <v>92.971036353274926</v>
      </c>
      <c r="L849" s="27">
        <f>IF(H849&lt;VLOOKUP(B849,'Plot Info'!$A$2:$T$500,9,FALSE),K849*0.0001*(1/VLOOKUP(B849,'Plot Info'!$A$2:$T$500,12,FALSE)),K849*0.0001*(1/VLOOKUP(B849,'Plot Info'!$A$2:$T$500,13,FALSE)))</f>
        <v>0.17511005917159769</v>
      </c>
      <c r="M849" s="27">
        <f>IF(H849&lt;VLOOKUP(B849,'Plot Info'!$A$2:$T$500,9,FALSE),I849*1/(VLOOKUP(B849,'Plot Info'!$A$2:$T$500,12,FALSE)),I849*1/(VLOOKUP(B849,'Plot Info'!$A$2:$T$500,13,FALSE)))</f>
        <v>18.834904507916608</v>
      </c>
      <c r="O849" s="40">
        <v>2.5299999999999998</v>
      </c>
      <c r="P849" s="12">
        <v>323</v>
      </c>
    </row>
    <row r="850" spans="1:16">
      <c r="A850" s="27" t="str">
        <f t="shared" si="39"/>
        <v>MMA012</v>
      </c>
      <c r="B850" s="4" t="s">
        <v>279</v>
      </c>
      <c r="C850" s="27" t="str">
        <f>VLOOKUP(B850,'Plot Info'!$A$2:$T$500,2,FALSE)</f>
        <v>Morgan Monroe State Park</v>
      </c>
      <c r="D850" s="37" t="s">
        <v>172</v>
      </c>
      <c r="E850" s="4" t="s">
        <v>11</v>
      </c>
      <c r="F850" s="13" t="s">
        <v>16</v>
      </c>
      <c r="G850" s="35" t="str">
        <f t="shared" si="40"/>
        <v>LIVE</v>
      </c>
      <c r="H850" s="40">
        <v>21.78</v>
      </c>
      <c r="I850" s="12">
        <v>1</v>
      </c>
      <c r="J850" s="15">
        <v>2</v>
      </c>
      <c r="K850" s="26">
        <f t="shared" si="41"/>
        <v>372.56807013378614</v>
      </c>
      <c r="L850" s="27">
        <f>IF(H850&lt;VLOOKUP(B850,'Plot Info'!$A$2:$T$500,9,FALSE),K850*0.0001*(1/VLOOKUP(B850,'Plot Info'!$A$2:$T$500,12,FALSE)),K850*0.0001*(1/VLOOKUP(B850,'Plot Info'!$A$2:$T$500,13,FALSE)))</f>
        <v>0.29648025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3.72</v>
      </c>
      <c r="P850" s="12">
        <v>205</v>
      </c>
    </row>
    <row r="851" spans="1:16">
      <c r="A851" s="27" t="str">
        <f t="shared" si="39"/>
        <v>MMA013</v>
      </c>
      <c r="B851" s="4" t="s">
        <v>279</v>
      </c>
      <c r="C851" s="27" t="str">
        <f>VLOOKUP(B851,'Plot Info'!$A$2:$T$500,2,FALSE)</f>
        <v>Morgan Monroe State Park</v>
      </c>
      <c r="D851" s="37" t="s">
        <v>173</v>
      </c>
      <c r="E851" s="4" t="s">
        <v>11</v>
      </c>
      <c r="F851" s="13" t="s">
        <v>16</v>
      </c>
      <c r="G851" s="35" t="str">
        <f t="shared" si="40"/>
        <v>LIVE</v>
      </c>
      <c r="H851" s="40">
        <v>15.91</v>
      </c>
      <c r="I851" s="12">
        <v>1</v>
      </c>
      <c r="J851" s="15">
        <v>2</v>
      </c>
      <c r="K851" s="26">
        <f t="shared" si="41"/>
        <v>198.80634484428563</v>
      </c>
      <c r="L851" s="27">
        <f>IF(H851&lt;VLOOKUP(B851,'Plot Info'!$A$2:$T$500,9,FALSE),K851*0.0001*(1/VLOOKUP(B851,'Plot Info'!$A$2:$T$500,12,FALSE)),K851*0.0001*(1/VLOOKUP(B851,'Plot Info'!$A$2:$T$500,13,FALSE)))</f>
        <v>0.37444985207100595</v>
      </c>
      <c r="M851" s="27">
        <f>IF(H851&lt;VLOOKUP(B851,'Plot Info'!$A$2:$T$500,9,FALSE),I851*1/(VLOOKUP(B851,'Plot Info'!$A$2:$T$500,12,FALSE)),I851*1/(VLOOKUP(B851,'Plot Info'!$A$2:$T$500,13,FALSE)))</f>
        <v>18.834904507916608</v>
      </c>
      <c r="O851" s="40">
        <v>7.02</v>
      </c>
      <c r="P851" s="12">
        <v>174</v>
      </c>
    </row>
    <row r="852" spans="1:16">
      <c r="A852" s="27" t="str">
        <f t="shared" si="39"/>
        <v>MMA014</v>
      </c>
      <c r="B852" s="4" t="s">
        <v>279</v>
      </c>
      <c r="C852" s="27" t="str">
        <f>VLOOKUP(B852,'Plot Info'!$A$2:$T$500,2,FALSE)</f>
        <v>Morgan Monroe State Park</v>
      </c>
      <c r="D852" s="37" t="s">
        <v>174</v>
      </c>
      <c r="E852" s="4" t="s">
        <v>8</v>
      </c>
      <c r="F852" s="13" t="s">
        <v>15</v>
      </c>
      <c r="G852" s="35" t="str">
        <f t="shared" si="40"/>
        <v>LIVE</v>
      </c>
      <c r="H852" s="40">
        <v>35.42</v>
      </c>
      <c r="I852" s="12">
        <v>1</v>
      </c>
      <c r="J852" s="15">
        <v>2</v>
      </c>
      <c r="K852" s="26">
        <f t="shared" si="41"/>
        <v>985.34200040178257</v>
      </c>
      <c r="L852" s="27">
        <f>IF(H852&lt;VLOOKUP(B852,'Plot Info'!$A$2:$T$500,9,FALSE),K852*0.0001*(1/VLOOKUP(B852,'Plot Info'!$A$2:$T$500,12,FALSE)),K852*0.0001*(1/VLOOKUP(B852,'Plot Info'!$A$2:$T$500,13,FALSE)))</f>
        <v>0.78411025000000012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8.2799999999999994</v>
      </c>
      <c r="P852" s="12">
        <v>160</v>
      </c>
    </row>
    <row r="853" spans="1:16">
      <c r="A853" s="27" t="str">
        <f t="shared" si="39"/>
        <v>MMA015</v>
      </c>
      <c r="B853" s="4" t="s">
        <v>279</v>
      </c>
      <c r="C853" s="27" t="str">
        <f>VLOOKUP(B853,'Plot Info'!$A$2:$T$500,2,FALSE)</f>
        <v>Morgan Monroe State Park</v>
      </c>
      <c r="D853" s="37" t="s">
        <v>175</v>
      </c>
      <c r="E853" s="4" t="s">
        <v>36</v>
      </c>
      <c r="F853" s="13" t="s">
        <v>16</v>
      </c>
      <c r="G853" s="35" t="str">
        <f t="shared" si="40"/>
        <v>LIVE</v>
      </c>
      <c r="H853" s="40">
        <v>24.9</v>
      </c>
      <c r="I853" s="12">
        <v>1</v>
      </c>
      <c r="J853" s="15">
        <v>2</v>
      </c>
      <c r="K853" s="26">
        <f t="shared" si="41"/>
        <v>486.95471528805183</v>
      </c>
      <c r="L853" s="27">
        <f>IF(H853&lt;VLOOKUP(B853,'Plot Info'!$A$2:$T$500,9,FALSE),K853*0.0001*(1/VLOOKUP(B853,'Plot Info'!$A$2:$T$500,12,FALSE)),K853*0.0001*(1/VLOOKUP(B853,'Plot Info'!$A$2:$T$500,13,FALSE)))</f>
        <v>0.38750624999999994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8.24</v>
      </c>
      <c r="P853" s="12">
        <v>142</v>
      </c>
    </row>
    <row r="854" spans="1:16">
      <c r="A854" s="27" t="str">
        <f t="shared" si="39"/>
        <v>MMA016</v>
      </c>
      <c r="B854" s="4" t="s">
        <v>279</v>
      </c>
      <c r="C854" s="27" t="str">
        <f>VLOOKUP(B854,'Plot Info'!$A$2:$T$500,2,FALSE)</f>
        <v>Morgan Monroe State Park</v>
      </c>
      <c r="D854" s="37" t="s">
        <v>176</v>
      </c>
      <c r="E854" s="4" t="s">
        <v>11</v>
      </c>
      <c r="F854" s="13" t="s">
        <v>15</v>
      </c>
      <c r="G854" s="35" t="str">
        <f t="shared" si="40"/>
        <v>LIVE</v>
      </c>
      <c r="H854" s="40">
        <v>39.619999999999997</v>
      </c>
      <c r="I854" s="12">
        <v>1</v>
      </c>
      <c r="J854" s="15">
        <v>2</v>
      </c>
      <c r="K854" s="26">
        <f t="shared" si="41"/>
        <v>1232.8743687634292</v>
      </c>
      <c r="L854" s="27">
        <f>IF(H854&lt;VLOOKUP(B854,'Plot Info'!$A$2:$T$500,9,FALSE),K854*0.0001*(1/VLOOKUP(B854,'Plot Info'!$A$2:$T$500,12,FALSE)),K854*0.0001*(1/VLOOKUP(B854,'Plot Info'!$A$2:$T$500,13,FALSE)))</f>
        <v>0.98109024999999983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11.5</v>
      </c>
      <c r="P854" s="12">
        <v>125</v>
      </c>
    </row>
    <row r="855" spans="1:16">
      <c r="A855" s="27" t="str">
        <f t="shared" si="39"/>
        <v>MMA017</v>
      </c>
      <c r="B855" s="4" t="s">
        <v>279</v>
      </c>
      <c r="C855" s="27" t="str">
        <f>VLOOKUP(B855,'Plot Info'!$A$2:$T$500,2,FALSE)</f>
        <v>Morgan Monroe State Park</v>
      </c>
      <c r="D855" s="37" t="s">
        <v>177</v>
      </c>
      <c r="E855" s="4" t="s">
        <v>11</v>
      </c>
      <c r="F855" s="13" t="s">
        <v>16</v>
      </c>
      <c r="G855" s="35" t="str">
        <f t="shared" si="40"/>
        <v>LIVE</v>
      </c>
      <c r="H855" s="40">
        <v>30.78</v>
      </c>
      <c r="I855" s="12">
        <v>1</v>
      </c>
      <c r="J855" s="15">
        <v>2</v>
      </c>
      <c r="K855" s="26">
        <f t="shared" si="41"/>
        <v>744.09281734731508</v>
      </c>
      <c r="L855" s="27">
        <f>IF(H855&lt;VLOOKUP(B855,'Plot Info'!$A$2:$T$500,9,FALSE),K855*0.0001*(1/VLOOKUP(B855,'Plot Info'!$A$2:$T$500,12,FALSE)),K855*0.0001*(1/VLOOKUP(B855,'Plot Info'!$A$2:$T$500,13,FALSE)))</f>
        <v>0.59213024999999997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4.9000000000000004</v>
      </c>
      <c r="P855" s="12">
        <v>125</v>
      </c>
    </row>
    <row r="856" spans="1:16">
      <c r="A856" s="27" t="str">
        <f t="shared" si="39"/>
        <v>MMA018</v>
      </c>
      <c r="B856" s="4" t="s">
        <v>279</v>
      </c>
      <c r="C856" s="27" t="str">
        <f>VLOOKUP(B856,'Plot Info'!$A$2:$T$500,2,FALSE)</f>
        <v>Morgan Monroe State Park</v>
      </c>
      <c r="D856" s="37" t="s">
        <v>178</v>
      </c>
      <c r="E856" s="4" t="s">
        <v>8</v>
      </c>
      <c r="F856" s="13" t="s">
        <v>236</v>
      </c>
      <c r="G856" s="35" t="str">
        <f t="shared" si="40"/>
        <v>LIVE</v>
      </c>
      <c r="H856" s="40">
        <v>97.27</v>
      </c>
      <c r="I856" s="12">
        <v>1</v>
      </c>
      <c r="J856" s="15">
        <v>2</v>
      </c>
      <c r="K856" s="26">
        <f t="shared" si="41"/>
        <v>7431.0077307314596</v>
      </c>
      <c r="L856" s="27">
        <f>IF(H856&lt;VLOOKUP(B856,'Plot Info'!$A$2:$T$500,9,FALSE),K856*0.0001*(1/VLOOKUP(B856,'Plot Info'!$A$2:$T$500,12,FALSE)),K856*0.0001*(1/VLOOKUP(B856,'Plot Info'!$A$2:$T$500,13,FALSE)))</f>
        <v>5.9134080624999994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8.26</v>
      </c>
      <c r="P856" s="12">
        <v>109</v>
      </c>
    </row>
    <row r="857" spans="1:16">
      <c r="A857" s="27" t="str">
        <f t="shared" si="39"/>
        <v>MMA019</v>
      </c>
      <c r="B857" s="4" t="s">
        <v>279</v>
      </c>
      <c r="C857" s="27" t="str">
        <f>VLOOKUP(B857,'Plot Info'!$A$2:$T$500,2,FALSE)</f>
        <v>Morgan Monroe State Park</v>
      </c>
      <c r="D857" s="37" t="s">
        <v>179</v>
      </c>
      <c r="E857" s="4" t="s">
        <v>11</v>
      </c>
      <c r="F857" s="13" t="s">
        <v>15</v>
      </c>
      <c r="G857" s="35" t="str">
        <f t="shared" si="40"/>
        <v>LIVE</v>
      </c>
      <c r="H857" s="40">
        <v>29.78</v>
      </c>
      <c r="I857" s="12">
        <v>1</v>
      </c>
      <c r="J857" s="15">
        <v>2</v>
      </c>
      <c r="K857" s="26">
        <f t="shared" si="41"/>
        <v>696.5291045719656</v>
      </c>
      <c r="L857" s="27">
        <f>IF(H857&lt;VLOOKUP(B857,'Plot Info'!$A$2:$T$500,9,FALSE),K857*0.0001*(1/VLOOKUP(B857,'Plot Info'!$A$2:$T$500,12,FALSE)),K857*0.0001*(1/VLOOKUP(B857,'Plot Info'!$A$2:$T$500,13,FALSE)))</f>
        <v>0.55428024999999992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13.6</v>
      </c>
      <c r="P857" s="12">
        <v>89</v>
      </c>
    </row>
    <row r="858" spans="1:16">
      <c r="A858" s="27" t="str">
        <f t="shared" si="39"/>
        <v>MMA020</v>
      </c>
      <c r="B858" s="4" t="s">
        <v>279</v>
      </c>
      <c r="C858" s="27" t="str">
        <f>VLOOKUP(B858,'Plot Info'!$A$2:$T$500,2,FALSE)</f>
        <v>Morgan Monroe State Park</v>
      </c>
      <c r="D858" s="37" t="s">
        <v>180</v>
      </c>
      <c r="E858" s="4" t="s">
        <v>11</v>
      </c>
      <c r="F858" s="13" t="s">
        <v>15</v>
      </c>
      <c r="G858" s="35" t="str">
        <f t="shared" si="40"/>
        <v>LIVE</v>
      </c>
      <c r="H858" s="40">
        <v>38.29</v>
      </c>
      <c r="I858" s="12">
        <v>1</v>
      </c>
      <c r="J858" s="15">
        <v>2</v>
      </c>
      <c r="K858" s="26">
        <f t="shared" si="41"/>
        <v>1151.4911754527368</v>
      </c>
      <c r="L858" s="27">
        <f>IF(H858&lt;VLOOKUP(B858,'Plot Info'!$A$2:$T$500,9,FALSE),K858*0.0001*(1/VLOOKUP(B858,'Plot Info'!$A$2:$T$500,12,FALSE)),K858*0.0001*(1/VLOOKUP(B858,'Plot Info'!$A$2:$T$500,13,FALSE)))</f>
        <v>0.91632756250000003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15.88</v>
      </c>
      <c r="P858" s="12">
        <v>105</v>
      </c>
    </row>
    <row r="859" spans="1:16">
      <c r="A859" s="27" t="str">
        <f t="shared" si="39"/>
        <v>MMA021</v>
      </c>
      <c r="B859" s="4" t="s">
        <v>279</v>
      </c>
      <c r="C859" s="27" t="str">
        <f>VLOOKUP(B859,'Plot Info'!$A$2:$T$500,2,FALSE)</f>
        <v>Morgan Monroe State Park</v>
      </c>
      <c r="D859" s="37" t="s">
        <v>219</v>
      </c>
      <c r="E859" s="4" t="s">
        <v>11</v>
      </c>
      <c r="F859" s="13" t="s">
        <v>15</v>
      </c>
      <c r="G859" s="35" t="str">
        <f t="shared" si="40"/>
        <v>LIVE</v>
      </c>
      <c r="H859" s="40">
        <v>20.66</v>
      </c>
      <c r="I859" s="12">
        <v>1</v>
      </c>
      <c r="J859" s="15">
        <v>2</v>
      </c>
      <c r="K859" s="26">
        <f t="shared" si="41"/>
        <v>335.23589631264787</v>
      </c>
      <c r="L859" s="27">
        <f>IF(H859&lt;VLOOKUP(B859,'Plot Info'!$A$2:$T$500,9,FALSE),K859*0.0001*(1/VLOOKUP(B859,'Plot Info'!$A$2:$T$500,12,FALSE)),K859*0.0001*(1/VLOOKUP(B859,'Plot Info'!$A$2:$T$500,13,FALSE)))</f>
        <v>0.26677224999999999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19.91</v>
      </c>
      <c r="P859" s="12">
        <v>104</v>
      </c>
    </row>
    <row r="860" spans="1:16">
      <c r="A860" s="27" t="str">
        <f t="shared" si="39"/>
        <v>MMA022</v>
      </c>
      <c r="B860" s="4" t="s">
        <v>279</v>
      </c>
      <c r="C860" s="27" t="str">
        <f>VLOOKUP(B860,'Plot Info'!$A$2:$T$500,2,FALSE)</f>
        <v>Morgan Monroe State Park</v>
      </c>
      <c r="D860" s="37" t="s">
        <v>220</v>
      </c>
      <c r="E860" s="4" t="s">
        <v>282</v>
      </c>
      <c r="F860" s="13" t="s">
        <v>15</v>
      </c>
      <c r="G860" s="35" t="str">
        <f t="shared" si="40"/>
        <v>LIVE</v>
      </c>
      <c r="H860" s="40">
        <v>43.22</v>
      </c>
      <c r="I860" s="12">
        <v>1</v>
      </c>
      <c r="J860" s="15">
        <v>2</v>
      </c>
      <c r="K860" s="26">
        <f t="shared" si="41"/>
        <v>1467.0989506444701</v>
      </c>
      <c r="L860" s="27">
        <f>IF(H860&lt;VLOOKUP(B860,'Plot Info'!$A$2:$T$500,9,FALSE),K860*0.0001*(1/VLOOKUP(B860,'Plot Info'!$A$2:$T$500,12,FALSE)),K860*0.0001*(1/VLOOKUP(B860,'Plot Info'!$A$2:$T$500,13,FALSE)))</f>
        <v>1.1674802499999999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13.79</v>
      </c>
      <c r="P860" s="12">
        <v>38</v>
      </c>
    </row>
    <row r="861" spans="1:16">
      <c r="A861" s="27" t="str">
        <f t="shared" si="39"/>
        <v>MMA023</v>
      </c>
      <c r="B861" s="4" t="s">
        <v>279</v>
      </c>
      <c r="C861" s="27" t="str">
        <f>VLOOKUP(B861,'Plot Info'!$A$2:$T$500,2,FALSE)</f>
        <v>Morgan Monroe State Park</v>
      </c>
      <c r="D861" s="37" t="s">
        <v>221</v>
      </c>
      <c r="E861" s="4" t="s">
        <v>218</v>
      </c>
      <c r="F861" s="13" t="s">
        <v>15</v>
      </c>
      <c r="G861" s="35" t="str">
        <f t="shared" si="40"/>
        <v>LIVE</v>
      </c>
      <c r="H861" s="40">
        <v>24.8</v>
      </c>
      <c r="I861" s="12">
        <v>1</v>
      </c>
      <c r="J861" s="15">
        <v>2</v>
      </c>
      <c r="K861" s="26">
        <f t="shared" si="41"/>
        <v>483.05128641596667</v>
      </c>
      <c r="L861" s="27">
        <f>IF(H861&lt;VLOOKUP(B861,'Plot Info'!$A$2:$T$500,9,FALSE),K861*0.0001*(1/VLOOKUP(B861,'Plot Info'!$A$2:$T$500,12,FALSE)),K861*0.0001*(1/VLOOKUP(B861,'Plot Info'!$A$2:$T$500,13,FALSE)))</f>
        <v>0.38440000000000002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17.38</v>
      </c>
      <c r="P861" s="12">
        <v>36</v>
      </c>
    </row>
    <row r="862" spans="1:16">
      <c r="A862" s="27" t="str">
        <f t="shared" si="39"/>
        <v>MMA024</v>
      </c>
      <c r="B862" s="4" t="s">
        <v>279</v>
      </c>
      <c r="C862" s="27" t="str">
        <f>VLOOKUP(B862,'Plot Info'!$A$2:$T$500,2,FALSE)</f>
        <v>Morgan Monroe State Park</v>
      </c>
      <c r="D862" s="37" t="s">
        <v>222</v>
      </c>
      <c r="E862" s="4" t="s">
        <v>77</v>
      </c>
      <c r="F862" s="13" t="s">
        <v>236</v>
      </c>
      <c r="G862" s="35" t="str">
        <f t="shared" si="40"/>
        <v>LIVE</v>
      </c>
      <c r="H862" s="40">
        <v>64.39</v>
      </c>
      <c r="I862" s="12">
        <v>1</v>
      </c>
      <c r="J862" s="15">
        <v>2</v>
      </c>
      <c r="K862" s="26">
        <f t="shared" si="41"/>
        <v>3256.3174126534018</v>
      </c>
      <c r="L862" s="27">
        <f>IF(H862&lt;VLOOKUP(B862,'Plot Info'!$A$2:$T$500,9,FALSE),K862*0.0001*(1/VLOOKUP(B862,'Plot Info'!$A$2:$T$500,12,FALSE)),K862*0.0001*(1/VLOOKUP(B862,'Plot Info'!$A$2:$T$500,13,FALSE)))</f>
        <v>2.5912950625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20</v>
      </c>
      <c r="P862" s="12">
        <v>15</v>
      </c>
    </row>
    <row r="863" spans="1:16">
      <c r="A863" s="27" t="str">
        <f t="shared" si="39"/>
        <v>MMA025</v>
      </c>
      <c r="B863" s="4" t="s">
        <v>279</v>
      </c>
      <c r="C863" s="27" t="str">
        <f>VLOOKUP(B863,'Plot Info'!$A$2:$T$500,2,FALSE)</f>
        <v>Morgan Monroe State Park</v>
      </c>
      <c r="D863" s="37" t="s">
        <v>223</v>
      </c>
      <c r="E863" s="4" t="s">
        <v>11</v>
      </c>
      <c r="F863" s="13" t="s">
        <v>15</v>
      </c>
      <c r="G863" s="35" t="str">
        <f t="shared" si="40"/>
        <v>LIVE</v>
      </c>
      <c r="H863" s="40">
        <v>40.4</v>
      </c>
      <c r="I863" s="12">
        <v>1</v>
      </c>
      <c r="J863" s="15">
        <v>2</v>
      </c>
      <c r="K863" s="26">
        <f t="shared" si="41"/>
        <v>1281.8954663707791</v>
      </c>
      <c r="L863" s="27">
        <f>IF(H863&lt;VLOOKUP(B863,'Plot Info'!$A$2:$T$500,9,FALSE),K863*0.0001*(1/VLOOKUP(B863,'Plot Info'!$A$2:$T$500,12,FALSE)),K863*0.0001*(1/VLOOKUP(B863,'Plot Info'!$A$2:$T$500,13,FALSE)))</f>
        <v>1.0200999999999998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14.2</v>
      </c>
      <c r="P863" s="12">
        <v>24</v>
      </c>
    </row>
    <row r="864" spans="1:16">
      <c r="A864" s="27" t="str">
        <f t="shared" si="39"/>
        <v>MMA026</v>
      </c>
      <c r="B864" s="4" t="s">
        <v>279</v>
      </c>
      <c r="C864" s="27" t="str">
        <f>VLOOKUP(B864,'Plot Info'!$A$2:$T$500,2,FALSE)</f>
        <v>Morgan Monroe State Park</v>
      </c>
      <c r="D864" s="37" t="s">
        <v>224</v>
      </c>
      <c r="E864" s="4" t="s">
        <v>218</v>
      </c>
      <c r="F864" s="13" t="s">
        <v>15</v>
      </c>
      <c r="G864" s="35" t="str">
        <f t="shared" si="40"/>
        <v>LIVE</v>
      </c>
      <c r="H864" s="40">
        <v>21.17</v>
      </c>
      <c r="I864" s="12">
        <v>1</v>
      </c>
      <c r="J864" s="15">
        <v>2</v>
      </c>
      <c r="K864" s="26">
        <f t="shared" si="41"/>
        <v>351.99103095185473</v>
      </c>
      <c r="L864" s="27">
        <f>IF(H864&lt;VLOOKUP(B864,'Plot Info'!$A$2:$T$500,9,FALSE),K864*0.0001*(1/VLOOKUP(B864,'Plot Info'!$A$2:$T$500,12,FALSE)),K864*0.0001*(1/VLOOKUP(B864,'Plot Info'!$A$2:$T$500,13,FALSE)))</f>
        <v>0.28010556250000002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17.53</v>
      </c>
      <c r="P864" s="12">
        <v>353</v>
      </c>
    </row>
    <row r="865" spans="1:16">
      <c r="A865" s="27" t="str">
        <f t="shared" si="39"/>
        <v>MMA027</v>
      </c>
      <c r="B865" s="4" t="s">
        <v>279</v>
      </c>
      <c r="C865" s="27" t="str">
        <f>VLOOKUP(B865,'Plot Info'!$A$2:$T$500,2,FALSE)</f>
        <v>Morgan Monroe State Park</v>
      </c>
      <c r="D865" s="37" t="s">
        <v>225</v>
      </c>
      <c r="E865" s="4" t="s">
        <v>11</v>
      </c>
      <c r="F865" s="13" t="s">
        <v>15</v>
      </c>
      <c r="G865" s="35" t="str">
        <f t="shared" si="40"/>
        <v>LIVE</v>
      </c>
      <c r="H865" s="40">
        <v>30.12</v>
      </c>
      <c r="I865" s="12">
        <v>1</v>
      </c>
      <c r="J865" s="15">
        <v>2</v>
      </c>
      <c r="K865" s="26">
        <f t="shared" si="41"/>
        <v>712.52452356771801</v>
      </c>
      <c r="L865" s="27">
        <f>IF(H865&lt;VLOOKUP(B865,'Plot Info'!$A$2:$T$500,9,FALSE),K865*0.0001*(1/VLOOKUP(B865,'Plot Info'!$A$2:$T$500,12,FALSE)),K865*0.0001*(1/VLOOKUP(B865,'Plot Info'!$A$2:$T$500,13,FALSE)))</f>
        <v>0.56700899999999999</v>
      </c>
      <c r="M865" s="27">
        <f>IF(H865&lt;VLOOKUP(B865,'Plot Info'!$A$2:$T$500,9,FALSE),I865*1/(VLOOKUP(B865,'Plot Info'!$A$2:$T$500,12,FALSE)),I865*1/(VLOOKUP(B865,'Plot Info'!$A$2:$T$500,13,FALSE)))</f>
        <v>7.9577471545947667</v>
      </c>
      <c r="O865" s="40">
        <v>18.82</v>
      </c>
      <c r="P865" s="12">
        <v>290</v>
      </c>
    </row>
    <row r="866" spans="1:16">
      <c r="A866" s="27" t="str">
        <f t="shared" si="39"/>
        <v>MMA028</v>
      </c>
      <c r="B866" s="4" t="s">
        <v>279</v>
      </c>
      <c r="C866" s="27" t="str">
        <f>VLOOKUP(B866,'Plot Info'!$A$2:$T$500,2,FALSE)</f>
        <v>Morgan Monroe State Park</v>
      </c>
      <c r="D866" s="37" t="s">
        <v>226</v>
      </c>
      <c r="E866" s="4" t="s">
        <v>11</v>
      </c>
      <c r="F866" s="13" t="s">
        <v>15</v>
      </c>
      <c r="G866" s="35" t="str">
        <f t="shared" si="40"/>
        <v>LIVE</v>
      </c>
      <c r="H866" s="40">
        <v>46.51</v>
      </c>
      <c r="I866" s="12">
        <v>1</v>
      </c>
      <c r="J866" s="15">
        <v>2</v>
      </c>
      <c r="K866" s="26">
        <f t="shared" si="41"/>
        <v>1698.9576776379085</v>
      </c>
      <c r="L866" s="27">
        <f>IF(H866&lt;VLOOKUP(B866,'Plot Info'!$A$2:$T$500,9,FALSE),K866*0.0001*(1/VLOOKUP(B866,'Plot Info'!$A$2:$T$500,12,FALSE)),K866*0.0001*(1/VLOOKUP(B866,'Plot Info'!$A$2:$T$500,13,FALSE)))</f>
        <v>1.3519875625</v>
      </c>
      <c r="M866" s="27">
        <f>IF(H866&lt;VLOOKUP(B866,'Plot Info'!$A$2:$T$500,9,FALSE),I866*1/(VLOOKUP(B866,'Plot Info'!$A$2:$T$500,12,FALSE)),I866*1/(VLOOKUP(B866,'Plot Info'!$A$2:$T$500,13,FALSE)))</f>
        <v>7.9577471545947667</v>
      </c>
      <c r="O866" s="40">
        <v>18.29</v>
      </c>
      <c r="P866" s="12">
        <v>272</v>
      </c>
    </row>
    <row r="867" spans="1:16">
      <c r="A867" s="27" t="str">
        <f t="shared" si="39"/>
        <v>MMA029</v>
      </c>
      <c r="B867" s="4" t="s">
        <v>279</v>
      </c>
      <c r="C867" s="27" t="str">
        <f>VLOOKUP(B867,'Plot Info'!$A$2:$T$500,2,FALSE)</f>
        <v>Morgan Monroe State Park</v>
      </c>
      <c r="D867" s="37" t="s">
        <v>227</v>
      </c>
      <c r="E867" s="4" t="s">
        <v>11</v>
      </c>
      <c r="F867" s="13" t="s">
        <v>15</v>
      </c>
      <c r="G867" s="35" t="str">
        <f t="shared" si="40"/>
        <v>LIVE</v>
      </c>
      <c r="H867" s="40">
        <v>33.6</v>
      </c>
      <c r="I867" s="12">
        <v>1</v>
      </c>
      <c r="J867" s="15">
        <v>2</v>
      </c>
      <c r="K867" s="26">
        <f t="shared" si="41"/>
        <v>886.6831105491832</v>
      </c>
      <c r="L867" s="27">
        <f>IF(H867&lt;VLOOKUP(B867,'Plot Info'!$A$2:$T$500,9,FALSE),K867*0.0001*(1/VLOOKUP(B867,'Plot Info'!$A$2:$T$500,12,FALSE)),K867*0.0001*(1/VLOOKUP(B867,'Plot Info'!$A$2:$T$500,13,FALSE)))</f>
        <v>0.7056</v>
      </c>
      <c r="M867" s="27">
        <f>IF(H867&lt;VLOOKUP(B867,'Plot Info'!$A$2:$T$500,9,FALSE),I867*1/(VLOOKUP(B867,'Plot Info'!$A$2:$T$500,12,FALSE)),I867*1/(VLOOKUP(B867,'Plot Info'!$A$2:$T$500,13,FALSE)))</f>
        <v>7.9577471545947667</v>
      </c>
      <c r="O867" s="40">
        <v>17.91</v>
      </c>
      <c r="P867" s="12">
        <v>241</v>
      </c>
    </row>
    <row r="868" spans="1:16">
      <c r="A868" s="27" t="str">
        <f t="shared" si="39"/>
        <v>MMA030</v>
      </c>
      <c r="B868" s="4" t="s">
        <v>279</v>
      </c>
      <c r="C868" s="27" t="str">
        <f>VLOOKUP(B868,'Plot Info'!$A$2:$T$500,2,FALSE)</f>
        <v>Morgan Monroe State Park</v>
      </c>
      <c r="D868" s="37" t="s">
        <v>228</v>
      </c>
      <c r="E868" s="4" t="s">
        <v>8</v>
      </c>
      <c r="F868" s="13" t="s">
        <v>236</v>
      </c>
      <c r="G868" s="35" t="str">
        <f t="shared" si="40"/>
        <v>LIVE</v>
      </c>
      <c r="H868" s="40">
        <v>61.4</v>
      </c>
      <c r="I868" s="12">
        <v>1</v>
      </c>
      <c r="J868" s="15">
        <v>2</v>
      </c>
      <c r="K868" s="26">
        <f t="shared" si="41"/>
        <v>2960.9196600818441</v>
      </c>
      <c r="L868" s="27">
        <f>IF(H868&lt;VLOOKUP(B868,'Plot Info'!$A$2:$T$500,9,FALSE),K868*0.0001*(1/VLOOKUP(B868,'Plot Info'!$A$2:$T$500,12,FALSE)),K868*0.0001*(1/VLOOKUP(B868,'Plot Info'!$A$2:$T$500,13,FALSE)))</f>
        <v>2.3562250000000002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14.14</v>
      </c>
      <c r="P868" s="12">
        <v>225</v>
      </c>
    </row>
    <row r="869" spans="1:16">
      <c r="A869" s="27" t="str">
        <f t="shared" si="39"/>
        <v>MMA031</v>
      </c>
      <c r="B869" s="4" t="s">
        <v>279</v>
      </c>
      <c r="C869" s="27" t="str">
        <f>VLOOKUP(B869,'Plot Info'!$A$2:$T$500,2,FALSE)</f>
        <v>Morgan Monroe State Park</v>
      </c>
      <c r="D869" s="37" t="s">
        <v>229</v>
      </c>
      <c r="E869" s="4" t="s">
        <v>282</v>
      </c>
      <c r="F869" s="13" t="s">
        <v>236</v>
      </c>
      <c r="G869" s="35" t="str">
        <f t="shared" si="40"/>
        <v>LIVE</v>
      </c>
      <c r="H869" s="40">
        <v>52.37</v>
      </c>
      <c r="I869" s="12">
        <v>1</v>
      </c>
      <c r="J869" s="15">
        <v>2</v>
      </c>
      <c r="K869" s="26">
        <f t="shared" si="41"/>
        <v>2154.0462761628028</v>
      </c>
      <c r="L869" s="27">
        <f>IF(H869&lt;VLOOKUP(B869,'Plot Info'!$A$2:$T$500,9,FALSE),K869*0.0001*(1/VLOOKUP(B869,'Plot Info'!$A$2:$T$500,12,FALSE)),K869*0.0001*(1/VLOOKUP(B869,'Plot Info'!$A$2:$T$500,13,FALSE)))</f>
        <v>1.7141355624999999</v>
      </c>
      <c r="M869" s="27">
        <f>IF(H869&lt;VLOOKUP(B869,'Plot Info'!$A$2:$T$500,9,FALSE),I869*1/(VLOOKUP(B869,'Plot Info'!$A$2:$T$500,12,FALSE)),I869*1/(VLOOKUP(B869,'Plot Info'!$A$2:$T$500,13,FALSE)))</f>
        <v>7.9577471545947667</v>
      </c>
      <c r="O869" s="40">
        <v>18.05</v>
      </c>
      <c r="P869" s="12">
        <v>212</v>
      </c>
    </row>
    <row r="870" spans="1:16">
      <c r="A870" s="27" t="str">
        <f t="shared" si="39"/>
        <v>MMA032</v>
      </c>
      <c r="B870" s="4" t="s">
        <v>279</v>
      </c>
      <c r="C870" s="27" t="str">
        <f>VLOOKUP(B870,'Plot Info'!$A$2:$T$500,2,FALSE)</f>
        <v>Morgan Monroe State Park</v>
      </c>
      <c r="D870" s="37" t="s">
        <v>230</v>
      </c>
      <c r="E870" s="4" t="s">
        <v>281</v>
      </c>
      <c r="F870" s="13" t="s">
        <v>236</v>
      </c>
      <c r="G870" s="35" t="str">
        <f t="shared" si="40"/>
        <v>LIVE</v>
      </c>
      <c r="H870" s="40">
        <v>60.15</v>
      </c>
      <c r="I870" s="12">
        <v>1</v>
      </c>
      <c r="J870" s="15">
        <v>2</v>
      </c>
      <c r="K870" s="26">
        <f t="shared" si="41"/>
        <v>2841.5882266306444</v>
      </c>
      <c r="L870" s="27">
        <f>IF(H870&lt;VLOOKUP(B870,'Plot Info'!$A$2:$T$500,9,FALSE),K870*0.0001*(1/VLOOKUP(B870,'Plot Info'!$A$2:$T$500,12,FALSE)),K870*0.0001*(1/VLOOKUP(B870,'Plot Info'!$A$2:$T$500,13,FALSE)))</f>
        <v>2.2612640625</v>
      </c>
      <c r="M870" s="27">
        <f>IF(H870&lt;VLOOKUP(B870,'Plot Info'!$A$2:$T$500,9,FALSE),I870*1/(VLOOKUP(B870,'Plot Info'!$A$2:$T$500,12,FALSE)),I870*1/(VLOOKUP(B870,'Plot Info'!$A$2:$T$500,13,FALSE)))</f>
        <v>7.9577471545947667</v>
      </c>
      <c r="O870" s="40">
        <v>19.420000000000002</v>
      </c>
      <c r="P870" s="12">
        <v>168</v>
      </c>
    </row>
    <row r="871" spans="1:16">
      <c r="A871" s="27" t="str">
        <f t="shared" si="39"/>
        <v>MMA033</v>
      </c>
      <c r="B871" s="4" t="s">
        <v>279</v>
      </c>
      <c r="C871" s="27" t="str">
        <f>VLOOKUP(B871,'Plot Info'!$A$2:$T$500,2,FALSE)</f>
        <v>Morgan Monroe State Park</v>
      </c>
      <c r="D871" s="37" t="s">
        <v>231</v>
      </c>
      <c r="E871" s="4" t="s">
        <v>11</v>
      </c>
      <c r="F871" s="13" t="s">
        <v>16</v>
      </c>
      <c r="G871" s="35" t="str">
        <f t="shared" si="40"/>
        <v>LIVE</v>
      </c>
      <c r="H871" s="40">
        <v>39.78</v>
      </c>
      <c r="I871" s="12">
        <v>1</v>
      </c>
      <c r="J871" s="15">
        <v>2</v>
      </c>
      <c r="K871" s="26">
        <f t="shared" si="41"/>
        <v>1242.8520670312305</v>
      </c>
      <c r="L871" s="27">
        <f>IF(H871&lt;VLOOKUP(B871,'Plot Info'!$A$2:$T$500,9,FALSE),K871*0.0001*(1/VLOOKUP(B871,'Plot Info'!$A$2:$T$500,12,FALSE)),K871*0.0001*(1/VLOOKUP(B871,'Plot Info'!$A$2:$T$500,13,FALSE)))</f>
        <v>0.98903024999999989</v>
      </c>
      <c r="M871" s="27">
        <f>IF(H871&lt;VLOOKUP(B871,'Plot Info'!$A$2:$T$500,9,FALSE),I871*1/(VLOOKUP(B871,'Plot Info'!$A$2:$T$500,12,FALSE)),I871*1/(VLOOKUP(B871,'Plot Info'!$A$2:$T$500,13,FALSE)))</f>
        <v>7.9577471545947667</v>
      </c>
      <c r="O871" s="40">
        <v>17.29</v>
      </c>
      <c r="P871" s="12">
        <v>176</v>
      </c>
    </row>
    <row r="872" spans="1:16">
      <c r="A872" s="27" t="str">
        <f t="shared" si="39"/>
        <v>MMA034</v>
      </c>
      <c r="B872" s="4" t="s">
        <v>279</v>
      </c>
      <c r="C872" s="27" t="str">
        <f>VLOOKUP(B872,'Plot Info'!$A$2:$T$500,2,FALSE)</f>
        <v>Morgan Monroe State Park</v>
      </c>
      <c r="D872" s="37" t="s">
        <v>232</v>
      </c>
      <c r="E872" s="4" t="s">
        <v>11</v>
      </c>
      <c r="F872" s="13" t="s">
        <v>15</v>
      </c>
      <c r="G872" s="35" t="str">
        <f t="shared" si="40"/>
        <v>LIVE</v>
      </c>
      <c r="H872" s="40">
        <v>22.5</v>
      </c>
      <c r="I872" s="12">
        <v>1</v>
      </c>
      <c r="J872" s="15">
        <v>2</v>
      </c>
      <c r="K872" s="26">
        <f t="shared" si="41"/>
        <v>397.60782021995817</v>
      </c>
      <c r="L872" s="27">
        <f>IF(H872&lt;VLOOKUP(B872,'Plot Info'!$A$2:$T$500,9,FALSE),K872*0.0001*(1/VLOOKUP(B872,'Plot Info'!$A$2:$T$500,12,FALSE)),K872*0.0001*(1/VLOOKUP(B872,'Plot Info'!$A$2:$T$500,13,FALSE)))</f>
        <v>0.31640624999999994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14.89</v>
      </c>
      <c r="P872" s="12">
        <v>134</v>
      </c>
    </row>
    <row r="873" spans="1:16">
      <c r="A873" s="27" t="str">
        <f t="shared" si="39"/>
        <v>MMA035</v>
      </c>
      <c r="B873" s="4" t="s">
        <v>279</v>
      </c>
      <c r="C873" s="27" t="str">
        <f>VLOOKUP(B873,'Plot Info'!$A$2:$T$500,2,FALSE)</f>
        <v>Morgan Monroe State Park</v>
      </c>
      <c r="D873" s="37" t="s">
        <v>233</v>
      </c>
      <c r="E873" s="4" t="s">
        <v>11</v>
      </c>
      <c r="F873" s="13" t="s">
        <v>15</v>
      </c>
      <c r="G873" s="35" t="str">
        <f t="shared" si="40"/>
        <v>LIVE</v>
      </c>
      <c r="H873" s="40">
        <v>31.68</v>
      </c>
      <c r="I873" s="12">
        <v>1</v>
      </c>
      <c r="J873" s="15">
        <v>2</v>
      </c>
      <c r="K873" s="26">
        <f t="shared" si="41"/>
        <v>788.24318970453919</v>
      </c>
      <c r="L873" s="27">
        <f>IF(H873&lt;VLOOKUP(B873,'Plot Info'!$A$2:$T$500,9,FALSE),K873*0.0001*(1/VLOOKUP(B873,'Plot Info'!$A$2:$T$500,12,FALSE)),K873*0.0001*(1/VLOOKUP(B873,'Plot Info'!$A$2:$T$500,13,FALSE)))</f>
        <v>0.62726399999999993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14.53</v>
      </c>
      <c r="P873" s="12">
        <v>143</v>
      </c>
    </row>
    <row r="874" spans="1:16">
      <c r="A874" s="27" t="str">
        <f t="shared" si="39"/>
        <v>MMB001</v>
      </c>
      <c r="B874" s="4" t="s">
        <v>283</v>
      </c>
      <c r="C874" s="27" t="str">
        <f>VLOOKUP(B874,'Plot Info'!$A$2:$T$500,2,FALSE)</f>
        <v>Morgan Monroe State Park</v>
      </c>
      <c r="D874" s="37" t="s">
        <v>161</v>
      </c>
      <c r="E874" s="4" t="s">
        <v>77</v>
      </c>
      <c r="F874" s="13" t="s">
        <v>236</v>
      </c>
      <c r="G874" s="35" t="str">
        <f t="shared" si="40"/>
        <v>LIVE</v>
      </c>
      <c r="H874" s="40">
        <v>75.8</v>
      </c>
      <c r="I874" s="12">
        <v>1</v>
      </c>
      <c r="J874" s="15">
        <v>2</v>
      </c>
      <c r="K874" s="26">
        <f t="shared" si="41"/>
        <v>4512.6151035429139</v>
      </c>
      <c r="L874" s="27">
        <f>IF(H874&lt;VLOOKUP(B874,'Plot Info'!$A$2:$T$500,9,FALSE),K874*0.0001*(1/VLOOKUP(B874,'Plot Info'!$A$2:$T$500,12,FALSE)),K874*0.0001*(1/VLOOKUP(B874,'Plot Info'!$A$2:$T$500,13,FALSE)))</f>
        <v>3.5910249999999992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17.48</v>
      </c>
      <c r="P874" s="12">
        <v>222</v>
      </c>
    </row>
    <row r="875" spans="1:16">
      <c r="A875" s="27" t="str">
        <f t="shared" si="39"/>
        <v>MMB002</v>
      </c>
      <c r="B875" s="4" t="s">
        <v>283</v>
      </c>
      <c r="C875" s="27" t="str">
        <f>VLOOKUP(B875,'Plot Info'!$A$2:$T$500,2,FALSE)</f>
        <v>Morgan Monroe State Park</v>
      </c>
      <c r="D875" s="37" t="s">
        <v>162</v>
      </c>
      <c r="E875" s="4" t="s">
        <v>11</v>
      </c>
      <c r="F875" s="13" t="s">
        <v>214</v>
      </c>
      <c r="G875" s="35" t="str">
        <f t="shared" si="40"/>
        <v>LIVE</v>
      </c>
      <c r="H875" s="40">
        <v>22.9</v>
      </c>
      <c r="I875" s="12">
        <v>1</v>
      </c>
      <c r="J875" s="15">
        <v>2</v>
      </c>
      <c r="K875" s="26">
        <f t="shared" si="41"/>
        <v>411.87065086725585</v>
      </c>
      <c r="L875" s="27">
        <f>IF(H875&lt;VLOOKUP(B875,'Plot Info'!$A$2:$T$500,9,FALSE),K875*0.0001*(1/VLOOKUP(B875,'Plot Info'!$A$2:$T$500,12,FALSE)),K875*0.0001*(1/VLOOKUP(B875,'Plot Info'!$A$2:$T$500,13,FALSE)))</f>
        <v>0.32775624999999997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9.66</v>
      </c>
      <c r="P875" s="12">
        <v>174</v>
      </c>
    </row>
    <row r="876" spans="1:16">
      <c r="A876" s="27" t="str">
        <f t="shared" si="39"/>
        <v>MMB003</v>
      </c>
      <c r="B876" s="4" t="s">
        <v>283</v>
      </c>
      <c r="C876" s="27" t="str">
        <f>VLOOKUP(B876,'Plot Info'!$A$2:$T$500,2,FALSE)</f>
        <v>Morgan Monroe State Park</v>
      </c>
      <c r="D876" s="37" t="s">
        <v>163</v>
      </c>
      <c r="E876" s="4" t="s">
        <v>282</v>
      </c>
      <c r="F876" s="13" t="s">
        <v>214</v>
      </c>
      <c r="G876" s="35" t="str">
        <f t="shared" si="40"/>
        <v>LIVE</v>
      </c>
      <c r="H876" s="40">
        <v>26.5</v>
      </c>
      <c r="I876" s="12">
        <v>1</v>
      </c>
      <c r="J876" s="15">
        <v>2</v>
      </c>
      <c r="K876" s="26">
        <f t="shared" si="41"/>
        <v>551.54586024585808</v>
      </c>
      <c r="L876" s="27">
        <f>IF(H876&lt;VLOOKUP(B876,'Plot Info'!$A$2:$T$500,9,FALSE),K876*0.0001*(1/VLOOKUP(B876,'Plot Info'!$A$2:$T$500,12,FALSE)),K876*0.0001*(1/VLOOKUP(B876,'Plot Info'!$A$2:$T$500,13,FALSE)))</f>
        <v>0.43890625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O876" s="40">
        <v>8.59</v>
      </c>
      <c r="P876" s="12">
        <v>150</v>
      </c>
    </row>
    <row r="877" spans="1:16">
      <c r="A877" s="27" t="str">
        <f t="shared" si="39"/>
        <v>MMB004</v>
      </c>
      <c r="B877" s="4" t="s">
        <v>283</v>
      </c>
      <c r="C877" s="27" t="str">
        <f>VLOOKUP(B877,'Plot Info'!$A$2:$T$500,2,FALSE)</f>
        <v>Morgan Monroe State Park</v>
      </c>
      <c r="D877" s="37" t="s">
        <v>164</v>
      </c>
      <c r="E877" s="4" t="s">
        <v>282</v>
      </c>
      <c r="F877" s="13" t="s">
        <v>15</v>
      </c>
      <c r="G877" s="35" t="str">
        <f t="shared" si="40"/>
        <v>LIVE</v>
      </c>
      <c r="H877" s="40">
        <v>59.4</v>
      </c>
      <c r="I877" s="12">
        <v>1</v>
      </c>
      <c r="J877" s="15">
        <v>2</v>
      </c>
      <c r="K877" s="26">
        <f t="shared" si="41"/>
        <v>2771.1674638050204</v>
      </c>
      <c r="L877" s="27">
        <f>IF(H877&lt;VLOOKUP(B877,'Plot Info'!$A$2:$T$500,9,FALSE),K877*0.0001*(1/VLOOKUP(B877,'Plot Info'!$A$2:$T$500,12,FALSE)),K877*0.0001*(1/VLOOKUP(B877,'Plot Info'!$A$2:$T$500,13,FALSE)))</f>
        <v>2.2052249999999995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11.54</v>
      </c>
      <c r="P877" s="12">
        <v>128</v>
      </c>
    </row>
    <row r="878" spans="1:16">
      <c r="A878" s="27" t="str">
        <f t="shared" si="39"/>
        <v>MMB005</v>
      </c>
      <c r="B878" s="4" t="s">
        <v>283</v>
      </c>
      <c r="C878" s="27" t="str">
        <f>VLOOKUP(B878,'Plot Info'!$A$2:$T$500,2,FALSE)</f>
        <v>Morgan Monroe State Park</v>
      </c>
      <c r="D878" s="37" t="s">
        <v>165</v>
      </c>
      <c r="E878" s="4" t="s">
        <v>282</v>
      </c>
      <c r="F878" s="13" t="s">
        <v>214</v>
      </c>
      <c r="G878" s="35" t="str">
        <f t="shared" si="40"/>
        <v>LIVE</v>
      </c>
      <c r="H878" s="40">
        <v>17.5</v>
      </c>
      <c r="I878" s="12">
        <v>1</v>
      </c>
      <c r="J878" s="15">
        <v>2</v>
      </c>
      <c r="K878" s="26">
        <f t="shared" si="41"/>
        <v>240.52818754046854</v>
      </c>
      <c r="L878" s="27">
        <f>IF(H878&lt;VLOOKUP(B878,'Plot Info'!$A$2:$T$500,9,FALSE),K878*0.0001*(1/VLOOKUP(B878,'Plot Info'!$A$2:$T$500,12,FALSE)),K878*0.0001*(1/VLOOKUP(B878,'Plot Info'!$A$2:$T$500,13,FALSE)))</f>
        <v>0.45303254437869828</v>
      </c>
      <c r="M878" s="27">
        <f>IF(H878&lt;VLOOKUP(B878,'Plot Info'!$A$2:$T$500,9,FALSE),I878*1/(VLOOKUP(B878,'Plot Info'!$A$2:$T$500,12,FALSE)),I878*1/(VLOOKUP(B878,'Plot Info'!$A$2:$T$500,13,FALSE)))</f>
        <v>18.834904507916608</v>
      </c>
      <c r="O878" s="40">
        <v>12.47</v>
      </c>
      <c r="P878" s="12">
        <v>97</v>
      </c>
    </row>
    <row r="879" spans="1:16">
      <c r="A879" s="27" t="str">
        <f t="shared" si="39"/>
        <v>MMB006</v>
      </c>
      <c r="B879" s="4" t="s">
        <v>283</v>
      </c>
      <c r="C879" s="27" t="str">
        <f>VLOOKUP(B879,'Plot Info'!$A$2:$T$500,2,FALSE)</f>
        <v>Morgan Monroe State Park</v>
      </c>
      <c r="D879" s="37" t="s">
        <v>166</v>
      </c>
      <c r="E879" s="4" t="s">
        <v>36</v>
      </c>
      <c r="F879" s="13" t="s">
        <v>15</v>
      </c>
      <c r="G879" s="35" t="str">
        <f t="shared" si="40"/>
        <v>LIVE</v>
      </c>
      <c r="H879" s="40">
        <v>53.4</v>
      </c>
      <c r="I879" s="12">
        <v>1</v>
      </c>
      <c r="J879" s="15">
        <v>2</v>
      </c>
      <c r="K879" s="26">
        <f t="shared" si="41"/>
        <v>2239.6099868176275</v>
      </c>
      <c r="L879" s="27">
        <f>IF(H879&lt;VLOOKUP(B879,'Plot Info'!$A$2:$T$500,9,FALSE),K879*0.0001*(1/VLOOKUP(B879,'Plot Info'!$A$2:$T$500,12,FALSE)),K879*0.0001*(1/VLOOKUP(B879,'Plot Info'!$A$2:$T$500,13,FALSE)))</f>
        <v>1.7822249999999997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7.97</v>
      </c>
      <c r="P879" s="12">
        <v>8</v>
      </c>
    </row>
    <row r="880" spans="1:16">
      <c r="A880" s="27" t="str">
        <f t="shared" si="39"/>
        <v>MMB007</v>
      </c>
      <c r="B880" s="4" t="s">
        <v>283</v>
      </c>
      <c r="C880" s="27" t="str">
        <f>VLOOKUP(B880,'Plot Info'!$A$2:$T$500,2,FALSE)</f>
        <v>Morgan Monroe State Park</v>
      </c>
      <c r="D880" s="37" t="s">
        <v>167</v>
      </c>
      <c r="E880" s="4" t="s">
        <v>11</v>
      </c>
      <c r="F880" s="13" t="s">
        <v>16</v>
      </c>
      <c r="G880" s="35" t="str">
        <f t="shared" si="40"/>
        <v>LIVE</v>
      </c>
      <c r="H880" s="40">
        <v>37.1</v>
      </c>
      <c r="I880" s="12">
        <v>1</v>
      </c>
      <c r="J880" s="15">
        <v>2</v>
      </c>
      <c r="K880" s="26">
        <f t="shared" si="41"/>
        <v>1081.0298860818818</v>
      </c>
      <c r="L880" s="27">
        <f>IF(H880&lt;VLOOKUP(B880,'Plot Info'!$A$2:$T$500,9,FALSE),K880*0.0001*(1/VLOOKUP(B880,'Plot Info'!$A$2:$T$500,12,FALSE)),K880*0.0001*(1/VLOOKUP(B880,'Plot Info'!$A$2:$T$500,13,FALSE)))</f>
        <v>0.86025625000000006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3.9</v>
      </c>
      <c r="P880" s="12">
        <v>295</v>
      </c>
    </row>
    <row r="881" spans="1:16">
      <c r="A881" s="27" t="str">
        <f t="shared" si="39"/>
        <v>MMB008</v>
      </c>
      <c r="B881" s="4" t="s">
        <v>283</v>
      </c>
      <c r="C881" s="27" t="str">
        <f>VLOOKUP(B881,'Plot Info'!$A$2:$T$500,2,FALSE)</f>
        <v>Morgan Monroe State Park</v>
      </c>
      <c r="D881" s="37" t="s">
        <v>168</v>
      </c>
      <c r="E881" s="4" t="s">
        <v>77</v>
      </c>
      <c r="F881" s="13" t="s">
        <v>236</v>
      </c>
      <c r="G881" s="35" t="str">
        <f t="shared" si="40"/>
        <v>LIVE</v>
      </c>
      <c r="H881" s="40">
        <v>77.3</v>
      </c>
      <c r="I881" s="12">
        <v>1</v>
      </c>
      <c r="J881" s="15">
        <v>2</v>
      </c>
      <c r="K881" s="26">
        <f t="shared" si="41"/>
        <v>4692.9817917671389</v>
      </c>
      <c r="L881" s="27">
        <f>IF(H881&lt;VLOOKUP(B881,'Plot Info'!$A$2:$T$500,9,FALSE),K881*0.0001*(1/VLOOKUP(B881,'Plot Info'!$A$2:$T$500,12,FALSE)),K881*0.0001*(1/VLOOKUP(B881,'Plot Info'!$A$2:$T$500,13,FALSE)))</f>
        <v>3.7345562500000002</v>
      </c>
      <c r="M881" s="27">
        <f>IF(H881&lt;VLOOKUP(B881,'Plot Info'!$A$2:$T$500,9,FALSE),I881*1/(VLOOKUP(B881,'Plot Info'!$A$2:$T$500,12,FALSE)),I881*1/(VLOOKUP(B881,'Plot Info'!$A$2:$T$500,13,FALSE)))</f>
        <v>7.9577471545947667</v>
      </c>
      <c r="O881" s="40">
        <v>6.24</v>
      </c>
      <c r="P881" s="12">
        <v>270</v>
      </c>
    </row>
    <row r="882" spans="1:16">
      <c r="A882" s="27" t="str">
        <f t="shared" si="39"/>
        <v>MMB009</v>
      </c>
      <c r="B882" s="4" t="s">
        <v>283</v>
      </c>
      <c r="C882" s="27" t="str">
        <f>VLOOKUP(B882,'Plot Info'!$A$2:$T$500,2,FALSE)</f>
        <v>Morgan Monroe State Park</v>
      </c>
      <c r="D882" s="37" t="s">
        <v>169</v>
      </c>
      <c r="E882" s="4" t="s">
        <v>36</v>
      </c>
      <c r="F882" s="13" t="s">
        <v>15</v>
      </c>
      <c r="G882" s="35" t="str">
        <f t="shared" si="40"/>
        <v>LIVE</v>
      </c>
      <c r="H882" s="40">
        <v>53.5</v>
      </c>
      <c r="I882" s="12">
        <v>1</v>
      </c>
      <c r="J882" s="15">
        <v>2</v>
      </c>
      <c r="K882" s="26">
        <f t="shared" si="41"/>
        <v>2248.0058931843464</v>
      </c>
      <c r="L882" s="27">
        <f>IF(H882&lt;VLOOKUP(B882,'Plot Info'!$A$2:$T$500,9,FALSE),K882*0.0001*(1/VLOOKUP(B882,'Plot Info'!$A$2:$T$500,12,FALSE)),K882*0.0001*(1/VLOOKUP(B882,'Plot Info'!$A$2:$T$500,13,FALSE)))</f>
        <v>1.7889062500000001</v>
      </c>
      <c r="M882" s="27">
        <f>IF(H882&lt;VLOOKUP(B882,'Plot Info'!$A$2:$T$500,9,FALSE),I882*1/(VLOOKUP(B882,'Plot Info'!$A$2:$T$500,12,FALSE)),I882*1/(VLOOKUP(B882,'Plot Info'!$A$2:$T$500,13,FALSE)))</f>
        <v>7.9577471545947667</v>
      </c>
      <c r="O882" s="40">
        <v>11.54</v>
      </c>
      <c r="P882" s="12">
        <v>262</v>
      </c>
    </row>
    <row r="883" spans="1:16">
      <c r="A883" s="27" t="str">
        <f t="shared" si="39"/>
        <v>MMB010</v>
      </c>
      <c r="B883" s="4" t="s">
        <v>283</v>
      </c>
      <c r="C883" s="27" t="str">
        <f>VLOOKUP(B883,'Plot Info'!$A$2:$T$500,2,FALSE)</f>
        <v>Morgan Monroe State Park</v>
      </c>
      <c r="D883" s="37" t="s">
        <v>170</v>
      </c>
      <c r="E883" s="4" t="s">
        <v>19</v>
      </c>
      <c r="F883" s="13" t="s">
        <v>16</v>
      </c>
      <c r="G883" s="35" t="str">
        <f t="shared" si="40"/>
        <v>LIVE</v>
      </c>
      <c r="H883" s="40">
        <v>30</v>
      </c>
      <c r="I883" s="12">
        <v>1</v>
      </c>
      <c r="J883" s="15">
        <v>2</v>
      </c>
      <c r="K883" s="26">
        <f t="shared" si="41"/>
        <v>706.85834705770344</v>
      </c>
      <c r="L883" s="27">
        <f>IF(H883&lt;VLOOKUP(B883,'Plot Info'!$A$2:$T$500,9,FALSE),K883*0.0001*(1/VLOOKUP(B883,'Plot Info'!$A$2:$T$500,12,FALSE)),K883*0.0001*(1/VLOOKUP(B883,'Plot Info'!$A$2:$T$500,13,FALSE)))</f>
        <v>0.5625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12.94</v>
      </c>
      <c r="P883" s="12">
        <v>255</v>
      </c>
    </row>
    <row r="884" spans="1:16">
      <c r="A884" s="27" t="str">
        <f t="shared" si="39"/>
        <v>MMB011</v>
      </c>
      <c r="B884" s="4" t="s">
        <v>283</v>
      </c>
      <c r="C884" s="27" t="str">
        <f>VLOOKUP(B884,'Plot Info'!$A$2:$T$500,2,FALSE)</f>
        <v>Morgan Monroe State Park</v>
      </c>
      <c r="D884" s="37" t="s">
        <v>171</v>
      </c>
      <c r="E884" s="4" t="s">
        <v>19</v>
      </c>
      <c r="F884" s="13" t="s">
        <v>16</v>
      </c>
      <c r="G884" s="35" t="str">
        <f t="shared" si="40"/>
        <v>LIVE</v>
      </c>
      <c r="H884" s="40">
        <v>49.4</v>
      </c>
      <c r="I884" s="12">
        <v>1</v>
      </c>
      <c r="J884" s="15">
        <v>2</v>
      </c>
      <c r="K884" s="26">
        <f t="shared" si="41"/>
        <v>1916.6542620285966</v>
      </c>
      <c r="L884" s="27">
        <f>IF(H884&lt;VLOOKUP(B884,'Plot Info'!$A$2:$T$500,9,FALSE),K884*0.0001*(1/VLOOKUP(B884,'Plot Info'!$A$2:$T$500,12,FALSE)),K884*0.0001*(1/VLOOKUP(B884,'Plot Info'!$A$2:$T$500,13,FALSE)))</f>
        <v>1.5252249999999998</v>
      </c>
      <c r="M884" s="27">
        <f>IF(H884&lt;VLOOKUP(B884,'Plot Info'!$A$2:$T$500,9,FALSE),I884*1/(VLOOKUP(B884,'Plot Info'!$A$2:$T$500,12,FALSE)),I884*1/(VLOOKUP(B884,'Plot Info'!$A$2:$T$500,13,FALSE)))</f>
        <v>7.9577471545947667</v>
      </c>
      <c r="O884" s="40">
        <v>13.09</v>
      </c>
      <c r="P884" s="12">
        <v>250</v>
      </c>
    </row>
    <row r="885" spans="1:16">
      <c r="A885" s="27" t="str">
        <f t="shared" si="39"/>
        <v>MMB012</v>
      </c>
      <c r="B885" s="4" t="s">
        <v>283</v>
      </c>
      <c r="C885" s="27" t="str">
        <f>VLOOKUP(B885,'Plot Info'!$A$2:$T$500,2,FALSE)</f>
        <v>Morgan Monroe State Park</v>
      </c>
      <c r="D885" s="37" t="s">
        <v>172</v>
      </c>
      <c r="E885" s="4" t="s">
        <v>11</v>
      </c>
      <c r="F885" s="13" t="s">
        <v>16</v>
      </c>
      <c r="G885" s="35" t="str">
        <f t="shared" si="40"/>
        <v>LIVE</v>
      </c>
      <c r="H885" s="40">
        <v>24.3</v>
      </c>
      <c r="I885" s="12">
        <v>1</v>
      </c>
      <c r="J885" s="15">
        <v>2</v>
      </c>
      <c r="K885" s="26">
        <f t="shared" si="41"/>
        <v>463.76976150455926</v>
      </c>
      <c r="L885" s="27">
        <f>IF(H885&lt;VLOOKUP(B885,'Plot Info'!$A$2:$T$500,9,FALSE),K885*0.0001*(1/VLOOKUP(B885,'Plot Info'!$A$2:$T$500,12,FALSE)),K885*0.0001*(1/VLOOKUP(B885,'Plot Info'!$A$2:$T$500,13,FALSE)))</f>
        <v>0.36905624999999997</v>
      </c>
      <c r="M885" s="27">
        <f>IF(H885&lt;VLOOKUP(B885,'Plot Info'!$A$2:$T$500,9,FALSE),I885*1/(VLOOKUP(B885,'Plot Info'!$A$2:$T$500,12,FALSE)),I885*1/(VLOOKUP(B885,'Plot Info'!$A$2:$T$500,13,FALSE)))</f>
        <v>7.9577471545947667</v>
      </c>
      <c r="O885" s="40">
        <v>17.04</v>
      </c>
      <c r="P885" s="12">
        <v>230</v>
      </c>
    </row>
    <row r="886" spans="1:16">
      <c r="A886" s="27" t="str">
        <f t="shared" si="39"/>
        <v>MMB013</v>
      </c>
      <c r="B886" s="4" t="s">
        <v>283</v>
      </c>
      <c r="C886" s="27" t="str">
        <f>VLOOKUP(B886,'Plot Info'!$A$2:$T$500,2,FALSE)</f>
        <v>Morgan Monroe State Park</v>
      </c>
      <c r="D886" s="37" t="s">
        <v>173</v>
      </c>
      <c r="E886" s="4" t="s">
        <v>82</v>
      </c>
      <c r="F886" s="13" t="s">
        <v>16</v>
      </c>
      <c r="G886" s="35" t="str">
        <f t="shared" si="40"/>
        <v>LIVE</v>
      </c>
      <c r="H886" s="40">
        <v>33.4</v>
      </c>
      <c r="I886" s="12">
        <v>1</v>
      </c>
      <c r="J886" s="15">
        <v>2</v>
      </c>
      <c r="K886" s="26">
        <f t="shared" si="41"/>
        <v>876.15877515965735</v>
      </c>
      <c r="L886" s="27">
        <f>IF(H886&lt;VLOOKUP(B886,'Plot Info'!$A$2:$T$500,9,FALSE),K886*0.0001*(1/VLOOKUP(B886,'Plot Info'!$A$2:$T$500,12,FALSE)),K886*0.0001*(1/VLOOKUP(B886,'Plot Info'!$A$2:$T$500,13,FALSE)))</f>
        <v>0.69722499999999998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16.93</v>
      </c>
      <c r="P886" s="12">
        <v>215</v>
      </c>
    </row>
    <row r="887" spans="1:16">
      <c r="A887" s="27" t="str">
        <f t="shared" si="39"/>
        <v>MMB014</v>
      </c>
      <c r="B887" s="4" t="s">
        <v>283</v>
      </c>
      <c r="C887" s="27" t="str">
        <f>VLOOKUP(B887,'Plot Info'!$A$2:$T$500,2,FALSE)</f>
        <v>Morgan Monroe State Park</v>
      </c>
      <c r="D887" s="37" t="s">
        <v>174</v>
      </c>
      <c r="E887" s="4" t="s">
        <v>82</v>
      </c>
      <c r="F887" s="13" t="s">
        <v>16</v>
      </c>
      <c r="G887" s="35" t="str">
        <f t="shared" si="40"/>
        <v>LIVE</v>
      </c>
      <c r="H887" s="40">
        <v>24.5</v>
      </c>
      <c r="I887" s="12">
        <v>1</v>
      </c>
      <c r="J887" s="15">
        <v>2</v>
      </c>
      <c r="K887" s="26">
        <f t="shared" si="41"/>
        <v>471.43524757931834</v>
      </c>
      <c r="L887" s="27">
        <f>IF(H887&lt;VLOOKUP(B887,'Plot Info'!$A$2:$T$500,9,FALSE),K887*0.0001*(1/VLOOKUP(B887,'Plot Info'!$A$2:$T$500,12,FALSE)),K887*0.0001*(1/VLOOKUP(B887,'Plot Info'!$A$2:$T$500,13,FALSE)))</f>
        <v>0.37515624999999997</v>
      </c>
      <c r="M887" s="27">
        <f>IF(H887&lt;VLOOKUP(B887,'Plot Info'!$A$2:$T$500,9,FALSE),I887*1/(VLOOKUP(B887,'Plot Info'!$A$2:$T$500,12,FALSE)),I887*1/(VLOOKUP(B887,'Plot Info'!$A$2:$T$500,13,FALSE)))</f>
        <v>7.9577471545947667</v>
      </c>
      <c r="O887" s="40">
        <v>16.18</v>
      </c>
      <c r="P887" s="12">
        <v>200</v>
      </c>
    </row>
    <row r="888" spans="1:16">
      <c r="A888" s="27" t="str">
        <f t="shared" si="39"/>
        <v>MMB015</v>
      </c>
      <c r="B888" s="4" t="s">
        <v>283</v>
      </c>
      <c r="C888" s="27" t="str">
        <f>VLOOKUP(B888,'Plot Info'!$A$2:$T$500,2,FALSE)</f>
        <v>Morgan Monroe State Park</v>
      </c>
      <c r="D888" s="37" t="s">
        <v>175</v>
      </c>
      <c r="E888" s="4" t="s">
        <v>317</v>
      </c>
      <c r="F888" s="13" t="s">
        <v>81</v>
      </c>
      <c r="G888" s="35" t="str">
        <f t="shared" si="40"/>
        <v>DEAD</v>
      </c>
      <c r="H888" s="40">
        <v>21.2</v>
      </c>
      <c r="I888" s="12">
        <v>1</v>
      </c>
      <c r="J888" s="15">
        <v>2</v>
      </c>
      <c r="K888" s="26">
        <f t="shared" si="41"/>
        <v>352.98935055734916</v>
      </c>
      <c r="L888" s="27">
        <f>IF(H888&lt;VLOOKUP(B888,'Plot Info'!$A$2:$T$500,9,FALSE),K888*0.0001*(1/VLOOKUP(B888,'Plot Info'!$A$2:$T$500,12,FALSE)),K888*0.0001*(1/VLOOKUP(B888,'Plot Info'!$A$2:$T$500,13,FALSE)))</f>
        <v>0.28090000000000004</v>
      </c>
      <c r="M888" s="27">
        <f>IF(H888&lt;VLOOKUP(B888,'Plot Info'!$A$2:$T$500,9,FALSE),I888*1/(VLOOKUP(B888,'Plot Info'!$A$2:$T$500,12,FALSE)),I888*1/(VLOOKUP(B888,'Plot Info'!$A$2:$T$500,13,FALSE)))</f>
        <v>7.9577471545947667</v>
      </c>
      <c r="N888" s="8" t="s">
        <v>286</v>
      </c>
      <c r="O888" s="40">
        <v>17.239999999999998</v>
      </c>
      <c r="P888" s="12">
        <v>195</v>
      </c>
    </row>
    <row r="889" spans="1:16">
      <c r="A889" s="27" t="str">
        <f t="shared" si="39"/>
        <v>MMB016</v>
      </c>
      <c r="B889" s="4" t="s">
        <v>283</v>
      </c>
      <c r="C889" s="27" t="str">
        <f>VLOOKUP(B889,'Plot Info'!$A$2:$T$500,2,FALSE)</f>
        <v>Morgan Monroe State Park</v>
      </c>
      <c r="D889" s="37" t="s">
        <v>176</v>
      </c>
      <c r="E889" s="4" t="s">
        <v>77</v>
      </c>
      <c r="F889" s="13" t="s">
        <v>236</v>
      </c>
      <c r="G889" s="35" t="str">
        <f t="shared" si="40"/>
        <v>LIVE</v>
      </c>
      <c r="H889" s="40">
        <v>87.4</v>
      </c>
      <c r="I889" s="12">
        <v>1</v>
      </c>
      <c r="J889" s="15">
        <v>2</v>
      </c>
      <c r="K889" s="26">
        <f t="shared" si="41"/>
        <v>5999.4680746338927</v>
      </c>
      <c r="L889" s="27">
        <f>IF(H889&lt;VLOOKUP(B889,'Plot Info'!$A$2:$T$500,9,FALSE),K889*0.0001*(1/VLOOKUP(B889,'Plot Info'!$A$2:$T$500,12,FALSE)),K889*0.0001*(1/VLOOKUP(B889,'Plot Info'!$A$2:$T$500,13,FALSE)))</f>
        <v>4.7742250000000004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N889" s="8" t="s">
        <v>285</v>
      </c>
      <c r="O889" s="40">
        <v>15.84</v>
      </c>
      <c r="P889" s="12">
        <v>170</v>
      </c>
    </row>
    <row r="890" spans="1:16">
      <c r="A890" s="27" t="str">
        <f t="shared" si="39"/>
        <v>MMB017</v>
      </c>
      <c r="B890" s="4" t="s">
        <v>283</v>
      </c>
      <c r="C890" s="27" t="str">
        <f>VLOOKUP(B890,'Plot Info'!$A$2:$T$500,2,FALSE)</f>
        <v>Morgan Monroe State Park</v>
      </c>
      <c r="D890" s="37" t="s">
        <v>177</v>
      </c>
      <c r="E890" s="4" t="s">
        <v>82</v>
      </c>
      <c r="F890" s="13" t="s">
        <v>81</v>
      </c>
      <c r="G890" s="35" t="str">
        <f t="shared" si="40"/>
        <v>DEAD</v>
      </c>
      <c r="H890" s="40">
        <v>20.5</v>
      </c>
      <c r="I890" s="12">
        <v>1</v>
      </c>
      <c r="J890" s="15">
        <v>0</v>
      </c>
      <c r="K890" s="26">
        <f t="shared" si="41"/>
        <v>330.06357816777762</v>
      </c>
      <c r="L890" s="27">
        <f>IF(H890&lt;VLOOKUP(B890,'Plot Info'!$A$2:$T$500,9,FALSE),K890*0.0001*(1/VLOOKUP(B890,'Plot Info'!$A$2:$T$500,12,FALSE)),K890*0.0001*(1/VLOOKUP(B890,'Plot Info'!$A$2:$T$500,13,FALSE)))</f>
        <v>0.26265624999999998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N890" s="8" t="s">
        <v>287</v>
      </c>
      <c r="O890" s="40">
        <v>19.78</v>
      </c>
      <c r="P890" s="12">
        <v>170</v>
      </c>
    </row>
    <row r="891" spans="1:16">
      <c r="A891" s="27" t="str">
        <f t="shared" si="39"/>
        <v>MMB018</v>
      </c>
      <c r="B891" s="4" t="s">
        <v>283</v>
      </c>
      <c r="C891" s="27" t="str">
        <f>VLOOKUP(B891,'Plot Info'!$A$2:$T$500,2,FALSE)</f>
        <v>Morgan Monroe State Park</v>
      </c>
      <c r="D891" s="37" t="s">
        <v>178</v>
      </c>
      <c r="E891" s="4" t="s">
        <v>282</v>
      </c>
      <c r="F891" s="13" t="s">
        <v>16</v>
      </c>
      <c r="G891" s="35" t="str">
        <f t="shared" si="40"/>
        <v>LIVE</v>
      </c>
      <c r="H891" s="40">
        <v>33.5</v>
      </c>
      <c r="I891" s="12">
        <v>1</v>
      </c>
      <c r="J891" s="15">
        <v>2</v>
      </c>
      <c r="K891" s="26">
        <f t="shared" si="41"/>
        <v>881.41308887278637</v>
      </c>
      <c r="L891" s="27">
        <f>IF(H891&lt;VLOOKUP(B891,'Plot Info'!$A$2:$T$500,9,FALSE),K891*0.0001*(1/VLOOKUP(B891,'Plot Info'!$A$2:$T$500,12,FALSE)),K891*0.0001*(1/VLOOKUP(B891,'Plot Info'!$A$2:$T$500,13,FALSE)))</f>
        <v>0.70140625000000001</v>
      </c>
      <c r="M891" s="27">
        <f>IF(H891&lt;VLOOKUP(B891,'Plot Info'!$A$2:$T$500,9,FALSE),I891*1/(VLOOKUP(B891,'Plot Info'!$A$2:$T$500,12,FALSE)),I891*1/(VLOOKUP(B891,'Plot Info'!$A$2:$T$500,13,FALSE)))</f>
        <v>7.9577471545947667</v>
      </c>
      <c r="O891" s="40">
        <v>14.66</v>
      </c>
      <c r="P891" s="12">
        <v>130</v>
      </c>
    </row>
    <row r="892" spans="1:16">
      <c r="A892" s="27" t="str">
        <f t="shared" si="39"/>
        <v>MMB019</v>
      </c>
      <c r="B892" s="4" t="s">
        <v>283</v>
      </c>
      <c r="C892" s="27" t="str">
        <f>VLOOKUP(B892,'Plot Info'!$A$2:$T$500,2,FALSE)</f>
        <v>Morgan Monroe State Park</v>
      </c>
      <c r="D892" s="37" t="s">
        <v>179</v>
      </c>
      <c r="E892" s="4" t="s">
        <v>11</v>
      </c>
      <c r="F892" s="13" t="s">
        <v>15</v>
      </c>
      <c r="G892" s="35" t="str">
        <f t="shared" si="40"/>
        <v>LIVE</v>
      </c>
      <c r="H892" s="40">
        <v>41.5</v>
      </c>
      <c r="I892" s="12">
        <v>1</v>
      </c>
      <c r="J892" s="15">
        <v>1</v>
      </c>
      <c r="K892" s="26">
        <f t="shared" si="41"/>
        <v>1352.6519869112553</v>
      </c>
      <c r="L892" s="27">
        <f>IF(H892&lt;VLOOKUP(B892,'Plot Info'!$A$2:$T$500,9,FALSE),K892*0.0001*(1/VLOOKUP(B892,'Plot Info'!$A$2:$T$500,12,FALSE)),K892*0.0001*(1/VLOOKUP(B892,'Plot Info'!$A$2:$T$500,13,FALSE)))</f>
        <v>1.07640625</v>
      </c>
      <c r="M892" s="27">
        <f>IF(H892&lt;VLOOKUP(B892,'Plot Info'!$A$2:$T$500,9,FALSE),I892*1/(VLOOKUP(B892,'Plot Info'!$A$2:$T$500,12,FALSE)),I892*1/(VLOOKUP(B892,'Plot Info'!$A$2:$T$500,13,FALSE)))</f>
        <v>7.9577471545947667</v>
      </c>
      <c r="N892" s="8" t="s">
        <v>288</v>
      </c>
      <c r="O892" s="40">
        <v>19.260000000000002</v>
      </c>
      <c r="P892" s="12">
        <v>112</v>
      </c>
    </row>
    <row r="893" spans="1:16">
      <c r="A893" s="27" t="str">
        <f t="shared" si="39"/>
        <v>MMB020</v>
      </c>
      <c r="B893" s="4" t="s">
        <v>283</v>
      </c>
      <c r="C893" s="27" t="str">
        <f>VLOOKUP(B893,'Plot Info'!$A$2:$T$500,2,FALSE)</f>
        <v>Morgan Monroe State Park</v>
      </c>
      <c r="D893" s="37" t="s">
        <v>180</v>
      </c>
      <c r="E893" s="4" t="s">
        <v>77</v>
      </c>
      <c r="F893" s="13" t="s">
        <v>236</v>
      </c>
      <c r="G893" s="35" t="str">
        <f t="shared" si="40"/>
        <v>LIVE</v>
      </c>
      <c r="H893" s="40">
        <v>42.3</v>
      </c>
      <c r="I893" s="12">
        <v>1</v>
      </c>
      <c r="J893" s="15">
        <v>2</v>
      </c>
      <c r="K893" s="26">
        <f t="shared" si="41"/>
        <v>1405.30507978542</v>
      </c>
      <c r="L893" s="27">
        <f>IF(H893&lt;VLOOKUP(B893,'Plot Info'!$A$2:$T$500,9,FALSE),K893*0.0001*(1/VLOOKUP(B893,'Plot Info'!$A$2:$T$500,12,FALSE)),K893*0.0001*(1/VLOOKUP(B893,'Plot Info'!$A$2:$T$500,13,FALSE)))</f>
        <v>1.1183062500000001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17.22</v>
      </c>
      <c r="P893" s="12">
        <v>64</v>
      </c>
    </row>
    <row r="894" spans="1:16">
      <c r="A894" s="27" t="str">
        <f t="shared" si="39"/>
        <v>MMB021</v>
      </c>
      <c r="B894" s="4" t="s">
        <v>283</v>
      </c>
      <c r="C894" s="27" t="str">
        <f>VLOOKUP(B894,'Plot Info'!$A$2:$T$500,2,FALSE)</f>
        <v>Morgan Monroe State Park</v>
      </c>
      <c r="D894" s="37" t="s">
        <v>219</v>
      </c>
      <c r="E894" s="4" t="s">
        <v>77</v>
      </c>
      <c r="F894" s="13" t="s">
        <v>15</v>
      </c>
      <c r="G894" s="35" t="str">
        <f t="shared" si="40"/>
        <v>LIVE</v>
      </c>
      <c r="H894" s="40">
        <v>38.4</v>
      </c>
      <c r="I894" s="12">
        <v>1</v>
      </c>
      <c r="J894" s="15">
        <v>2</v>
      </c>
      <c r="K894" s="26">
        <f t="shared" si="41"/>
        <v>1158.1167158193414</v>
      </c>
      <c r="L894" s="27">
        <f>IF(H894&lt;VLOOKUP(B894,'Plot Info'!$A$2:$T$500,9,FALSE),K894*0.0001*(1/VLOOKUP(B894,'Plot Info'!$A$2:$T$500,12,FALSE)),K894*0.0001*(1/VLOOKUP(B894,'Plot Info'!$A$2:$T$500,13,FALSE)))</f>
        <v>0.92160000000000009</v>
      </c>
      <c r="M894" s="27">
        <f>IF(H894&lt;VLOOKUP(B894,'Plot Info'!$A$2:$T$500,9,FALSE),I894*1/(VLOOKUP(B894,'Plot Info'!$A$2:$T$500,12,FALSE)),I894*1/(VLOOKUP(B894,'Plot Info'!$A$2:$T$500,13,FALSE)))</f>
        <v>7.9577471545947667</v>
      </c>
      <c r="O894" s="40">
        <v>19.86</v>
      </c>
      <c r="P894" s="12">
        <v>56</v>
      </c>
    </row>
    <row r="895" spans="1:16">
      <c r="A895" s="27" t="str">
        <f t="shared" si="39"/>
        <v>MMB022</v>
      </c>
      <c r="B895" s="4" t="s">
        <v>283</v>
      </c>
      <c r="C895" s="27" t="str">
        <f>VLOOKUP(B895,'Plot Info'!$A$2:$T$500,2,FALSE)</f>
        <v>Morgan Monroe State Park</v>
      </c>
      <c r="D895" s="37" t="s">
        <v>220</v>
      </c>
      <c r="E895" s="4" t="s">
        <v>282</v>
      </c>
      <c r="F895" s="13" t="s">
        <v>15</v>
      </c>
      <c r="G895" s="35" t="str">
        <f t="shared" si="40"/>
        <v>LIVE</v>
      </c>
      <c r="H895" s="40">
        <v>45.5</v>
      </c>
      <c r="I895" s="12">
        <v>1</v>
      </c>
      <c r="J895" s="15">
        <v>2</v>
      </c>
      <c r="K895" s="26">
        <f t="shared" si="41"/>
        <v>1625.9705477735672</v>
      </c>
      <c r="L895" s="27">
        <f>IF(H895&lt;VLOOKUP(B895,'Plot Info'!$A$2:$T$500,9,FALSE),K895*0.0001*(1/VLOOKUP(B895,'Plot Info'!$A$2:$T$500,12,FALSE)),K895*0.0001*(1/VLOOKUP(B895,'Plot Info'!$A$2:$T$500,13,FALSE)))</f>
        <v>1.2939062499999998</v>
      </c>
      <c r="M895" s="27">
        <f>IF(H895&lt;VLOOKUP(B895,'Plot Info'!$A$2:$T$500,9,FALSE),I895*1/(VLOOKUP(B895,'Plot Info'!$A$2:$T$500,12,FALSE)),I895*1/(VLOOKUP(B895,'Plot Info'!$A$2:$T$500,13,FALSE)))</f>
        <v>7.9577471545947667</v>
      </c>
      <c r="O895" s="40">
        <v>15.43</v>
      </c>
      <c r="P895" s="12">
        <v>50</v>
      </c>
    </row>
    <row r="896" spans="1:16">
      <c r="A896" s="27" t="str">
        <f t="shared" si="39"/>
        <v>MMB023</v>
      </c>
      <c r="B896" s="4" t="s">
        <v>283</v>
      </c>
      <c r="C896" s="27" t="str">
        <f>VLOOKUP(B896,'Plot Info'!$A$2:$T$500,2,FALSE)</f>
        <v>Morgan Monroe State Park</v>
      </c>
      <c r="D896" s="37" t="s">
        <v>221</v>
      </c>
      <c r="E896" s="4" t="s">
        <v>11</v>
      </c>
      <c r="F896" s="13" t="s">
        <v>16</v>
      </c>
      <c r="G896" s="35" t="str">
        <f t="shared" si="40"/>
        <v>LIVE</v>
      </c>
      <c r="H896" s="40">
        <v>26.3</v>
      </c>
      <c r="I896" s="12">
        <v>1</v>
      </c>
      <c r="J896" s="15">
        <v>2</v>
      </c>
      <c r="K896" s="26">
        <f t="shared" si="41"/>
        <v>543.25205564038106</v>
      </c>
      <c r="L896" s="27">
        <f>IF(H896&lt;VLOOKUP(B896,'Plot Info'!$A$2:$T$500,9,FALSE),K896*0.0001*(1/VLOOKUP(B896,'Plot Info'!$A$2:$T$500,12,FALSE)),K896*0.0001*(1/VLOOKUP(B896,'Plot Info'!$A$2:$T$500,13,FALSE)))</f>
        <v>0.43230625000000006</v>
      </c>
      <c r="M896" s="27">
        <f>IF(H896&lt;VLOOKUP(B896,'Plot Info'!$A$2:$T$500,9,FALSE),I896*1/(VLOOKUP(B896,'Plot Info'!$A$2:$T$500,12,FALSE)),I896*1/(VLOOKUP(B896,'Plot Info'!$A$2:$T$500,13,FALSE)))</f>
        <v>7.9577471545947667</v>
      </c>
      <c r="O896" s="40">
        <v>15.01</v>
      </c>
      <c r="P896" s="12">
        <v>14</v>
      </c>
    </row>
    <row r="897" spans="1:16">
      <c r="A897" s="27" t="str">
        <f t="shared" si="39"/>
        <v>MMB024</v>
      </c>
      <c r="B897" s="4" t="s">
        <v>283</v>
      </c>
      <c r="C897" s="27" t="str">
        <f>VLOOKUP(B897,'Plot Info'!$A$2:$T$500,2,FALSE)</f>
        <v>Morgan Monroe State Park</v>
      </c>
      <c r="D897" s="37" t="s">
        <v>222</v>
      </c>
      <c r="E897" s="4" t="s">
        <v>284</v>
      </c>
      <c r="F897" s="13" t="s">
        <v>236</v>
      </c>
      <c r="G897" s="35" t="str">
        <f t="shared" si="40"/>
        <v>LIVE</v>
      </c>
      <c r="H897" s="40">
        <v>59.2</v>
      </c>
      <c r="I897" s="12">
        <v>1</v>
      </c>
      <c r="J897" s="15">
        <v>2</v>
      </c>
      <c r="K897" s="26">
        <f t="shared" si="41"/>
        <v>2752.5378193692336</v>
      </c>
      <c r="L897" s="27">
        <f>IF(H897&lt;VLOOKUP(B897,'Plot Info'!$A$2:$T$500,9,FALSE),K897*0.0001*(1/VLOOKUP(B897,'Plot Info'!$A$2:$T$500,12,FALSE)),K897*0.0001*(1/VLOOKUP(B897,'Plot Info'!$A$2:$T$500,13,FALSE)))</f>
        <v>2.1904000000000003</v>
      </c>
      <c r="M897" s="27">
        <f>IF(H897&lt;VLOOKUP(B897,'Plot Info'!$A$2:$T$500,9,FALSE),I897*1/(VLOOKUP(B897,'Plot Info'!$A$2:$T$500,12,FALSE)),I897*1/(VLOOKUP(B897,'Plot Info'!$A$2:$T$500,13,FALSE)))</f>
        <v>7.9577471545947667</v>
      </c>
      <c r="O897" s="40">
        <v>15.54</v>
      </c>
      <c r="P897" s="12">
        <v>340</v>
      </c>
    </row>
    <row r="898" spans="1:16">
      <c r="A898" s="27" t="str">
        <f t="shared" ref="A898:A961" si="42">CONCATENATE(B898,D898)</f>
        <v>MMB025</v>
      </c>
      <c r="B898" s="4" t="s">
        <v>283</v>
      </c>
      <c r="C898" s="27" t="str">
        <f>VLOOKUP(B898,'Plot Info'!$A$2:$T$500,2,FALSE)</f>
        <v>Morgan Monroe State Park</v>
      </c>
      <c r="D898" s="37" t="s">
        <v>223</v>
      </c>
      <c r="E898" s="4" t="s">
        <v>11</v>
      </c>
      <c r="F898" s="13" t="s">
        <v>16</v>
      </c>
      <c r="G898" s="35" t="str">
        <f t="shared" ref="G898:G961" si="43">IF(F898="*","DEAD","LIVE")</f>
        <v>LIVE</v>
      </c>
      <c r="H898" s="40">
        <v>44.4</v>
      </c>
      <c r="I898" s="12">
        <v>1</v>
      </c>
      <c r="J898" s="15">
        <v>2</v>
      </c>
      <c r="K898" s="26">
        <f t="shared" ref="K898:K961" si="44">((H898/2)^2)*PI()*I898</f>
        <v>1548.3025233951935</v>
      </c>
      <c r="L898" s="27">
        <f>IF(H898&lt;VLOOKUP(B898,'Plot Info'!$A$2:$T$500,9,FALSE),K898*0.0001*(1/VLOOKUP(B898,'Plot Info'!$A$2:$T$500,12,FALSE)),K898*0.0001*(1/VLOOKUP(B898,'Plot Info'!$A$2:$T$500,13,FALSE)))</f>
        <v>1.2321</v>
      </c>
      <c r="M898" s="27">
        <f>IF(H898&lt;VLOOKUP(B898,'Plot Info'!$A$2:$T$500,9,FALSE),I898*1/(VLOOKUP(B898,'Plot Info'!$A$2:$T$500,12,FALSE)),I898*1/(VLOOKUP(B898,'Plot Info'!$A$2:$T$500,13,FALSE)))</f>
        <v>7.9577471545947667</v>
      </c>
      <c r="O898" s="40">
        <v>13.07</v>
      </c>
      <c r="P898" s="12">
        <v>333</v>
      </c>
    </row>
    <row r="899" spans="1:16">
      <c r="A899" s="27" t="str">
        <f t="shared" si="42"/>
        <v>MMB026</v>
      </c>
      <c r="B899" s="4" t="s">
        <v>283</v>
      </c>
      <c r="C899" s="27" t="str">
        <f>VLOOKUP(B899,'Plot Info'!$A$2:$T$500,2,FALSE)</f>
        <v>Morgan Monroe State Park</v>
      </c>
      <c r="D899" s="37" t="s">
        <v>224</v>
      </c>
      <c r="E899" s="4" t="s">
        <v>11</v>
      </c>
      <c r="F899" s="13" t="s">
        <v>16</v>
      </c>
      <c r="G899" s="35" t="str">
        <f t="shared" si="43"/>
        <v>LIVE</v>
      </c>
      <c r="H899" s="40">
        <v>27.8</v>
      </c>
      <c r="I899" s="12">
        <v>1</v>
      </c>
      <c r="J899" s="15">
        <v>2</v>
      </c>
      <c r="K899" s="26">
        <f t="shared" si="44"/>
        <v>606.98711660008394</v>
      </c>
      <c r="L899" s="27">
        <f>IF(H899&lt;VLOOKUP(B899,'Plot Info'!$A$2:$T$500,9,FALSE),K899*0.0001*(1/VLOOKUP(B899,'Plot Info'!$A$2:$T$500,12,FALSE)),K899*0.0001*(1/VLOOKUP(B899,'Plot Info'!$A$2:$T$500,13,FALSE)))</f>
        <v>0.48302500000000004</v>
      </c>
      <c r="M899" s="27">
        <f>IF(H899&lt;VLOOKUP(B899,'Plot Info'!$A$2:$T$500,9,FALSE),I899*1/(VLOOKUP(B899,'Plot Info'!$A$2:$T$500,12,FALSE)),I899*1/(VLOOKUP(B899,'Plot Info'!$A$2:$T$500,13,FALSE)))</f>
        <v>7.9577471545947667</v>
      </c>
      <c r="O899" s="40">
        <v>17.29</v>
      </c>
      <c r="P899" s="12">
        <v>304</v>
      </c>
    </row>
    <row r="900" spans="1:16">
      <c r="A900" s="27" t="str">
        <f t="shared" si="42"/>
        <v>MMC001</v>
      </c>
      <c r="B900" s="4" t="s">
        <v>291</v>
      </c>
      <c r="C900" s="27" t="str">
        <f>VLOOKUP(B900,'Plot Info'!$A$2:$T$500,2,FALSE)</f>
        <v>Morgan Monroe State Park</v>
      </c>
      <c r="D900" s="37" t="s">
        <v>161</v>
      </c>
      <c r="E900" s="4" t="s">
        <v>11</v>
      </c>
      <c r="F900" s="13" t="s">
        <v>15</v>
      </c>
      <c r="G900" s="35" t="str">
        <f t="shared" si="43"/>
        <v>LIVE</v>
      </c>
      <c r="H900" s="40">
        <v>39.799999999999997</v>
      </c>
      <c r="I900" s="12">
        <v>1</v>
      </c>
      <c r="J900" s="15">
        <v>2</v>
      </c>
      <c r="K900" s="26">
        <f t="shared" si="44"/>
        <v>1244.1021067480938</v>
      </c>
      <c r="L900" s="27">
        <f>IF(H900&lt;VLOOKUP(B900,'Plot Info'!$A$2:$T$500,9,FALSE),K900*0.0001*(1/VLOOKUP(B900,'Plot Info'!$A$2:$T$500,12,FALSE)),K900*0.0001*(1/VLOOKUP(B900,'Plot Info'!$A$2:$T$500,13,FALSE)))</f>
        <v>0.99002499999999982</v>
      </c>
      <c r="M900" s="27">
        <f>IF(H900&lt;VLOOKUP(B900,'Plot Info'!$A$2:$T$500,9,FALSE),I900*1/(VLOOKUP(B900,'Plot Info'!$A$2:$T$500,12,FALSE)),I900*1/(VLOOKUP(B900,'Plot Info'!$A$2:$T$500,13,FALSE)))</f>
        <v>7.9577471545947667</v>
      </c>
      <c r="O900" s="40">
        <v>11.87</v>
      </c>
      <c r="P900" s="12">
        <v>246</v>
      </c>
    </row>
    <row r="901" spans="1:16">
      <c r="A901" s="27" t="str">
        <f t="shared" si="42"/>
        <v>MMC002</v>
      </c>
      <c r="B901" s="4" t="s">
        <v>291</v>
      </c>
      <c r="C901" s="27" t="str">
        <f>VLOOKUP(B901,'Plot Info'!$A$2:$T$500,2,FALSE)</f>
        <v>Morgan Monroe State Park</v>
      </c>
      <c r="D901" s="37" t="s">
        <v>162</v>
      </c>
      <c r="E901" s="4" t="s">
        <v>11</v>
      </c>
      <c r="F901" s="13" t="s">
        <v>15</v>
      </c>
      <c r="G901" s="35" t="str">
        <f t="shared" si="43"/>
        <v>LIVE</v>
      </c>
      <c r="H901" s="40">
        <v>22.1</v>
      </c>
      <c r="I901" s="12">
        <v>1</v>
      </c>
      <c r="J901" s="15">
        <v>2</v>
      </c>
      <c r="K901" s="26">
        <f t="shared" si="44"/>
        <v>383.5963169849478</v>
      </c>
      <c r="L901" s="27">
        <f>IF(H901&lt;VLOOKUP(B901,'Plot Info'!$A$2:$T$500,9,FALSE),K901*0.0001*(1/VLOOKUP(B901,'Plot Info'!$A$2:$T$500,12,FALSE)),K901*0.0001*(1/VLOOKUP(B901,'Plot Info'!$A$2:$T$500,13,FALSE)))</f>
        <v>0.30525625000000006</v>
      </c>
      <c r="M901" s="27">
        <f>IF(H901&lt;VLOOKUP(B901,'Plot Info'!$A$2:$T$500,9,FALSE),I901*1/(VLOOKUP(B901,'Plot Info'!$A$2:$T$500,12,FALSE)),I901*1/(VLOOKUP(B901,'Plot Info'!$A$2:$T$500,13,FALSE)))</f>
        <v>7.9577471545947667</v>
      </c>
      <c r="O901" s="40">
        <v>12.09</v>
      </c>
      <c r="P901" s="12">
        <v>243</v>
      </c>
    </row>
    <row r="902" spans="1:16">
      <c r="A902" s="27" t="str">
        <f t="shared" si="42"/>
        <v>MMC003</v>
      </c>
      <c r="B902" s="4" t="s">
        <v>291</v>
      </c>
      <c r="C902" s="27" t="str">
        <f>VLOOKUP(B902,'Plot Info'!$A$2:$T$500,2,FALSE)</f>
        <v>Morgan Monroe State Park</v>
      </c>
      <c r="D902" s="37" t="s">
        <v>163</v>
      </c>
      <c r="E902" s="4" t="s">
        <v>82</v>
      </c>
      <c r="F902" s="13" t="s">
        <v>16</v>
      </c>
      <c r="G902" s="35" t="str">
        <f t="shared" si="43"/>
        <v>LIVE</v>
      </c>
      <c r="H902" s="40">
        <v>23.1</v>
      </c>
      <c r="I902" s="12">
        <v>1</v>
      </c>
      <c r="J902" s="15">
        <v>2</v>
      </c>
      <c r="K902" s="26">
        <f t="shared" si="44"/>
        <v>419.09631397051237</v>
      </c>
      <c r="L902" s="27">
        <f>IF(H902&lt;VLOOKUP(B902,'Plot Info'!$A$2:$T$500,9,FALSE),K902*0.0001*(1/VLOOKUP(B902,'Plot Info'!$A$2:$T$500,12,FALSE)),K902*0.0001*(1/VLOOKUP(B902,'Plot Info'!$A$2:$T$500,13,FALSE)))</f>
        <v>0.33350625</v>
      </c>
      <c r="M902" s="27">
        <f>IF(H902&lt;VLOOKUP(B902,'Plot Info'!$A$2:$T$500,9,FALSE),I902*1/(VLOOKUP(B902,'Plot Info'!$A$2:$T$500,12,FALSE)),I902*1/(VLOOKUP(B902,'Plot Info'!$A$2:$T$500,13,FALSE)))</f>
        <v>7.9577471545947667</v>
      </c>
      <c r="O902" s="40">
        <v>7.94</v>
      </c>
      <c r="P902" s="12">
        <v>206</v>
      </c>
    </row>
    <row r="903" spans="1:16">
      <c r="A903" s="27" t="str">
        <f t="shared" si="42"/>
        <v>MMC004</v>
      </c>
      <c r="B903" s="4" t="s">
        <v>291</v>
      </c>
      <c r="C903" s="27" t="str">
        <f>VLOOKUP(B903,'Plot Info'!$A$2:$T$500,2,FALSE)</f>
        <v>Morgan Monroe State Park</v>
      </c>
      <c r="D903" s="37" t="s">
        <v>164</v>
      </c>
      <c r="E903" s="4" t="s">
        <v>317</v>
      </c>
      <c r="F903" s="13" t="s">
        <v>15</v>
      </c>
      <c r="G903" s="35" t="str">
        <f t="shared" si="43"/>
        <v>LIVE</v>
      </c>
      <c r="H903" s="40">
        <v>41.1</v>
      </c>
      <c r="I903" s="12">
        <v>1</v>
      </c>
      <c r="J903" s="15">
        <v>2</v>
      </c>
      <c r="K903" s="26">
        <f t="shared" si="44"/>
        <v>1326.7024315926037</v>
      </c>
      <c r="L903" s="27">
        <f>IF(H903&lt;VLOOKUP(B903,'Plot Info'!$A$2:$T$500,9,FALSE),K903*0.0001*(1/VLOOKUP(B903,'Plot Info'!$A$2:$T$500,12,FALSE)),K903*0.0001*(1/VLOOKUP(B903,'Plot Info'!$A$2:$T$500,13,FALSE)))</f>
        <v>1.0557562500000002</v>
      </c>
      <c r="M903" s="27">
        <f>IF(H903&lt;VLOOKUP(B903,'Plot Info'!$A$2:$T$500,9,FALSE),I903*1/(VLOOKUP(B903,'Plot Info'!$A$2:$T$500,12,FALSE)),I903*1/(VLOOKUP(B903,'Plot Info'!$A$2:$T$500,13,FALSE)))</f>
        <v>7.9577471545947667</v>
      </c>
      <c r="N903" s="8" t="s">
        <v>554</v>
      </c>
      <c r="O903" s="40">
        <v>2.7</v>
      </c>
      <c r="P903" s="12">
        <v>202</v>
      </c>
    </row>
    <row r="904" spans="1:16">
      <c r="A904" s="27" t="str">
        <f t="shared" si="42"/>
        <v>MMC005</v>
      </c>
      <c r="B904" s="4" t="s">
        <v>291</v>
      </c>
      <c r="C904" s="27" t="str">
        <f>VLOOKUP(B904,'Plot Info'!$A$2:$T$500,2,FALSE)</f>
        <v>Morgan Monroe State Park</v>
      </c>
      <c r="D904" s="37" t="s">
        <v>165</v>
      </c>
      <c r="E904" s="4" t="s">
        <v>82</v>
      </c>
      <c r="F904" s="13" t="s">
        <v>81</v>
      </c>
      <c r="G904" s="35" t="str">
        <f t="shared" si="43"/>
        <v>DEAD</v>
      </c>
      <c r="H904" s="40">
        <v>15.2</v>
      </c>
      <c r="I904" s="12">
        <v>1</v>
      </c>
      <c r="J904" s="15">
        <v>2</v>
      </c>
      <c r="K904" s="26">
        <f t="shared" si="44"/>
        <v>181.45839167134645</v>
      </c>
      <c r="L904" s="27">
        <f>IF(H904&lt;VLOOKUP(B904,'Plot Info'!$A$2:$T$500,9,FALSE),K904*0.0001*(1/VLOOKUP(B904,'Plot Info'!$A$2:$T$500,12,FALSE)),K904*0.0001*(1/VLOOKUP(B904,'Plot Info'!$A$2:$T$500,13,FALSE)))</f>
        <v>0.34177514792899411</v>
      </c>
      <c r="M904" s="27">
        <f>IF(H904&lt;VLOOKUP(B904,'Plot Info'!$A$2:$T$500,9,FALSE),I904*1/(VLOOKUP(B904,'Plot Info'!$A$2:$T$500,12,FALSE)),I904*1/(VLOOKUP(B904,'Plot Info'!$A$2:$T$500,13,FALSE)))</f>
        <v>18.834904507916608</v>
      </c>
      <c r="O904" s="40">
        <v>8.39</v>
      </c>
      <c r="P904" s="12">
        <v>183</v>
      </c>
    </row>
    <row r="905" spans="1:16">
      <c r="A905" s="27" t="str">
        <f t="shared" si="42"/>
        <v>MMC006</v>
      </c>
      <c r="B905" s="4" t="s">
        <v>291</v>
      </c>
      <c r="C905" s="27" t="str">
        <f>VLOOKUP(B905,'Plot Info'!$A$2:$T$500,2,FALSE)</f>
        <v>Morgan Monroe State Park</v>
      </c>
      <c r="D905" s="37" t="s">
        <v>166</v>
      </c>
      <c r="E905" s="4" t="s">
        <v>11</v>
      </c>
      <c r="F905" s="13" t="s">
        <v>15</v>
      </c>
      <c r="G905" s="35" t="str">
        <f t="shared" si="43"/>
        <v>LIVE</v>
      </c>
      <c r="H905" s="40">
        <v>45.7</v>
      </c>
      <c r="I905" s="12">
        <v>1</v>
      </c>
      <c r="J905" s="15">
        <v>2</v>
      </c>
      <c r="K905" s="26">
        <f t="shared" si="44"/>
        <v>1640.296210273937</v>
      </c>
      <c r="L905" s="27">
        <f>IF(H905&lt;VLOOKUP(B905,'Plot Info'!$A$2:$T$500,9,FALSE),K905*0.0001*(1/VLOOKUP(B905,'Plot Info'!$A$2:$T$500,12,FALSE)),K905*0.0001*(1/VLOOKUP(B905,'Plot Info'!$A$2:$T$500,13,FALSE)))</f>
        <v>1.3053062500000003</v>
      </c>
      <c r="M905" s="27">
        <f>IF(H905&lt;VLOOKUP(B905,'Plot Info'!$A$2:$T$500,9,FALSE),I905*1/(VLOOKUP(B905,'Plot Info'!$A$2:$T$500,12,FALSE)),I905*1/(VLOOKUP(B905,'Plot Info'!$A$2:$T$500,13,FALSE)))</f>
        <v>7.9577471545947667</v>
      </c>
      <c r="O905" s="40">
        <v>10.65</v>
      </c>
      <c r="P905" s="12">
        <v>158</v>
      </c>
    </row>
    <row r="906" spans="1:16">
      <c r="A906" s="27" t="str">
        <f t="shared" si="42"/>
        <v>MMC007</v>
      </c>
      <c r="B906" s="4" t="s">
        <v>291</v>
      </c>
      <c r="C906" s="27" t="str">
        <f>VLOOKUP(B906,'Plot Info'!$A$2:$T$500,2,FALSE)</f>
        <v>Morgan Monroe State Park</v>
      </c>
      <c r="D906" s="37" t="s">
        <v>167</v>
      </c>
      <c r="E906" s="4" t="s">
        <v>11</v>
      </c>
      <c r="F906" s="13" t="s">
        <v>214</v>
      </c>
      <c r="G906" s="35" t="str">
        <f t="shared" si="43"/>
        <v>LIVE</v>
      </c>
      <c r="H906" s="40">
        <v>16.399999999999999</v>
      </c>
      <c r="I906" s="12">
        <v>1</v>
      </c>
      <c r="J906" s="15">
        <v>2</v>
      </c>
      <c r="K906" s="26">
        <f t="shared" si="44"/>
        <v>211.24069002737767</v>
      </c>
      <c r="L906" s="27">
        <f>IF(H906&lt;VLOOKUP(B906,'Plot Info'!$A$2:$T$500,9,FALSE),K906*0.0001*(1/VLOOKUP(B906,'Plot Info'!$A$2:$T$500,12,FALSE)),K906*0.0001*(1/VLOOKUP(B906,'Plot Info'!$A$2:$T$500,13,FALSE)))</f>
        <v>0.39786982248520708</v>
      </c>
      <c r="M906" s="27">
        <f>IF(H906&lt;VLOOKUP(B906,'Plot Info'!$A$2:$T$500,9,FALSE),I906*1/(VLOOKUP(B906,'Plot Info'!$A$2:$T$500,12,FALSE)),I906*1/(VLOOKUP(B906,'Plot Info'!$A$2:$T$500,13,FALSE)))</f>
        <v>18.834904507916608</v>
      </c>
      <c r="O906" s="40">
        <v>6.14</v>
      </c>
      <c r="P906" s="12">
        <v>162</v>
      </c>
    </row>
    <row r="907" spans="1:16">
      <c r="A907" s="27" t="str">
        <f t="shared" si="42"/>
        <v>MMC008</v>
      </c>
      <c r="B907" s="4" t="s">
        <v>291</v>
      </c>
      <c r="C907" s="27" t="str">
        <f>VLOOKUP(B907,'Plot Info'!$A$2:$T$500,2,FALSE)</f>
        <v>Morgan Monroe State Park</v>
      </c>
      <c r="D907" s="37" t="s">
        <v>168</v>
      </c>
      <c r="E907" s="4" t="s">
        <v>11</v>
      </c>
      <c r="F907" s="13" t="s">
        <v>214</v>
      </c>
      <c r="G907" s="35" t="str">
        <f t="shared" si="43"/>
        <v>LIVE</v>
      </c>
      <c r="H907" s="40">
        <v>13.8</v>
      </c>
      <c r="I907" s="12">
        <v>1</v>
      </c>
      <c r="J907" s="15">
        <v>2</v>
      </c>
      <c r="K907" s="26">
        <f t="shared" si="44"/>
        <v>149.57122623741006</v>
      </c>
      <c r="L907" s="27">
        <f>IF(H907&lt;VLOOKUP(B907,'Plot Info'!$A$2:$T$500,9,FALSE),K907*0.0001*(1/VLOOKUP(B907,'Plot Info'!$A$2:$T$500,12,FALSE)),K907*0.0001*(1/VLOOKUP(B907,'Plot Info'!$A$2:$T$500,13,FALSE)))</f>
        <v>0.28171597633136097</v>
      </c>
      <c r="M907" s="27">
        <f>IF(H907&lt;VLOOKUP(B907,'Plot Info'!$A$2:$T$500,9,FALSE),I907*1/(VLOOKUP(B907,'Plot Info'!$A$2:$T$500,12,FALSE)),I907*1/(VLOOKUP(B907,'Plot Info'!$A$2:$T$500,13,FALSE)))</f>
        <v>18.834904507916608</v>
      </c>
      <c r="O907" s="40">
        <v>10.17</v>
      </c>
      <c r="P907" s="12">
        <v>149</v>
      </c>
    </row>
    <row r="908" spans="1:16">
      <c r="A908" s="55" t="str">
        <f t="shared" si="42"/>
        <v>MMC009</v>
      </c>
      <c r="B908" s="55" t="s">
        <v>291</v>
      </c>
      <c r="C908" s="55" t="str">
        <f>VLOOKUP(B908,'Plot Info'!$A$2:$T$500,2,FALSE)</f>
        <v>Morgan Monroe State Park</v>
      </c>
      <c r="D908" s="56" t="s">
        <v>169</v>
      </c>
      <c r="E908" s="55" t="s">
        <v>317</v>
      </c>
      <c r="F908" s="57" t="s">
        <v>236</v>
      </c>
      <c r="G908" s="42" t="str">
        <f t="shared" si="43"/>
        <v>LIVE</v>
      </c>
      <c r="H908" s="58">
        <v>33.200000000000003</v>
      </c>
      <c r="I908" s="59">
        <v>1</v>
      </c>
      <c r="J908" s="60">
        <v>2</v>
      </c>
      <c r="K908" s="61">
        <f t="shared" si="44"/>
        <v>865.69727162320362</v>
      </c>
      <c r="L908" s="55">
        <f>IF(H908&lt;VLOOKUP(B908,'Plot Info'!$A$2:$T$500,9,FALSE),K908*0.0001*(1/VLOOKUP(B908,'Plot Info'!$A$2:$T$500,12,FALSE)),K908*0.0001*(1/VLOOKUP(B908,'Plot Info'!$A$2:$T$500,13,FALSE)))</f>
        <v>0.68890000000000018</v>
      </c>
      <c r="M908" s="55">
        <f>IF(H908&lt;VLOOKUP(B908,'Plot Info'!$A$2:$T$500,9,FALSE),I908*1/(VLOOKUP(B908,'Plot Info'!$A$2:$T$500,12,FALSE)),I908*1/(VLOOKUP(B908,'Plot Info'!$A$2:$T$500,13,FALSE)))</f>
        <v>7.9577471545947667</v>
      </c>
      <c r="N908" s="62" t="s">
        <v>554</v>
      </c>
      <c r="O908" s="58">
        <v>6.52</v>
      </c>
      <c r="P908" s="59">
        <v>117</v>
      </c>
    </row>
    <row r="909" spans="1:16">
      <c r="A909" s="27" t="str">
        <f t="shared" si="42"/>
        <v>MMC010</v>
      </c>
      <c r="B909" s="4" t="s">
        <v>291</v>
      </c>
      <c r="C909" s="27" t="str">
        <f>VLOOKUP(B909,'Plot Info'!$A$2:$T$500,2,FALSE)</f>
        <v>Morgan Monroe State Park</v>
      </c>
      <c r="D909" s="37" t="s">
        <v>170</v>
      </c>
      <c r="E909" s="4" t="s">
        <v>36</v>
      </c>
      <c r="F909" s="13" t="s">
        <v>15</v>
      </c>
      <c r="G909" s="35" t="str">
        <f t="shared" si="43"/>
        <v>LIVE</v>
      </c>
      <c r="H909" s="40">
        <v>51.8</v>
      </c>
      <c r="I909" s="12">
        <v>1</v>
      </c>
      <c r="J909" s="15">
        <v>2</v>
      </c>
      <c r="K909" s="26">
        <f t="shared" si="44"/>
        <v>2107.4117679545689</v>
      </c>
      <c r="L909" s="27">
        <f>IF(H909&lt;VLOOKUP(B909,'Plot Info'!$A$2:$T$500,9,FALSE),K909*0.0001*(1/VLOOKUP(B909,'Plot Info'!$A$2:$T$500,12,FALSE)),K909*0.0001*(1/VLOOKUP(B909,'Plot Info'!$A$2:$T$500,13,FALSE)))</f>
        <v>1.6770249999999998</v>
      </c>
      <c r="M909" s="27">
        <f>IF(H909&lt;VLOOKUP(B909,'Plot Info'!$A$2:$T$500,9,FALSE),I909*1/(VLOOKUP(B909,'Plot Info'!$A$2:$T$500,12,FALSE)),I909*1/(VLOOKUP(B909,'Plot Info'!$A$2:$T$500,13,FALSE)))</f>
        <v>7.9577471545947667</v>
      </c>
      <c r="O909" s="40">
        <v>12.44</v>
      </c>
      <c r="P909" s="12">
        <v>72</v>
      </c>
    </row>
    <row r="910" spans="1:16">
      <c r="A910" s="27" t="str">
        <f t="shared" si="42"/>
        <v>MMC011</v>
      </c>
      <c r="B910" s="4" t="s">
        <v>291</v>
      </c>
      <c r="C910" s="27" t="str">
        <f>VLOOKUP(B910,'Plot Info'!$A$2:$T$500,2,FALSE)</f>
        <v>Morgan Monroe State Park</v>
      </c>
      <c r="D910" s="37" t="s">
        <v>171</v>
      </c>
      <c r="E910" s="4" t="s">
        <v>281</v>
      </c>
      <c r="F910" s="13" t="s">
        <v>15</v>
      </c>
      <c r="G910" s="35" t="str">
        <f t="shared" si="43"/>
        <v>LIVE</v>
      </c>
      <c r="H910" s="40">
        <v>35.799999999999997</v>
      </c>
      <c r="I910" s="12">
        <v>1</v>
      </c>
      <c r="J910" s="15">
        <v>2</v>
      </c>
      <c r="K910" s="26">
        <f t="shared" si="44"/>
        <v>1006.5977021367055</v>
      </c>
      <c r="L910" s="27">
        <f>IF(H910&lt;VLOOKUP(B910,'Plot Info'!$A$2:$T$500,9,FALSE),K910*0.0001*(1/VLOOKUP(B910,'Plot Info'!$A$2:$T$500,12,FALSE)),K910*0.0001*(1/VLOOKUP(B910,'Plot Info'!$A$2:$T$500,13,FALSE)))</f>
        <v>0.80102499999999988</v>
      </c>
      <c r="M910" s="27">
        <f>IF(H910&lt;VLOOKUP(B910,'Plot Info'!$A$2:$T$500,9,FALSE),I910*1/(VLOOKUP(B910,'Plot Info'!$A$2:$T$500,12,FALSE)),I910*1/(VLOOKUP(B910,'Plot Info'!$A$2:$T$500,13,FALSE)))</f>
        <v>7.9577471545947667</v>
      </c>
      <c r="N910" s="8" t="s">
        <v>294</v>
      </c>
      <c r="O910" s="40">
        <v>10.42</v>
      </c>
      <c r="P910" s="12">
        <v>45</v>
      </c>
    </row>
    <row r="911" spans="1:16">
      <c r="A911" s="27" t="str">
        <f t="shared" si="42"/>
        <v>MMC012</v>
      </c>
      <c r="B911" s="4" t="s">
        <v>291</v>
      </c>
      <c r="C911" s="27" t="str">
        <f>VLOOKUP(B911,'Plot Info'!$A$2:$T$500,2,FALSE)</f>
        <v>Morgan Monroe State Park</v>
      </c>
      <c r="D911" s="37" t="s">
        <v>172</v>
      </c>
      <c r="E911" s="4" t="s">
        <v>293</v>
      </c>
      <c r="F911" s="13" t="s">
        <v>214</v>
      </c>
      <c r="G911" s="35" t="str">
        <f t="shared" si="43"/>
        <v>LIVE</v>
      </c>
      <c r="H911" s="40">
        <v>12.3</v>
      </c>
      <c r="I911" s="12">
        <v>1</v>
      </c>
      <c r="J911" s="15">
        <v>2</v>
      </c>
      <c r="K911" s="26">
        <f t="shared" si="44"/>
        <v>118.82288814039997</v>
      </c>
      <c r="L911" s="27">
        <f>IF(H911&lt;VLOOKUP(B911,'Plot Info'!$A$2:$T$500,9,FALSE),K911*0.0001*(1/VLOOKUP(B911,'Plot Info'!$A$2:$T$500,12,FALSE)),K911*0.0001*(1/VLOOKUP(B911,'Plot Info'!$A$2:$T$500,13,FALSE)))</f>
        <v>0.22380177514792904</v>
      </c>
      <c r="M911" s="27">
        <f>IF(H911&lt;VLOOKUP(B911,'Plot Info'!$A$2:$T$500,9,FALSE),I911*1/(VLOOKUP(B911,'Plot Info'!$A$2:$T$500,12,FALSE)),I911*1/(VLOOKUP(B911,'Plot Info'!$A$2:$T$500,13,FALSE)))</f>
        <v>18.834904507916608</v>
      </c>
      <c r="O911" s="40">
        <v>9.64</v>
      </c>
      <c r="P911" s="12">
        <v>41</v>
      </c>
    </row>
    <row r="912" spans="1:16">
      <c r="A912" s="27" t="str">
        <f t="shared" si="42"/>
        <v>MMC013</v>
      </c>
      <c r="B912" s="4" t="s">
        <v>291</v>
      </c>
      <c r="C912" s="27" t="str">
        <f>VLOOKUP(B912,'Plot Info'!$A$2:$T$500,2,FALSE)</f>
        <v>Morgan Monroe State Park</v>
      </c>
      <c r="D912" s="37" t="s">
        <v>173</v>
      </c>
      <c r="E912" s="4" t="s">
        <v>82</v>
      </c>
      <c r="F912" s="13" t="s">
        <v>15</v>
      </c>
      <c r="G912" s="35" t="str">
        <f t="shared" si="43"/>
        <v>LIVE</v>
      </c>
      <c r="H912" s="40">
        <v>35.1</v>
      </c>
      <c r="I912" s="12">
        <v>1</v>
      </c>
      <c r="J912" s="15">
        <v>2</v>
      </c>
      <c r="K912" s="26">
        <f t="shared" si="44"/>
        <v>967.61839128729025</v>
      </c>
      <c r="L912" s="27">
        <f>IF(H912&lt;VLOOKUP(B912,'Plot Info'!$A$2:$T$500,9,FALSE),K912*0.0001*(1/VLOOKUP(B912,'Plot Info'!$A$2:$T$500,12,FALSE)),K912*0.0001*(1/VLOOKUP(B912,'Plot Info'!$A$2:$T$500,13,FALSE)))</f>
        <v>0.77000625</v>
      </c>
      <c r="M912" s="27">
        <f>IF(H912&lt;VLOOKUP(B912,'Plot Info'!$A$2:$T$500,9,FALSE),I912*1/(VLOOKUP(B912,'Plot Info'!$A$2:$T$500,12,FALSE)),I912*1/(VLOOKUP(B912,'Plot Info'!$A$2:$T$500,13,FALSE)))</f>
        <v>7.9577471545947667</v>
      </c>
      <c r="N912" s="8" t="s">
        <v>295</v>
      </c>
      <c r="O912" s="40">
        <v>11.93</v>
      </c>
      <c r="P912" s="12">
        <v>13</v>
      </c>
    </row>
    <row r="913" spans="1:16">
      <c r="A913" s="27" t="str">
        <f t="shared" si="42"/>
        <v>MMC014</v>
      </c>
      <c r="B913" s="4" t="s">
        <v>291</v>
      </c>
      <c r="C913" s="27" t="str">
        <f>VLOOKUP(B913,'Plot Info'!$A$2:$T$500,2,FALSE)</f>
        <v>Morgan Monroe State Park</v>
      </c>
      <c r="D913" s="37" t="s">
        <v>174</v>
      </c>
      <c r="E913" s="4" t="s">
        <v>11</v>
      </c>
      <c r="F913" s="13" t="s">
        <v>16</v>
      </c>
      <c r="G913" s="35" t="str">
        <f t="shared" si="43"/>
        <v>LIVE</v>
      </c>
      <c r="H913" s="40">
        <v>24.8</v>
      </c>
      <c r="I913" s="12">
        <v>1</v>
      </c>
      <c r="J913" s="15">
        <v>2</v>
      </c>
      <c r="K913" s="26">
        <f t="shared" si="44"/>
        <v>483.05128641596667</v>
      </c>
      <c r="L913" s="27">
        <f>IF(H913&lt;VLOOKUP(B913,'Plot Info'!$A$2:$T$500,9,FALSE),K913*0.0001*(1/VLOOKUP(B913,'Plot Info'!$A$2:$T$500,12,FALSE)),K913*0.0001*(1/VLOOKUP(B913,'Plot Info'!$A$2:$T$500,13,FALSE)))</f>
        <v>0.38440000000000002</v>
      </c>
      <c r="M913" s="27">
        <f>IF(H913&lt;VLOOKUP(B913,'Plot Info'!$A$2:$T$500,9,FALSE),I913*1/(VLOOKUP(B913,'Plot Info'!$A$2:$T$500,12,FALSE)),I913*1/(VLOOKUP(B913,'Plot Info'!$A$2:$T$500,13,FALSE)))</f>
        <v>7.9577471545947667</v>
      </c>
      <c r="N913" s="8" t="s">
        <v>296</v>
      </c>
      <c r="O913" s="40">
        <v>10.17</v>
      </c>
      <c r="P913" s="12">
        <v>0</v>
      </c>
    </row>
    <row r="914" spans="1:16">
      <c r="A914" s="27" t="str">
        <f t="shared" si="42"/>
        <v>MMC015</v>
      </c>
      <c r="B914" s="4" t="s">
        <v>291</v>
      </c>
      <c r="C914" s="27" t="str">
        <f>VLOOKUP(B914,'Plot Info'!$A$2:$T$500,2,FALSE)</f>
        <v>Morgan Monroe State Park</v>
      </c>
      <c r="D914" s="37" t="s">
        <v>175</v>
      </c>
      <c r="E914" s="4" t="s">
        <v>293</v>
      </c>
      <c r="F914" s="13" t="s">
        <v>214</v>
      </c>
      <c r="G914" s="35" t="str">
        <f t="shared" si="43"/>
        <v>LIVE</v>
      </c>
      <c r="H914" s="40">
        <v>10.9</v>
      </c>
      <c r="I914" s="12">
        <v>1</v>
      </c>
      <c r="J914" s="15">
        <v>2</v>
      </c>
      <c r="K914" s="26">
        <f t="shared" si="44"/>
        <v>93.313155793250829</v>
      </c>
      <c r="L914" s="27">
        <f>IF(H914&lt;VLOOKUP(B914,'Plot Info'!$A$2:$T$500,9,FALSE),K914*0.0001*(1/VLOOKUP(B914,'Plot Info'!$A$2:$T$500,12,FALSE)),K914*0.0001*(1/VLOOKUP(B914,'Plot Info'!$A$2:$T$500,13,FALSE)))</f>
        <v>0.17575443786982248</v>
      </c>
      <c r="M914" s="27">
        <f>IF(H914&lt;VLOOKUP(B914,'Plot Info'!$A$2:$T$500,9,FALSE),I914*1/(VLOOKUP(B914,'Plot Info'!$A$2:$T$500,12,FALSE)),I914*1/(VLOOKUP(B914,'Plot Info'!$A$2:$T$500,13,FALSE)))</f>
        <v>18.834904507916608</v>
      </c>
      <c r="N914" s="8" t="s">
        <v>297</v>
      </c>
      <c r="O914" s="40">
        <v>6.01</v>
      </c>
      <c r="P914" s="12">
        <v>43</v>
      </c>
    </row>
    <row r="915" spans="1:16">
      <c r="A915" s="27" t="str">
        <f t="shared" si="42"/>
        <v>MMC016</v>
      </c>
      <c r="B915" s="4" t="s">
        <v>291</v>
      </c>
      <c r="C915" s="27" t="str">
        <f>VLOOKUP(B915,'Plot Info'!$A$2:$T$500,2,FALSE)</f>
        <v>Morgan Monroe State Park</v>
      </c>
      <c r="D915" s="37" t="s">
        <v>176</v>
      </c>
      <c r="E915" s="4" t="s">
        <v>36</v>
      </c>
      <c r="F915" s="13" t="s">
        <v>15</v>
      </c>
      <c r="G915" s="35" t="str">
        <f t="shared" si="43"/>
        <v>LIVE</v>
      </c>
      <c r="H915" s="40">
        <v>91.8</v>
      </c>
      <c r="I915" s="12">
        <v>1</v>
      </c>
      <c r="J915" s="15">
        <v>2</v>
      </c>
      <c r="K915" s="26">
        <f t="shared" si="44"/>
        <v>6618.7388185095115</v>
      </c>
      <c r="L915" s="27">
        <f>IF(H915&lt;VLOOKUP(B915,'Plot Info'!$A$2:$T$500,9,FALSE),K915*0.0001*(1/VLOOKUP(B915,'Plot Info'!$A$2:$T$500,12,FALSE)),K915*0.0001*(1/VLOOKUP(B915,'Plot Info'!$A$2:$T$500,13,FALSE)))</f>
        <v>5.2670249999999994</v>
      </c>
      <c r="M915" s="27">
        <f>IF(H915&lt;VLOOKUP(B915,'Plot Info'!$A$2:$T$500,9,FALSE),I915*1/(VLOOKUP(B915,'Plot Info'!$A$2:$T$500,12,FALSE)),I915*1/(VLOOKUP(B915,'Plot Info'!$A$2:$T$500,13,FALSE)))</f>
        <v>7.9577471545947667</v>
      </c>
      <c r="O915" s="40">
        <v>9.0500000000000007</v>
      </c>
      <c r="P915" s="12">
        <v>319</v>
      </c>
    </row>
    <row r="916" spans="1:16">
      <c r="A916" s="27" t="str">
        <f t="shared" si="42"/>
        <v>MMC017</v>
      </c>
      <c r="B916" s="4" t="s">
        <v>291</v>
      </c>
      <c r="C916" s="27" t="str">
        <f>VLOOKUP(B916,'Plot Info'!$A$2:$T$500,2,FALSE)</f>
        <v>Morgan Monroe State Park</v>
      </c>
      <c r="D916" s="37" t="s">
        <v>177</v>
      </c>
      <c r="E916" s="4" t="s">
        <v>82</v>
      </c>
      <c r="F916" s="13" t="s">
        <v>16</v>
      </c>
      <c r="G916" s="35" t="str">
        <f t="shared" si="43"/>
        <v>LIVE</v>
      </c>
      <c r="H916" s="40">
        <v>25.74</v>
      </c>
      <c r="I916" s="12">
        <v>1</v>
      </c>
      <c r="J916" s="15">
        <v>2</v>
      </c>
      <c r="K916" s="26">
        <f t="shared" si="44"/>
        <v>520.36366820338708</v>
      </c>
      <c r="L916" s="27">
        <f>IF(H916&lt;VLOOKUP(B916,'Plot Info'!$A$2:$T$500,9,FALSE),K916*0.0001*(1/VLOOKUP(B916,'Plot Info'!$A$2:$T$500,12,FALSE)),K916*0.0001*(1/VLOOKUP(B916,'Plot Info'!$A$2:$T$500,13,FALSE)))</f>
        <v>0.41409224999999988</v>
      </c>
      <c r="M916" s="27">
        <f>IF(H916&lt;VLOOKUP(B916,'Plot Info'!$A$2:$T$500,9,FALSE),I916*1/(VLOOKUP(B916,'Plot Info'!$A$2:$T$500,12,FALSE)),I916*1/(VLOOKUP(B916,'Plot Info'!$A$2:$T$500,13,FALSE)))</f>
        <v>7.9577471545947667</v>
      </c>
      <c r="O916" s="40">
        <v>1.37</v>
      </c>
      <c r="P916" s="12">
        <v>0</v>
      </c>
    </row>
    <row r="917" spans="1:16">
      <c r="A917" s="27" t="str">
        <f t="shared" si="42"/>
        <v>MMC018</v>
      </c>
      <c r="B917" s="4" t="s">
        <v>291</v>
      </c>
      <c r="C917" s="27" t="str">
        <f>VLOOKUP(B917,'Plot Info'!$A$2:$T$500,2,FALSE)</f>
        <v>Morgan Monroe State Park</v>
      </c>
      <c r="D917" s="37" t="s">
        <v>178</v>
      </c>
      <c r="E917" s="4" t="s">
        <v>82</v>
      </c>
      <c r="F917" s="13" t="s">
        <v>214</v>
      </c>
      <c r="G917" s="35" t="str">
        <f t="shared" si="43"/>
        <v>LIVE</v>
      </c>
      <c r="H917" s="40">
        <v>23.6</v>
      </c>
      <c r="I917" s="12">
        <v>1</v>
      </c>
      <c r="J917" s="15">
        <v>2</v>
      </c>
      <c r="K917" s="26">
        <f t="shared" si="44"/>
        <v>437.43536108584283</v>
      </c>
      <c r="L917" s="27">
        <f>IF(H917&lt;VLOOKUP(B917,'Plot Info'!$A$2:$T$500,9,FALSE),K917*0.0001*(1/VLOOKUP(B917,'Plot Info'!$A$2:$T$500,12,FALSE)),K917*0.0001*(1/VLOOKUP(B917,'Plot Info'!$A$2:$T$500,13,FALSE)))</f>
        <v>0.34810000000000002</v>
      </c>
      <c r="M917" s="27">
        <f>IF(H917&lt;VLOOKUP(B917,'Plot Info'!$A$2:$T$500,9,FALSE),I917*1/(VLOOKUP(B917,'Plot Info'!$A$2:$T$500,12,FALSE)),I917*1/(VLOOKUP(B917,'Plot Info'!$A$2:$T$500,13,FALSE)))</f>
        <v>7.9577471545947667</v>
      </c>
      <c r="O917" s="40">
        <v>11.87</v>
      </c>
      <c r="P917" s="12">
        <v>181</v>
      </c>
    </row>
    <row r="918" spans="1:16">
      <c r="A918" s="27" t="str">
        <f t="shared" si="42"/>
        <v>MMC019</v>
      </c>
      <c r="B918" s="4" t="s">
        <v>291</v>
      </c>
      <c r="C918" s="27" t="str">
        <f>VLOOKUP(B918,'Plot Info'!$A$2:$T$500,2,FALSE)</f>
        <v>Morgan Monroe State Park</v>
      </c>
      <c r="D918" s="37" t="s">
        <v>179</v>
      </c>
      <c r="E918" s="4" t="s">
        <v>11</v>
      </c>
      <c r="F918" s="13" t="s">
        <v>15</v>
      </c>
      <c r="G918" s="35" t="str">
        <f t="shared" si="43"/>
        <v>LIVE</v>
      </c>
      <c r="H918" s="40">
        <v>26.7</v>
      </c>
      <c r="I918" s="12">
        <v>1</v>
      </c>
      <c r="J918" s="15">
        <v>2</v>
      </c>
      <c r="K918" s="26">
        <f t="shared" si="44"/>
        <v>559.90249670440687</v>
      </c>
      <c r="L918" s="27">
        <f>IF(H918&lt;VLOOKUP(B918,'Plot Info'!$A$2:$T$500,9,FALSE),K918*0.0001*(1/VLOOKUP(B918,'Plot Info'!$A$2:$T$500,12,FALSE)),K918*0.0001*(1/VLOOKUP(B918,'Plot Info'!$A$2:$T$500,13,FALSE)))</f>
        <v>0.44555624999999993</v>
      </c>
      <c r="M918" s="27">
        <f>IF(H918&lt;VLOOKUP(B918,'Plot Info'!$A$2:$T$500,9,FALSE),I918*1/(VLOOKUP(B918,'Plot Info'!$A$2:$T$500,12,FALSE)),I918*1/(VLOOKUP(B918,'Plot Info'!$A$2:$T$500,13,FALSE)))</f>
        <v>7.9577471545947667</v>
      </c>
      <c r="N918" s="8" t="s">
        <v>298</v>
      </c>
      <c r="O918" s="40">
        <v>17.62</v>
      </c>
      <c r="P918" s="12">
        <v>266</v>
      </c>
    </row>
    <row r="919" spans="1:16">
      <c r="A919" s="27" t="str">
        <f t="shared" si="42"/>
        <v>MMC020</v>
      </c>
      <c r="B919" s="4" t="s">
        <v>291</v>
      </c>
      <c r="C919" s="27" t="str">
        <f>VLOOKUP(B919,'Plot Info'!$A$2:$T$500,2,FALSE)</f>
        <v>Morgan Monroe State Park</v>
      </c>
      <c r="D919" s="37" t="s">
        <v>180</v>
      </c>
      <c r="E919" s="4" t="s">
        <v>11</v>
      </c>
      <c r="F919" s="13" t="s">
        <v>15</v>
      </c>
      <c r="G919" s="35" t="str">
        <f t="shared" si="43"/>
        <v>LIVE</v>
      </c>
      <c r="H919" s="40">
        <v>41.1</v>
      </c>
      <c r="I919" s="12">
        <v>1</v>
      </c>
      <c r="J919" s="15">
        <v>2</v>
      </c>
      <c r="K919" s="26">
        <f t="shared" si="44"/>
        <v>1326.7024315926037</v>
      </c>
      <c r="L919" s="27">
        <f>IF(H919&lt;VLOOKUP(B919,'Plot Info'!$A$2:$T$500,9,FALSE),K919*0.0001*(1/VLOOKUP(B919,'Plot Info'!$A$2:$T$500,12,FALSE)),K919*0.0001*(1/VLOOKUP(B919,'Plot Info'!$A$2:$T$500,13,FALSE)))</f>
        <v>1.0557562500000002</v>
      </c>
      <c r="M919" s="27">
        <f>IF(H919&lt;VLOOKUP(B919,'Plot Info'!$A$2:$T$500,9,FALSE),I919*1/(VLOOKUP(B919,'Plot Info'!$A$2:$T$500,12,FALSE)),I919*1/(VLOOKUP(B919,'Plot Info'!$A$2:$T$500,13,FALSE)))</f>
        <v>7.9577471545947667</v>
      </c>
      <c r="O919" s="40">
        <v>16.11</v>
      </c>
      <c r="P919" s="12">
        <v>245</v>
      </c>
    </row>
    <row r="920" spans="1:16">
      <c r="A920" s="27" t="str">
        <f t="shared" si="42"/>
        <v>MMC021</v>
      </c>
      <c r="B920" s="4" t="s">
        <v>291</v>
      </c>
      <c r="C920" s="27" t="str">
        <f>VLOOKUP(B920,'Plot Info'!$A$2:$T$500,2,FALSE)</f>
        <v>Morgan Monroe State Park</v>
      </c>
      <c r="D920" s="37" t="s">
        <v>219</v>
      </c>
      <c r="E920" s="4" t="s">
        <v>11</v>
      </c>
      <c r="F920" s="13" t="s">
        <v>15</v>
      </c>
      <c r="G920" s="35" t="str">
        <f t="shared" si="43"/>
        <v>LIVE</v>
      </c>
      <c r="H920" s="40">
        <v>47.7</v>
      </c>
      <c r="I920" s="12">
        <v>1</v>
      </c>
      <c r="J920" s="15">
        <v>2</v>
      </c>
      <c r="K920" s="26">
        <f t="shared" si="44"/>
        <v>1787.0085871965805</v>
      </c>
      <c r="L920" s="27">
        <f>IF(H920&lt;VLOOKUP(B920,'Plot Info'!$A$2:$T$500,9,FALSE),K920*0.0001*(1/VLOOKUP(B920,'Plot Info'!$A$2:$T$500,12,FALSE)),K920*0.0001*(1/VLOOKUP(B920,'Plot Info'!$A$2:$T$500,13,FALSE)))</f>
        <v>1.4220562500000002</v>
      </c>
      <c r="M920" s="27">
        <f>IF(H920&lt;VLOOKUP(B920,'Plot Info'!$A$2:$T$500,9,FALSE),I920*1/(VLOOKUP(B920,'Plot Info'!$A$2:$T$500,12,FALSE)),I920*1/(VLOOKUP(B920,'Plot Info'!$A$2:$T$500,13,FALSE)))</f>
        <v>7.9577471545947667</v>
      </c>
      <c r="O920" s="40">
        <v>15.63</v>
      </c>
      <c r="P920" s="12">
        <v>206</v>
      </c>
    </row>
    <row r="921" spans="1:16">
      <c r="A921" s="27" t="str">
        <f t="shared" si="42"/>
        <v>MMC022</v>
      </c>
      <c r="B921" s="4" t="s">
        <v>291</v>
      </c>
      <c r="C921" s="27" t="str">
        <f>VLOOKUP(B921,'Plot Info'!$A$2:$T$500,2,FALSE)</f>
        <v>Morgan Monroe State Park</v>
      </c>
      <c r="D921" s="37" t="s">
        <v>220</v>
      </c>
      <c r="E921" s="4" t="s">
        <v>82</v>
      </c>
      <c r="F921" s="13" t="s">
        <v>16</v>
      </c>
      <c r="G921" s="35" t="str">
        <f t="shared" si="43"/>
        <v>LIVE</v>
      </c>
      <c r="H921" s="40">
        <v>20.3</v>
      </c>
      <c r="I921" s="12">
        <v>1</v>
      </c>
      <c r="J921" s="15">
        <v>2</v>
      </c>
      <c r="K921" s="26">
        <f t="shared" si="44"/>
        <v>323.65472915445451</v>
      </c>
      <c r="L921" s="27">
        <f>IF(H921&lt;VLOOKUP(B921,'Plot Info'!$A$2:$T$500,9,FALSE),K921*0.0001*(1/VLOOKUP(B921,'Plot Info'!$A$2:$T$500,12,FALSE)),K921*0.0001*(1/VLOOKUP(B921,'Plot Info'!$A$2:$T$500,13,FALSE)))</f>
        <v>0.25755625000000004</v>
      </c>
      <c r="M921" s="27">
        <f>IF(H921&lt;VLOOKUP(B921,'Plot Info'!$A$2:$T$500,9,FALSE),I921*1/(VLOOKUP(B921,'Plot Info'!$A$2:$T$500,12,FALSE)),I921*1/(VLOOKUP(B921,'Plot Info'!$A$2:$T$500,13,FALSE)))</f>
        <v>7.9577471545947667</v>
      </c>
      <c r="O921" s="40">
        <v>15.3</v>
      </c>
      <c r="P921" s="12">
        <v>180</v>
      </c>
    </row>
    <row r="922" spans="1:16">
      <c r="A922" s="27" t="str">
        <f t="shared" si="42"/>
        <v>MMC023</v>
      </c>
      <c r="B922" s="4" t="s">
        <v>291</v>
      </c>
      <c r="C922" s="27" t="str">
        <f>VLOOKUP(B922,'Plot Info'!$A$2:$T$500,2,FALSE)</f>
        <v>Morgan Monroe State Park</v>
      </c>
      <c r="D922" s="37" t="s">
        <v>221</v>
      </c>
      <c r="E922" s="4" t="s">
        <v>77</v>
      </c>
      <c r="F922" s="13" t="s">
        <v>15</v>
      </c>
      <c r="G922" s="35" t="str">
        <f t="shared" si="43"/>
        <v>LIVE</v>
      </c>
      <c r="H922" s="40">
        <v>28.7</v>
      </c>
      <c r="I922" s="12">
        <v>1</v>
      </c>
      <c r="J922" s="15">
        <v>2</v>
      </c>
      <c r="K922" s="26">
        <f t="shared" si="44"/>
        <v>646.92461320884411</v>
      </c>
      <c r="L922" s="27">
        <f>IF(H922&lt;VLOOKUP(B922,'Plot Info'!$A$2:$T$500,9,FALSE),K922*0.0001*(1/VLOOKUP(B922,'Plot Info'!$A$2:$T$500,12,FALSE)),K922*0.0001*(1/VLOOKUP(B922,'Plot Info'!$A$2:$T$500,13,FALSE)))</f>
        <v>0.51480624999999991</v>
      </c>
      <c r="M922" s="27">
        <f>IF(H922&lt;VLOOKUP(B922,'Plot Info'!$A$2:$T$500,9,FALSE),I922*1/(VLOOKUP(B922,'Plot Info'!$A$2:$T$500,12,FALSE)),I922*1/(VLOOKUP(B922,'Plot Info'!$A$2:$T$500,13,FALSE)))</f>
        <v>7.9577471545947667</v>
      </c>
      <c r="O922" s="40">
        <v>19.600000000000001</v>
      </c>
      <c r="P922" s="12">
        <v>158</v>
      </c>
    </row>
    <row r="923" spans="1:16">
      <c r="A923" s="27" t="str">
        <f t="shared" si="42"/>
        <v>MMC024</v>
      </c>
      <c r="B923" s="4" t="s">
        <v>291</v>
      </c>
      <c r="C923" s="27" t="str">
        <f>VLOOKUP(B923,'Plot Info'!$A$2:$T$500,2,FALSE)</f>
        <v>Morgan Monroe State Park</v>
      </c>
      <c r="D923" s="37" t="s">
        <v>222</v>
      </c>
      <c r="E923" s="4" t="s">
        <v>36</v>
      </c>
      <c r="F923" s="13" t="s">
        <v>15</v>
      </c>
      <c r="G923" s="35" t="str">
        <f t="shared" si="43"/>
        <v>LIVE</v>
      </c>
      <c r="H923" s="40">
        <v>55.6</v>
      </c>
      <c r="I923" s="12">
        <v>1</v>
      </c>
      <c r="J923" s="15">
        <v>2</v>
      </c>
      <c r="K923" s="26">
        <f t="shared" si="44"/>
        <v>2427.9484664003357</v>
      </c>
      <c r="L923" s="27">
        <f>IF(H923&lt;VLOOKUP(B923,'Plot Info'!$A$2:$T$500,9,FALSE),K923*0.0001*(1/VLOOKUP(B923,'Plot Info'!$A$2:$T$500,12,FALSE)),K923*0.0001*(1/VLOOKUP(B923,'Plot Info'!$A$2:$T$500,13,FALSE)))</f>
        <v>1.9321000000000002</v>
      </c>
      <c r="M923" s="27">
        <f>IF(H923&lt;VLOOKUP(B923,'Plot Info'!$A$2:$T$500,9,FALSE),I923*1/(VLOOKUP(B923,'Plot Info'!$A$2:$T$500,12,FALSE)),I923*1/(VLOOKUP(B923,'Plot Info'!$A$2:$T$500,13,FALSE)))</f>
        <v>7.9577471545947667</v>
      </c>
      <c r="O923" s="40">
        <v>15.45</v>
      </c>
      <c r="P923" s="12">
        <v>125</v>
      </c>
    </row>
    <row r="924" spans="1:16">
      <c r="A924" s="27" t="str">
        <f t="shared" si="42"/>
        <v>MMC025</v>
      </c>
      <c r="B924" s="4" t="s">
        <v>291</v>
      </c>
      <c r="C924" s="27" t="str">
        <f>VLOOKUP(B924,'Plot Info'!$A$2:$T$500,2,FALSE)</f>
        <v>Morgan Monroe State Park</v>
      </c>
      <c r="D924" s="37" t="s">
        <v>223</v>
      </c>
      <c r="E924" s="4" t="s">
        <v>555</v>
      </c>
      <c r="F924" s="13" t="s">
        <v>15</v>
      </c>
      <c r="G924" s="35" t="str">
        <f t="shared" si="43"/>
        <v>LIVE</v>
      </c>
      <c r="H924" s="40">
        <v>26</v>
      </c>
      <c r="I924" s="12">
        <v>1</v>
      </c>
      <c r="J924" s="15">
        <v>2</v>
      </c>
      <c r="K924" s="26">
        <f t="shared" si="44"/>
        <v>530.92915845667505</v>
      </c>
      <c r="L924" s="27">
        <f>IF(H924&lt;VLOOKUP(B924,'Plot Info'!$A$2:$T$500,9,FALSE),K924*0.0001*(1/VLOOKUP(B924,'Plot Info'!$A$2:$T$500,12,FALSE)),K924*0.0001*(1/VLOOKUP(B924,'Plot Info'!$A$2:$T$500,13,FALSE)))</f>
        <v>0.42249999999999999</v>
      </c>
      <c r="M924" s="27">
        <f>IF(H924&lt;VLOOKUP(B924,'Plot Info'!$A$2:$T$500,9,FALSE),I924*1/(VLOOKUP(B924,'Plot Info'!$A$2:$T$500,12,FALSE)),I924*1/(VLOOKUP(B924,'Plot Info'!$A$2:$T$500,13,FALSE)))</f>
        <v>7.9577471545947667</v>
      </c>
      <c r="O924" s="40">
        <v>15.53</v>
      </c>
      <c r="P924" s="12">
        <v>114</v>
      </c>
    </row>
    <row r="925" spans="1:16">
      <c r="A925" s="27" t="str">
        <f t="shared" si="42"/>
        <v>MMC026</v>
      </c>
      <c r="B925" s="4" t="s">
        <v>291</v>
      </c>
      <c r="C925" s="27" t="str">
        <f>VLOOKUP(B925,'Plot Info'!$A$2:$T$500,2,FALSE)</f>
        <v>Morgan Monroe State Park</v>
      </c>
      <c r="D925" s="37" t="s">
        <v>224</v>
      </c>
      <c r="E925" s="4" t="s">
        <v>77</v>
      </c>
      <c r="F925" s="13" t="s">
        <v>15</v>
      </c>
      <c r="G925" s="35" t="str">
        <f t="shared" si="43"/>
        <v>LIVE</v>
      </c>
      <c r="H925" s="40">
        <v>48.8</v>
      </c>
      <c r="I925" s="12">
        <v>1</v>
      </c>
      <c r="J925" s="15">
        <v>2</v>
      </c>
      <c r="K925" s="26">
        <f t="shared" si="44"/>
        <v>1870.3786022412189</v>
      </c>
      <c r="L925" s="27">
        <f>IF(H925&lt;VLOOKUP(B925,'Plot Info'!$A$2:$T$500,9,FALSE),K925*0.0001*(1/VLOOKUP(B925,'Plot Info'!$A$2:$T$500,12,FALSE)),K925*0.0001*(1/VLOOKUP(B925,'Plot Info'!$A$2:$T$500,13,FALSE)))</f>
        <v>1.4883999999999997</v>
      </c>
      <c r="M925" s="27">
        <f>IF(H925&lt;VLOOKUP(B925,'Plot Info'!$A$2:$T$500,9,FALSE),I925*1/(VLOOKUP(B925,'Plot Info'!$A$2:$T$500,12,FALSE)),I925*1/(VLOOKUP(B925,'Plot Info'!$A$2:$T$500,13,FALSE)))</f>
        <v>7.9577471545947667</v>
      </c>
      <c r="O925" s="40">
        <v>17.579999999999998</v>
      </c>
      <c r="P925" s="12">
        <v>61</v>
      </c>
    </row>
    <row r="926" spans="1:16">
      <c r="A926" s="27" t="str">
        <f t="shared" si="42"/>
        <v>MMC027</v>
      </c>
      <c r="B926" s="4" t="s">
        <v>291</v>
      </c>
      <c r="C926" s="27" t="str">
        <f>VLOOKUP(B926,'Plot Info'!$A$2:$T$500,2,FALSE)</f>
        <v>Morgan Monroe State Park</v>
      </c>
      <c r="D926" s="37" t="s">
        <v>225</v>
      </c>
      <c r="E926" s="4" t="s">
        <v>77</v>
      </c>
      <c r="F926" s="13" t="s">
        <v>15</v>
      </c>
      <c r="G926" s="35" t="str">
        <f t="shared" si="43"/>
        <v>LIVE</v>
      </c>
      <c r="H926" s="40">
        <v>37.4</v>
      </c>
      <c r="I926" s="12">
        <v>1</v>
      </c>
      <c r="J926" s="15">
        <v>2</v>
      </c>
      <c r="K926" s="26">
        <f t="shared" si="44"/>
        <v>1098.5835350338148</v>
      </c>
      <c r="L926" s="27">
        <f>IF(H926&lt;VLOOKUP(B926,'Plot Info'!$A$2:$T$500,9,FALSE),K926*0.0001*(1/VLOOKUP(B926,'Plot Info'!$A$2:$T$500,12,FALSE)),K926*0.0001*(1/VLOOKUP(B926,'Plot Info'!$A$2:$T$500,13,FALSE)))</f>
        <v>0.87422500000000003</v>
      </c>
      <c r="M926" s="27">
        <f>IF(H926&lt;VLOOKUP(B926,'Plot Info'!$A$2:$T$500,9,FALSE),I926*1/(VLOOKUP(B926,'Plot Info'!$A$2:$T$500,12,FALSE)),I926*1/(VLOOKUP(B926,'Plot Info'!$A$2:$T$500,13,FALSE)))</f>
        <v>7.9577471545947667</v>
      </c>
      <c r="N926" s="8" t="s">
        <v>299</v>
      </c>
      <c r="O926" s="40">
        <v>14.05</v>
      </c>
      <c r="P926" s="12">
        <v>50</v>
      </c>
    </row>
    <row r="927" spans="1:16">
      <c r="A927" s="46" t="str">
        <f t="shared" si="42"/>
        <v>MMC028</v>
      </c>
      <c r="B927" s="46" t="s">
        <v>291</v>
      </c>
      <c r="C927" s="46" t="str">
        <f>VLOOKUP(B927,'Plot Info'!$A$2:$T$500,2,FALSE)</f>
        <v>Morgan Monroe State Park</v>
      </c>
      <c r="D927" s="47" t="s">
        <v>226</v>
      </c>
      <c r="E927" s="46" t="s">
        <v>11</v>
      </c>
      <c r="F927" s="48" t="s">
        <v>16</v>
      </c>
      <c r="G927" s="49" t="str">
        <f t="shared" si="43"/>
        <v>LIVE</v>
      </c>
      <c r="H927" s="50">
        <v>33.200000000000003</v>
      </c>
      <c r="I927" s="51">
        <v>1</v>
      </c>
      <c r="J927" s="52">
        <v>2</v>
      </c>
      <c r="K927" s="53">
        <f t="shared" si="44"/>
        <v>865.69727162320362</v>
      </c>
      <c r="L927" s="46">
        <f>IF(H927&lt;VLOOKUP(B927,'Plot Info'!$A$2:$T$500,9,FALSE),K927*0.0001*(1/VLOOKUP(B927,'Plot Info'!$A$2:$T$500,12,FALSE)),K927*0.0001*(1/VLOOKUP(B927,'Plot Info'!$A$2:$T$500,13,FALSE)))</f>
        <v>0.68890000000000018</v>
      </c>
      <c r="M927" s="46">
        <f>IF(H927&lt;VLOOKUP(B927,'Plot Info'!$A$2:$T$500,9,FALSE),I927*1/(VLOOKUP(B927,'Plot Info'!$A$2:$T$500,12,FALSE)),I927*1/(VLOOKUP(B927,'Plot Info'!$A$2:$T$500,13,FALSE)))</f>
        <v>7.9577471545947667</v>
      </c>
      <c r="N927" s="54" t="s">
        <v>300</v>
      </c>
      <c r="O927" s="50">
        <v>14.84</v>
      </c>
      <c r="P927" s="51">
        <v>42</v>
      </c>
    </row>
    <row r="928" spans="1:16">
      <c r="A928" s="27" t="str">
        <f t="shared" si="42"/>
        <v>MMC029</v>
      </c>
      <c r="B928" s="4" t="s">
        <v>291</v>
      </c>
      <c r="C928" s="27" t="str">
        <f>VLOOKUP(B928,'Plot Info'!$A$2:$T$500,2,FALSE)</f>
        <v>Morgan Monroe State Park</v>
      </c>
      <c r="D928" s="37" t="s">
        <v>227</v>
      </c>
      <c r="E928" s="4" t="s">
        <v>11</v>
      </c>
      <c r="F928" s="13" t="s">
        <v>15</v>
      </c>
      <c r="G928" s="35" t="str">
        <f t="shared" si="43"/>
        <v>LIVE</v>
      </c>
      <c r="H928" s="40">
        <v>35.200000000000003</v>
      </c>
      <c r="I928" s="12">
        <v>1</v>
      </c>
      <c r="J928" s="15">
        <v>2</v>
      </c>
      <c r="K928" s="26">
        <f t="shared" si="44"/>
        <v>973.1397403759745</v>
      </c>
      <c r="L928" s="27">
        <f>IF(H928&lt;VLOOKUP(B928,'Plot Info'!$A$2:$T$500,9,FALSE),K928*0.0001*(1/VLOOKUP(B928,'Plot Info'!$A$2:$T$500,12,FALSE)),K928*0.0001*(1/VLOOKUP(B928,'Plot Info'!$A$2:$T$500,13,FALSE)))</f>
        <v>0.77440000000000009</v>
      </c>
      <c r="M928" s="27">
        <f>IF(H928&lt;VLOOKUP(B928,'Plot Info'!$A$2:$T$500,9,FALSE),I928*1/(VLOOKUP(B928,'Plot Info'!$A$2:$T$500,12,FALSE)),I928*1/(VLOOKUP(B928,'Plot Info'!$A$2:$T$500,13,FALSE)))</f>
        <v>7.9577471545947667</v>
      </c>
      <c r="N928" s="8" t="s">
        <v>301</v>
      </c>
      <c r="O928" s="40">
        <v>15.49</v>
      </c>
      <c r="P928" s="12">
        <v>24</v>
      </c>
    </row>
    <row r="929" spans="1:16">
      <c r="A929" s="27" t="str">
        <f t="shared" si="42"/>
        <v>MMC030</v>
      </c>
      <c r="B929" s="4" t="s">
        <v>291</v>
      </c>
      <c r="C929" s="27" t="str">
        <f>VLOOKUP(B929,'Plot Info'!$A$2:$T$500,2,FALSE)</f>
        <v>Morgan Monroe State Park</v>
      </c>
      <c r="D929" s="37" t="s">
        <v>228</v>
      </c>
      <c r="E929" s="4" t="s">
        <v>281</v>
      </c>
      <c r="F929" s="13" t="s">
        <v>15</v>
      </c>
      <c r="G929" s="35" t="str">
        <f t="shared" si="43"/>
        <v>LIVE</v>
      </c>
      <c r="H929" s="40">
        <v>44.5</v>
      </c>
      <c r="I929" s="12">
        <v>1</v>
      </c>
      <c r="J929" s="15">
        <v>2</v>
      </c>
      <c r="K929" s="26">
        <f t="shared" si="44"/>
        <v>1555.2847130677969</v>
      </c>
      <c r="L929" s="27">
        <f>IF(H929&lt;VLOOKUP(B929,'Plot Info'!$A$2:$T$500,9,FALSE),K929*0.0001*(1/VLOOKUP(B929,'Plot Info'!$A$2:$T$500,12,FALSE)),K929*0.0001*(1/VLOOKUP(B929,'Plot Info'!$A$2:$T$500,13,FALSE)))</f>
        <v>1.2376562500000001</v>
      </c>
      <c r="M929" s="27">
        <f>IF(H929&lt;VLOOKUP(B929,'Plot Info'!$A$2:$T$500,9,FALSE),I929*1/(VLOOKUP(B929,'Plot Info'!$A$2:$T$500,12,FALSE)),I929*1/(VLOOKUP(B929,'Plot Info'!$A$2:$T$500,13,FALSE)))</f>
        <v>7.9577471545947667</v>
      </c>
      <c r="N929" s="8" t="s">
        <v>302</v>
      </c>
      <c r="O929" s="40">
        <v>17.670000000000002</v>
      </c>
      <c r="P929" s="12">
        <v>8</v>
      </c>
    </row>
    <row r="930" spans="1:16">
      <c r="A930" s="27" t="str">
        <f t="shared" si="42"/>
        <v>MMC031</v>
      </c>
      <c r="B930" s="4" t="s">
        <v>291</v>
      </c>
      <c r="C930" s="27" t="str">
        <f>VLOOKUP(B930,'Plot Info'!$A$2:$T$500,2,FALSE)</f>
        <v>Morgan Monroe State Park</v>
      </c>
      <c r="D930" s="37" t="s">
        <v>229</v>
      </c>
      <c r="E930" s="4" t="s">
        <v>11</v>
      </c>
      <c r="F930" s="13" t="s">
        <v>15</v>
      </c>
      <c r="G930" s="35" t="str">
        <f t="shared" si="43"/>
        <v>LIVE</v>
      </c>
      <c r="H930" s="40">
        <v>30.2</v>
      </c>
      <c r="I930" s="12">
        <v>1</v>
      </c>
      <c r="J930" s="15">
        <v>2</v>
      </c>
      <c r="K930" s="26">
        <f t="shared" si="44"/>
        <v>716.31454094500873</v>
      </c>
      <c r="L930" s="27">
        <f>IF(H930&lt;VLOOKUP(B930,'Plot Info'!$A$2:$T$500,9,FALSE),K930*0.0001*(1/VLOOKUP(B930,'Plot Info'!$A$2:$T$500,12,FALSE)),K930*0.0001*(1/VLOOKUP(B930,'Plot Info'!$A$2:$T$500,13,FALSE)))</f>
        <v>0.570025</v>
      </c>
      <c r="M930" s="27">
        <f>IF(H930&lt;VLOOKUP(B930,'Plot Info'!$A$2:$T$500,9,FALSE),I930*1/(VLOOKUP(B930,'Plot Info'!$A$2:$T$500,12,FALSE)),I930*1/(VLOOKUP(B930,'Plot Info'!$A$2:$T$500,13,FALSE)))</f>
        <v>7.9577471545947667</v>
      </c>
      <c r="N930" s="8" t="s">
        <v>303</v>
      </c>
      <c r="O930" s="40">
        <v>16.37</v>
      </c>
      <c r="P930" s="12">
        <v>359</v>
      </c>
    </row>
    <row r="931" spans="1:16">
      <c r="A931" s="27" t="str">
        <f t="shared" si="42"/>
        <v>MMC032</v>
      </c>
      <c r="B931" s="4" t="s">
        <v>291</v>
      </c>
      <c r="C931" s="27" t="str">
        <f>VLOOKUP(B931,'Plot Info'!$A$2:$T$500,2,FALSE)</f>
        <v>Morgan Monroe State Park</v>
      </c>
      <c r="D931" s="37" t="s">
        <v>230</v>
      </c>
      <c r="E931" s="4" t="s">
        <v>284</v>
      </c>
      <c r="F931" s="13" t="s">
        <v>15</v>
      </c>
      <c r="G931" s="35" t="str">
        <f t="shared" si="43"/>
        <v>LIVE</v>
      </c>
      <c r="H931" s="40">
        <v>51.2</v>
      </c>
      <c r="I931" s="12">
        <v>1</v>
      </c>
      <c r="J931" s="15">
        <v>2</v>
      </c>
      <c r="K931" s="26">
        <f t="shared" si="44"/>
        <v>2058.874161456607</v>
      </c>
      <c r="L931" s="27">
        <f>IF(H931&lt;VLOOKUP(B931,'Plot Info'!$A$2:$T$500,9,FALSE),K931*0.0001*(1/VLOOKUP(B931,'Plot Info'!$A$2:$T$500,12,FALSE)),K931*0.0001*(1/VLOOKUP(B931,'Plot Info'!$A$2:$T$500,13,FALSE)))</f>
        <v>1.6384000000000003</v>
      </c>
      <c r="M931" s="27">
        <f>IF(H931&lt;VLOOKUP(B931,'Plot Info'!$A$2:$T$500,9,FALSE),I931*1/(VLOOKUP(B931,'Plot Info'!$A$2:$T$500,12,FALSE)),I931*1/(VLOOKUP(B931,'Plot Info'!$A$2:$T$500,13,FALSE)))</f>
        <v>7.9577471545947667</v>
      </c>
      <c r="O931" s="40">
        <v>19.27</v>
      </c>
      <c r="P931" s="12">
        <v>306</v>
      </c>
    </row>
    <row r="932" spans="1:16">
      <c r="A932" s="27" t="str">
        <f t="shared" si="42"/>
        <v>MMC033</v>
      </c>
      <c r="B932" s="4" t="s">
        <v>291</v>
      </c>
      <c r="C932" s="27" t="str">
        <f>VLOOKUP(B932,'Plot Info'!$A$2:$T$500,2,FALSE)</f>
        <v>Morgan Monroe State Park</v>
      </c>
      <c r="D932" s="37" t="s">
        <v>231</v>
      </c>
      <c r="E932" s="4" t="s">
        <v>36</v>
      </c>
      <c r="F932" s="13" t="s">
        <v>15</v>
      </c>
      <c r="G932" s="35" t="str">
        <f t="shared" si="43"/>
        <v>LIVE</v>
      </c>
      <c r="H932" s="40">
        <v>58.6</v>
      </c>
      <c r="I932" s="12">
        <v>1</v>
      </c>
      <c r="J932" s="15">
        <v>2</v>
      </c>
      <c r="K932" s="26">
        <f t="shared" si="44"/>
        <v>2697.0258771803014</v>
      </c>
      <c r="L932" s="27">
        <f>IF(H932&lt;VLOOKUP(B932,'Plot Info'!$A$2:$T$500,9,FALSE),K932*0.0001*(1/VLOOKUP(B932,'Plot Info'!$A$2:$T$500,12,FALSE)),K932*0.0001*(1/VLOOKUP(B932,'Plot Info'!$A$2:$T$500,13,FALSE)))</f>
        <v>2.1462250000000003</v>
      </c>
      <c r="M932" s="27">
        <f>IF(H932&lt;VLOOKUP(B932,'Plot Info'!$A$2:$T$500,9,FALSE),I932*1/(VLOOKUP(B932,'Plot Info'!$A$2:$T$500,12,FALSE)),I932*1/(VLOOKUP(B932,'Plot Info'!$A$2:$T$500,13,FALSE)))</f>
        <v>7.9577471545947667</v>
      </c>
      <c r="N932" s="8" t="s">
        <v>304</v>
      </c>
      <c r="O932" s="40">
        <v>18.04</v>
      </c>
      <c r="P932" s="12">
        <v>290</v>
      </c>
    </row>
    <row r="933" spans="1:16">
      <c r="A933" s="27" t="str">
        <f t="shared" si="42"/>
        <v>MOA001</v>
      </c>
      <c r="B933" s="4" t="s">
        <v>208</v>
      </c>
      <c r="C933" s="27" t="str">
        <f>VLOOKUP(B933,'Plot Info'!$A$2:$T$500,2,FALSE)</f>
        <v>Missouri Ozark</v>
      </c>
      <c r="D933" s="37" t="s">
        <v>161</v>
      </c>
      <c r="E933" s="4" t="s">
        <v>210</v>
      </c>
      <c r="F933" s="4" t="s">
        <v>214</v>
      </c>
      <c r="G933" s="35" t="str">
        <f t="shared" si="43"/>
        <v>LIVE</v>
      </c>
      <c r="H933" s="40">
        <v>19.09</v>
      </c>
      <c r="I933" s="12">
        <v>1</v>
      </c>
      <c r="J933" s="15">
        <v>2</v>
      </c>
      <c r="K933" s="26">
        <f t="shared" si="44"/>
        <v>286.22116043042161</v>
      </c>
      <c r="L933" s="27">
        <f>IF(H933&lt;VLOOKUP(B933,'Plot Info'!$A$2:$T$500,9,FALSE),K933*0.0001*(1/VLOOKUP(B933,'Plot Info'!$A$2:$T$500,12,FALSE)),K933*0.0001*(1/VLOOKUP(B933,'Plot Info'!$A$2:$T$500,13,FALSE)))</f>
        <v>0.53909482248520713</v>
      </c>
      <c r="M933" s="27">
        <f>IF(H933&lt;VLOOKUP(B933,'Plot Info'!$A$2:$T$500,9,FALSE),I933*1/(VLOOKUP(B933,'Plot Info'!$A$2:$T$500,12,FALSE)),I933*1/(VLOOKUP(B933,'Plot Info'!$A$2:$T$500,13,FALSE)))</f>
        <v>18.834904507916608</v>
      </c>
      <c r="O933" s="40">
        <v>11.07</v>
      </c>
      <c r="P933" s="12">
        <v>29</v>
      </c>
    </row>
    <row r="934" spans="1:16">
      <c r="A934" s="27" t="str">
        <f t="shared" si="42"/>
        <v>MOA002</v>
      </c>
      <c r="B934" s="4" t="s">
        <v>208</v>
      </c>
      <c r="C934" s="27" t="str">
        <f>VLOOKUP(B934,'Plot Info'!$A$2:$T$500,2,FALSE)</f>
        <v>Missouri Ozark</v>
      </c>
      <c r="D934" s="37" t="s">
        <v>162</v>
      </c>
      <c r="E934" s="4" t="s">
        <v>211</v>
      </c>
      <c r="F934" s="4" t="s">
        <v>15</v>
      </c>
      <c r="G934" s="35" t="str">
        <f t="shared" si="43"/>
        <v>LIVE</v>
      </c>
      <c r="H934" s="40">
        <v>31.9</v>
      </c>
      <c r="I934" s="12">
        <v>1</v>
      </c>
      <c r="J934" s="15">
        <v>2</v>
      </c>
      <c r="K934" s="26">
        <f t="shared" si="44"/>
        <v>799.2290250548773</v>
      </c>
      <c r="L934" s="27">
        <f>IF(H934&lt;VLOOKUP(B934,'Plot Info'!$A$2:$T$500,9,FALSE),K934*0.0001*(1/VLOOKUP(B934,'Plot Info'!$A$2:$T$500,12,FALSE)),K934*0.0001*(1/VLOOKUP(B934,'Plot Info'!$A$2:$T$500,13,FALSE)))</f>
        <v>0.63600625</v>
      </c>
      <c r="M934" s="27">
        <f>IF(H934&lt;VLOOKUP(B934,'Plot Info'!$A$2:$T$500,9,FALSE),I934*1/(VLOOKUP(B934,'Plot Info'!$A$2:$T$500,12,FALSE)),I934*1/(VLOOKUP(B934,'Plot Info'!$A$2:$T$500,13,FALSE)))</f>
        <v>7.9577471545947667</v>
      </c>
      <c r="O934" s="40">
        <v>5.31</v>
      </c>
      <c r="P934" s="12">
        <v>350</v>
      </c>
    </row>
    <row r="935" spans="1:16">
      <c r="A935" s="27" t="str">
        <f t="shared" si="42"/>
        <v>MOA003</v>
      </c>
      <c r="B935" s="4" t="s">
        <v>208</v>
      </c>
      <c r="C935" s="27" t="str">
        <f>VLOOKUP(B935,'Plot Info'!$A$2:$T$500,2,FALSE)</f>
        <v>Missouri Ozark</v>
      </c>
      <c r="D935" s="37" t="s">
        <v>163</v>
      </c>
      <c r="E935" s="4" t="s">
        <v>211</v>
      </c>
      <c r="F935" s="4" t="s">
        <v>15</v>
      </c>
      <c r="G935" s="35" t="str">
        <f t="shared" si="43"/>
        <v>LIVE</v>
      </c>
      <c r="H935" s="40">
        <v>29.41</v>
      </c>
      <c r="I935" s="12">
        <v>1</v>
      </c>
      <c r="J935" s="15">
        <v>2</v>
      </c>
      <c r="K935" s="26">
        <f t="shared" si="44"/>
        <v>679.32864917411234</v>
      </c>
      <c r="L935" s="27">
        <f>IF(H935&lt;VLOOKUP(B935,'Plot Info'!$A$2:$T$500,9,FALSE),K935*0.0001*(1/VLOOKUP(B935,'Plot Info'!$A$2:$T$500,12,FALSE)),K935*0.0001*(1/VLOOKUP(B935,'Plot Info'!$A$2:$T$500,13,FALSE)))</f>
        <v>0.54059256249999998</v>
      </c>
      <c r="M935" s="27">
        <f>IF(H935&lt;VLOOKUP(B935,'Plot Info'!$A$2:$T$500,9,FALSE),I935*1/(VLOOKUP(B935,'Plot Info'!$A$2:$T$500,12,FALSE)),I935*1/(VLOOKUP(B935,'Plot Info'!$A$2:$T$500,13,FALSE)))</f>
        <v>7.9577471545947667</v>
      </c>
      <c r="O935" s="40">
        <v>5.31</v>
      </c>
      <c r="P935" s="12">
        <v>350</v>
      </c>
    </row>
    <row r="936" spans="1:16">
      <c r="A936" s="27" t="str">
        <f t="shared" si="42"/>
        <v>MOA004</v>
      </c>
      <c r="B936" s="4" t="s">
        <v>208</v>
      </c>
      <c r="C936" s="27" t="str">
        <f>VLOOKUP(B936,'Plot Info'!$A$2:$T$500,2,FALSE)</f>
        <v>Missouri Ozark</v>
      </c>
      <c r="D936" s="37" t="s">
        <v>164</v>
      </c>
      <c r="E936" s="4" t="s">
        <v>210</v>
      </c>
      <c r="F936" s="4" t="s">
        <v>15</v>
      </c>
      <c r="G936" s="35" t="str">
        <f t="shared" si="43"/>
        <v>LIVE</v>
      </c>
      <c r="H936" s="40">
        <v>27.32</v>
      </c>
      <c r="I936" s="12">
        <v>1</v>
      </c>
      <c r="J936" s="15">
        <v>2</v>
      </c>
      <c r="K936" s="26">
        <f t="shared" si="44"/>
        <v>586.20736615217959</v>
      </c>
      <c r="L936" s="27">
        <f>IF(H936&lt;VLOOKUP(B936,'Plot Info'!$A$2:$T$500,9,FALSE),K936*0.0001*(1/VLOOKUP(B936,'Plot Info'!$A$2:$T$500,12,FALSE)),K936*0.0001*(1/VLOOKUP(B936,'Plot Info'!$A$2:$T$500,13,FALSE)))</f>
        <v>0.46648899999999999</v>
      </c>
      <c r="M936" s="27">
        <f>IF(H936&lt;VLOOKUP(B936,'Plot Info'!$A$2:$T$500,9,FALSE),I936*1/(VLOOKUP(B936,'Plot Info'!$A$2:$T$500,12,FALSE)),I936*1/(VLOOKUP(B936,'Plot Info'!$A$2:$T$500,13,FALSE)))</f>
        <v>7.9577471545947667</v>
      </c>
      <c r="O936" s="40">
        <v>9.77</v>
      </c>
      <c r="P936" s="12">
        <v>312</v>
      </c>
    </row>
    <row r="937" spans="1:16">
      <c r="A937" s="27" t="str">
        <f t="shared" si="42"/>
        <v>MOA005</v>
      </c>
      <c r="B937" s="4" t="s">
        <v>208</v>
      </c>
      <c r="C937" s="27" t="str">
        <f>VLOOKUP(B937,'Plot Info'!$A$2:$T$500,2,FALSE)</f>
        <v>Missouri Ozark</v>
      </c>
      <c r="D937" s="37" t="s">
        <v>165</v>
      </c>
      <c r="E937" s="4" t="s">
        <v>210</v>
      </c>
      <c r="F937" s="4" t="s">
        <v>214</v>
      </c>
      <c r="G937" s="35" t="str">
        <f t="shared" si="43"/>
        <v>LIVE</v>
      </c>
      <c r="H937" s="40">
        <v>14.15</v>
      </c>
      <c r="I937" s="12">
        <v>1</v>
      </c>
      <c r="J937" s="15">
        <v>2</v>
      </c>
      <c r="K937" s="26">
        <f t="shared" si="44"/>
        <v>157.25438377084558</v>
      </c>
      <c r="L937" s="27">
        <f>IF(H937&lt;VLOOKUP(B937,'Plot Info'!$A$2:$T$500,9,FALSE),K937*0.0001*(1/VLOOKUP(B937,'Plot Info'!$A$2:$T$500,12,FALSE)),K937*0.0001*(1/VLOOKUP(B937,'Plot Info'!$A$2:$T$500,13,FALSE)))</f>
        <v>0.2961871301775148</v>
      </c>
      <c r="M937" s="27">
        <f>IF(H937&lt;VLOOKUP(B937,'Plot Info'!$A$2:$T$500,9,FALSE),I937*1/(VLOOKUP(B937,'Plot Info'!$A$2:$T$500,12,FALSE)),I937*1/(VLOOKUP(B937,'Plot Info'!$A$2:$T$500,13,FALSE)))</f>
        <v>18.834904507916608</v>
      </c>
      <c r="O937" s="40">
        <v>6.3</v>
      </c>
      <c r="P937" s="12">
        <v>315</v>
      </c>
    </row>
    <row r="938" spans="1:16">
      <c r="A938" s="27" t="str">
        <f t="shared" si="42"/>
        <v>MOA006</v>
      </c>
      <c r="B938" s="4" t="s">
        <v>208</v>
      </c>
      <c r="C938" s="27" t="str">
        <f>VLOOKUP(B938,'Plot Info'!$A$2:$T$500,2,FALSE)</f>
        <v>Missouri Ozark</v>
      </c>
      <c r="D938" s="37" t="s">
        <v>166</v>
      </c>
      <c r="E938" s="4" t="s">
        <v>210</v>
      </c>
      <c r="F938" s="4" t="s">
        <v>214</v>
      </c>
      <c r="G938" s="35" t="str">
        <f t="shared" si="43"/>
        <v>LIVE</v>
      </c>
      <c r="H938" s="40">
        <v>17.3</v>
      </c>
      <c r="I938" s="12">
        <v>1</v>
      </c>
      <c r="J938" s="15">
        <v>2</v>
      </c>
      <c r="K938" s="26">
        <f t="shared" si="44"/>
        <v>235.0618163232223</v>
      </c>
      <c r="L938" s="27">
        <f>IF(H938&lt;VLOOKUP(B938,'Plot Info'!$A$2:$T$500,9,FALSE),K938*0.0001*(1/VLOOKUP(B938,'Plot Info'!$A$2:$T$500,12,FALSE)),K938*0.0001*(1/VLOOKUP(B938,'Plot Info'!$A$2:$T$500,13,FALSE)))</f>
        <v>0.44273668639053254</v>
      </c>
      <c r="M938" s="27">
        <f>IF(H938&lt;VLOOKUP(B938,'Plot Info'!$A$2:$T$500,9,FALSE),I938*1/(VLOOKUP(B938,'Plot Info'!$A$2:$T$500,12,FALSE)),I938*1/(VLOOKUP(B938,'Plot Info'!$A$2:$T$500,13,FALSE)))</f>
        <v>18.834904507916608</v>
      </c>
      <c r="O938" s="40">
        <v>2.2999999999999998</v>
      </c>
      <c r="P938" s="12">
        <v>335</v>
      </c>
    </row>
    <row r="939" spans="1:16">
      <c r="A939" s="27" t="str">
        <f t="shared" si="42"/>
        <v>MOA007</v>
      </c>
      <c r="B939" s="4" t="s">
        <v>208</v>
      </c>
      <c r="C939" s="27" t="str">
        <f>VLOOKUP(B939,'Plot Info'!$A$2:$T$500,2,FALSE)</f>
        <v>Missouri Ozark</v>
      </c>
      <c r="D939" s="37" t="s">
        <v>167</v>
      </c>
      <c r="E939" s="4" t="s">
        <v>210</v>
      </c>
      <c r="F939" s="4" t="s">
        <v>214</v>
      </c>
      <c r="G939" s="35" t="str">
        <f t="shared" si="43"/>
        <v>LIVE</v>
      </c>
      <c r="H939" s="40">
        <v>21.05</v>
      </c>
      <c r="I939" s="12">
        <v>1</v>
      </c>
      <c r="J939" s="15">
        <v>2</v>
      </c>
      <c r="K939" s="26">
        <f t="shared" si="44"/>
        <v>348.01188969681783</v>
      </c>
      <c r="L939" s="27">
        <f>IF(H939&lt;VLOOKUP(B939,'Plot Info'!$A$2:$T$500,9,FALSE),K939*0.0001*(1/VLOOKUP(B939,'Plot Info'!$A$2:$T$500,12,FALSE)),K939*0.0001*(1/VLOOKUP(B939,'Plot Info'!$A$2:$T$500,13,FALSE)))</f>
        <v>0.2769390625</v>
      </c>
      <c r="M939" s="27">
        <f>IF(H939&lt;VLOOKUP(B939,'Plot Info'!$A$2:$T$500,9,FALSE),I939*1/(VLOOKUP(B939,'Plot Info'!$A$2:$T$500,12,FALSE)),I939*1/(VLOOKUP(B939,'Plot Info'!$A$2:$T$500,13,FALSE)))</f>
        <v>7.9577471545947667</v>
      </c>
      <c r="O939" s="40">
        <v>7.81</v>
      </c>
      <c r="P939" s="12">
        <v>284</v>
      </c>
    </row>
    <row r="940" spans="1:16">
      <c r="A940" s="27" t="str">
        <f t="shared" si="42"/>
        <v>MOA008</v>
      </c>
      <c r="B940" s="4" t="s">
        <v>208</v>
      </c>
      <c r="C940" s="27" t="str">
        <f>VLOOKUP(B940,'Plot Info'!$A$2:$T$500,2,FALSE)</f>
        <v>Missouri Ozark</v>
      </c>
      <c r="D940" s="37" t="s">
        <v>168</v>
      </c>
      <c r="E940" s="4" t="s">
        <v>29</v>
      </c>
      <c r="F940" s="4" t="s">
        <v>15</v>
      </c>
      <c r="G940" s="35" t="str">
        <f t="shared" si="43"/>
        <v>LIVE</v>
      </c>
      <c r="H940" s="40">
        <v>27.07</v>
      </c>
      <c r="I940" s="12">
        <v>1</v>
      </c>
      <c r="J940" s="15">
        <v>2</v>
      </c>
      <c r="K940" s="26">
        <f t="shared" si="44"/>
        <v>575.52791462538278</v>
      </c>
      <c r="L940" s="27">
        <f>IF(H940&lt;VLOOKUP(B940,'Plot Info'!$A$2:$T$500,9,FALSE),K940*0.0001*(1/VLOOKUP(B940,'Plot Info'!$A$2:$T$500,12,FALSE)),K940*0.0001*(1/VLOOKUP(B940,'Plot Info'!$A$2:$T$500,13,FALSE)))</f>
        <v>0.45799056249999998</v>
      </c>
      <c r="M940" s="27">
        <f>IF(H940&lt;VLOOKUP(B940,'Plot Info'!$A$2:$T$500,9,FALSE),I940*1/(VLOOKUP(B940,'Plot Info'!$A$2:$T$500,12,FALSE)),I940*1/(VLOOKUP(B940,'Plot Info'!$A$2:$T$500,13,FALSE)))</f>
        <v>7.9577471545947667</v>
      </c>
      <c r="O940" s="40">
        <v>11.2</v>
      </c>
      <c r="P940" s="12">
        <v>223</v>
      </c>
    </row>
    <row r="941" spans="1:16">
      <c r="A941" s="27" t="str">
        <f t="shared" si="42"/>
        <v>MOA009</v>
      </c>
      <c r="B941" s="4" t="s">
        <v>208</v>
      </c>
      <c r="C941" s="27" t="str">
        <f>VLOOKUP(B941,'Plot Info'!$A$2:$T$500,2,FALSE)</f>
        <v>Missouri Ozark</v>
      </c>
      <c r="D941" s="37" t="s">
        <v>169</v>
      </c>
      <c r="E941" s="4" t="s">
        <v>29</v>
      </c>
      <c r="F941" s="4" t="s">
        <v>15</v>
      </c>
      <c r="G941" s="35" t="str">
        <f t="shared" si="43"/>
        <v>LIVE</v>
      </c>
      <c r="H941" s="40">
        <v>14.65</v>
      </c>
      <c r="I941" s="12">
        <v>1</v>
      </c>
      <c r="J941" s="15">
        <v>2</v>
      </c>
      <c r="K941" s="26">
        <f t="shared" si="44"/>
        <v>168.56411732376884</v>
      </c>
      <c r="L941" s="27">
        <f>IF(H941&lt;VLOOKUP(B941,'Plot Info'!$A$2:$T$500,9,FALSE),K941*0.0001*(1/VLOOKUP(B941,'Plot Info'!$A$2:$T$500,12,FALSE)),K941*0.0001*(1/VLOOKUP(B941,'Plot Info'!$A$2:$T$500,13,FALSE)))</f>
        <v>0.31748890532544383</v>
      </c>
      <c r="M941" s="27">
        <f>IF(H941&lt;VLOOKUP(B941,'Plot Info'!$A$2:$T$500,9,FALSE),I941*1/(VLOOKUP(B941,'Plot Info'!$A$2:$T$500,12,FALSE)),I941*1/(VLOOKUP(B941,'Plot Info'!$A$2:$T$500,13,FALSE)))</f>
        <v>18.834904507916608</v>
      </c>
      <c r="O941" s="40">
        <v>11.2</v>
      </c>
      <c r="P941" s="12">
        <v>223</v>
      </c>
    </row>
    <row r="942" spans="1:16">
      <c r="A942" s="27" t="str">
        <f t="shared" si="42"/>
        <v>MOA010</v>
      </c>
      <c r="B942" s="4" t="s">
        <v>208</v>
      </c>
      <c r="C942" s="27" t="str">
        <f>VLOOKUP(B942,'Plot Info'!$A$2:$T$500,2,FALSE)</f>
        <v>Missouri Ozark</v>
      </c>
      <c r="D942" s="37" t="s">
        <v>170</v>
      </c>
      <c r="E942" s="4" t="s">
        <v>210</v>
      </c>
      <c r="F942" s="4" t="s">
        <v>214</v>
      </c>
      <c r="G942" s="35" t="str">
        <f t="shared" si="43"/>
        <v>LIVE</v>
      </c>
      <c r="H942" s="40">
        <v>16.190000000000001</v>
      </c>
      <c r="I942" s="12">
        <v>1</v>
      </c>
      <c r="J942" s="15">
        <v>2</v>
      </c>
      <c r="K942" s="26">
        <f t="shared" si="44"/>
        <v>205.86550353690191</v>
      </c>
      <c r="L942" s="27">
        <f>IF(H942&lt;VLOOKUP(B942,'Plot Info'!$A$2:$T$500,9,FALSE),K942*0.0001*(1/VLOOKUP(B942,'Plot Info'!$A$2:$T$500,12,FALSE)),K942*0.0001*(1/VLOOKUP(B942,'Plot Info'!$A$2:$T$500,13,FALSE)))</f>
        <v>0.38774571005917169</v>
      </c>
      <c r="M942" s="27">
        <f>IF(H942&lt;VLOOKUP(B942,'Plot Info'!$A$2:$T$500,9,FALSE),I942*1/(VLOOKUP(B942,'Plot Info'!$A$2:$T$500,12,FALSE)),I942*1/(VLOOKUP(B942,'Plot Info'!$A$2:$T$500,13,FALSE)))</f>
        <v>18.834904507916608</v>
      </c>
      <c r="O942" s="40">
        <v>5.01</v>
      </c>
      <c r="P942" s="12">
        <v>235</v>
      </c>
    </row>
    <row r="943" spans="1:16">
      <c r="A943" s="27" t="str">
        <f t="shared" si="42"/>
        <v>MOA011</v>
      </c>
      <c r="B943" s="4" t="s">
        <v>208</v>
      </c>
      <c r="C943" s="27" t="str">
        <f>VLOOKUP(B943,'Plot Info'!$A$2:$T$500,2,FALSE)</f>
        <v>Missouri Ozark</v>
      </c>
      <c r="D943" s="37" t="s">
        <v>171</v>
      </c>
      <c r="E943" s="4" t="s">
        <v>213</v>
      </c>
      <c r="F943" s="4" t="s">
        <v>16</v>
      </c>
      <c r="G943" s="35" t="str">
        <f t="shared" si="43"/>
        <v>LIVE</v>
      </c>
      <c r="H943" s="40">
        <v>20.3</v>
      </c>
      <c r="I943" s="12">
        <v>1</v>
      </c>
      <c r="J943" s="15">
        <v>2</v>
      </c>
      <c r="K943" s="26">
        <f t="shared" si="44"/>
        <v>323.65472915445451</v>
      </c>
      <c r="L943" s="27">
        <f>IF(H943&lt;VLOOKUP(B943,'Plot Info'!$A$2:$T$500,9,FALSE),K943*0.0001*(1/VLOOKUP(B943,'Plot Info'!$A$2:$T$500,12,FALSE)),K943*0.0001*(1/VLOOKUP(B943,'Plot Info'!$A$2:$T$500,13,FALSE)))</f>
        <v>0.25755625000000004</v>
      </c>
      <c r="M943" s="27">
        <f>IF(H943&lt;VLOOKUP(B943,'Plot Info'!$A$2:$T$500,9,FALSE),I943*1/(VLOOKUP(B943,'Plot Info'!$A$2:$T$500,12,FALSE)),I943*1/(VLOOKUP(B943,'Plot Info'!$A$2:$T$500,13,FALSE)))</f>
        <v>7.9577471545947667</v>
      </c>
      <c r="O943" s="40">
        <v>3.73</v>
      </c>
      <c r="P943" s="12">
        <v>225</v>
      </c>
    </row>
    <row r="944" spans="1:16">
      <c r="A944" s="27" t="str">
        <f t="shared" si="42"/>
        <v>MOA012</v>
      </c>
      <c r="B944" s="4" t="s">
        <v>208</v>
      </c>
      <c r="C944" s="27" t="str">
        <f>VLOOKUP(B944,'Plot Info'!$A$2:$T$500,2,FALSE)</f>
        <v>Missouri Ozark</v>
      </c>
      <c r="D944" s="37" t="s">
        <v>172</v>
      </c>
      <c r="E944" s="4" t="s">
        <v>213</v>
      </c>
      <c r="F944" s="4" t="s">
        <v>16</v>
      </c>
      <c r="G944" s="35" t="str">
        <f t="shared" si="43"/>
        <v>LIVE</v>
      </c>
      <c r="H944" s="40">
        <v>14.27</v>
      </c>
      <c r="I944" s="12">
        <v>1</v>
      </c>
      <c r="J944" s="15">
        <v>2</v>
      </c>
      <c r="K944" s="26">
        <f t="shared" si="44"/>
        <v>159.93290566729624</v>
      </c>
      <c r="L944" s="27">
        <f>IF(H944&lt;VLOOKUP(B944,'Plot Info'!$A$2:$T$500,9,FALSE),K944*0.0001*(1/VLOOKUP(B944,'Plot Info'!$A$2:$T$500,12,FALSE)),K944*0.0001*(1/VLOOKUP(B944,'Plot Info'!$A$2:$T$500,13,FALSE)))</f>
        <v>0.30123210059171601</v>
      </c>
      <c r="M944" s="27">
        <f>IF(H944&lt;VLOOKUP(B944,'Plot Info'!$A$2:$T$500,9,FALSE),I944*1/(VLOOKUP(B944,'Plot Info'!$A$2:$T$500,12,FALSE)),I944*1/(VLOOKUP(B944,'Plot Info'!$A$2:$T$500,13,FALSE)))</f>
        <v>18.834904507916608</v>
      </c>
      <c r="O944" s="40">
        <v>3.84</v>
      </c>
      <c r="P944" s="12">
        <v>222</v>
      </c>
    </row>
    <row r="945" spans="1:16">
      <c r="A945" s="27" t="str">
        <f t="shared" si="42"/>
        <v>MOA013</v>
      </c>
      <c r="B945" s="4" t="s">
        <v>208</v>
      </c>
      <c r="C945" s="27" t="str">
        <f>VLOOKUP(B945,'Plot Info'!$A$2:$T$500,2,FALSE)</f>
        <v>Missouri Ozark</v>
      </c>
      <c r="D945" s="37" t="s">
        <v>173</v>
      </c>
      <c r="E945" s="4" t="s">
        <v>29</v>
      </c>
      <c r="F945" s="4" t="s">
        <v>214</v>
      </c>
      <c r="G945" s="35" t="str">
        <f t="shared" si="43"/>
        <v>LIVE</v>
      </c>
      <c r="H945" s="40">
        <v>13.52</v>
      </c>
      <c r="I945" s="12">
        <v>1</v>
      </c>
      <c r="J945" s="15">
        <v>2</v>
      </c>
      <c r="K945" s="26">
        <f t="shared" si="44"/>
        <v>143.56324444668491</v>
      </c>
      <c r="L945" s="27">
        <f>IF(H945&lt;VLOOKUP(B945,'Plot Info'!$A$2:$T$500,9,FALSE),K945*0.0001*(1/VLOOKUP(B945,'Plot Info'!$A$2:$T$500,12,FALSE)),K945*0.0001*(1/VLOOKUP(B945,'Plot Info'!$A$2:$T$500,13,FALSE)))</f>
        <v>0.27039999999999997</v>
      </c>
      <c r="M945" s="27">
        <f>IF(H945&lt;VLOOKUP(B945,'Plot Info'!$A$2:$T$500,9,FALSE),I945*1/(VLOOKUP(B945,'Plot Info'!$A$2:$T$500,12,FALSE)),I945*1/(VLOOKUP(B945,'Plot Info'!$A$2:$T$500,13,FALSE)))</f>
        <v>18.834904507916608</v>
      </c>
      <c r="O945" s="40">
        <v>5.29</v>
      </c>
      <c r="P945" s="12">
        <v>185</v>
      </c>
    </row>
    <row r="946" spans="1:16">
      <c r="A946" s="27" t="str">
        <f t="shared" si="42"/>
        <v>MOA014</v>
      </c>
      <c r="B946" s="4" t="s">
        <v>208</v>
      </c>
      <c r="C946" s="27" t="str">
        <f>VLOOKUP(B946,'Plot Info'!$A$2:$T$500,2,FALSE)</f>
        <v>Missouri Ozark</v>
      </c>
      <c r="D946" s="37" t="s">
        <v>174</v>
      </c>
      <c r="E946" s="4" t="s">
        <v>36</v>
      </c>
      <c r="F946" s="4" t="s">
        <v>236</v>
      </c>
      <c r="G946" s="35" t="str">
        <f t="shared" si="43"/>
        <v>LIVE</v>
      </c>
      <c r="H946" s="40">
        <v>43.29</v>
      </c>
      <c r="I946" s="12">
        <v>1</v>
      </c>
      <c r="J946" s="15">
        <v>2</v>
      </c>
      <c r="K946" s="26">
        <f t="shared" si="44"/>
        <v>1471.8550863025559</v>
      </c>
      <c r="L946" s="27">
        <f>IF(H946&lt;VLOOKUP(B946,'Plot Info'!$A$2:$T$500,9,FALSE),K946*0.0001*(1/VLOOKUP(B946,'Plot Info'!$A$2:$T$500,12,FALSE)),K946*0.0001*(1/VLOOKUP(B946,'Plot Info'!$A$2:$T$500,13,FALSE)))</f>
        <v>1.1712650624999998</v>
      </c>
      <c r="M946" s="27">
        <f>IF(H946&lt;VLOOKUP(B946,'Plot Info'!$A$2:$T$500,9,FALSE),I946*1/(VLOOKUP(B946,'Plot Info'!$A$2:$T$500,12,FALSE)),I946*1/(VLOOKUP(B946,'Plot Info'!$A$2:$T$500,13,FALSE)))</f>
        <v>7.9577471545947667</v>
      </c>
      <c r="O946" s="40">
        <v>7.95</v>
      </c>
      <c r="P946" s="12">
        <v>165</v>
      </c>
    </row>
    <row r="947" spans="1:16">
      <c r="A947" s="27" t="str">
        <f t="shared" si="42"/>
        <v>MOA015</v>
      </c>
      <c r="B947" s="4" t="s">
        <v>208</v>
      </c>
      <c r="C947" s="27" t="str">
        <f>VLOOKUP(B947,'Plot Info'!$A$2:$T$500,2,FALSE)</f>
        <v>Missouri Ozark</v>
      </c>
      <c r="D947" s="37" t="s">
        <v>175</v>
      </c>
      <c r="E947" s="4" t="s">
        <v>36</v>
      </c>
      <c r="F947" s="4" t="s">
        <v>236</v>
      </c>
      <c r="G947" s="35" t="str">
        <f t="shared" si="43"/>
        <v>LIVE</v>
      </c>
      <c r="H947" s="40">
        <v>38.78</v>
      </c>
      <c r="I947" s="12">
        <v>1</v>
      </c>
      <c r="J947" s="15">
        <v>2</v>
      </c>
      <c r="K947" s="26">
        <f t="shared" si="44"/>
        <v>1181.1511873147272</v>
      </c>
      <c r="L947" s="27">
        <f>IF(H947&lt;VLOOKUP(B947,'Plot Info'!$A$2:$T$500,9,FALSE),K947*0.0001*(1/VLOOKUP(B947,'Plot Info'!$A$2:$T$500,12,FALSE)),K947*0.0001*(1/VLOOKUP(B947,'Plot Info'!$A$2:$T$500,13,FALSE)))</f>
        <v>0.93993025000000008</v>
      </c>
      <c r="M947" s="27">
        <f>IF(H947&lt;VLOOKUP(B947,'Plot Info'!$A$2:$T$500,9,FALSE),I947*1/(VLOOKUP(B947,'Plot Info'!$A$2:$T$500,12,FALSE)),I947*1/(VLOOKUP(B947,'Plot Info'!$A$2:$T$500,13,FALSE)))</f>
        <v>7.9577471545947667</v>
      </c>
      <c r="O947" s="40">
        <v>7.48</v>
      </c>
      <c r="P947" s="12">
        <v>168</v>
      </c>
    </row>
    <row r="948" spans="1:16">
      <c r="A948" s="27" t="str">
        <f t="shared" si="42"/>
        <v>MOA016</v>
      </c>
      <c r="B948" s="4" t="s">
        <v>208</v>
      </c>
      <c r="C948" s="27" t="str">
        <f>VLOOKUP(B948,'Plot Info'!$A$2:$T$500,2,FALSE)</f>
        <v>Missouri Ozark</v>
      </c>
      <c r="D948" s="37" t="s">
        <v>176</v>
      </c>
      <c r="E948" s="4" t="s">
        <v>29</v>
      </c>
      <c r="F948" s="4" t="s">
        <v>236</v>
      </c>
      <c r="G948" s="35" t="str">
        <f t="shared" si="43"/>
        <v>LIVE</v>
      </c>
      <c r="H948" s="40">
        <v>12.07</v>
      </c>
      <c r="I948" s="12">
        <v>1</v>
      </c>
      <c r="J948" s="15">
        <v>2</v>
      </c>
      <c r="K948" s="26">
        <f t="shared" si="44"/>
        <v>114.42065289474091</v>
      </c>
      <c r="L948" s="27">
        <f>IF(H948&lt;VLOOKUP(B948,'Plot Info'!$A$2:$T$500,9,FALSE),K948*0.0001*(1/VLOOKUP(B948,'Plot Info'!$A$2:$T$500,12,FALSE)),K948*0.0001*(1/VLOOKUP(B948,'Plot Info'!$A$2:$T$500,13,FALSE)))</f>
        <v>0.21551020710059171</v>
      </c>
      <c r="M948" s="27">
        <f>IF(H948&lt;VLOOKUP(B948,'Plot Info'!$A$2:$T$500,9,FALSE),I948*1/(VLOOKUP(B948,'Plot Info'!$A$2:$T$500,12,FALSE)),I948*1/(VLOOKUP(B948,'Plot Info'!$A$2:$T$500,13,FALSE)))</f>
        <v>18.834904507916608</v>
      </c>
      <c r="O948" s="40">
        <v>12.5</v>
      </c>
      <c r="P948" s="12">
        <v>130</v>
      </c>
    </row>
    <row r="949" spans="1:16">
      <c r="A949" s="27" t="str">
        <f t="shared" si="42"/>
        <v>MOA017</v>
      </c>
      <c r="B949" s="4" t="s">
        <v>208</v>
      </c>
      <c r="C949" s="27" t="str">
        <f>VLOOKUP(B949,'Plot Info'!$A$2:$T$500,2,FALSE)</f>
        <v>Missouri Ozark</v>
      </c>
      <c r="D949" s="37" t="s">
        <v>177</v>
      </c>
      <c r="E949" s="4" t="s">
        <v>37</v>
      </c>
      <c r="F949" s="4" t="s">
        <v>236</v>
      </c>
      <c r="G949" s="35" t="str">
        <f t="shared" si="43"/>
        <v>LIVE</v>
      </c>
      <c r="H949" s="40">
        <v>35.299999999999997</v>
      </c>
      <c r="I949" s="12">
        <v>1</v>
      </c>
      <c r="J949" s="15">
        <v>2</v>
      </c>
      <c r="K949" s="26">
        <f t="shared" si="44"/>
        <v>978.67679742792609</v>
      </c>
      <c r="L949" s="27">
        <f>IF(H949&lt;VLOOKUP(B949,'Plot Info'!$A$2:$T$500,9,FALSE),K949*0.0001*(1/VLOOKUP(B949,'Plot Info'!$A$2:$T$500,12,FALSE)),K949*0.0001*(1/VLOOKUP(B949,'Plot Info'!$A$2:$T$500,13,FALSE)))</f>
        <v>0.77880624999999981</v>
      </c>
      <c r="M949" s="27">
        <f>IF(H949&lt;VLOOKUP(B949,'Plot Info'!$A$2:$T$500,9,FALSE),I949*1/(VLOOKUP(B949,'Plot Info'!$A$2:$T$500,12,FALSE)),I949*1/(VLOOKUP(B949,'Plot Info'!$A$2:$T$500,13,FALSE)))</f>
        <v>7.9577471545947667</v>
      </c>
      <c r="O949" s="40">
        <v>9.84</v>
      </c>
      <c r="P949" s="12">
        <v>121</v>
      </c>
    </row>
    <row r="950" spans="1:16">
      <c r="A950" s="27" t="str">
        <f t="shared" si="42"/>
        <v>MOA018</v>
      </c>
      <c r="B950" s="4" t="s">
        <v>208</v>
      </c>
      <c r="C950" s="27" t="str">
        <f>VLOOKUP(B950,'Plot Info'!$A$2:$T$500,2,FALSE)</f>
        <v>Missouri Ozark</v>
      </c>
      <c r="D950" s="37" t="s">
        <v>178</v>
      </c>
      <c r="E950" s="4" t="s">
        <v>29</v>
      </c>
      <c r="F950" s="4" t="s">
        <v>16</v>
      </c>
      <c r="G950" s="35" t="str">
        <f t="shared" si="43"/>
        <v>LIVE</v>
      </c>
      <c r="H950" s="40">
        <v>14.52</v>
      </c>
      <c r="I950" s="12">
        <v>1</v>
      </c>
      <c r="J950" s="15">
        <v>2</v>
      </c>
      <c r="K950" s="26">
        <f t="shared" si="44"/>
        <v>165.58580894834938</v>
      </c>
      <c r="L950" s="27">
        <f>IF(H950&lt;VLOOKUP(B950,'Plot Info'!$A$2:$T$500,9,FALSE),K950*0.0001*(1/VLOOKUP(B950,'Plot Info'!$A$2:$T$500,12,FALSE)),K950*0.0001*(1/VLOOKUP(B950,'Plot Info'!$A$2:$T$500,13,FALSE)))</f>
        <v>0.31187928994082842</v>
      </c>
      <c r="M950" s="27">
        <f>IF(H950&lt;VLOOKUP(B950,'Plot Info'!$A$2:$T$500,9,FALSE),I950*1/(VLOOKUP(B950,'Plot Info'!$A$2:$T$500,12,FALSE)),I950*1/(VLOOKUP(B950,'Plot Info'!$A$2:$T$500,13,FALSE)))</f>
        <v>18.834904507916608</v>
      </c>
      <c r="O950" s="40">
        <v>11.35</v>
      </c>
      <c r="P950" s="12">
        <v>107</v>
      </c>
    </row>
    <row r="951" spans="1:16">
      <c r="A951" s="27" t="str">
        <f t="shared" si="42"/>
        <v>MOA019</v>
      </c>
      <c r="B951" s="4" t="s">
        <v>208</v>
      </c>
      <c r="C951" s="27" t="str">
        <f>VLOOKUP(B951,'Plot Info'!$A$2:$T$500,2,FALSE)</f>
        <v>Missouri Ozark</v>
      </c>
      <c r="D951" s="37" t="s">
        <v>179</v>
      </c>
      <c r="E951" s="4" t="s">
        <v>215</v>
      </c>
      <c r="F951" s="4" t="s">
        <v>214</v>
      </c>
      <c r="G951" s="35" t="str">
        <f t="shared" si="43"/>
        <v>LIVE</v>
      </c>
      <c r="H951" s="40">
        <v>11.71</v>
      </c>
      <c r="I951" s="12">
        <v>1</v>
      </c>
      <c r="J951" s="15">
        <v>2</v>
      </c>
      <c r="K951" s="26">
        <f t="shared" si="44"/>
        <v>107.69701629752807</v>
      </c>
      <c r="L951" s="27">
        <f>IF(H951&lt;VLOOKUP(B951,'Plot Info'!$A$2:$T$500,9,FALSE),K951*0.0001*(1/VLOOKUP(B951,'Plot Info'!$A$2:$T$500,12,FALSE)),K951*0.0001*(1/VLOOKUP(B951,'Plot Info'!$A$2:$T$500,13,FALSE)))</f>
        <v>0.20284630177514798</v>
      </c>
      <c r="M951" s="27">
        <f>IF(H951&lt;VLOOKUP(B951,'Plot Info'!$A$2:$T$500,9,FALSE),I951*1/(VLOOKUP(B951,'Plot Info'!$A$2:$T$500,12,FALSE)),I951*1/(VLOOKUP(B951,'Plot Info'!$A$2:$T$500,13,FALSE)))</f>
        <v>18.834904507916608</v>
      </c>
      <c r="O951" s="40">
        <v>4.66</v>
      </c>
      <c r="P951" s="12">
        <v>103</v>
      </c>
    </row>
    <row r="952" spans="1:16">
      <c r="A952" s="27" t="str">
        <f t="shared" si="42"/>
        <v>MOA020</v>
      </c>
      <c r="B952" s="4" t="s">
        <v>208</v>
      </c>
      <c r="C952" s="27" t="str">
        <f>VLOOKUP(B952,'Plot Info'!$A$2:$T$500,2,FALSE)</f>
        <v>Missouri Ozark</v>
      </c>
      <c r="D952" s="37" t="s">
        <v>180</v>
      </c>
      <c r="E952" s="4" t="s">
        <v>211</v>
      </c>
      <c r="F952" s="4" t="s">
        <v>15</v>
      </c>
      <c r="G952" s="35" t="str">
        <f t="shared" si="43"/>
        <v>LIVE</v>
      </c>
      <c r="H952" s="40">
        <v>22.8</v>
      </c>
      <c r="I952" s="12">
        <v>1</v>
      </c>
      <c r="J952" s="15">
        <v>2</v>
      </c>
      <c r="K952" s="26">
        <f t="shared" si="44"/>
        <v>408.28138126052954</v>
      </c>
      <c r="L952" s="27">
        <f>IF(H952&lt;VLOOKUP(B952,'Plot Info'!$A$2:$T$500,9,FALSE),K952*0.0001*(1/VLOOKUP(B952,'Plot Info'!$A$2:$T$500,12,FALSE)),K952*0.0001*(1/VLOOKUP(B952,'Plot Info'!$A$2:$T$500,13,FALSE)))</f>
        <v>0.32490000000000002</v>
      </c>
      <c r="M952" s="27">
        <f>IF(H952&lt;VLOOKUP(B952,'Plot Info'!$A$2:$T$500,9,FALSE),I952*1/(VLOOKUP(B952,'Plot Info'!$A$2:$T$500,12,FALSE)),I952*1/(VLOOKUP(B952,'Plot Info'!$A$2:$T$500,13,FALSE)))</f>
        <v>7.9577471545947667</v>
      </c>
      <c r="O952" s="40">
        <v>10.25</v>
      </c>
      <c r="P952" s="12">
        <v>45</v>
      </c>
    </row>
    <row r="953" spans="1:16">
      <c r="A953" s="27" t="str">
        <f t="shared" si="42"/>
        <v>MOA021</v>
      </c>
      <c r="B953" s="4" t="s">
        <v>208</v>
      </c>
      <c r="C953" s="27" t="str">
        <f>VLOOKUP(B953,'Plot Info'!$A$2:$T$500,2,FALSE)</f>
        <v>Missouri Ozark</v>
      </c>
      <c r="D953" s="37" t="s">
        <v>219</v>
      </c>
      <c r="E953" s="4" t="s">
        <v>218</v>
      </c>
      <c r="F953" s="4" t="s">
        <v>214</v>
      </c>
      <c r="G953" s="35" t="str">
        <f t="shared" si="43"/>
        <v>LIVE</v>
      </c>
      <c r="H953" s="40">
        <v>22.8</v>
      </c>
      <c r="I953" s="12">
        <v>1</v>
      </c>
      <c r="J953" s="15">
        <v>2</v>
      </c>
      <c r="K953" s="26">
        <f t="shared" si="44"/>
        <v>408.28138126052954</v>
      </c>
      <c r="L953" s="27">
        <f>IF(H953&lt;VLOOKUP(B953,'Plot Info'!$A$2:$T$500,9,FALSE),K953*0.0001*(1/VLOOKUP(B953,'Plot Info'!$A$2:$T$500,12,FALSE)),K953*0.0001*(1/VLOOKUP(B953,'Plot Info'!$A$2:$T$500,13,FALSE)))</f>
        <v>0.32490000000000002</v>
      </c>
      <c r="M953" s="27">
        <f>IF(H953&lt;VLOOKUP(B953,'Plot Info'!$A$2:$T$500,9,FALSE),I953*1/(VLOOKUP(B953,'Plot Info'!$A$2:$T$500,12,FALSE)),I953*1/(VLOOKUP(B953,'Plot Info'!$A$2:$T$500,13,FALSE)))</f>
        <v>7.9577471545947667</v>
      </c>
      <c r="O953" s="40">
        <v>2.86</v>
      </c>
      <c r="P953" s="12">
        <v>40</v>
      </c>
    </row>
    <row r="954" spans="1:16">
      <c r="A954" s="27" t="str">
        <f t="shared" si="42"/>
        <v>MOA022</v>
      </c>
      <c r="B954" s="4" t="s">
        <v>208</v>
      </c>
      <c r="C954" s="27" t="str">
        <f>VLOOKUP(B954,'Plot Info'!$A$2:$T$500,2,FALSE)</f>
        <v>Missouri Ozark</v>
      </c>
      <c r="D954" s="37" t="s">
        <v>220</v>
      </c>
      <c r="E954" s="4" t="s">
        <v>210</v>
      </c>
      <c r="F954" s="4" t="s">
        <v>16</v>
      </c>
      <c r="G954" s="35" t="str">
        <f t="shared" si="43"/>
        <v>LIVE</v>
      </c>
      <c r="H954" s="40">
        <v>22.63</v>
      </c>
      <c r="I954" s="12">
        <v>1</v>
      </c>
      <c r="J954" s="15">
        <v>2</v>
      </c>
      <c r="K954" s="26">
        <f t="shared" si="44"/>
        <v>402.21567270479466</v>
      </c>
      <c r="L954" s="27">
        <f>IF(H954&lt;VLOOKUP(B954,'Plot Info'!$A$2:$T$500,9,FALSE),K954*0.0001*(1/VLOOKUP(B954,'Plot Info'!$A$2:$T$500,12,FALSE)),K954*0.0001*(1/VLOOKUP(B954,'Plot Info'!$A$2:$T$500,13,FALSE)))</f>
        <v>0.32007306249999995</v>
      </c>
      <c r="M954" s="27">
        <f>IF(H954&lt;VLOOKUP(B954,'Plot Info'!$A$2:$T$500,9,FALSE),I954*1/(VLOOKUP(B954,'Plot Info'!$A$2:$T$500,12,FALSE)),I954*1/(VLOOKUP(B954,'Plot Info'!$A$2:$T$500,13,FALSE)))</f>
        <v>7.9577471545947667</v>
      </c>
      <c r="O954" s="40">
        <v>2.92</v>
      </c>
      <c r="P954" s="12">
        <v>75</v>
      </c>
    </row>
    <row r="955" spans="1:16">
      <c r="A955" s="27" t="str">
        <f t="shared" si="42"/>
        <v>MOA023</v>
      </c>
      <c r="B955" s="4" t="s">
        <v>208</v>
      </c>
      <c r="C955" s="27" t="str">
        <f>VLOOKUP(B955,'Plot Info'!$A$2:$T$500,2,FALSE)</f>
        <v>Missouri Ozark</v>
      </c>
      <c r="D955" s="37" t="s">
        <v>221</v>
      </c>
      <c r="E955" s="4" t="s">
        <v>210</v>
      </c>
      <c r="F955" s="4" t="s">
        <v>15</v>
      </c>
      <c r="G955" s="35" t="str">
        <f t="shared" si="43"/>
        <v>LIVE</v>
      </c>
      <c r="H955" s="40">
        <v>16.48</v>
      </c>
      <c r="I955" s="12">
        <v>1</v>
      </c>
      <c r="J955" s="15">
        <v>2</v>
      </c>
      <c r="K955" s="26">
        <f t="shared" si="44"/>
        <v>213.30660135637834</v>
      </c>
      <c r="L955" s="27">
        <f>IF(H955&lt;VLOOKUP(B955,'Plot Info'!$A$2:$T$500,9,FALSE),K955*0.0001*(1/VLOOKUP(B955,'Plot Info'!$A$2:$T$500,12,FALSE)),K955*0.0001*(1/VLOOKUP(B955,'Plot Info'!$A$2:$T$500,13,FALSE)))</f>
        <v>0.40176094674556218</v>
      </c>
      <c r="M955" s="27">
        <f>IF(H955&lt;VLOOKUP(B955,'Plot Info'!$A$2:$T$500,9,FALSE),I955*1/(VLOOKUP(B955,'Plot Info'!$A$2:$T$500,12,FALSE)),I955*1/(VLOOKUP(B955,'Plot Info'!$A$2:$T$500,13,FALSE)))</f>
        <v>18.834904507916608</v>
      </c>
      <c r="O955" s="40">
        <v>6.46</v>
      </c>
      <c r="P955" s="12">
        <v>71</v>
      </c>
    </row>
    <row r="956" spans="1:16">
      <c r="A956" s="27" t="str">
        <f t="shared" si="42"/>
        <v>MOA024</v>
      </c>
      <c r="B956" s="4" t="s">
        <v>208</v>
      </c>
      <c r="C956" s="27" t="str">
        <f>VLOOKUP(B956,'Plot Info'!$A$2:$T$500,2,FALSE)</f>
        <v>Missouri Ozark</v>
      </c>
      <c r="D956" s="37" t="s">
        <v>222</v>
      </c>
      <c r="E956" s="4" t="s">
        <v>210</v>
      </c>
      <c r="F956" s="4" t="s">
        <v>15</v>
      </c>
      <c r="G956" s="35" t="str">
        <f t="shared" si="43"/>
        <v>LIVE</v>
      </c>
      <c r="H956" s="40">
        <v>16.21</v>
      </c>
      <c r="I956" s="12">
        <v>1</v>
      </c>
      <c r="J956" s="15">
        <v>2</v>
      </c>
      <c r="K956" s="26">
        <f t="shared" si="44"/>
        <v>206.37444154678346</v>
      </c>
      <c r="L956" s="27">
        <f>IF(H956&lt;VLOOKUP(B956,'Plot Info'!$A$2:$T$500,9,FALSE),K956*0.0001*(1/VLOOKUP(B956,'Plot Info'!$A$2:$T$500,12,FALSE)),K956*0.0001*(1/VLOOKUP(B956,'Plot Info'!$A$2:$T$500,13,FALSE)))</f>
        <v>0.38870428994082845</v>
      </c>
      <c r="M956" s="27">
        <f>IF(H956&lt;VLOOKUP(B956,'Plot Info'!$A$2:$T$500,9,FALSE),I956*1/(VLOOKUP(B956,'Plot Info'!$A$2:$T$500,12,FALSE)),I956*1/(VLOOKUP(B956,'Plot Info'!$A$2:$T$500,13,FALSE)))</f>
        <v>18.834904507916608</v>
      </c>
      <c r="O956" s="40">
        <v>7.9</v>
      </c>
      <c r="P956" s="12">
        <v>89</v>
      </c>
    </row>
    <row r="957" spans="1:16">
      <c r="A957" s="27" t="str">
        <f t="shared" si="42"/>
        <v>MOA025</v>
      </c>
      <c r="B957" s="4" t="s">
        <v>208</v>
      </c>
      <c r="C957" s="27" t="str">
        <f>VLOOKUP(B957,'Plot Info'!$A$2:$T$500,2,FALSE)</f>
        <v>Missouri Ozark</v>
      </c>
      <c r="D957" s="37" t="s">
        <v>223</v>
      </c>
      <c r="E957" s="4" t="s">
        <v>29</v>
      </c>
      <c r="F957" s="4" t="s">
        <v>236</v>
      </c>
      <c r="G957" s="35" t="str">
        <f t="shared" si="43"/>
        <v>LIVE</v>
      </c>
      <c r="H957" s="40">
        <v>26.92</v>
      </c>
      <c r="I957" s="12">
        <v>1</v>
      </c>
      <c r="J957" s="15">
        <v>2</v>
      </c>
      <c r="K957" s="26">
        <f t="shared" si="44"/>
        <v>569.16736759910862</v>
      </c>
      <c r="L957" s="27">
        <f>IF(H957&lt;VLOOKUP(B957,'Plot Info'!$A$2:$T$500,9,FALSE),K957*0.0001*(1/VLOOKUP(B957,'Plot Info'!$A$2:$T$500,12,FALSE)),K957*0.0001*(1/VLOOKUP(B957,'Plot Info'!$A$2:$T$500,13,FALSE)))</f>
        <v>0.45292900000000003</v>
      </c>
      <c r="M957" s="27">
        <f>IF(H957&lt;VLOOKUP(B957,'Plot Info'!$A$2:$T$500,9,FALSE),I957*1/(VLOOKUP(B957,'Plot Info'!$A$2:$T$500,12,FALSE)),I957*1/(VLOOKUP(B957,'Plot Info'!$A$2:$T$500,13,FALSE)))</f>
        <v>7.9577471545947667</v>
      </c>
      <c r="O957" s="40">
        <v>12.7</v>
      </c>
      <c r="P957" s="12">
        <v>60</v>
      </c>
    </row>
    <row r="958" spans="1:16">
      <c r="A958" s="27" t="str">
        <f t="shared" si="42"/>
        <v>MOA026</v>
      </c>
      <c r="B958" s="4" t="s">
        <v>208</v>
      </c>
      <c r="C958" s="27" t="str">
        <f>VLOOKUP(B958,'Plot Info'!$A$2:$T$500,2,FALSE)</f>
        <v>Missouri Ozark</v>
      </c>
      <c r="D958" s="37" t="s">
        <v>224</v>
      </c>
      <c r="E958" s="4" t="s">
        <v>29</v>
      </c>
      <c r="F958" s="4" t="s">
        <v>236</v>
      </c>
      <c r="G958" s="35" t="str">
        <f t="shared" si="43"/>
        <v>LIVE</v>
      </c>
      <c r="H958" s="40">
        <v>18.510000000000002</v>
      </c>
      <c r="I958" s="12">
        <v>1</v>
      </c>
      <c r="J958" s="15">
        <v>2</v>
      </c>
      <c r="K958" s="26">
        <f t="shared" si="44"/>
        <v>269.09319728305007</v>
      </c>
      <c r="L958" s="27">
        <f>IF(H958&lt;VLOOKUP(B958,'Plot Info'!$A$2:$T$500,9,FALSE),K958*0.0001*(1/VLOOKUP(B958,'Plot Info'!$A$2:$T$500,12,FALSE)),K958*0.0001*(1/VLOOKUP(B958,'Plot Info'!$A$2:$T$500,13,FALSE)))</f>
        <v>0.50683446745562133</v>
      </c>
      <c r="M958" s="27">
        <f>IF(H958&lt;VLOOKUP(B958,'Plot Info'!$A$2:$T$500,9,FALSE),I958*1/(VLOOKUP(B958,'Plot Info'!$A$2:$T$500,12,FALSE)),I958*1/(VLOOKUP(B958,'Plot Info'!$A$2:$T$500,13,FALSE)))</f>
        <v>18.834904507916608</v>
      </c>
      <c r="O958" s="40">
        <v>12.85</v>
      </c>
      <c r="P958" s="12">
        <v>59</v>
      </c>
    </row>
    <row r="959" spans="1:16">
      <c r="A959" s="27" t="str">
        <f t="shared" si="42"/>
        <v>MOA027</v>
      </c>
      <c r="B959" s="4" t="s">
        <v>208</v>
      </c>
      <c r="C959" s="27" t="str">
        <f>VLOOKUP(B959,'Plot Info'!$A$2:$T$500,2,FALSE)</f>
        <v>Missouri Ozark</v>
      </c>
      <c r="D959" s="37" t="s">
        <v>225</v>
      </c>
      <c r="E959" s="4" t="s">
        <v>8</v>
      </c>
      <c r="F959" s="4" t="s">
        <v>236</v>
      </c>
      <c r="G959" s="35" t="str">
        <f t="shared" si="43"/>
        <v>LIVE</v>
      </c>
      <c r="H959" s="40">
        <v>40.4</v>
      </c>
      <c r="I959" s="12">
        <v>1</v>
      </c>
      <c r="J959" s="15">
        <v>2</v>
      </c>
      <c r="K959" s="26">
        <f t="shared" si="44"/>
        <v>1281.8954663707791</v>
      </c>
      <c r="L959" s="27">
        <f>IF(H959&lt;VLOOKUP(B959,'Plot Info'!$A$2:$T$500,9,FALSE),K959*0.0001*(1/VLOOKUP(B959,'Plot Info'!$A$2:$T$500,12,FALSE)),K959*0.0001*(1/VLOOKUP(B959,'Plot Info'!$A$2:$T$500,13,FALSE)))</f>
        <v>1.0200999999999998</v>
      </c>
      <c r="M959" s="27">
        <f>IF(H959&lt;VLOOKUP(B959,'Plot Info'!$A$2:$T$500,9,FALSE),I959*1/(VLOOKUP(B959,'Plot Info'!$A$2:$T$500,12,FALSE)),I959*1/(VLOOKUP(B959,'Plot Info'!$A$2:$T$500,13,FALSE)))</f>
        <v>7.9577471545947667</v>
      </c>
      <c r="O959" s="40">
        <v>17.239999999999998</v>
      </c>
      <c r="P959" s="12">
        <v>30</v>
      </c>
    </row>
    <row r="960" spans="1:16">
      <c r="A960" s="27" t="str">
        <f t="shared" si="42"/>
        <v>MOA028</v>
      </c>
      <c r="B960" s="4" t="s">
        <v>208</v>
      </c>
      <c r="C960" s="27" t="str">
        <f>VLOOKUP(B960,'Plot Info'!$A$2:$T$500,2,FALSE)</f>
        <v>Missouri Ozark</v>
      </c>
      <c r="D960" s="37" t="s">
        <v>226</v>
      </c>
      <c r="E960" s="4" t="s">
        <v>8</v>
      </c>
      <c r="F960" s="4" t="s">
        <v>236</v>
      </c>
      <c r="G960" s="35" t="str">
        <f t="shared" si="43"/>
        <v>LIVE</v>
      </c>
      <c r="H960" s="40">
        <v>31.88</v>
      </c>
      <c r="I960" s="12">
        <v>1</v>
      </c>
      <c r="J960" s="15">
        <v>2</v>
      </c>
      <c r="K960" s="26">
        <f t="shared" si="44"/>
        <v>798.22717115764749</v>
      </c>
      <c r="L960" s="27">
        <f>IF(H960&lt;VLOOKUP(B960,'Plot Info'!$A$2:$T$500,9,FALSE),K960*0.0001*(1/VLOOKUP(B960,'Plot Info'!$A$2:$T$500,12,FALSE)),K960*0.0001*(1/VLOOKUP(B960,'Plot Info'!$A$2:$T$500,13,FALSE)))</f>
        <v>0.63520899999999991</v>
      </c>
      <c r="M960" s="27">
        <f>IF(H960&lt;VLOOKUP(B960,'Plot Info'!$A$2:$T$500,9,FALSE),I960*1/(VLOOKUP(B960,'Plot Info'!$A$2:$T$500,12,FALSE)),I960*1/(VLOOKUP(B960,'Plot Info'!$A$2:$T$500,13,FALSE)))</f>
        <v>7.9577471545947667</v>
      </c>
      <c r="O960" s="40">
        <v>17.78</v>
      </c>
      <c r="P960" s="12">
        <v>30</v>
      </c>
    </row>
    <row r="961" spans="1:16">
      <c r="A961" s="27" t="str">
        <f t="shared" si="42"/>
        <v>MOA029</v>
      </c>
      <c r="B961" s="4" t="s">
        <v>208</v>
      </c>
      <c r="C961" s="27" t="str">
        <f>VLOOKUP(B961,'Plot Info'!$A$2:$T$500,2,FALSE)</f>
        <v>Missouri Ozark</v>
      </c>
      <c r="D961" s="37" t="s">
        <v>227</v>
      </c>
      <c r="E961" s="4" t="s">
        <v>8</v>
      </c>
      <c r="F961" s="4" t="s">
        <v>236</v>
      </c>
      <c r="G961" s="35" t="str">
        <f t="shared" si="43"/>
        <v>LIVE</v>
      </c>
      <c r="H961" s="40">
        <v>60.8</v>
      </c>
      <c r="I961" s="12">
        <v>1</v>
      </c>
      <c r="J961" s="15">
        <v>2</v>
      </c>
      <c r="K961" s="26">
        <f t="shared" si="44"/>
        <v>2903.3342667415432</v>
      </c>
      <c r="L961" s="27">
        <f>IF(H961&lt;VLOOKUP(B961,'Plot Info'!$A$2:$T$500,9,FALSE),K961*0.0001*(1/VLOOKUP(B961,'Plot Info'!$A$2:$T$500,12,FALSE)),K961*0.0001*(1/VLOOKUP(B961,'Plot Info'!$A$2:$T$500,13,FALSE)))</f>
        <v>2.3104</v>
      </c>
      <c r="M961" s="27">
        <f>IF(H961&lt;VLOOKUP(B961,'Plot Info'!$A$2:$T$500,9,FALSE),I961*1/(VLOOKUP(B961,'Plot Info'!$A$2:$T$500,12,FALSE)),I961*1/(VLOOKUP(B961,'Plot Info'!$A$2:$T$500,13,FALSE)))</f>
        <v>7.9577471545947667</v>
      </c>
      <c r="O961" s="40">
        <v>19.8</v>
      </c>
      <c r="P961" s="12">
        <v>23</v>
      </c>
    </row>
    <row r="962" spans="1:16">
      <c r="A962" s="27" t="str">
        <f t="shared" ref="A962:A1025" si="45">CONCATENATE(B962,D962)</f>
        <v>MOA030</v>
      </c>
      <c r="B962" s="4" t="s">
        <v>208</v>
      </c>
      <c r="C962" s="27" t="str">
        <f>VLOOKUP(B962,'Plot Info'!$A$2:$T$500,2,FALSE)</f>
        <v>Missouri Ozark</v>
      </c>
      <c r="D962" s="37" t="s">
        <v>228</v>
      </c>
      <c r="E962" s="4" t="s">
        <v>211</v>
      </c>
      <c r="F962" s="4" t="s">
        <v>16</v>
      </c>
      <c r="G962" s="35" t="str">
        <f t="shared" ref="G962:G1025" si="46">IF(F962="*","DEAD","LIVE")</f>
        <v>LIVE</v>
      </c>
      <c r="H962" s="40">
        <v>23.05</v>
      </c>
      <c r="I962" s="12">
        <v>1</v>
      </c>
      <c r="J962" s="15">
        <v>2</v>
      </c>
      <c r="K962" s="26">
        <f t="shared" ref="K962:K1025" si="47">((H962/2)^2)*PI()*I962</f>
        <v>417.28400770847276</v>
      </c>
      <c r="L962" s="27">
        <f>IF(H962&lt;VLOOKUP(B962,'Plot Info'!$A$2:$T$500,9,FALSE),K962*0.0001*(1/VLOOKUP(B962,'Plot Info'!$A$2:$T$500,12,FALSE)),K962*0.0001*(1/VLOOKUP(B962,'Plot Info'!$A$2:$T$500,13,FALSE)))</f>
        <v>0.33206406250000003</v>
      </c>
      <c r="M962" s="27">
        <f>IF(H962&lt;VLOOKUP(B962,'Plot Info'!$A$2:$T$500,9,FALSE),I962*1/(VLOOKUP(B962,'Plot Info'!$A$2:$T$500,12,FALSE)),I962*1/(VLOOKUP(B962,'Plot Info'!$A$2:$T$500,13,FALSE)))</f>
        <v>7.9577471545947667</v>
      </c>
      <c r="O962" s="40">
        <v>18.100000000000001</v>
      </c>
      <c r="P962" s="12">
        <v>342</v>
      </c>
    </row>
    <row r="963" spans="1:16">
      <c r="A963" s="27" t="str">
        <f t="shared" si="45"/>
        <v>MOA031</v>
      </c>
      <c r="B963" s="4" t="s">
        <v>208</v>
      </c>
      <c r="C963" s="27" t="str">
        <f>VLOOKUP(B963,'Plot Info'!$A$2:$T$500,2,FALSE)</f>
        <v>Missouri Ozark</v>
      </c>
      <c r="D963" s="37" t="s">
        <v>229</v>
      </c>
      <c r="E963" s="4" t="s">
        <v>211</v>
      </c>
      <c r="F963" s="4" t="s">
        <v>15</v>
      </c>
      <c r="G963" s="35" t="str">
        <f t="shared" si="46"/>
        <v>LIVE</v>
      </c>
      <c r="H963" s="40">
        <v>37.770000000000003</v>
      </c>
      <c r="I963" s="12">
        <v>1</v>
      </c>
      <c r="J963" s="15">
        <v>2</v>
      </c>
      <c r="K963" s="26">
        <f t="shared" si="47"/>
        <v>1120.427735612572</v>
      </c>
      <c r="L963" s="27">
        <f>IF(H963&lt;VLOOKUP(B963,'Plot Info'!$A$2:$T$500,9,FALSE),K963*0.0001*(1/VLOOKUP(B963,'Plot Info'!$A$2:$T$500,12,FALSE)),K963*0.0001*(1/VLOOKUP(B963,'Plot Info'!$A$2:$T$500,13,FALSE)))</f>
        <v>0.89160806250000024</v>
      </c>
      <c r="M963" s="27">
        <f>IF(H963&lt;VLOOKUP(B963,'Plot Info'!$A$2:$T$500,9,FALSE),I963*1/(VLOOKUP(B963,'Plot Info'!$A$2:$T$500,12,FALSE)),I963*1/(VLOOKUP(B963,'Plot Info'!$A$2:$T$500,13,FALSE)))</f>
        <v>7.9577471545947667</v>
      </c>
      <c r="O963" s="40">
        <v>18.07</v>
      </c>
      <c r="P963" s="12">
        <v>325</v>
      </c>
    </row>
    <row r="964" spans="1:16">
      <c r="A964" s="27" t="str">
        <f t="shared" si="45"/>
        <v>MOA032</v>
      </c>
      <c r="B964" s="4" t="s">
        <v>208</v>
      </c>
      <c r="C964" s="27" t="str">
        <f>VLOOKUP(B964,'Plot Info'!$A$2:$T$500,2,FALSE)</f>
        <v>Missouri Ozark</v>
      </c>
      <c r="D964" s="37" t="s">
        <v>230</v>
      </c>
      <c r="E964" s="4" t="s">
        <v>210</v>
      </c>
      <c r="F964" s="4" t="s">
        <v>15</v>
      </c>
      <c r="G964" s="35" t="str">
        <f t="shared" si="46"/>
        <v>LIVE</v>
      </c>
      <c r="H964" s="40">
        <v>26.8</v>
      </c>
      <c r="I964" s="12">
        <v>1</v>
      </c>
      <c r="J964" s="15">
        <v>2</v>
      </c>
      <c r="K964" s="26">
        <f t="shared" si="47"/>
        <v>564.10437687858325</v>
      </c>
      <c r="L964" s="27">
        <f>IF(H964&lt;VLOOKUP(B964,'Plot Info'!$A$2:$T$500,9,FALSE),K964*0.0001*(1/VLOOKUP(B964,'Plot Info'!$A$2:$T$500,12,FALSE)),K964*0.0001*(1/VLOOKUP(B964,'Plot Info'!$A$2:$T$500,13,FALSE)))</f>
        <v>0.44889999999999997</v>
      </c>
      <c r="M964" s="27">
        <f>IF(H964&lt;VLOOKUP(B964,'Plot Info'!$A$2:$T$500,9,FALSE),I964*1/(VLOOKUP(B964,'Plot Info'!$A$2:$T$500,12,FALSE)),I964*1/(VLOOKUP(B964,'Plot Info'!$A$2:$T$500,13,FALSE)))</f>
        <v>7.9577471545947667</v>
      </c>
      <c r="O964" s="40">
        <v>13.71</v>
      </c>
      <c r="P964" s="12">
        <v>315</v>
      </c>
    </row>
    <row r="965" spans="1:16">
      <c r="A965" s="27" t="str">
        <f t="shared" si="45"/>
        <v>MOA033</v>
      </c>
      <c r="B965" s="4" t="s">
        <v>208</v>
      </c>
      <c r="C965" s="27" t="str">
        <f>VLOOKUP(B965,'Plot Info'!$A$2:$T$500,2,FALSE)</f>
        <v>Missouri Ozark</v>
      </c>
      <c r="D965" s="37" t="s">
        <v>231</v>
      </c>
      <c r="E965" s="4" t="s">
        <v>8</v>
      </c>
      <c r="F965" s="4" t="s">
        <v>81</v>
      </c>
      <c r="G965" s="35" t="str">
        <f t="shared" si="46"/>
        <v>DEAD</v>
      </c>
      <c r="H965" s="40">
        <v>40.72</v>
      </c>
      <c r="I965" s="12">
        <v>1</v>
      </c>
      <c r="J965" s="15">
        <v>2</v>
      </c>
      <c r="K965" s="26">
        <f t="shared" si="47"/>
        <v>1302.2831460555153</v>
      </c>
      <c r="L965" s="27">
        <f>IF(H965&lt;VLOOKUP(B965,'Plot Info'!$A$2:$T$500,9,FALSE),K965*0.0001*(1/VLOOKUP(B965,'Plot Info'!$A$2:$T$500,12,FALSE)),K965*0.0001*(1/VLOOKUP(B965,'Plot Info'!$A$2:$T$500,13,FALSE)))</f>
        <v>1.0363239999999998</v>
      </c>
      <c r="M965" s="27">
        <f>IF(H965&lt;VLOOKUP(B965,'Plot Info'!$A$2:$T$500,9,FALSE),I965*1/(VLOOKUP(B965,'Plot Info'!$A$2:$T$500,12,FALSE)),I965*1/(VLOOKUP(B965,'Plot Info'!$A$2:$T$500,13,FALSE)))</f>
        <v>7.9577471545947667</v>
      </c>
      <c r="O965" s="40">
        <v>14.87</v>
      </c>
      <c r="P965" s="12">
        <v>280</v>
      </c>
    </row>
    <row r="966" spans="1:16">
      <c r="A966" s="27" t="str">
        <f t="shared" si="45"/>
        <v>MOA034</v>
      </c>
      <c r="B966" s="4" t="s">
        <v>208</v>
      </c>
      <c r="C966" s="27" t="str">
        <f>VLOOKUP(B966,'Plot Info'!$A$2:$T$500,2,FALSE)</f>
        <v>Missouri Ozark</v>
      </c>
      <c r="D966" s="37" t="s">
        <v>232</v>
      </c>
      <c r="E966" s="4" t="s">
        <v>210</v>
      </c>
      <c r="F966" s="4" t="s">
        <v>214</v>
      </c>
      <c r="G966" s="35" t="str">
        <f t="shared" si="46"/>
        <v>LIVE</v>
      </c>
      <c r="H966" s="40">
        <v>22.3</v>
      </c>
      <c r="I966" s="12">
        <v>1</v>
      </c>
      <c r="J966" s="15">
        <v>2</v>
      </c>
      <c r="K966" s="26">
        <f t="shared" si="47"/>
        <v>390.57065267591707</v>
      </c>
      <c r="L966" s="27">
        <f>IF(H966&lt;VLOOKUP(B966,'Plot Info'!$A$2:$T$500,9,FALSE),K966*0.0001*(1/VLOOKUP(B966,'Plot Info'!$A$2:$T$500,12,FALSE)),K966*0.0001*(1/VLOOKUP(B966,'Plot Info'!$A$2:$T$500,13,FALSE)))</f>
        <v>0.31080625000000001</v>
      </c>
      <c r="M966" s="27">
        <f>IF(H966&lt;VLOOKUP(B966,'Plot Info'!$A$2:$T$500,9,FALSE),I966*1/(VLOOKUP(B966,'Plot Info'!$A$2:$T$500,12,FALSE)),I966*1/(VLOOKUP(B966,'Plot Info'!$A$2:$T$500,13,FALSE)))</f>
        <v>7.9577471545947667</v>
      </c>
      <c r="O966" s="40">
        <v>16.09</v>
      </c>
      <c r="P966" s="12">
        <v>280</v>
      </c>
    </row>
    <row r="967" spans="1:16">
      <c r="A967" s="27" t="str">
        <f t="shared" si="45"/>
        <v>MOA035</v>
      </c>
      <c r="B967" s="4" t="s">
        <v>208</v>
      </c>
      <c r="C967" s="27" t="str">
        <f>VLOOKUP(B967,'Plot Info'!$A$2:$T$500,2,FALSE)</f>
        <v>Missouri Ozark</v>
      </c>
      <c r="D967" s="37" t="s">
        <v>233</v>
      </c>
      <c r="E967" s="4" t="s">
        <v>36</v>
      </c>
      <c r="F967" s="4" t="s">
        <v>236</v>
      </c>
      <c r="G967" s="35" t="str">
        <f t="shared" si="46"/>
        <v>LIVE</v>
      </c>
      <c r="H967" s="40">
        <v>47.22</v>
      </c>
      <c r="I967" s="12">
        <v>1</v>
      </c>
      <c r="J967" s="15">
        <v>2</v>
      </c>
      <c r="K967" s="26">
        <f t="shared" si="47"/>
        <v>1751.2245902351308</v>
      </c>
      <c r="L967" s="27">
        <f>IF(H967&lt;VLOOKUP(B967,'Plot Info'!$A$2:$T$500,9,FALSE),K967*0.0001*(1/VLOOKUP(B967,'Plot Info'!$A$2:$T$500,12,FALSE)),K967*0.0001*(1/VLOOKUP(B967,'Plot Info'!$A$2:$T$500,13,FALSE)))</f>
        <v>1.3935802499999999</v>
      </c>
      <c r="M967" s="27">
        <f>IF(H967&lt;VLOOKUP(B967,'Plot Info'!$A$2:$T$500,9,FALSE),I967*1/(VLOOKUP(B967,'Plot Info'!$A$2:$T$500,12,FALSE)),I967*1/(VLOOKUP(B967,'Plot Info'!$A$2:$T$500,13,FALSE)))</f>
        <v>7.9577471545947667</v>
      </c>
      <c r="O967" s="40">
        <v>14.22</v>
      </c>
      <c r="P967" s="12">
        <v>228</v>
      </c>
    </row>
    <row r="968" spans="1:16">
      <c r="A968" s="27" t="str">
        <f t="shared" si="45"/>
        <v>MOA036</v>
      </c>
      <c r="B968" s="4" t="s">
        <v>208</v>
      </c>
      <c r="C968" s="27" t="str">
        <f>VLOOKUP(B968,'Plot Info'!$A$2:$T$500,2,FALSE)</f>
        <v>Missouri Ozark</v>
      </c>
      <c r="D968" s="37" t="s">
        <v>234</v>
      </c>
      <c r="E968" s="4" t="s">
        <v>36</v>
      </c>
      <c r="F968" s="4" t="s">
        <v>15</v>
      </c>
      <c r="G968" s="35" t="str">
        <f t="shared" si="46"/>
        <v>LIVE</v>
      </c>
      <c r="H968" s="40">
        <v>37.380000000000003</v>
      </c>
      <c r="I968" s="12">
        <v>1</v>
      </c>
      <c r="J968" s="15">
        <v>2</v>
      </c>
      <c r="K968" s="26">
        <f t="shared" si="47"/>
        <v>1097.4088935406378</v>
      </c>
      <c r="L968" s="27">
        <f>IF(H968&lt;VLOOKUP(B968,'Plot Info'!$A$2:$T$500,9,FALSE),K968*0.0001*(1/VLOOKUP(B968,'Plot Info'!$A$2:$T$500,12,FALSE)),K968*0.0001*(1/VLOOKUP(B968,'Plot Info'!$A$2:$T$500,13,FALSE)))</f>
        <v>0.87329025000000027</v>
      </c>
      <c r="M968" s="27">
        <f>IF(H968&lt;VLOOKUP(B968,'Plot Info'!$A$2:$T$500,9,FALSE),I968*1/(VLOOKUP(B968,'Plot Info'!$A$2:$T$500,12,FALSE)),I968*1/(VLOOKUP(B968,'Plot Info'!$A$2:$T$500,13,FALSE)))</f>
        <v>7.9577471545947667</v>
      </c>
      <c r="O968" s="40">
        <v>16.600000000000001</v>
      </c>
      <c r="P968" s="12">
        <v>188</v>
      </c>
    </row>
    <row r="969" spans="1:16">
      <c r="A969" s="27" t="str">
        <f t="shared" si="45"/>
        <v>MOA037</v>
      </c>
      <c r="B969" s="4" t="s">
        <v>208</v>
      </c>
      <c r="C969" s="27" t="str">
        <f>VLOOKUP(B969,'Plot Info'!$A$2:$T$500,2,FALSE)</f>
        <v>Missouri Ozark</v>
      </c>
      <c r="D969" s="37" t="s">
        <v>235</v>
      </c>
      <c r="E969" s="4" t="s">
        <v>37</v>
      </c>
      <c r="F969" s="4" t="s">
        <v>81</v>
      </c>
      <c r="G969" s="35" t="str">
        <f t="shared" si="46"/>
        <v>DEAD</v>
      </c>
      <c r="H969" s="40">
        <v>29.71</v>
      </c>
      <c r="I969" s="12">
        <v>1</v>
      </c>
      <c r="J969" s="15">
        <v>0</v>
      </c>
      <c r="K969" s="26">
        <f t="shared" si="47"/>
        <v>693.25847100012959</v>
      </c>
      <c r="L969" s="27">
        <f>IF(H969&lt;VLOOKUP(B969,'Plot Info'!$A$2:$T$500,9,FALSE),K969*0.0001*(1/VLOOKUP(B969,'Plot Info'!$A$2:$T$500,12,FALSE)),K969*0.0001*(1/VLOOKUP(B969,'Plot Info'!$A$2:$T$500,13,FALSE)))</f>
        <v>0.5516775625</v>
      </c>
      <c r="M969" s="27">
        <f>IF(H969&lt;VLOOKUP(B969,'Plot Info'!$A$2:$T$500,9,FALSE),I969*1/(VLOOKUP(B969,'Plot Info'!$A$2:$T$500,12,FALSE)),I969*1/(VLOOKUP(B969,'Plot Info'!$A$2:$T$500,13,FALSE)))</f>
        <v>7.9577471545947667</v>
      </c>
      <c r="N969" s="8" t="s">
        <v>237</v>
      </c>
      <c r="O969" s="40">
        <v>18.61</v>
      </c>
      <c r="P969" s="12">
        <v>169</v>
      </c>
    </row>
    <row r="970" spans="1:16">
      <c r="A970" s="27" t="str">
        <f t="shared" si="45"/>
        <v>MOA038</v>
      </c>
      <c r="B970" s="4" t="s">
        <v>208</v>
      </c>
      <c r="C970" s="27" t="str">
        <f>VLOOKUP(B970,'Plot Info'!$A$2:$T$500,2,FALSE)</f>
        <v>Missouri Ozark</v>
      </c>
      <c r="D970" s="37" t="s">
        <v>238</v>
      </c>
      <c r="E970" s="4" t="s">
        <v>29</v>
      </c>
      <c r="F970" s="4" t="s">
        <v>236</v>
      </c>
      <c r="G970" s="35" t="str">
        <f t="shared" si="46"/>
        <v>LIVE</v>
      </c>
      <c r="H970" s="40">
        <v>27.11</v>
      </c>
      <c r="I970" s="12">
        <v>1</v>
      </c>
      <c r="J970" s="15">
        <v>0</v>
      </c>
      <c r="K970" s="26">
        <f t="shared" si="47"/>
        <v>577.23002952509773</v>
      </c>
      <c r="L970" s="27">
        <f>IF(H970&lt;VLOOKUP(B970,'Plot Info'!$A$2:$T$500,9,FALSE),K970*0.0001*(1/VLOOKUP(B970,'Plot Info'!$A$2:$T$500,12,FALSE)),K970*0.0001*(1/VLOOKUP(B970,'Plot Info'!$A$2:$T$500,13,FALSE)))</f>
        <v>0.45934506249999996</v>
      </c>
      <c r="M970" s="27">
        <f>IF(H970&lt;VLOOKUP(B970,'Plot Info'!$A$2:$T$500,9,FALSE),I970*1/(VLOOKUP(B970,'Plot Info'!$A$2:$T$500,12,FALSE)),I970*1/(VLOOKUP(B970,'Plot Info'!$A$2:$T$500,13,FALSE)))</f>
        <v>7.9577471545947667</v>
      </c>
      <c r="O970" s="40">
        <v>19.940000000000001</v>
      </c>
      <c r="P970" s="12">
        <v>135</v>
      </c>
    </row>
    <row r="971" spans="1:16">
      <c r="A971" s="27" t="str">
        <f t="shared" si="45"/>
        <v>MOA039</v>
      </c>
      <c r="B971" s="4" t="s">
        <v>208</v>
      </c>
      <c r="C971" s="27" t="str">
        <f>VLOOKUP(B971,'Plot Info'!$A$2:$T$500,2,FALSE)</f>
        <v>Missouri Ozark</v>
      </c>
      <c r="D971" s="37" t="s">
        <v>239</v>
      </c>
      <c r="E971" s="4" t="s">
        <v>29</v>
      </c>
      <c r="F971" s="4" t="s">
        <v>15</v>
      </c>
      <c r="G971" s="35" t="str">
        <f t="shared" si="46"/>
        <v>LIVE</v>
      </c>
      <c r="H971" s="40">
        <v>24.46</v>
      </c>
      <c r="I971" s="12">
        <v>1</v>
      </c>
      <c r="J971" s="15">
        <v>2</v>
      </c>
      <c r="K971" s="26">
        <f t="shared" si="47"/>
        <v>469.89712381612077</v>
      </c>
      <c r="L971" s="27">
        <f>IF(H971&lt;VLOOKUP(B971,'Plot Info'!$A$2:$T$500,9,FALSE),K971*0.0001*(1/VLOOKUP(B971,'Plot Info'!$A$2:$T$500,12,FALSE)),K971*0.0001*(1/VLOOKUP(B971,'Plot Info'!$A$2:$T$500,13,FALSE)))</f>
        <v>0.37393224999999997</v>
      </c>
      <c r="M971" s="27">
        <f>IF(H971&lt;VLOOKUP(B971,'Plot Info'!$A$2:$T$500,9,FALSE),I971*1/(VLOOKUP(B971,'Plot Info'!$A$2:$T$500,12,FALSE)),I971*1/(VLOOKUP(B971,'Plot Info'!$A$2:$T$500,13,FALSE)))</f>
        <v>7.9577471545947667</v>
      </c>
      <c r="O971" s="40">
        <v>13.75</v>
      </c>
      <c r="P971" s="12">
        <v>140</v>
      </c>
    </row>
    <row r="972" spans="1:16">
      <c r="A972" s="27" t="str">
        <f t="shared" si="45"/>
        <v>MOA040</v>
      </c>
      <c r="B972" s="4" t="s">
        <v>208</v>
      </c>
      <c r="C972" s="27" t="str">
        <f>VLOOKUP(B972,'Plot Info'!$A$2:$T$500,2,FALSE)</f>
        <v>Missouri Ozark</v>
      </c>
      <c r="D972" s="37" t="s">
        <v>240</v>
      </c>
      <c r="E972" s="4" t="s">
        <v>8</v>
      </c>
      <c r="F972" s="4" t="s">
        <v>236</v>
      </c>
      <c r="G972" s="35" t="str">
        <f t="shared" si="46"/>
        <v>LIVE</v>
      </c>
      <c r="H972" s="40">
        <v>30.44</v>
      </c>
      <c r="I972" s="12">
        <v>1</v>
      </c>
      <c r="J972" s="15">
        <v>0</v>
      </c>
      <c r="K972" s="26">
        <f t="shared" si="47"/>
        <v>727.74491165582981</v>
      </c>
      <c r="L972" s="27">
        <f>IF(H972&lt;VLOOKUP(B972,'Plot Info'!$A$2:$T$500,9,FALSE),K972*0.0001*(1/VLOOKUP(B972,'Plot Info'!$A$2:$T$500,12,FALSE)),K972*0.0001*(1/VLOOKUP(B972,'Plot Info'!$A$2:$T$500,13,FALSE)))</f>
        <v>0.579121</v>
      </c>
      <c r="M972" s="27">
        <f>IF(H972&lt;VLOOKUP(B972,'Plot Info'!$A$2:$T$500,9,FALSE),I972*1/(VLOOKUP(B972,'Plot Info'!$A$2:$T$500,12,FALSE)),I972*1/(VLOOKUP(B972,'Plot Info'!$A$2:$T$500,13,FALSE)))</f>
        <v>7.9577471545947667</v>
      </c>
      <c r="O972" s="40">
        <v>19.510000000000002</v>
      </c>
      <c r="P972" s="12">
        <v>98</v>
      </c>
    </row>
    <row r="973" spans="1:16">
      <c r="A973" s="27" t="str">
        <f t="shared" si="45"/>
        <v>MOA041</v>
      </c>
      <c r="B973" s="4" t="s">
        <v>208</v>
      </c>
      <c r="C973" s="27" t="str">
        <f>VLOOKUP(B973,'Plot Info'!$A$2:$T$500,2,FALSE)</f>
        <v>Missouri Ozark</v>
      </c>
      <c r="D973" s="37" t="s">
        <v>241</v>
      </c>
      <c r="E973" s="4" t="s">
        <v>8</v>
      </c>
      <c r="F973" s="4" t="s">
        <v>236</v>
      </c>
      <c r="G973" s="35" t="str">
        <f t="shared" si="46"/>
        <v>LIVE</v>
      </c>
      <c r="H973" s="40">
        <v>33.46</v>
      </c>
      <c r="I973" s="12">
        <v>1</v>
      </c>
      <c r="J973" s="15">
        <v>0</v>
      </c>
      <c r="K973" s="26">
        <f t="shared" si="47"/>
        <v>879.30947843194258</v>
      </c>
      <c r="L973" s="27">
        <f>IF(H973&lt;VLOOKUP(B973,'Plot Info'!$A$2:$T$500,9,FALSE),K973*0.0001*(1/VLOOKUP(B973,'Plot Info'!$A$2:$T$500,12,FALSE)),K973*0.0001*(1/VLOOKUP(B973,'Plot Info'!$A$2:$T$500,13,FALSE)))</f>
        <v>0.69973224999999994</v>
      </c>
      <c r="M973" s="27">
        <f>IF(H973&lt;VLOOKUP(B973,'Plot Info'!$A$2:$T$500,9,FALSE),I973*1/(VLOOKUP(B973,'Plot Info'!$A$2:$T$500,12,FALSE)),I973*1/(VLOOKUP(B973,'Plot Info'!$A$2:$T$500,13,FALSE)))</f>
        <v>7.9577471545947667</v>
      </c>
      <c r="O973" s="40">
        <v>18.82</v>
      </c>
      <c r="P973" s="12">
        <v>94</v>
      </c>
    </row>
    <row r="974" spans="1:16">
      <c r="A974" s="27" t="str">
        <f t="shared" si="45"/>
        <v>MOA042</v>
      </c>
      <c r="B974" s="4" t="s">
        <v>208</v>
      </c>
      <c r="C974" s="27" t="str">
        <f>VLOOKUP(B974,'Plot Info'!$A$2:$T$500,2,FALSE)</f>
        <v>Missouri Ozark</v>
      </c>
      <c r="D974" s="37" t="s">
        <v>242</v>
      </c>
      <c r="E974" s="4" t="s">
        <v>8</v>
      </c>
      <c r="F974" s="4" t="s">
        <v>236</v>
      </c>
      <c r="G974" s="35" t="str">
        <f t="shared" si="46"/>
        <v>LIVE</v>
      </c>
      <c r="H974" s="40">
        <v>28.81</v>
      </c>
      <c r="I974" s="12">
        <v>1</v>
      </c>
      <c r="J974" s="15">
        <v>0</v>
      </c>
      <c r="K974" s="26">
        <f t="shared" si="47"/>
        <v>651.89312053031267</v>
      </c>
      <c r="L974" s="27">
        <f>IF(H974&lt;VLOOKUP(B974,'Plot Info'!$A$2:$T$500,9,FALSE),K974*0.0001*(1/VLOOKUP(B974,'Plot Info'!$A$2:$T$500,12,FALSE)),K974*0.0001*(1/VLOOKUP(B974,'Plot Info'!$A$2:$T$500,13,FALSE)))</f>
        <v>0.51876006249999995</v>
      </c>
      <c r="M974" s="27">
        <f>IF(H974&lt;VLOOKUP(B974,'Plot Info'!$A$2:$T$500,9,FALSE),I974*1/(VLOOKUP(B974,'Plot Info'!$A$2:$T$500,12,FALSE)),I974*1/(VLOOKUP(B974,'Plot Info'!$A$2:$T$500,13,FALSE)))</f>
        <v>7.9577471545947667</v>
      </c>
      <c r="O974" s="40">
        <v>19.88</v>
      </c>
      <c r="P974" s="12">
        <v>93</v>
      </c>
    </row>
    <row r="975" spans="1:16">
      <c r="A975" s="27" t="str">
        <f t="shared" si="45"/>
        <v>MOA043</v>
      </c>
      <c r="B975" s="4" t="s">
        <v>208</v>
      </c>
      <c r="C975" s="27" t="str">
        <f>VLOOKUP(B975,'Plot Info'!$A$2:$T$500,2,FALSE)</f>
        <v>Missouri Ozark</v>
      </c>
      <c r="D975" s="37" t="s">
        <v>243</v>
      </c>
      <c r="E975" s="4" t="s">
        <v>37</v>
      </c>
      <c r="F975" s="4" t="s">
        <v>81</v>
      </c>
      <c r="G975" s="35" t="str">
        <f t="shared" si="46"/>
        <v>DEAD</v>
      </c>
      <c r="H975" s="40">
        <v>40.72</v>
      </c>
      <c r="I975" s="12">
        <v>1</v>
      </c>
      <c r="J975" s="15">
        <v>2</v>
      </c>
      <c r="K975" s="26">
        <f t="shared" si="47"/>
        <v>1302.2831460555153</v>
      </c>
      <c r="L975" s="27">
        <f>IF(H975&lt;VLOOKUP(B975,'Plot Info'!$A$2:$T$500,9,FALSE),K975*0.0001*(1/VLOOKUP(B975,'Plot Info'!$A$2:$T$500,12,FALSE)),K975*0.0001*(1/VLOOKUP(B975,'Plot Info'!$A$2:$T$500,13,FALSE)))</f>
        <v>1.0363239999999998</v>
      </c>
      <c r="M975" s="27">
        <f>IF(H975&lt;VLOOKUP(B975,'Plot Info'!$A$2:$T$500,9,FALSE),I975*1/(VLOOKUP(B975,'Plot Info'!$A$2:$T$500,12,FALSE)),I975*1/(VLOOKUP(B975,'Plot Info'!$A$2:$T$500,13,FALSE)))</f>
        <v>7.9577471545947667</v>
      </c>
      <c r="O975" s="40">
        <v>19.52</v>
      </c>
      <c r="P975" s="12">
        <v>73</v>
      </c>
    </row>
    <row r="976" spans="1:16">
      <c r="A976" s="27" t="str">
        <f t="shared" si="45"/>
        <v>MOA044</v>
      </c>
      <c r="B976" s="4" t="s">
        <v>208</v>
      </c>
      <c r="C976" s="27" t="str">
        <f>VLOOKUP(B976,'Plot Info'!$A$2:$T$500,2,FALSE)</f>
        <v>Missouri Ozark</v>
      </c>
      <c r="D976" s="37" t="s">
        <v>244</v>
      </c>
      <c r="E976" s="4" t="s">
        <v>37</v>
      </c>
      <c r="F976" s="4" t="s">
        <v>81</v>
      </c>
      <c r="G976" s="35" t="str">
        <f t="shared" si="46"/>
        <v>DEAD</v>
      </c>
      <c r="H976" s="40">
        <v>41.42</v>
      </c>
      <c r="I976" s="12">
        <v>1</v>
      </c>
      <c r="J976" s="15">
        <v>2</v>
      </c>
      <c r="K976" s="26">
        <f t="shared" si="47"/>
        <v>1347.4419696545422</v>
      </c>
      <c r="L976" s="27">
        <f>IF(H976&lt;VLOOKUP(B976,'Plot Info'!$A$2:$T$500,9,FALSE),K976*0.0001*(1/VLOOKUP(B976,'Plot Info'!$A$2:$T$500,12,FALSE)),K976*0.0001*(1/VLOOKUP(B976,'Plot Info'!$A$2:$T$500,13,FALSE)))</f>
        <v>1.0722602500000002</v>
      </c>
      <c r="M976" s="27">
        <f>IF(H976&lt;VLOOKUP(B976,'Plot Info'!$A$2:$T$500,9,FALSE),I976*1/(VLOOKUP(B976,'Plot Info'!$A$2:$T$500,12,FALSE)),I976*1/(VLOOKUP(B976,'Plot Info'!$A$2:$T$500,13,FALSE)))</f>
        <v>7.9577471545947667</v>
      </c>
      <c r="O976" s="40">
        <v>19.309999999999999</v>
      </c>
      <c r="P976" s="12">
        <v>72</v>
      </c>
    </row>
    <row r="977" spans="1:16">
      <c r="A977" s="27" t="str">
        <f t="shared" si="45"/>
        <v>MOA045</v>
      </c>
      <c r="B977" s="4" t="s">
        <v>208</v>
      </c>
      <c r="C977" s="27" t="str">
        <f>VLOOKUP(B977,'Plot Info'!$A$2:$T$500,2,FALSE)</f>
        <v>Missouri Ozark</v>
      </c>
      <c r="D977" s="37" t="s">
        <v>245</v>
      </c>
      <c r="E977" s="4" t="s">
        <v>8</v>
      </c>
      <c r="F977" s="4" t="s">
        <v>236</v>
      </c>
      <c r="G977" s="35" t="str">
        <f t="shared" si="46"/>
        <v>LIVE</v>
      </c>
      <c r="H977" s="40">
        <v>46.37</v>
      </c>
      <c r="I977" s="12">
        <v>1</v>
      </c>
      <c r="J977" s="15">
        <v>2</v>
      </c>
      <c r="K977" s="26">
        <f t="shared" si="47"/>
        <v>1688.7449882396188</v>
      </c>
      <c r="L977" s="27">
        <f>IF(H977&lt;VLOOKUP(B977,'Plot Info'!$A$2:$T$500,9,FALSE),K977*0.0001*(1/VLOOKUP(B977,'Plot Info'!$A$2:$T$500,12,FALSE)),K977*0.0001*(1/VLOOKUP(B977,'Plot Info'!$A$2:$T$500,13,FALSE)))</f>
        <v>1.3438605625</v>
      </c>
      <c r="M977" s="27">
        <f>IF(H977&lt;VLOOKUP(B977,'Plot Info'!$A$2:$T$500,9,FALSE),I977*1/(VLOOKUP(B977,'Plot Info'!$A$2:$T$500,12,FALSE)),I977*1/(VLOOKUP(B977,'Plot Info'!$A$2:$T$500,13,FALSE)))</f>
        <v>7.9577471545947667</v>
      </c>
      <c r="O977" s="40">
        <v>17.21</v>
      </c>
      <c r="P977" s="12">
        <v>50</v>
      </c>
    </row>
    <row r="978" spans="1:16">
      <c r="A978" s="27" t="str">
        <f t="shared" si="45"/>
        <v>MOB001</v>
      </c>
      <c r="B978" s="4" t="s">
        <v>247</v>
      </c>
      <c r="C978" s="27" t="str">
        <f>VLOOKUP(B978,'Plot Info'!$A$2:$T$500,2,FALSE)</f>
        <v>Missouri Ozark</v>
      </c>
      <c r="D978" s="37" t="s">
        <v>161</v>
      </c>
      <c r="E978" s="4" t="s">
        <v>29</v>
      </c>
      <c r="F978" s="4" t="s">
        <v>15</v>
      </c>
      <c r="G978" s="35" t="str">
        <f t="shared" si="46"/>
        <v>LIVE</v>
      </c>
      <c r="H978" s="40">
        <v>23.61</v>
      </c>
      <c r="I978" s="12">
        <v>1</v>
      </c>
      <c r="J978" s="15">
        <v>0</v>
      </c>
      <c r="K978" s="26">
        <f t="shared" si="47"/>
        <v>437.8061475587827</v>
      </c>
      <c r="L978" s="27">
        <f>IF(H978&lt;VLOOKUP(B978,'Plot Info'!$A$2:$T$500,9,FALSE),K978*0.0001*(1/VLOOKUP(B978,'Plot Info'!$A$2:$T$500,12,FALSE)),K978*0.0001*(1/VLOOKUP(B978,'Plot Info'!$A$2:$T$500,13,FALSE)))</f>
        <v>0.34839506249999996</v>
      </c>
      <c r="M978" s="27">
        <f>IF(H978&lt;VLOOKUP(B978,'Plot Info'!$A$2:$T$500,9,FALSE),I978*1/(VLOOKUP(B978,'Plot Info'!$A$2:$T$500,12,FALSE)),I978*1/(VLOOKUP(B978,'Plot Info'!$A$2:$T$500,13,FALSE)))</f>
        <v>7.9577471545947667</v>
      </c>
      <c r="N978" s="8" t="s">
        <v>250</v>
      </c>
      <c r="O978" s="40">
        <v>12.32</v>
      </c>
      <c r="P978" s="12">
        <v>205</v>
      </c>
    </row>
    <row r="979" spans="1:16">
      <c r="A979" s="27" t="str">
        <f t="shared" si="45"/>
        <v>MOB002</v>
      </c>
      <c r="B979" s="4" t="s">
        <v>247</v>
      </c>
      <c r="C979" s="27" t="str">
        <f>VLOOKUP(B979,'Plot Info'!$A$2:$T$500,2,FALSE)</f>
        <v>Missouri Ozark</v>
      </c>
      <c r="D979" s="37" t="s">
        <v>162</v>
      </c>
      <c r="E979" s="4" t="s">
        <v>29</v>
      </c>
      <c r="F979" s="4" t="s">
        <v>15</v>
      </c>
      <c r="G979" s="35" t="str">
        <f t="shared" si="46"/>
        <v>LIVE</v>
      </c>
      <c r="H979" s="40">
        <v>16.72</v>
      </c>
      <c r="I979" s="12">
        <v>1</v>
      </c>
      <c r="J979" s="15">
        <v>0</v>
      </c>
      <c r="K979" s="26">
        <f t="shared" si="47"/>
        <v>219.56465392232917</v>
      </c>
      <c r="L979" s="27">
        <f>IF(H979&lt;VLOOKUP(B979,'Plot Info'!$A$2:$T$500,9,FALSE),K979*0.0001*(1/VLOOKUP(B979,'Plot Info'!$A$2:$T$500,12,FALSE)),K979*0.0001*(1/VLOOKUP(B979,'Plot Info'!$A$2:$T$500,13,FALSE)))</f>
        <v>0.41354792899408277</v>
      </c>
      <c r="M979" s="27">
        <f>IF(H979&lt;VLOOKUP(B979,'Plot Info'!$A$2:$T$500,9,FALSE),I979*1/(VLOOKUP(B979,'Plot Info'!$A$2:$T$500,12,FALSE)),I979*1/(VLOOKUP(B979,'Plot Info'!$A$2:$T$500,13,FALSE)))</f>
        <v>18.834904507916608</v>
      </c>
      <c r="N979" s="8" t="s">
        <v>251</v>
      </c>
      <c r="O979" s="40">
        <v>12.46</v>
      </c>
      <c r="P979" s="12">
        <v>207</v>
      </c>
    </row>
    <row r="980" spans="1:16">
      <c r="A980" s="27" t="str">
        <f t="shared" si="45"/>
        <v>MOB003</v>
      </c>
      <c r="B980" s="4" t="s">
        <v>247</v>
      </c>
      <c r="C980" s="27" t="str">
        <f>VLOOKUP(B980,'Plot Info'!$A$2:$T$500,2,FALSE)</f>
        <v>Missouri Ozark</v>
      </c>
      <c r="D980" s="37" t="s">
        <v>163</v>
      </c>
      <c r="E980" s="4" t="s">
        <v>29</v>
      </c>
      <c r="F980" s="4" t="s">
        <v>15</v>
      </c>
      <c r="G980" s="35" t="str">
        <f t="shared" si="46"/>
        <v>LIVE</v>
      </c>
      <c r="H980" s="40">
        <v>15.14</v>
      </c>
      <c r="I980" s="12">
        <v>1</v>
      </c>
      <c r="J980" s="15">
        <v>0</v>
      </c>
      <c r="K980" s="26">
        <f t="shared" si="47"/>
        <v>180.02865285469775</v>
      </c>
      <c r="L980" s="27">
        <f>IF(H980&lt;VLOOKUP(B980,'Plot Info'!$A$2:$T$500,9,FALSE),K980*0.0001*(1/VLOOKUP(B980,'Plot Info'!$A$2:$T$500,12,FALSE)),K980*0.0001*(1/VLOOKUP(B980,'Plot Info'!$A$2:$T$500,13,FALSE)))</f>
        <v>0.33908224852071012</v>
      </c>
      <c r="M980" s="27">
        <f>IF(H980&lt;VLOOKUP(B980,'Plot Info'!$A$2:$T$500,9,FALSE),I980*1/(VLOOKUP(B980,'Plot Info'!$A$2:$T$500,12,FALSE)),I980*1/(VLOOKUP(B980,'Plot Info'!$A$2:$T$500,13,FALSE)))</f>
        <v>18.834904507916608</v>
      </c>
      <c r="N980" s="8" t="s">
        <v>252</v>
      </c>
      <c r="O980" s="40">
        <v>12.88</v>
      </c>
      <c r="P980" s="12">
        <v>209</v>
      </c>
    </row>
    <row r="981" spans="1:16">
      <c r="A981" s="27" t="str">
        <f t="shared" si="45"/>
        <v>MOB004</v>
      </c>
      <c r="B981" s="4" t="s">
        <v>247</v>
      </c>
      <c r="C981" s="27" t="str">
        <f>VLOOKUP(B981,'Plot Info'!$A$2:$T$500,2,FALSE)</f>
        <v>Missouri Ozark</v>
      </c>
      <c r="D981" s="37" t="s">
        <v>164</v>
      </c>
      <c r="E981" s="4" t="s">
        <v>249</v>
      </c>
      <c r="F981" s="4" t="s">
        <v>81</v>
      </c>
      <c r="G981" s="35" t="str">
        <f t="shared" si="46"/>
        <v>DEAD</v>
      </c>
      <c r="H981" s="40">
        <v>14.02</v>
      </c>
      <c r="I981" s="12">
        <v>1</v>
      </c>
      <c r="J981" s="15">
        <v>0</v>
      </c>
      <c r="K981" s="26">
        <f t="shared" si="47"/>
        <v>154.37817715666779</v>
      </c>
      <c r="L981" s="27">
        <f>IF(H981&lt;VLOOKUP(B981,'Plot Info'!$A$2:$T$500,9,FALSE),K981*0.0001*(1/VLOOKUP(B981,'Plot Info'!$A$2:$T$500,12,FALSE)),K981*0.0001*(1/VLOOKUP(B981,'Plot Info'!$A$2:$T$500,13,FALSE)))</f>
        <v>0.29076982248520711</v>
      </c>
      <c r="M981" s="27">
        <f>IF(H981&lt;VLOOKUP(B981,'Plot Info'!$A$2:$T$500,9,FALSE),I981*1/(VLOOKUP(B981,'Plot Info'!$A$2:$T$500,12,FALSE)),I981*1/(VLOOKUP(B981,'Plot Info'!$A$2:$T$500,13,FALSE)))</f>
        <v>18.834904507916608</v>
      </c>
      <c r="N981" s="8" t="s">
        <v>253</v>
      </c>
      <c r="O981" s="40">
        <v>9.15</v>
      </c>
      <c r="P981" s="12">
        <v>184</v>
      </c>
    </row>
    <row r="982" spans="1:16">
      <c r="A982" s="27" t="str">
        <f t="shared" si="45"/>
        <v>MOB005</v>
      </c>
      <c r="B982" s="4" t="s">
        <v>247</v>
      </c>
      <c r="C982" s="27" t="str">
        <f>VLOOKUP(B982,'Plot Info'!$A$2:$T$500,2,FALSE)</f>
        <v>Missouri Ozark</v>
      </c>
      <c r="D982" s="37" t="s">
        <v>165</v>
      </c>
      <c r="E982" s="4" t="s">
        <v>29</v>
      </c>
      <c r="F982" s="4" t="s">
        <v>15</v>
      </c>
      <c r="G982" s="35" t="str">
        <f t="shared" si="46"/>
        <v>LIVE</v>
      </c>
      <c r="H982" s="40">
        <v>26.95</v>
      </c>
      <c r="I982" s="12">
        <v>1</v>
      </c>
      <c r="J982" s="15">
        <v>0</v>
      </c>
      <c r="K982" s="26">
        <f t="shared" si="47"/>
        <v>570.43664957097519</v>
      </c>
      <c r="L982" s="27">
        <f>IF(H982&lt;VLOOKUP(B982,'Plot Info'!$A$2:$T$500,9,FALSE),K982*0.0001*(1/VLOOKUP(B982,'Plot Info'!$A$2:$T$500,12,FALSE)),K982*0.0001*(1/VLOOKUP(B982,'Plot Info'!$A$2:$T$500,13,FALSE)))</f>
        <v>0.45393906249999999</v>
      </c>
      <c r="M982" s="27">
        <f>IF(H982&lt;VLOOKUP(B982,'Plot Info'!$A$2:$T$500,9,FALSE),I982*1/(VLOOKUP(B982,'Plot Info'!$A$2:$T$500,12,FALSE)),I982*1/(VLOOKUP(B982,'Plot Info'!$A$2:$T$500,13,FALSE)))</f>
        <v>7.9577471545947667</v>
      </c>
      <c r="N982" s="8" t="s">
        <v>254</v>
      </c>
      <c r="O982" s="40">
        <v>10</v>
      </c>
      <c r="P982" s="12">
        <v>165</v>
      </c>
    </row>
    <row r="983" spans="1:16">
      <c r="A983" s="27" t="str">
        <f t="shared" si="45"/>
        <v>MOB006</v>
      </c>
      <c r="B983" s="4" t="s">
        <v>247</v>
      </c>
      <c r="C983" s="27" t="str">
        <f>VLOOKUP(B983,'Plot Info'!$A$2:$T$500,2,FALSE)</f>
        <v>Missouri Ozark</v>
      </c>
      <c r="D983" s="37" t="s">
        <v>166</v>
      </c>
      <c r="E983" s="4" t="s">
        <v>36</v>
      </c>
      <c r="F983" s="4" t="s">
        <v>15</v>
      </c>
      <c r="G983" s="35" t="str">
        <f t="shared" si="46"/>
        <v>LIVE</v>
      </c>
      <c r="H983" s="40">
        <v>59.86</v>
      </c>
      <c r="I983" s="12">
        <v>1</v>
      </c>
      <c r="J983" s="15">
        <v>0</v>
      </c>
      <c r="K983" s="26">
        <f t="shared" si="47"/>
        <v>2814.2540928897392</v>
      </c>
      <c r="L983" s="27">
        <f>IF(H983&lt;VLOOKUP(B983,'Plot Info'!$A$2:$T$500,9,FALSE),K983*0.0001*(1/VLOOKUP(B983,'Plot Info'!$A$2:$T$500,12,FALSE)),K983*0.0001*(1/VLOOKUP(B983,'Plot Info'!$A$2:$T$500,13,FALSE)))</f>
        <v>2.2395122499999998</v>
      </c>
      <c r="M983" s="27">
        <f>IF(H983&lt;VLOOKUP(B983,'Plot Info'!$A$2:$T$500,9,FALSE),I983*1/(VLOOKUP(B983,'Plot Info'!$A$2:$T$500,12,FALSE)),I983*1/(VLOOKUP(B983,'Plot Info'!$A$2:$T$500,13,FALSE)))</f>
        <v>7.9577471545947667</v>
      </c>
      <c r="N983" s="8" t="s">
        <v>255</v>
      </c>
      <c r="O983" s="40">
        <v>10.99</v>
      </c>
      <c r="P983" s="12">
        <v>142</v>
      </c>
    </row>
    <row r="984" spans="1:16">
      <c r="A984" s="27" t="str">
        <f t="shared" si="45"/>
        <v>MOB007</v>
      </c>
      <c r="B984" s="4" t="s">
        <v>247</v>
      </c>
      <c r="C984" s="27" t="str">
        <f>VLOOKUP(B984,'Plot Info'!$A$2:$T$500,2,FALSE)</f>
        <v>Missouri Ozark</v>
      </c>
      <c r="D984" s="37" t="s">
        <v>167</v>
      </c>
      <c r="E984" s="4" t="s">
        <v>213</v>
      </c>
      <c r="F984" s="4" t="s">
        <v>15</v>
      </c>
      <c r="G984" s="35" t="str">
        <f t="shared" si="46"/>
        <v>LIVE</v>
      </c>
      <c r="H984" s="40">
        <v>25.4</v>
      </c>
      <c r="I984" s="12">
        <v>1</v>
      </c>
      <c r="J984" s="15">
        <v>2</v>
      </c>
      <c r="K984" s="26">
        <f t="shared" si="47"/>
        <v>506.7074790974977</v>
      </c>
      <c r="L984" s="27">
        <f>IF(H984&lt;VLOOKUP(B984,'Plot Info'!$A$2:$T$500,9,FALSE),K984*0.0001*(1/VLOOKUP(B984,'Plot Info'!$A$2:$T$500,12,FALSE)),K984*0.0001*(1/VLOOKUP(B984,'Plot Info'!$A$2:$T$500,13,FALSE)))</f>
        <v>0.40322499999999994</v>
      </c>
      <c r="M984" s="27">
        <f>IF(H984&lt;VLOOKUP(B984,'Plot Info'!$A$2:$T$500,9,FALSE),I984*1/(VLOOKUP(B984,'Plot Info'!$A$2:$T$500,12,FALSE)),I984*1/(VLOOKUP(B984,'Plot Info'!$A$2:$T$500,13,FALSE)))</f>
        <v>7.9577471545947667</v>
      </c>
      <c r="O984" s="40">
        <v>5.07</v>
      </c>
      <c r="P984" s="12">
        <v>100</v>
      </c>
    </row>
    <row r="985" spans="1:16">
      <c r="A985" s="27" t="str">
        <f t="shared" si="45"/>
        <v>MOB008</v>
      </c>
      <c r="B985" s="4" t="s">
        <v>247</v>
      </c>
      <c r="C985" s="27" t="str">
        <f>VLOOKUP(B985,'Plot Info'!$A$2:$T$500,2,FALSE)</f>
        <v>Missouri Ozark</v>
      </c>
      <c r="D985" s="37" t="s">
        <v>168</v>
      </c>
      <c r="E985" s="4" t="s">
        <v>211</v>
      </c>
      <c r="F985" s="4" t="s">
        <v>15</v>
      </c>
      <c r="G985" s="35" t="str">
        <f t="shared" si="46"/>
        <v>LIVE</v>
      </c>
      <c r="H985" s="40">
        <v>28.3</v>
      </c>
      <c r="I985" s="12">
        <v>1</v>
      </c>
      <c r="J985" s="15">
        <v>2</v>
      </c>
      <c r="K985" s="26">
        <f t="shared" si="47"/>
        <v>629.01753508338231</v>
      </c>
      <c r="L985" s="27">
        <f>IF(H985&lt;VLOOKUP(B985,'Plot Info'!$A$2:$T$500,9,FALSE),K985*0.0001*(1/VLOOKUP(B985,'Plot Info'!$A$2:$T$500,12,FALSE)),K985*0.0001*(1/VLOOKUP(B985,'Plot Info'!$A$2:$T$500,13,FALSE)))</f>
        <v>0.50055625000000004</v>
      </c>
      <c r="M985" s="27">
        <f>IF(H985&lt;VLOOKUP(B985,'Plot Info'!$A$2:$T$500,9,FALSE),I985*1/(VLOOKUP(B985,'Plot Info'!$A$2:$T$500,12,FALSE)),I985*1/(VLOOKUP(B985,'Plot Info'!$A$2:$T$500,13,FALSE)))</f>
        <v>7.9577471545947667</v>
      </c>
      <c r="O985" s="40">
        <v>5.17</v>
      </c>
      <c r="P985" s="12">
        <v>76</v>
      </c>
    </row>
    <row r="986" spans="1:16">
      <c r="A986" s="27" t="str">
        <f t="shared" si="45"/>
        <v>MOB009</v>
      </c>
      <c r="B986" s="4" t="s">
        <v>247</v>
      </c>
      <c r="C986" s="27" t="str">
        <f>VLOOKUP(B986,'Plot Info'!$A$2:$T$500,2,FALSE)</f>
        <v>Missouri Ozark</v>
      </c>
      <c r="D986" s="37" t="s">
        <v>169</v>
      </c>
      <c r="E986" s="4" t="s">
        <v>36</v>
      </c>
      <c r="F986" s="4" t="s">
        <v>15</v>
      </c>
      <c r="G986" s="35" t="str">
        <f t="shared" si="46"/>
        <v>LIVE</v>
      </c>
      <c r="H986" s="40">
        <v>43.71</v>
      </c>
      <c r="I986" s="12">
        <v>1</v>
      </c>
      <c r="J986" s="15">
        <v>2</v>
      </c>
      <c r="K986" s="26">
        <f t="shared" si="47"/>
        <v>1500.5535351930987</v>
      </c>
      <c r="L986" s="27">
        <f>IF(H986&lt;VLOOKUP(B986,'Plot Info'!$A$2:$T$500,9,FALSE),K986*0.0001*(1/VLOOKUP(B986,'Plot Info'!$A$2:$T$500,12,FALSE)),K986*0.0001*(1/VLOOKUP(B986,'Plot Info'!$A$2:$T$500,13,FALSE)))</f>
        <v>1.1941025624999999</v>
      </c>
      <c r="M986" s="27">
        <f>IF(H986&lt;VLOOKUP(B986,'Plot Info'!$A$2:$T$500,9,FALSE),I986*1/(VLOOKUP(B986,'Plot Info'!$A$2:$T$500,12,FALSE)),I986*1/(VLOOKUP(B986,'Plot Info'!$A$2:$T$500,13,FALSE)))</f>
        <v>7.9577471545947667</v>
      </c>
      <c r="O986" s="40">
        <v>6.59</v>
      </c>
      <c r="P986" s="12">
        <v>74</v>
      </c>
    </row>
    <row r="987" spans="1:16">
      <c r="A987" s="27" t="str">
        <f t="shared" si="45"/>
        <v>MOB010</v>
      </c>
      <c r="B987" s="4" t="s">
        <v>247</v>
      </c>
      <c r="C987" s="27" t="str">
        <f>VLOOKUP(B987,'Plot Info'!$A$2:$T$500,2,FALSE)</f>
        <v>Missouri Ozark</v>
      </c>
      <c r="D987" s="37" t="s">
        <v>170</v>
      </c>
      <c r="E987" s="4" t="s">
        <v>18</v>
      </c>
      <c r="F987" s="4" t="s">
        <v>15</v>
      </c>
      <c r="G987" s="35" t="str">
        <f t="shared" si="46"/>
        <v>LIVE</v>
      </c>
      <c r="H987" s="40">
        <v>29.7</v>
      </c>
      <c r="I987" s="12">
        <v>1</v>
      </c>
      <c r="J987" s="15">
        <v>2</v>
      </c>
      <c r="K987" s="26">
        <f t="shared" si="47"/>
        <v>692.79186595125509</v>
      </c>
      <c r="L987" s="27">
        <f>IF(H987&lt;VLOOKUP(B987,'Plot Info'!$A$2:$T$500,9,FALSE),K987*0.0001*(1/VLOOKUP(B987,'Plot Info'!$A$2:$T$500,12,FALSE)),K987*0.0001*(1/VLOOKUP(B987,'Plot Info'!$A$2:$T$500,13,FALSE)))</f>
        <v>0.55130624999999989</v>
      </c>
      <c r="M987" s="27">
        <f>IF(H987&lt;VLOOKUP(B987,'Plot Info'!$A$2:$T$500,9,FALSE),I987*1/(VLOOKUP(B987,'Plot Info'!$A$2:$T$500,12,FALSE)),I987*1/(VLOOKUP(B987,'Plot Info'!$A$2:$T$500,13,FALSE)))</f>
        <v>7.9577471545947667</v>
      </c>
      <c r="O987" s="40">
        <v>7.44</v>
      </c>
      <c r="P987" s="12">
        <v>50</v>
      </c>
    </row>
    <row r="988" spans="1:16">
      <c r="A988" s="27" t="str">
        <f t="shared" si="45"/>
        <v>MOB011</v>
      </c>
      <c r="B988" s="4" t="s">
        <v>247</v>
      </c>
      <c r="C988" s="27" t="str">
        <f>VLOOKUP(B988,'Plot Info'!$A$2:$T$500,2,FALSE)</f>
        <v>Missouri Ozark</v>
      </c>
      <c r="D988" s="37" t="s">
        <v>171</v>
      </c>
      <c r="E988" s="4" t="s">
        <v>18</v>
      </c>
      <c r="F988" s="4" t="s">
        <v>15</v>
      </c>
      <c r="G988" s="35" t="str">
        <f t="shared" si="46"/>
        <v>LIVE</v>
      </c>
      <c r="H988" s="40">
        <v>29.5</v>
      </c>
      <c r="I988" s="12">
        <v>1</v>
      </c>
      <c r="J988" s="15">
        <v>2</v>
      </c>
      <c r="K988" s="26">
        <f t="shared" si="47"/>
        <v>683.4927516966294</v>
      </c>
      <c r="L988" s="27">
        <f>IF(H988&lt;VLOOKUP(B988,'Plot Info'!$A$2:$T$500,9,FALSE),K988*0.0001*(1/VLOOKUP(B988,'Plot Info'!$A$2:$T$500,12,FALSE)),K988*0.0001*(1/VLOOKUP(B988,'Plot Info'!$A$2:$T$500,13,FALSE)))</f>
        <v>0.54390624999999992</v>
      </c>
      <c r="M988" s="27">
        <f>IF(H988&lt;VLOOKUP(B988,'Plot Info'!$A$2:$T$500,9,FALSE),I988*1/(VLOOKUP(B988,'Plot Info'!$A$2:$T$500,12,FALSE)),I988*1/(VLOOKUP(B988,'Plot Info'!$A$2:$T$500,13,FALSE)))</f>
        <v>7.9577471545947667</v>
      </c>
      <c r="O988" s="40">
        <v>7.81</v>
      </c>
      <c r="P988" s="12">
        <v>52</v>
      </c>
    </row>
    <row r="989" spans="1:16">
      <c r="A989" s="27" t="str">
        <f t="shared" si="45"/>
        <v>MOB012</v>
      </c>
      <c r="B989" s="4" t="s">
        <v>247</v>
      </c>
      <c r="C989" s="27" t="str">
        <f>VLOOKUP(B989,'Plot Info'!$A$2:$T$500,2,FALSE)</f>
        <v>Missouri Ozark</v>
      </c>
      <c r="D989" s="37" t="s">
        <v>172</v>
      </c>
      <c r="E989" s="4" t="s">
        <v>18</v>
      </c>
      <c r="F989" s="4" t="s">
        <v>15</v>
      </c>
      <c r="G989" s="35" t="str">
        <f t="shared" si="46"/>
        <v>LIVE</v>
      </c>
      <c r="H989" s="40">
        <v>33.9</v>
      </c>
      <c r="I989" s="12">
        <v>1</v>
      </c>
      <c r="J989" s="15">
        <v>2</v>
      </c>
      <c r="K989" s="26">
        <f t="shared" si="47"/>
        <v>902.58742335798138</v>
      </c>
      <c r="L989" s="27">
        <f>IF(H989&lt;VLOOKUP(B989,'Plot Info'!$A$2:$T$500,9,FALSE),K989*0.0001*(1/VLOOKUP(B989,'Plot Info'!$A$2:$T$500,12,FALSE)),K989*0.0001*(1/VLOOKUP(B989,'Plot Info'!$A$2:$T$500,13,FALSE)))</f>
        <v>0.71825624999999982</v>
      </c>
      <c r="M989" s="27">
        <f>IF(H989&lt;VLOOKUP(B989,'Plot Info'!$A$2:$T$500,9,FALSE),I989*1/(VLOOKUP(B989,'Plot Info'!$A$2:$T$500,12,FALSE)),I989*1/(VLOOKUP(B989,'Plot Info'!$A$2:$T$500,13,FALSE)))</f>
        <v>7.9577471545947667</v>
      </c>
      <c r="O989" s="40">
        <v>8.06</v>
      </c>
      <c r="P989" s="12">
        <v>48</v>
      </c>
    </row>
    <row r="990" spans="1:16">
      <c r="A990" s="27" t="str">
        <f t="shared" si="45"/>
        <v>MOB013</v>
      </c>
      <c r="B990" s="4" t="s">
        <v>247</v>
      </c>
      <c r="C990" s="27" t="str">
        <f>VLOOKUP(B990,'Plot Info'!$A$2:$T$500,2,FALSE)</f>
        <v>Missouri Ozark</v>
      </c>
      <c r="D990" s="37" t="s">
        <v>173</v>
      </c>
      <c r="E990" s="4" t="s">
        <v>11</v>
      </c>
      <c r="F990" s="4" t="s">
        <v>214</v>
      </c>
      <c r="G990" s="35" t="str">
        <f t="shared" si="46"/>
        <v>LIVE</v>
      </c>
      <c r="H990" s="40">
        <v>11.98</v>
      </c>
      <c r="I990" s="12">
        <v>1</v>
      </c>
      <c r="J990" s="15">
        <v>2</v>
      </c>
      <c r="K990" s="26">
        <f t="shared" si="47"/>
        <v>112.72065857006716</v>
      </c>
      <c r="L990" s="27">
        <f>IF(H990&lt;VLOOKUP(B990,'Plot Info'!$A$2:$T$500,9,FALSE),K990*0.0001*(1/VLOOKUP(B990,'Plot Info'!$A$2:$T$500,12,FALSE)),K990*0.0001*(1/VLOOKUP(B990,'Plot Info'!$A$2:$T$500,13,FALSE)))</f>
        <v>0.21230828402366869</v>
      </c>
      <c r="M990" s="27">
        <f>IF(H990&lt;VLOOKUP(B990,'Plot Info'!$A$2:$T$500,9,FALSE),I990*1/(VLOOKUP(B990,'Plot Info'!$A$2:$T$500,12,FALSE)),I990*1/(VLOOKUP(B990,'Plot Info'!$A$2:$T$500,13,FALSE)))</f>
        <v>18.834904507916608</v>
      </c>
      <c r="O990" s="40">
        <v>10.52</v>
      </c>
      <c r="P990" s="12">
        <v>50</v>
      </c>
    </row>
    <row r="991" spans="1:16">
      <c r="A991" s="27" t="str">
        <f t="shared" si="45"/>
        <v>MOB014</v>
      </c>
      <c r="B991" s="4" t="s">
        <v>247</v>
      </c>
      <c r="C991" s="27" t="str">
        <f>VLOOKUP(B991,'Plot Info'!$A$2:$T$500,2,FALSE)</f>
        <v>Missouri Ozark</v>
      </c>
      <c r="D991" s="37" t="s">
        <v>174</v>
      </c>
      <c r="E991" s="4" t="s">
        <v>29</v>
      </c>
      <c r="F991" s="4" t="s">
        <v>15</v>
      </c>
      <c r="G991" s="35" t="str">
        <f t="shared" si="46"/>
        <v>LIVE</v>
      </c>
      <c r="H991" s="40">
        <v>30.3</v>
      </c>
      <c r="I991" s="12">
        <v>1</v>
      </c>
      <c r="J991" s="15">
        <v>2</v>
      </c>
      <c r="K991" s="26">
        <f t="shared" si="47"/>
        <v>721.06619983356336</v>
      </c>
      <c r="L991" s="27">
        <f>IF(H991&lt;VLOOKUP(B991,'Plot Info'!$A$2:$T$500,9,FALSE),K991*0.0001*(1/VLOOKUP(B991,'Plot Info'!$A$2:$T$500,12,FALSE)),K991*0.0001*(1/VLOOKUP(B991,'Plot Info'!$A$2:$T$500,13,FALSE)))</f>
        <v>0.57380625000000007</v>
      </c>
      <c r="M991" s="27">
        <f>IF(H991&lt;VLOOKUP(B991,'Plot Info'!$A$2:$T$500,9,FALSE),I991*1/(VLOOKUP(B991,'Plot Info'!$A$2:$T$500,12,FALSE)),I991*1/(VLOOKUP(B991,'Plot Info'!$A$2:$T$500,13,FALSE)))</f>
        <v>7.9577471545947667</v>
      </c>
      <c r="O991" s="40">
        <v>11.97</v>
      </c>
      <c r="P991" s="12">
        <v>59</v>
      </c>
    </row>
    <row r="992" spans="1:16">
      <c r="A992" s="27" t="str">
        <f t="shared" si="45"/>
        <v>MOB015</v>
      </c>
      <c r="B992" s="4" t="s">
        <v>247</v>
      </c>
      <c r="C992" s="27" t="str">
        <f>VLOOKUP(B992,'Plot Info'!$A$2:$T$500,2,FALSE)</f>
        <v>Missouri Ozark</v>
      </c>
      <c r="D992" s="37" t="s">
        <v>175</v>
      </c>
      <c r="E992" s="4" t="s">
        <v>29</v>
      </c>
      <c r="F992" s="4" t="s">
        <v>15</v>
      </c>
      <c r="G992" s="35" t="str">
        <f t="shared" si="46"/>
        <v>LIVE</v>
      </c>
      <c r="H992" s="40">
        <v>23.6</v>
      </c>
      <c r="I992" s="12">
        <v>1</v>
      </c>
      <c r="J992" s="15">
        <v>2</v>
      </c>
      <c r="K992" s="26">
        <f t="shared" si="47"/>
        <v>437.43536108584283</v>
      </c>
      <c r="L992" s="27">
        <f>IF(H992&lt;VLOOKUP(B992,'Plot Info'!$A$2:$T$500,9,FALSE),K992*0.0001*(1/VLOOKUP(B992,'Plot Info'!$A$2:$T$500,12,FALSE)),K992*0.0001*(1/VLOOKUP(B992,'Plot Info'!$A$2:$T$500,13,FALSE)))</f>
        <v>0.34810000000000002</v>
      </c>
      <c r="M992" s="27">
        <f>IF(H992&lt;VLOOKUP(B992,'Plot Info'!$A$2:$T$500,9,FALSE),I992*1/(VLOOKUP(B992,'Plot Info'!$A$2:$T$500,12,FALSE)),I992*1/(VLOOKUP(B992,'Plot Info'!$A$2:$T$500,13,FALSE)))</f>
        <v>7.9577471545947667</v>
      </c>
      <c r="O992" s="40">
        <v>8.57</v>
      </c>
      <c r="P992" s="12">
        <v>90</v>
      </c>
    </row>
    <row r="993" spans="1:16">
      <c r="A993" s="27" t="str">
        <f t="shared" si="45"/>
        <v>MOB016</v>
      </c>
      <c r="B993" s="4" t="s">
        <v>247</v>
      </c>
      <c r="C993" s="27" t="str">
        <f>VLOOKUP(B993,'Plot Info'!$A$2:$T$500,2,FALSE)</f>
        <v>Missouri Ozark</v>
      </c>
      <c r="D993" s="37" t="s">
        <v>176</v>
      </c>
      <c r="E993" s="4" t="s">
        <v>29</v>
      </c>
      <c r="F993" s="4" t="s">
        <v>15</v>
      </c>
      <c r="G993" s="35" t="str">
        <f t="shared" si="46"/>
        <v>LIVE</v>
      </c>
      <c r="H993" s="40">
        <v>22.6</v>
      </c>
      <c r="I993" s="12">
        <v>1</v>
      </c>
      <c r="J993" s="15">
        <v>2</v>
      </c>
      <c r="K993" s="26">
        <f t="shared" si="47"/>
        <v>401.14996593688073</v>
      </c>
      <c r="L993" s="27">
        <f>IF(H993&lt;VLOOKUP(B993,'Plot Info'!$A$2:$T$500,9,FALSE),K993*0.0001*(1/VLOOKUP(B993,'Plot Info'!$A$2:$T$500,12,FALSE)),K993*0.0001*(1/VLOOKUP(B993,'Plot Info'!$A$2:$T$500,13,FALSE)))</f>
        <v>0.31922500000000004</v>
      </c>
      <c r="M993" s="27">
        <f>IF(H993&lt;VLOOKUP(B993,'Plot Info'!$A$2:$T$500,9,FALSE),I993*1/(VLOOKUP(B993,'Plot Info'!$A$2:$T$500,12,FALSE)),I993*1/(VLOOKUP(B993,'Plot Info'!$A$2:$T$500,13,FALSE)))</f>
        <v>7.9577471545947667</v>
      </c>
      <c r="N993" s="8" t="s">
        <v>257</v>
      </c>
      <c r="O993" s="40">
        <v>8.8000000000000007</v>
      </c>
      <c r="P993" s="12">
        <v>6</v>
      </c>
    </row>
    <row r="994" spans="1:16">
      <c r="A994" s="27" t="str">
        <f t="shared" si="45"/>
        <v>MOB017</v>
      </c>
      <c r="B994" s="4" t="s">
        <v>247</v>
      </c>
      <c r="C994" s="27" t="str">
        <f>VLOOKUP(B994,'Plot Info'!$A$2:$T$500,2,FALSE)</f>
        <v>Missouri Ozark</v>
      </c>
      <c r="D994" s="37" t="s">
        <v>177</v>
      </c>
      <c r="E994" s="4" t="s">
        <v>29</v>
      </c>
      <c r="F994" s="4" t="s">
        <v>15</v>
      </c>
      <c r="G994" s="35" t="str">
        <f t="shared" si="46"/>
        <v>LIVE</v>
      </c>
      <c r="H994" s="40">
        <v>15.2</v>
      </c>
      <c r="I994" s="12">
        <v>1</v>
      </c>
      <c r="J994" s="15">
        <v>2</v>
      </c>
      <c r="K994" s="26">
        <f t="shared" si="47"/>
        <v>181.45839167134645</v>
      </c>
      <c r="L994" s="27">
        <f>IF(H994&lt;VLOOKUP(B994,'Plot Info'!$A$2:$T$500,9,FALSE),K994*0.0001*(1/VLOOKUP(B994,'Plot Info'!$A$2:$T$500,12,FALSE)),K994*0.0001*(1/VLOOKUP(B994,'Plot Info'!$A$2:$T$500,13,FALSE)))</f>
        <v>0.34177514792899411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N994" s="8" t="s">
        <v>257</v>
      </c>
      <c r="O994" s="40">
        <v>8.4499999999999993</v>
      </c>
      <c r="P994" s="12">
        <v>4</v>
      </c>
    </row>
    <row r="995" spans="1:16">
      <c r="A995" s="27" t="str">
        <f t="shared" si="45"/>
        <v>MOB018</v>
      </c>
      <c r="B995" s="4" t="s">
        <v>247</v>
      </c>
      <c r="C995" s="27" t="str">
        <f>VLOOKUP(B995,'Plot Info'!$A$2:$T$500,2,FALSE)</f>
        <v>Missouri Ozark</v>
      </c>
      <c r="D995" s="37" t="s">
        <v>178</v>
      </c>
      <c r="E995" s="4" t="s">
        <v>211</v>
      </c>
      <c r="F995" s="4" t="s">
        <v>15</v>
      </c>
      <c r="G995" s="35" t="str">
        <f t="shared" si="46"/>
        <v>LIVE</v>
      </c>
      <c r="H995" s="40">
        <v>20.6</v>
      </c>
      <c r="I995" s="12">
        <v>1</v>
      </c>
      <c r="J995" s="15">
        <v>2</v>
      </c>
      <c r="K995" s="26">
        <f t="shared" si="47"/>
        <v>333.29156461934122</v>
      </c>
      <c r="L995" s="27">
        <f>IF(H995&lt;VLOOKUP(B995,'Plot Info'!$A$2:$T$500,9,FALSE),K995*0.0001*(1/VLOOKUP(B995,'Plot Info'!$A$2:$T$500,12,FALSE)),K995*0.0001*(1/VLOOKUP(B995,'Plot Info'!$A$2:$T$500,13,FALSE)))</f>
        <v>0.26522500000000004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12.48</v>
      </c>
      <c r="P995" s="12">
        <v>309</v>
      </c>
    </row>
    <row r="996" spans="1:16">
      <c r="A996" s="27" t="str">
        <f t="shared" si="45"/>
        <v>MOB019</v>
      </c>
      <c r="B996" s="4" t="s">
        <v>247</v>
      </c>
      <c r="C996" s="27" t="str">
        <f>VLOOKUP(B996,'Plot Info'!$A$2:$T$500,2,FALSE)</f>
        <v>Missouri Ozark</v>
      </c>
      <c r="D996" s="37" t="s">
        <v>179</v>
      </c>
      <c r="E996" s="4" t="s">
        <v>36</v>
      </c>
      <c r="F996" s="4" t="s">
        <v>15</v>
      </c>
      <c r="G996" s="35" t="str">
        <f t="shared" si="46"/>
        <v>LIVE</v>
      </c>
      <c r="H996" s="40">
        <v>37.6</v>
      </c>
      <c r="I996" s="12">
        <v>1</v>
      </c>
      <c r="J996" s="15">
        <v>2</v>
      </c>
      <c r="K996" s="26">
        <f t="shared" si="47"/>
        <v>1110.3645074847766</v>
      </c>
      <c r="L996" s="27">
        <f>IF(H996&lt;VLOOKUP(B996,'Plot Info'!$A$2:$T$500,9,FALSE),K996*0.0001*(1/VLOOKUP(B996,'Plot Info'!$A$2:$T$500,12,FALSE)),K996*0.0001*(1/VLOOKUP(B996,'Plot Info'!$A$2:$T$500,13,FALSE)))</f>
        <v>0.88360000000000005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N996" s="8" t="s">
        <v>257</v>
      </c>
      <c r="O996" s="40">
        <v>9.69</v>
      </c>
      <c r="P996" s="12">
        <v>273</v>
      </c>
    </row>
    <row r="997" spans="1:16">
      <c r="A997" s="27" t="str">
        <f t="shared" si="45"/>
        <v>MOB020</v>
      </c>
      <c r="B997" s="4" t="s">
        <v>247</v>
      </c>
      <c r="C997" s="27" t="str">
        <f>VLOOKUP(B997,'Plot Info'!$A$2:$T$500,2,FALSE)</f>
        <v>Missouri Ozark</v>
      </c>
      <c r="D997" s="37" t="s">
        <v>180</v>
      </c>
      <c r="E997" s="4" t="s">
        <v>36</v>
      </c>
      <c r="F997" s="4" t="s">
        <v>15</v>
      </c>
      <c r="G997" s="35" t="str">
        <f t="shared" si="46"/>
        <v>LIVE</v>
      </c>
      <c r="H997" s="40">
        <v>30.9</v>
      </c>
      <c r="I997" s="12">
        <v>1</v>
      </c>
      <c r="J997" s="15">
        <v>2</v>
      </c>
      <c r="K997" s="26">
        <f t="shared" si="47"/>
        <v>749.90602039351757</v>
      </c>
      <c r="L997" s="27">
        <f>IF(H997&lt;VLOOKUP(B997,'Plot Info'!$A$2:$T$500,9,FALSE),K997*0.0001*(1/VLOOKUP(B997,'Plot Info'!$A$2:$T$500,12,FALSE)),K997*0.0001*(1/VLOOKUP(B997,'Plot Info'!$A$2:$T$500,13,FALSE)))</f>
        <v>0.59675624999999999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N997" s="8" t="s">
        <v>257</v>
      </c>
      <c r="O997" s="40">
        <v>10.199999999999999</v>
      </c>
      <c r="P997" s="12">
        <v>275</v>
      </c>
    </row>
    <row r="998" spans="1:16">
      <c r="A998" s="27" t="str">
        <f t="shared" si="45"/>
        <v>MOB021</v>
      </c>
      <c r="B998" s="4" t="s">
        <v>247</v>
      </c>
      <c r="C998" s="27" t="str">
        <f>VLOOKUP(B998,'Plot Info'!$A$2:$T$500,2,FALSE)</f>
        <v>Missouri Ozark</v>
      </c>
      <c r="D998" s="37" t="s">
        <v>219</v>
      </c>
      <c r="E998" s="4" t="s">
        <v>36</v>
      </c>
      <c r="F998" s="4" t="s">
        <v>15</v>
      </c>
      <c r="G998" s="35" t="str">
        <f t="shared" si="46"/>
        <v>LIVE</v>
      </c>
      <c r="H998" s="40">
        <v>30.9</v>
      </c>
      <c r="I998" s="12">
        <v>1</v>
      </c>
      <c r="J998" s="15">
        <v>2</v>
      </c>
      <c r="K998" s="26">
        <f t="shared" si="47"/>
        <v>749.90602039351757</v>
      </c>
      <c r="L998" s="27">
        <f>IF(H998&lt;VLOOKUP(B998,'Plot Info'!$A$2:$T$500,9,FALSE),K998*0.0001*(1/VLOOKUP(B998,'Plot Info'!$A$2:$T$500,12,FALSE)),K998*0.0001*(1/VLOOKUP(B998,'Plot Info'!$A$2:$T$500,13,FALSE)))</f>
        <v>0.59675624999999999</v>
      </c>
      <c r="M998" s="27">
        <f>IF(H998&lt;VLOOKUP(B998,'Plot Info'!$A$2:$T$500,9,FALSE),I998*1/(VLOOKUP(B998,'Plot Info'!$A$2:$T$500,12,FALSE)),I998*1/(VLOOKUP(B998,'Plot Info'!$A$2:$T$500,13,FALSE)))</f>
        <v>7.9577471545947667</v>
      </c>
      <c r="O998" s="40">
        <v>9.66</v>
      </c>
      <c r="P998" s="12">
        <v>277</v>
      </c>
    </row>
    <row r="999" spans="1:16">
      <c r="A999" s="27" t="str">
        <f t="shared" si="45"/>
        <v>MOB022</v>
      </c>
      <c r="B999" s="4" t="s">
        <v>247</v>
      </c>
      <c r="C999" s="27" t="str">
        <f>VLOOKUP(B999,'Plot Info'!$A$2:$T$500,2,FALSE)</f>
        <v>Missouri Ozark</v>
      </c>
      <c r="D999" s="37" t="s">
        <v>220</v>
      </c>
      <c r="E999" s="4" t="s">
        <v>36</v>
      </c>
      <c r="F999" s="4" t="s">
        <v>81</v>
      </c>
      <c r="G999" s="35" t="str">
        <f t="shared" si="46"/>
        <v>DEAD</v>
      </c>
      <c r="H999" s="40">
        <v>13.7</v>
      </c>
      <c r="I999" s="12">
        <v>1</v>
      </c>
      <c r="J999" s="15">
        <v>2</v>
      </c>
      <c r="K999" s="26">
        <f t="shared" si="47"/>
        <v>147.41138128806705</v>
      </c>
      <c r="L999" s="27">
        <f>IF(H999&lt;VLOOKUP(B999,'Plot Info'!$A$2:$T$500,9,FALSE),K999*0.0001*(1/VLOOKUP(B999,'Plot Info'!$A$2:$T$500,12,FALSE)),K999*0.0001*(1/VLOOKUP(B999,'Plot Info'!$A$2:$T$500,13,FALSE)))</f>
        <v>0.2776479289940828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10.029999999999999</v>
      </c>
      <c r="P999" s="12">
        <v>254</v>
      </c>
    </row>
    <row r="1000" spans="1:16">
      <c r="A1000" s="27" t="str">
        <f t="shared" si="45"/>
        <v>MOB023</v>
      </c>
      <c r="B1000" s="4" t="s">
        <v>247</v>
      </c>
      <c r="C1000" s="27" t="str">
        <f>VLOOKUP(B1000,'Plot Info'!$A$2:$T$500,2,FALSE)</f>
        <v>Missouri Ozark</v>
      </c>
      <c r="D1000" s="37" t="s">
        <v>221</v>
      </c>
      <c r="E1000" s="4" t="s">
        <v>36</v>
      </c>
      <c r="F1000" s="13" t="s">
        <v>81</v>
      </c>
      <c r="G1000" s="35" t="str">
        <f t="shared" si="46"/>
        <v>DEAD</v>
      </c>
      <c r="H1000" s="40">
        <v>12.3</v>
      </c>
      <c r="I1000" s="12">
        <v>1</v>
      </c>
      <c r="J1000" s="15">
        <v>2</v>
      </c>
      <c r="K1000" s="26">
        <f t="shared" si="47"/>
        <v>118.82288814039997</v>
      </c>
      <c r="L1000" s="27">
        <f>IF(H1000&lt;VLOOKUP(B1000,'Plot Info'!$A$2:$T$500,9,FALSE),K1000*0.0001*(1/VLOOKUP(B1000,'Plot Info'!$A$2:$T$500,12,FALSE)),K1000*0.0001*(1/VLOOKUP(B1000,'Plot Info'!$A$2:$T$500,13,FALSE)))</f>
        <v>0.22380177514792904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9.9600000000000009</v>
      </c>
      <c r="P1000" s="12">
        <v>252</v>
      </c>
    </row>
    <row r="1001" spans="1:16">
      <c r="A1001" s="27" t="str">
        <f t="shared" si="45"/>
        <v>MOB024</v>
      </c>
      <c r="B1001" s="4" t="s">
        <v>247</v>
      </c>
      <c r="C1001" s="27" t="str">
        <f>VLOOKUP(B1001,'Plot Info'!$A$2:$T$500,2,FALSE)</f>
        <v>Missouri Ozark</v>
      </c>
      <c r="D1001" s="37" t="s">
        <v>222</v>
      </c>
      <c r="E1001" s="4" t="s">
        <v>249</v>
      </c>
      <c r="F1001" s="4" t="s">
        <v>81</v>
      </c>
      <c r="G1001" s="35" t="str">
        <f t="shared" si="46"/>
        <v>DEAD</v>
      </c>
      <c r="H1001" s="40">
        <v>10.7</v>
      </c>
      <c r="I1001" s="12">
        <v>1</v>
      </c>
      <c r="J1001" s="15">
        <v>2</v>
      </c>
      <c r="K1001" s="26">
        <f t="shared" si="47"/>
        <v>89.920235727373836</v>
      </c>
      <c r="L1001" s="27">
        <f>IF(H1001&lt;VLOOKUP(B1001,'Plot Info'!$A$2:$T$500,9,FALSE),K1001*0.0001*(1/VLOOKUP(B1001,'Plot Info'!$A$2:$T$500,12,FALSE)),K1001*0.0001*(1/VLOOKUP(B1001,'Plot Info'!$A$2:$T$500,13,FALSE)))</f>
        <v>0.16936390532544376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8.0500000000000007</v>
      </c>
      <c r="P1001" s="12">
        <v>234</v>
      </c>
    </row>
    <row r="1002" spans="1:16">
      <c r="A1002" s="27" t="str">
        <f t="shared" si="45"/>
        <v>MOB025</v>
      </c>
      <c r="B1002" s="4" t="s">
        <v>247</v>
      </c>
      <c r="C1002" s="27" t="str">
        <f>VLOOKUP(B1002,'Plot Info'!$A$2:$T$500,2,FALSE)</f>
        <v>Missouri Ozark</v>
      </c>
      <c r="D1002" s="37" t="s">
        <v>223</v>
      </c>
      <c r="E1002" s="4" t="s">
        <v>210</v>
      </c>
      <c r="F1002" s="13" t="s">
        <v>214</v>
      </c>
      <c r="G1002" s="35" t="str">
        <f t="shared" si="46"/>
        <v>LIVE</v>
      </c>
      <c r="H1002" s="40">
        <v>15.9</v>
      </c>
      <c r="I1002" s="12">
        <v>1</v>
      </c>
      <c r="J1002" s="15">
        <v>0</v>
      </c>
      <c r="K1002" s="26">
        <f t="shared" si="47"/>
        <v>198.5565096885089</v>
      </c>
      <c r="L1002" s="27">
        <f>IF(H1002&lt;VLOOKUP(B1002,'Plot Info'!$A$2:$T$500,9,FALSE),K1002*0.0001*(1/VLOOKUP(B1002,'Plot Info'!$A$2:$T$500,12,FALSE)),K1002*0.0001*(1/VLOOKUP(B1002,'Plot Info'!$A$2:$T$500,13,FALSE)))</f>
        <v>0.37397928994082841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N1002" s="8" t="s">
        <v>258</v>
      </c>
      <c r="O1002" s="40">
        <v>9.76</v>
      </c>
      <c r="P1002" s="12">
        <v>229</v>
      </c>
    </row>
    <row r="1003" spans="1:16">
      <c r="A1003" s="27" t="str">
        <f t="shared" si="45"/>
        <v>MOB026</v>
      </c>
      <c r="B1003" s="4" t="s">
        <v>247</v>
      </c>
      <c r="C1003" s="27" t="str">
        <f>VLOOKUP(B1003,'Plot Info'!$A$2:$T$500,2,FALSE)</f>
        <v>Missouri Ozark</v>
      </c>
      <c r="D1003" s="37" t="s">
        <v>224</v>
      </c>
      <c r="E1003" s="4" t="s">
        <v>210</v>
      </c>
      <c r="F1003" s="4" t="s">
        <v>214</v>
      </c>
      <c r="G1003" s="35" t="str">
        <f t="shared" si="46"/>
        <v>LIVE</v>
      </c>
      <c r="H1003" s="40">
        <v>13.2</v>
      </c>
      <c r="I1003" s="12">
        <v>1</v>
      </c>
      <c r="J1003" s="15">
        <v>2</v>
      </c>
      <c r="K1003" s="26">
        <f t="shared" si="47"/>
        <v>136.84777599037136</v>
      </c>
      <c r="L1003" s="27">
        <f>IF(H1003&lt;VLOOKUP(B1003,'Plot Info'!$A$2:$T$500,9,FALSE),K1003*0.0001*(1/VLOOKUP(B1003,'Plot Info'!$A$2:$T$500,12,FALSE)),K1003*0.0001*(1/VLOOKUP(B1003,'Plot Info'!$A$2:$T$500,13,FALSE)))</f>
        <v>0.2577514792899408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4.9800000000000004</v>
      </c>
      <c r="P1003" s="12">
        <v>226</v>
      </c>
    </row>
    <row r="1004" spans="1:16">
      <c r="A1004" s="27" t="str">
        <f t="shared" si="45"/>
        <v>MOB027</v>
      </c>
      <c r="B1004" s="4" t="s">
        <v>247</v>
      </c>
      <c r="C1004" s="27" t="str">
        <f>VLOOKUP(B1004,'Plot Info'!$A$2:$T$500,2,FALSE)</f>
        <v>Missouri Ozark</v>
      </c>
      <c r="D1004" s="37" t="s">
        <v>225</v>
      </c>
      <c r="E1004" s="4" t="s">
        <v>210</v>
      </c>
      <c r="F1004" s="13" t="s">
        <v>214</v>
      </c>
      <c r="G1004" s="35" t="str">
        <f t="shared" si="46"/>
        <v>LIVE</v>
      </c>
      <c r="H1004" s="40">
        <v>11.6</v>
      </c>
      <c r="I1004" s="12">
        <v>1</v>
      </c>
      <c r="J1004" s="15">
        <v>2</v>
      </c>
      <c r="K1004" s="26">
        <f t="shared" si="47"/>
        <v>105.68317686676065</v>
      </c>
      <c r="L1004" s="27">
        <f>IF(H1004&lt;VLOOKUP(B1004,'Plot Info'!$A$2:$T$500,9,FALSE),K1004*0.0001*(1/VLOOKUP(B1004,'Plot Info'!$A$2:$T$500,12,FALSE)),K1004*0.0001*(1/VLOOKUP(B1004,'Plot Info'!$A$2:$T$500,13,FALSE)))</f>
        <v>0.19905325443786984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2.97</v>
      </c>
      <c r="P1004" s="12">
        <v>244</v>
      </c>
    </row>
    <row r="1005" spans="1:16">
      <c r="A1005" s="27" t="str">
        <f t="shared" si="45"/>
        <v>MOB028</v>
      </c>
      <c r="B1005" s="4" t="s">
        <v>247</v>
      </c>
      <c r="C1005" s="27" t="str">
        <f>VLOOKUP(B1005,'Plot Info'!$A$2:$T$500,2,FALSE)</f>
        <v>Missouri Ozark</v>
      </c>
      <c r="D1005" s="37" t="s">
        <v>226</v>
      </c>
      <c r="E1005" s="4" t="s">
        <v>36</v>
      </c>
      <c r="F1005" s="4" t="s">
        <v>15</v>
      </c>
      <c r="G1005" s="35" t="str">
        <f t="shared" si="46"/>
        <v>LIVE</v>
      </c>
      <c r="H1005" s="40">
        <v>47</v>
      </c>
      <c r="I1005" s="12">
        <v>1</v>
      </c>
      <c r="J1005" s="15">
        <v>0</v>
      </c>
      <c r="K1005" s="26">
        <f t="shared" si="47"/>
        <v>1734.9445429449634</v>
      </c>
      <c r="L1005" s="27">
        <f>IF(H1005&lt;VLOOKUP(B1005,'Plot Info'!$A$2:$T$500,9,FALSE),K1005*0.0001*(1/VLOOKUP(B1005,'Plot Info'!$A$2:$T$500,12,FALSE)),K1005*0.0001*(1/VLOOKUP(B1005,'Plot Info'!$A$2:$T$500,13,FALSE)))</f>
        <v>1.380625</v>
      </c>
      <c r="M1005" s="27">
        <f>IF(H1005&lt;VLOOKUP(B1005,'Plot Info'!$A$2:$T$500,9,FALSE),I1005*1/(VLOOKUP(B1005,'Plot Info'!$A$2:$T$500,12,FALSE)),I1005*1/(VLOOKUP(B1005,'Plot Info'!$A$2:$T$500,13,FALSE)))</f>
        <v>7.9577471545947667</v>
      </c>
      <c r="N1005" s="8" t="s">
        <v>255</v>
      </c>
      <c r="O1005" s="40">
        <v>18.399999999999999</v>
      </c>
      <c r="P1005" s="12">
        <v>180</v>
      </c>
    </row>
    <row r="1006" spans="1:16">
      <c r="A1006" s="27" t="str">
        <f t="shared" si="45"/>
        <v>MOB029</v>
      </c>
      <c r="B1006" s="4" t="s">
        <v>247</v>
      </c>
      <c r="C1006" s="27" t="str">
        <f>VLOOKUP(B1006,'Plot Info'!$A$2:$T$500,2,FALSE)</f>
        <v>Missouri Ozark</v>
      </c>
      <c r="D1006" s="37" t="s">
        <v>227</v>
      </c>
      <c r="E1006" s="4" t="s">
        <v>36</v>
      </c>
      <c r="F1006" s="4" t="s">
        <v>15</v>
      </c>
      <c r="G1006" s="35" t="str">
        <f t="shared" si="46"/>
        <v>LIVE</v>
      </c>
      <c r="H1006" s="40">
        <v>32.4</v>
      </c>
      <c r="I1006" s="12">
        <v>1</v>
      </c>
      <c r="J1006" s="15">
        <v>0</v>
      </c>
      <c r="K1006" s="26">
        <f t="shared" si="47"/>
        <v>824.47957600810525</v>
      </c>
      <c r="L1006" s="27">
        <f>IF(H1006&lt;VLOOKUP(B1006,'Plot Info'!$A$2:$T$500,9,FALSE),K1006*0.0001*(1/VLOOKUP(B1006,'Plot Info'!$A$2:$T$500,12,FALSE)),K1006*0.0001*(1/VLOOKUP(B1006,'Plot Info'!$A$2:$T$500,13,FALSE)))</f>
        <v>0.65609999999999991</v>
      </c>
      <c r="M1006" s="27">
        <f>IF(H1006&lt;VLOOKUP(B1006,'Plot Info'!$A$2:$T$500,9,FALSE),I1006*1/(VLOOKUP(B1006,'Plot Info'!$A$2:$T$500,12,FALSE)),I1006*1/(VLOOKUP(B1006,'Plot Info'!$A$2:$T$500,13,FALSE)))</f>
        <v>7.9577471545947667</v>
      </c>
      <c r="N1006" s="8" t="s">
        <v>259</v>
      </c>
      <c r="O1006" s="40">
        <v>16.809999999999999</v>
      </c>
      <c r="P1006" s="12">
        <v>141</v>
      </c>
    </row>
    <row r="1007" spans="1:16">
      <c r="A1007" s="27" t="str">
        <f t="shared" si="45"/>
        <v>MOB030</v>
      </c>
      <c r="B1007" s="4" t="s">
        <v>247</v>
      </c>
      <c r="C1007" s="27" t="str">
        <f>VLOOKUP(B1007,'Plot Info'!$A$2:$T$500,2,FALSE)</f>
        <v>Missouri Ozark</v>
      </c>
      <c r="D1007" s="37" t="s">
        <v>228</v>
      </c>
      <c r="E1007" s="4" t="s">
        <v>36</v>
      </c>
      <c r="F1007" s="4" t="s">
        <v>15</v>
      </c>
      <c r="G1007" s="35" t="str">
        <f t="shared" si="46"/>
        <v>LIVE</v>
      </c>
      <c r="H1007" s="40">
        <v>34.9</v>
      </c>
      <c r="I1007" s="12">
        <v>1</v>
      </c>
      <c r="J1007" s="15">
        <v>0</v>
      </c>
      <c r="K1007" s="26">
        <f t="shared" si="47"/>
        <v>956.62281699972596</v>
      </c>
      <c r="L1007" s="27">
        <f>IF(H1007&lt;VLOOKUP(B1007,'Plot Info'!$A$2:$T$500,9,FALSE),K1007*0.0001*(1/VLOOKUP(B1007,'Plot Info'!$A$2:$T$500,12,FALSE)),K1007*0.0001*(1/VLOOKUP(B1007,'Plot Info'!$A$2:$T$500,13,FALSE)))</f>
        <v>0.76125624999999997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N1007" s="8" t="s">
        <v>260</v>
      </c>
      <c r="O1007" s="40">
        <v>19.54</v>
      </c>
      <c r="P1007" s="12">
        <v>136</v>
      </c>
    </row>
    <row r="1008" spans="1:16">
      <c r="A1008" s="27" t="str">
        <f t="shared" si="45"/>
        <v>MOB031</v>
      </c>
      <c r="B1008" s="4" t="s">
        <v>247</v>
      </c>
      <c r="C1008" s="27" t="str">
        <f>VLOOKUP(B1008,'Plot Info'!$A$2:$T$500,2,FALSE)</f>
        <v>Missouri Ozark</v>
      </c>
      <c r="D1008" s="37" t="s">
        <v>229</v>
      </c>
      <c r="E1008" s="4" t="s">
        <v>256</v>
      </c>
      <c r="F1008" s="4" t="s">
        <v>15</v>
      </c>
      <c r="G1008" s="35" t="str">
        <f t="shared" si="46"/>
        <v>LIVE</v>
      </c>
      <c r="H1008" s="40">
        <v>20.2</v>
      </c>
      <c r="I1008" s="12">
        <v>1</v>
      </c>
      <c r="J1008" s="15">
        <v>2</v>
      </c>
      <c r="K1008" s="26">
        <f t="shared" si="47"/>
        <v>320.47386659269478</v>
      </c>
      <c r="L1008" s="27">
        <f>IF(H1008&lt;VLOOKUP(B1008,'Plot Info'!$A$2:$T$500,9,FALSE),K1008*0.0001*(1/VLOOKUP(B1008,'Plot Info'!$A$2:$T$500,12,FALSE)),K1008*0.0001*(1/VLOOKUP(B1008,'Plot Info'!$A$2:$T$500,13,FALSE)))</f>
        <v>0.25502499999999995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16.920000000000002</v>
      </c>
      <c r="P1008" s="12">
        <v>104</v>
      </c>
    </row>
    <row r="1009" spans="1:16">
      <c r="A1009" s="27" t="str">
        <f t="shared" si="45"/>
        <v>MOB032</v>
      </c>
      <c r="B1009" s="4" t="s">
        <v>247</v>
      </c>
      <c r="C1009" s="27" t="str">
        <f>VLOOKUP(B1009,'Plot Info'!$A$2:$T$500,2,FALSE)</f>
        <v>Missouri Ozark</v>
      </c>
      <c r="D1009" s="37" t="s">
        <v>230</v>
      </c>
      <c r="E1009" s="4" t="s">
        <v>256</v>
      </c>
      <c r="F1009" s="4" t="s">
        <v>15</v>
      </c>
      <c r="G1009" s="35" t="str">
        <f t="shared" si="46"/>
        <v>LIVE</v>
      </c>
      <c r="H1009" s="40">
        <v>21.3</v>
      </c>
      <c r="I1009" s="12">
        <v>1</v>
      </c>
      <c r="J1009" s="15">
        <v>2</v>
      </c>
      <c r="K1009" s="26">
        <f t="shared" si="47"/>
        <v>356.32729275178838</v>
      </c>
      <c r="L1009" s="27">
        <f>IF(H1009&lt;VLOOKUP(B1009,'Plot Info'!$A$2:$T$500,9,FALSE),K1009*0.0001*(1/VLOOKUP(B1009,'Plot Info'!$A$2:$T$500,12,FALSE)),K1009*0.0001*(1/VLOOKUP(B1009,'Plot Info'!$A$2:$T$500,13,FALSE)))</f>
        <v>0.28355625000000007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16.97</v>
      </c>
      <c r="P1009" s="12">
        <v>106</v>
      </c>
    </row>
    <row r="1010" spans="1:16">
      <c r="A1010" s="27" t="str">
        <f t="shared" si="45"/>
        <v>MOB033</v>
      </c>
      <c r="B1010" s="4" t="s">
        <v>247</v>
      </c>
      <c r="C1010" s="27" t="str">
        <f>VLOOKUP(B1010,'Plot Info'!$A$2:$T$500,2,FALSE)</f>
        <v>Missouri Ozark</v>
      </c>
      <c r="D1010" s="37" t="s">
        <v>231</v>
      </c>
      <c r="E1010" s="4" t="s">
        <v>36</v>
      </c>
      <c r="F1010" s="4" t="s">
        <v>15</v>
      </c>
      <c r="G1010" s="35" t="str">
        <f t="shared" si="46"/>
        <v>LIVE</v>
      </c>
      <c r="H1010" s="40">
        <v>43.7</v>
      </c>
      <c r="I1010" s="12">
        <v>1</v>
      </c>
      <c r="J1010" s="15">
        <v>2</v>
      </c>
      <c r="K1010" s="26">
        <f t="shared" si="47"/>
        <v>1499.8670186584732</v>
      </c>
      <c r="L1010" s="27">
        <f>IF(H1010&lt;VLOOKUP(B1010,'Plot Info'!$A$2:$T$500,9,FALSE),K1010*0.0001*(1/VLOOKUP(B1010,'Plot Info'!$A$2:$T$500,12,FALSE)),K1010*0.0001*(1/VLOOKUP(B1010,'Plot Info'!$A$2:$T$500,13,FALSE)))</f>
        <v>1.1935562500000001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19.170000000000002</v>
      </c>
      <c r="P1010" s="12">
        <v>84</v>
      </c>
    </row>
    <row r="1011" spans="1:16">
      <c r="A1011" s="27" t="str">
        <f t="shared" si="45"/>
        <v>MOB034</v>
      </c>
      <c r="B1011" s="4" t="s">
        <v>247</v>
      </c>
      <c r="C1011" s="27" t="str">
        <f>VLOOKUP(B1011,'Plot Info'!$A$2:$T$500,2,FALSE)</f>
        <v>Missouri Ozark</v>
      </c>
      <c r="D1011" s="37" t="s">
        <v>232</v>
      </c>
      <c r="E1011" s="4" t="s">
        <v>29</v>
      </c>
      <c r="F1011" s="4" t="s">
        <v>15</v>
      </c>
      <c r="G1011" s="35" t="str">
        <f t="shared" si="46"/>
        <v>LIVE</v>
      </c>
      <c r="H1011" s="40">
        <v>24.1</v>
      </c>
      <c r="I1011" s="12">
        <v>1</v>
      </c>
      <c r="J1011" s="15">
        <v>2</v>
      </c>
      <c r="K1011" s="26">
        <f t="shared" si="47"/>
        <v>456.167107282872</v>
      </c>
      <c r="L1011" s="27">
        <f>IF(H1011&lt;VLOOKUP(B1011,'Plot Info'!$A$2:$T$500,9,FALSE),K1011*0.0001*(1/VLOOKUP(B1011,'Plot Info'!$A$2:$T$500,12,FALSE)),K1011*0.0001*(1/VLOOKUP(B1011,'Plot Info'!$A$2:$T$500,13,FALSE)))</f>
        <v>0.36300625000000003</v>
      </c>
      <c r="M1011" s="27">
        <f>IF(H1011&lt;VLOOKUP(B1011,'Plot Info'!$A$2:$T$500,9,FALSE),I1011*1/(VLOOKUP(B1011,'Plot Info'!$A$2:$T$500,12,FALSE)),I1011*1/(VLOOKUP(B1011,'Plot Info'!$A$2:$T$500,13,FALSE)))</f>
        <v>7.9577471545947667</v>
      </c>
      <c r="O1011" s="40">
        <v>14.04</v>
      </c>
      <c r="P1011" s="12">
        <v>46</v>
      </c>
    </row>
    <row r="1012" spans="1:16">
      <c r="A1012" s="27" t="str">
        <f t="shared" si="45"/>
        <v>MOB035</v>
      </c>
      <c r="B1012" s="4" t="s">
        <v>247</v>
      </c>
      <c r="C1012" s="27" t="str">
        <f>VLOOKUP(B1012,'Plot Info'!$A$2:$T$500,2,FALSE)</f>
        <v>Missouri Ozark</v>
      </c>
      <c r="D1012" s="37" t="s">
        <v>233</v>
      </c>
      <c r="E1012" s="4" t="s">
        <v>213</v>
      </c>
      <c r="F1012" s="4" t="s">
        <v>15</v>
      </c>
      <c r="G1012" s="35" t="str">
        <f t="shared" si="46"/>
        <v>LIVE</v>
      </c>
      <c r="H1012" s="40">
        <v>29.5</v>
      </c>
      <c r="I1012" s="12">
        <v>1</v>
      </c>
      <c r="J1012" s="15">
        <v>2</v>
      </c>
      <c r="K1012" s="26">
        <f t="shared" si="47"/>
        <v>683.4927516966294</v>
      </c>
      <c r="L1012" s="27">
        <f>IF(H1012&lt;VLOOKUP(B1012,'Plot Info'!$A$2:$T$500,9,FALSE),K1012*0.0001*(1/VLOOKUP(B1012,'Plot Info'!$A$2:$T$500,12,FALSE)),K1012*0.0001*(1/VLOOKUP(B1012,'Plot Info'!$A$2:$T$500,13,FALSE)))</f>
        <v>0.54390624999999992</v>
      </c>
      <c r="M1012" s="27">
        <f>IF(H1012&lt;VLOOKUP(B1012,'Plot Info'!$A$2:$T$500,9,FALSE),I1012*1/(VLOOKUP(B1012,'Plot Info'!$A$2:$T$500,12,FALSE)),I1012*1/(VLOOKUP(B1012,'Plot Info'!$A$2:$T$500,13,FALSE)))</f>
        <v>7.9577471545947667</v>
      </c>
      <c r="O1012" s="40">
        <v>17.55</v>
      </c>
      <c r="P1012" s="12">
        <v>36</v>
      </c>
    </row>
    <row r="1013" spans="1:16">
      <c r="A1013" s="27" t="str">
        <f t="shared" si="45"/>
        <v>MOB036</v>
      </c>
      <c r="B1013" s="4" t="s">
        <v>247</v>
      </c>
      <c r="C1013" s="27" t="str">
        <f>VLOOKUP(B1013,'Plot Info'!$A$2:$T$500,2,FALSE)</f>
        <v>Missouri Ozark</v>
      </c>
      <c r="D1013" s="37" t="s">
        <v>234</v>
      </c>
      <c r="E1013" s="4" t="s">
        <v>213</v>
      </c>
      <c r="F1013" s="4" t="s">
        <v>15</v>
      </c>
      <c r="G1013" s="35" t="str">
        <f t="shared" si="46"/>
        <v>LIVE</v>
      </c>
      <c r="H1013" s="40">
        <v>27</v>
      </c>
      <c r="I1013" s="12">
        <v>1</v>
      </c>
      <c r="J1013" s="15">
        <v>0</v>
      </c>
      <c r="K1013" s="26">
        <f t="shared" si="47"/>
        <v>572.55526111673976</v>
      </c>
      <c r="L1013" s="27">
        <f>IF(H1013&lt;VLOOKUP(B1013,'Plot Info'!$A$2:$T$500,9,FALSE),K1013*0.0001*(1/VLOOKUP(B1013,'Plot Info'!$A$2:$T$500,12,FALSE)),K1013*0.0001*(1/VLOOKUP(B1013,'Plot Info'!$A$2:$T$500,13,FALSE)))</f>
        <v>0.45562499999999995</v>
      </c>
      <c r="M1013" s="27">
        <f>IF(H1013&lt;VLOOKUP(B1013,'Plot Info'!$A$2:$T$500,9,FALSE),I1013*1/(VLOOKUP(B1013,'Plot Info'!$A$2:$T$500,12,FALSE)),I1013*1/(VLOOKUP(B1013,'Plot Info'!$A$2:$T$500,13,FALSE)))</f>
        <v>7.9577471545947667</v>
      </c>
      <c r="N1013" s="8" t="s">
        <v>263</v>
      </c>
      <c r="O1013" s="40">
        <v>19.309999999999999</v>
      </c>
      <c r="P1013" s="12">
        <v>8</v>
      </c>
    </row>
    <row r="1014" spans="1:16">
      <c r="A1014" s="27" t="str">
        <f t="shared" si="45"/>
        <v>MOB037</v>
      </c>
      <c r="B1014" s="4" t="s">
        <v>247</v>
      </c>
      <c r="C1014" s="27" t="str">
        <f>VLOOKUP(B1014,'Plot Info'!$A$2:$T$500,2,FALSE)</f>
        <v>Missouri Ozark</v>
      </c>
      <c r="D1014" s="37" t="s">
        <v>235</v>
      </c>
      <c r="E1014" s="4" t="s">
        <v>213</v>
      </c>
      <c r="F1014" s="4" t="s">
        <v>15</v>
      </c>
      <c r="G1014" s="35" t="str">
        <f t="shared" si="46"/>
        <v>LIVE</v>
      </c>
      <c r="H1014" s="40">
        <v>30.2</v>
      </c>
      <c r="I1014" s="12">
        <v>1</v>
      </c>
      <c r="J1014" s="15">
        <v>0</v>
      </c>
      <c r="K1014" s="26">
        <f t="shared" si="47"/>
        <v>716.31454094500873</v>
      </c>
      <c r="L1014" s="27">
        <f>IF(H1014&lt;VLOOKUP(B1014,'Plot Info'!$A$2:$T$500,9,FALSE),K1014*0.0001*(1/VLOOKUP(B1014,'Plot Info'!$A$2:$T$500,12,FALSE)),K1014*0.0001*(1/VLOOKUP(B1014,'Plot Info'!$A$2:$T$500,13,FALSE)))</f>
        <v>0.570025</v>
      </c>
      <c r="M1014" s="27">
        <f>IF(H1014&lt;VLOOKUP(B1014,'Plot Info'!$A$2:$T$500,9,FALSE),I1014*1/(VLOOKUP(B1014,'Plot Info'!$A$2:$T$500,12,FALSE)),I1014*1/(VLOOKUP(B1014,'Plot Info'!$A$2:$T$500,13,FALSE)))</f>
        <v>7.9577471545947667</v>
      </c>
      <c r="N1014" s="8" t="s">
        <v>262</v>
      </c>
      <c r="O1014" s="40">
        <v>19.97</v>
      </c>
      <c r="P1014" s="12">
        <v>9</v>
      </c>
    </row>
    <row r="1015" spans="1:16">
      <c r="A1015" s="27" t="str">
        <f t="shared" si="45"/>
        <v>MOB038</v>
      </c>
      <c r="B1015" s="4" t="s">
        <v>247</v>
      </c>
      <c r="C1015" s="27" t="str">
        <f>VLOOKUP(B1015,'Plot Info'!$A$2:$T$500,2,FALSE)</f>
        <v>Missouri Ozark</v>
      </c>
      <c r="D1015" s="37" t="s">
        <v>238</v>
      </c>
      <c r="E1015" s="4" t="s">
        <v>210</v>
      </c>
      <c r="F1015" s="4" t="s">
        <v>15</v>
      </c>
      <c r="G1015" s="35" t="str">
        <f t="shared" si="46"/>
        <v>LIVE</v>
      </c>
      <c r="H1015" s="40">
        <v>27.9</v>
      </c>
      <c r="I1015" s="12">
        <v>1</v>
      </c>
      <c r="J1015" s="15">
        <v>0</v>
      </c>
      <c r="K1015" s="26">
        <f t="shared" si="47"/>
        <v>611.36178437020772</v>
      </c>
      <c r="L1015" s="27">
        <f>IF(H1015&lt;VLOOKUP(B1015,'Plot Info'!$A$2:$T$500,9,FALSE),K1015*0.0001*(1/VLOOKUP(B1015,'Plot Info'!$A$2:$T$500,12,FALSE)),K1015*0.0001*(1/VLOOKUP(B1015,'Plot Info'!$A$2:$T$500,13,FALSE)))</f>
        <v>0.48650624999999997</v>
      </c>
      <c r="M1015" s="27">
        <f>IF(H1015&lt;VLOOKUP(B1015,'Plot Info'!$A$2:$T$500,9,FALSE),I1015*1/(VLOOKUP(B1015,'Plot Info'!$A$2:$T$500,12,FALSE)),I1015*1/(VLOOKUP(B1015,'Plot Info'!$A$2:$T$500,13,FALSE)))</f>
        <v>7.9577471545947667</v>
      </c>
      <c r="N1015" s="8" t="s">
        <v>261</v>
      </c>
      <c r="O1015" s="40">
        <v>16.05</v>
      </c>
      <c r="P1015" s="12">
        <v>322</v>
      </c>
    </row>
    <row r="1016" spans="1:16">
      <c r="A1016" s="27" t="str">
        <f t="shared" si="45"/>
        <v>MOB039</v>
      </c>
      <c r="B1016" s="4" t="s">
        <v>247</v>
      </c>
      <c r="C1016" s="27" t="str">
        <f>VLOOKUP(B1016,'Plot Info'!$A$2:$T$500,2,FALSE)</f>
        <v>Missouri Ozark</v>
      </c>
      <c r="D1016" s="37" t="s">
        <v>239</v>
      </c>
      <c r="E1016" s="4" t="s">
        <v>36</v>
      </c>
      <c r="F1016" s="13" t="s">
        <v>15</v>
      </c>
      <c r="G1016" s="35" t="str">
        <f t="shared" si="46"/>
        <v>LIVE</v>
      </c>
      <c r="H1016" s="40">
        <v>84.3</v>
      </c>
      <c r="I1016" s="12">
        <v>1</v>
      </c>
      <c r="J1016" s="15">
        <v>4</v>
      </c>
      <c r="K1016" s="26">
        <f t="shared" si="47"/>
        <v>5581.4241942023318</v>
      </c>
      <c r="L1016" s="27">
        <f>IF(H1016&lt;VLOOKUP(B1016,'Plot Info'!$A$2:$T$500,9,FALSE),K1016*0.0001*(1/VLOOKUP(B1016,'Plot Info'!$A$2:$T$500,12,FALSE)),K1016*0.0001*(1/VLOOKUP(B1016,'Plot Info'!$A$2:$T$500,13,FALSE)))</f>
        <v>4.4415562499999997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N1016" s="8" t="s">
        <v>264</v>
      </c>
      <c r="O1016" s="40">
        <v>16.079999999999998</v>
      </c>
      <c r="P1016" s="12">
        <v>290</v>
      </c>
    </row>
    <row r="1017" spans="1:16">
      <c r="A1017" s="27" t="str">
        <f t="shared" si="45"/>
        <v>MOB040</v>
      </c>
      <c r="B1017" s="4" t="s">
        <v>247</v>
      </c>
      <c r="C1017" s="27" t="str">
        <f>VLOOKUP(B1017,'Plot Info'!$A$2:$T$500,2,FALSE)</f>
        <v>Missouri Ozark</v>
      </c>
      <c r="D1017" s="37" t="s">
        <v>240</v>
      </c>
      <c r="E1017" s="4" t="s">
        <v>210</v>
      </c>
      <c r="F1017" s="13" t="s">
        <v>214</v>
      </c>
      <c r="G1017" s="35" t="str">
        <f t="shared" si="46"/>
        <v>LIVE</v>
      </c>
      <c r="H1017" s="40">
        <v>22.8</v>
      </c>
      <c r="I1017" s="12">
        <v>1</v>
      </c>
      <c r="J1017" s="15">
        <v>2</v>
      </c>
      <c r="K1017" s="26">
        <f t="shared" si="47"/>
        <v>408.28138126052954</v>
      </c>
      <c r="L1017" s="27">
        <f>IF(H1017&lt;VLOOKUP(B1017,'Plot Info'!$A$2:$T$500,9,FALSE),K1017*0.0001*(1/VLOOKUP(B1017,'Plot Info'!$A$2:$T$500,12,FALSE)),K1017*0.0001*(1/VLOOKUP(B1017,'Plot Info'!$A$2:$T$500,13,FALSE)))</f>
        <v>0.32490000000000002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16.41</v>
      </c>
      <c r="P1017" s="12">
        <v>274</v>
      </c>
    </row>
    <row r="1018" spans="1:16">
      <c r="A1018" s="27" t="str">
        <f t="shared" si="45"/>
        <v>MOB041</v>
      </c>
      <c r="B1018" s="4" t="s">
        <v>247</v>
      </c>
      <c r="C1018" s="27" t="str">
        <f>VLOOKUP(B1018,'Plot Info'!$A$2:$T$500,2,FALSE)</f>
        <v>Missouri Ozark</v>
      </c>
      <c r="D1018" s="37" t="s">
        <v>241</v>
      </c>
      <c r="E1018" s="4" t="s">
        <v>210</v>
      </c>
      <c r="F1018" s="13" t="s">
        <v>214</v>
      </c>
      <c r="G1018" s="35" t="str">
        <f t="shared" si="46"/>
        <v>LIVE</v>
      </c>
      <c r="H1018" s="40">
        <v>23</v>
      </c>
      <c r="I1018" s="12">
        <v>1</v>
      </c>
      <c r="J1018" s="15">
        <v>2</v>
      </c>
      <c r="K1018" s="26">
        <f t="shared" si="47"/>
        <v>415.47562843725012</v>
      </c>
      <c r="L1018" s="27">
        <f>IF(H1018&lt;VLOOKUP(B1018,'Plot Info'!$A$2:$T$500,9,FALSE),K1018*0.0001*(1/VLOOKUP(B1018,'Plot Info'!$A$2:$T$500,12,FALSE)),K1018*0.0001*(1/VLOOKUP(B1018,'Plot Info'!$A$2:$T$500,13,FALSE)))</f>
        <v>0.330625</v>
      </c>
      <c r="M1018" s="27">
        <f>IF(H1018&lt;VLOOKUP(B1018,'Plot Info'!$A$2:$T$500,9,FALSE),I1018*1/(VLOOKUP(B1018,'Plot Info'!$A$2:$T$500,12,FALSE)),I1018*1/(VLOOKUP(B1018,'Plot Info'!$A$2:$T$500,13,FALSE)))</f>
        <v>7.9577471545947667</v>
      </c>
      <c r="O1018" s="40">
        <v>18.29</v>
      </c>
      <c r="P1018" s="12">
        <v>250</v>
      </c>
    </row>
    <row r="1019" spans="1:16">
      <c r="A1019" s="27" t="str">
        <f t="shared" si="45"/>
        <v>MOB042</v>
      </c>
      <c r="B1019" s="4" t="s">
        <v>247</v>
      </c>
      <c r="C1019" s="27" t="str">
        <f>VLOOKUP(B1019,'Plot Info'!$A$2:$T$500,2,FALSE)</f>
        <v>Missouri Ozark</v>
      </c>
      <c r="D1019" s="37" t="s">
        <v>242</v>
      </c>
      <c r="E1019" s="4" t="s">
        <v>210</v>
      </c>
      <c r="F1019" s="13" t="s">
        <v>15</v>
      </c>
      <c r="G1019" s="35" t="str">
        <f t="shared" si="46"/>
        <v>LIVE</v>
      </c>
      <c r="H1019" s="40">
        <v>29.8</v>
      </c>
      <c r="I1019" s="12">
        <v>1</v>
      </c>
      <c r="J1019" s="15">
        <v>2</v>
      </c>
      <c r="K1019" s="26">
        <f t="shared" si="47"/>
        <v>697.46498502347004</v>
      </c>
      <c r="L1019" s="27">
        <f>IF(H1019&lt;VLOOKUP(B1019,'Plot Info'!$A$2:$T$500,9,FALSE),K1019*0.0001*(1/VLOOKUP(B1019,'Plot Info'!$A$2:$T$500,12,FALSE)),K1019*0.0001*(1/VLOOKUP(B1019,'Plot Info'!$A$2:$T$500,13,FALSE)))</f>
        <v>0.55502499999999999</v>
      </c>
      <c r="M1019" s="27">
        <f>IF(H1019&lt;VLOOKUP(B1019,'Plot Info'!$A$2:$T$500,9,FALSE),I1019*1/(VLOOKUP(B1019,'Plot Info'!$A$2:$T$500,12,FALSE)),I1019*1/(VLOOKUP(B1019,'Plot Info'!$A$2:$T$500,13,FALSE)))</f>
        <v>7.9577471545947667</v>
      </c>
      <c r="N1019" s="8" t="s">
        <v>265</v>
      </c>
      <c r="O1019" s="40">
        <v>16.809999999999999</v>
      </c>
      <c r="P1019" s="12">
        <v>224</v>
      </c>
    </row>
    <row r="1020" spans="1:16">
      <c r="A1020" s="27" t="str">
        <f t="shared" si="45"/>
        <v>MOC001</v>
      </c>
      <c r="B1020" s="4" t="s">
        <v>248</v>
      </c>
      <c r="C1020" s="27" t="str">
        <f>VLOOKUP(B1020,'Plot Info'!$A$2:$T$500,2,FALSE)</f>
        <v>Missouri Ozark</v>
      </c>
      <c r="D1020" s="37" t="s">
        <v>161</v>
      </c>
      <c r="E1020" s="4" t="s">
        <v>11</v>
      </c>
      <c r="F1020" s="13" t="s">
        <v>214</v>
      </c>
      <c r="G1020" s="35" t="str">
        <f t="shared" si="46"/>
        <v>LIVE</v>
      </c>
      <c r="H1020" s="40">
        <v>15.49</v>
      </c>
      <c r="I1020" s="12">
        <v>1</v>
      </c>
      <c r="J1020" s="15">
        <v>2</v>
      </c>
      <c r="K1020" s="26">
        <f t="shared" si="47"/>
        <v>188.44851386540009</v>
      </c>
      <c r="L1020" s="27">
        <f>IF(H1020&lt;VLOOKUP(B1020,'Plot Info'!$A$2:$T$500,9,FALSE),K1020*0.0001*(1/VLOOKUP(B1020,'Plot Info'!$A$2:$T$500,12,FALSE)),K1020*0.0001*(1/VLOOKUP(B1020,'Plot Info'!$A$2:$T$500,13,FALSE)))</f>
        <v>0.35494097633136101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11.27</v>
      </c>
      <c r="P1020" s="12">
        <v>146</v>
      </c>
    </row>
    <row r="1021" spans="1:16">
      <c r="A1021" s="27" t="str">
        <f t="shared" si="45"/>
        <v>MOC002</v>
      </c>
      <c r="B1021" s="4" t="s">
        <v>248</v>
      </c>
      <c r="C1021" s="27" t="str">
        <f>VLOOKUP(B1021,'Plot Info'!$A$2:$T$500,2,FALSE)</f>
        <v>Missouri Ozark</v>
      </c>
      <c r="D1021" s="37" t="s">
        <v>162</v>
      </c>
      <c r="E1021" s="4" t="s">
        <v>11</v>
      </c>
      <c r="F1021" s="13" t="s">
        <v>214</v>
      </c>
      <c r="G1021" s="35" t="str">
        <f t="shared" si="46"/>
        <v>LIVE</v>
      </c>
      <c r="H1021" s="40">
        <v>13.06</v>
      </c>
      <c r="I1021" s="12">
        <v>1</v>
      </c>
      <c r="J1021" s="15">
        <v>2</v>
      </c>
      <c r="K1021" s="26">
        <f t="shared" si="47"/>
        <v>133.96033818245701</v>
      </c>
      <c r="L1021" s="27">
        <f>IF(H1021&lt;VLOOKUP(B1021,'Plot Info'!$A$2:$T$500,9,FALSE),K1021*0.0001*(1/VLOOKUP(B1021,'Plot Info'!$A$2:$T$500,12,FALSE)),K1021*0.0001*(1/VLOOKUP(B1021,'Plot Info'!$A$2:$T$500,13,FALSE)))</f>
        <v>0.2523130177514793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11.23</v>
      </c>
      <c r="P1021" s="12">
        <v>146</v>
      </c>
    </row>
    <row r="1022" spans="1:16">
      <c r="A1022" s="27" t="str">
        <f t="shared" si="45"/>
        <v>MOC003</v>
      </c>
      <c r="B1022" s="4" t="s">
        <v>248</v>
      </c>
      <c r="C1022" s="27" t="str">
        <f>VLOOKUP(B1022,'Plot Info'!$A$2:$T$500,2,FALSE)</f>
        <v>Missouri Ozark</v>
      </c>
      <c r="D1022" s="37" t="s">
        <v>163</v>
      </c>
      <c r="E1022" s="4" t="s">
        <v>37</v>
      </c>
      <c r="F1022" s="13" t="s">
        <v>15</v>
      </c>
      <c r="G1022" s="35" t="str">
        <f t="shared" si="46"/>
        <v>LIVE</v>
      </c>
      <c r="H1022" s="40">
        <v>44.4</v>
      </c>
      <c r="I1022" s="12">
        <v>1</v>
      </c>
      <c r="J1022" s="15">
        <v>2</v>
      </c>
      <c r="K1022" s="26">
        <f t="shared" si="47"/>
        <v>1548.3025233951935</v>
      </c>
      <c r="L1022" s="27">
        <f>IF(H1022&lt;VLOOKUP(B1022,'Plot Info'!$A$2:$T$500,9,FALSE),K1022*0.0001*(1/VLOOKUP(B1022,'Plot Info'!$A$2:$T$500,12,FALSE)),K1022*0.0001*(1/VLOOKUP(B1022,'Plot Info'!$A$2:$T$500,13,FALSE)))</f>
        <v>1.2321</v>
      </c>
      <c r="M1022" s="27">
        <f>IF(H1022&lt;VLOOKUP(B1022,'Plot Info'!$A$2:$T$500,9,FALSE),I1022*1/(VLOOKUP(B1022,'Plot Info'!$A$2:$T$500,12,FALSE)),I1022*1/(VLOOKUP(B1022,'Plot Info'!$A$2:$T$500,13,FALSE)))</f>
        <v>7.9577471545947667</v>
      </c>
      <c r="N1022" s="8" t="s">
        <v>267</v>
      </c>
      <c r="O1022" s="40">
        <v>10.19</v>
      </c>
      <c r="P1022" s="12">
        <v>135</v>
      </c>
    </row>
    <row r="1023" spans="1:16">
      <c r="A1023" s="27" t="str">
        <f t="shared" si="45"/>
        <v>MOC004</v>
      </c>
      <c r="B1023" s="4" t="s">
        <v>248</v>
      </c>
      <c r="C1023" s="27" t="str">
        <f>VLOOKUP(B1023,'Plot Info'!$A$2:$T$500,2,FALSE)</f>
        <v>Missouri Ozark</v>
      </c>
      <c r="D1023" s="37" t="s">
        <v>164</v>
      </c>
      <c r="E1023" s="4" t="s">
        <v>11</v>
      </c>
      <c r="F1023" s="13" t="s">
        <v>214</v>
      </c>
      <c r="G1023" s="35" t="str">
        <f t="shared" si="46"/>
        <v>LIVE</v>
      </c>
      <c r="H1023" s="40">
        <v>15.4</v>
      </c>
      <c r="I1023" s="12">
        <v>1</v>
      </c>
      <c r="J1023" s="15">
        <v>2</v>
      </c>
      <c r="K1023" s="26">
        <f t="shared" si="47"/>
        <v>186.26502843133886</v>
      </c>
      <c r="L1023" s="27">
        <f>IF(H1023&lt;VLOOKUP(B1023,'Plot Info'!$A$2:$T$500,9,FALSE),K1023*0.0001*(1/VLOOKUP(B1023,'Plot Info'!$A$2:$T$500,12,FALSE)),K1023*0.0001*(1/VLOOKUP(B1023,'Plot Info'!$A$2:$T$500,13,FALSE)))</f>
        <v>0.35082840236686402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5.64</v>
      </c>
      <c r="P1023" s="12">
        <v>122</v>
      </c>
    </row>
    <row r="1024" spans="1:16">
      <c r="A1024" s="27" t="str">
        <f t="shared" si="45"/>
        <v>MOC005</v>
      </c>
      <c r="B1024" s="4" t="s">
        <v>248</v>
      </c>
      <c r="C1024" s="27" t="str">
        <f>VLOOKUP(B1024,'Plot Info'!$A$2:$T$500,2,FALSE)</f>
        <v>Missouri Ozark</v>
      </c>
      <c r="D1024" s="37" t="s">
        <v>165</v>
      </c>
      <c r="E1024" s="4" t="s">
        <v>211</v>
      </c>
      <c r="F1024" s="13" t="s">
        <v>15</v>
      </c>
      <c r="G1024" s="35" t="str">
        <f t="shared" si="46"/>
        <v>LIVE</v>
      </c>
      <c r="H1024" s="40">
        <v>19.5</v>
      </c>
      <c r="I1024" s="12">
        <v>1</v>
      </c>
      <c r="J1024" s="15">
        <v>2</v>
      </c>
      <c r="K1024" s="26">
        <f t="shared" si="47"/>
        <v>298.64765163187968</v>
      </c>
      <c r="L1024" s="27">
        <f>IF(H1024&lt;VLOOKUP(B1024,'Plot Info'!$A$2:$T$500,9,FALSE),K1024*0.0001*(1/VLOOKUP(B1024,'Plot Info'!$A$2:$T$500,12,FALSE)),K1024*0.0001*(1/VLOOKUP(B1024,'Plot Info'!$A$2:$T$500,13,FALSE)))</f>
        <v>0.56249999999999989</v>
      </c>
      <c r="M1024" s="27">
        <f>IF(H1024&lt;VLOOKUP(B1024,'Plot Info'!$A$2:$T$500,9,FALSE),I1024*1/(VLOOKUP(B1024,'Plot Info'!$A$2:$T$500,12,FALSE)),I1024*1/(VLOOKUP(B1024,'Plot Info'!$A$2:$T$500,13,FALSE)))</f>
        <v>18.834904507916608</v>
      </c>
      <c r="O1024" s="40">
        <v>9.57</v>
      </c>
      <c r="P1024" s="12">
        <v>116</v>
      </c>
    </row>
    <row r="1025" spans="1:16">
      <c r="A1025" s="27" t="str">
        <f t="shared" si="45"/>
        <v>MOC006</v>
      </c>
      <c r="B1025" s="4" t="s">
        <v>248</v>
      </c>
      <c r="C1025" s="27" t="str">
        <f>VLOOKUP(B1025,'Plot Info'!$A$2:$T$500,2,FALSE)</f>
        <v>Missouri Ozark</v>
      </c>
      <c r="D1025" s="37" t="s">
        <v>166</v>
      </c>
      <c r="E1025" s="4" t="s">
        <v>211</v>
      </c>
      <c r="F1025" s="13" t="s">
        <v>214</v>
      </c>
      <c r="G1025" s="35" t="str">
        <f t="shared" si="46"/>
        <v>LIVE</v>
      </c>
      <c r="H1025" s="40">
        <v>13.2</v>
      </c>
      <c r="I1025" s="12">
        <v>1</v>
      </c>
      <c r="J1025" s="15">
        <v>2</v>
      </c>
      <c r="K1025" s="26">
        <f t="shared" si="47"/>
        <v>136.84777599037136</v>
      </c>
      <c r="L1025" s="27">
        <f>IF(H1025&lt;VLOOKUP(B1025,'Plot Info'!$A$2:$T$500,9,FALSE),K1025*0.0001*(1/VLOOKUP(B1025,'Plot Info'!$A$2:$T$500,12,FALSE)),K1025*0.0001*(1/VLOOKUP(B1025,'Plot Info'!$A$2:$T$500,13,FALSE)))</f>
        <v>0.2577514792899408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12.54</v>
      </c>
      <c r="P1025" s="12">
        <v>84</v>
      </c>
    </row>
    <row r="1026" spans="1:16">
      <c r="A1026" s="27" t="str">
        <f t="shared" ref="A1026:A1089" si="48">CONCATENATE(B1026,D1026)</f>
        <v>MOC007</v>
      </c>
      <c r="B1026" s="4" t="s">
        <v>248</v>
      </c>
      <c r="C1026" s="27" t="str">
        <f>VLOOKUP(B1026,'Plot Info'!$A$2:$T$500,2,FALSE)</f>
        <v>Missouri Ozark</v>
      </c>
      <c r="D1026" s="37" t="s">
        <v>167</v>
      </c>
      <c r="E1026" s="4" t="s">
        <v>211</v>
      </c>
      <c r="F1026" s="13" t="s">
        <v>214</v>
      </c>
      <c r="G1026" s="35" t="str">
        <f t="shared" ref="G1026:G1089" si="49">IF(F1026="*","DEAD","LIVE")</f>
        <v>LIVE</v>
      </c>
      <c r="H1026" s="40">
        <v>11.5</v>
      </c>
      <c r="I1026" s="12">
        <v>1</v>
      </c>
      <c r="J1026" s="15">
        <v>2</v>
      </c>
      <c r="K1026" s="26">
        <f t="shared" ref="K1026:K1089" si="50">((H1026/2)^2)*PI()*I1026</f>
        <v>103.86890710931253</v>
      </c>
      <c r="L1026" s="27">
        <f>IF(H1026&lt;VLOOKUP(B1026,'Plot Info'!$A$2:$T$500,9,FALSE),K1026*0.0001*(1/VLOOKUP(B1026,'Plot Info'!$A$2:$T$500,12,FALSE)),K1026*0.0001*(1/VLOOKUP(B1026,'Plot Info'!$A$2:$T$500,13,FALSE)))</f>
        <v>0.19563609467455623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12.63</v>
      </c>
      <c r="P1026" s="12">
        <v>82</v>
      </c>
    </row>
    <row r="1027" spans="1:16">
      <c r="A1027" s="27" t="str">
        <f t="shared" si="48"/>
        <v>MOC008</v>
      </c>
      <c r="B1027" s="4" t="s">
        <v>248</v>
      </c>
      <c r="C1027" s="27" t="str">
        <f>VLOOKUP(B1027,'Plot Info'!$A$2:$T$500,2,FALSE)</f>
        <v>Missouri Ozark</v>
      </c>
      <c r="D1027" s="37" t="s">
        <v>168</v>
      </c>
      <c r="E1027" s="4" t="s">
        <v>37</v>
      </c>
      <c r="F1027" s="13" t="s">
        <v>15</v>
      </c>
      <c r="G1027" s="35" t="str">
        <f t="shared" si="49"/>
        <v>LIVE</v>
      </c>
      <c r="H1027" s="40">
        <v>42.9</v>
      </c>
      <c r="I1027" s="12">
        <v>1</v>
      </c>
      <c r="J1027" s="15">
        <v>2</v>
      </c>
      <c r="K1027" s="26">
        <f t="shared" si="50"/>
        <v>1445.4546338982977</v>
      </c>
      <c r="L1027" s="27">
        <f>IF(H1027&lt;VLOOKUP(B1027,'Plot Info'!$A$2:$T$500,9,FALSE),K1027*0.0001*(1/VLOOKUP(B1027,'Plot Info'!$A$2:$T$500,12,FALSE)),K1027*0.0001*(1/VLOOKUP(B1027,'Plot Info'!$A$2:$T$500,13,FALSE)))</f>
        <v>1.15025625</v>
      </c>
      <c r="M1027" s="27">
        <f>IF(H1027&lt;VLOOKUP(B1027,'Plot Info'!$A$2:$T$500,9,FALSE),I1027*1/(VLOOKUP(B1027,'Plot Info'!$A$2:$T$500,12,FALSE)),I1027*1/(VLOOKUP(B1027,'Plot Info'!$A$2:$T$500,13,FALSE)))</f>
        <v>7.9577471545947667</v>
      </c>
      <c r="O1027" s="40">
        <v>12.34</v>
      </c>
      <c r="P1027" s="12">
        <v>70</v>
      </c>
    </row>
    <row r="1028" spans="1:16">
      <c r="A1028" s="27" t="str">
        <f t="shared" si="48"/>
        <v>MOC009</v>
      </c>
      <c r="B1028" s="4" t="s">
        <v>248</v>
      </c>
      <c r="C1028" s="27" t="str">
        <f>VLOOKUP(B1028,'Plot Info'!$A$2:$T$500,2,FALSE)</f>
        <v>Missouri Ozark</v>
      </c>
      <c r="D1028" s="37" t="s">
        <v>169</v>
      </c>
      <c r="E1028" s="4" t="s">
        <v>37</v>
      </c>
      <c r="F1028" s="13" t="s">
        <v>15</v>
      </c>
      <c r="G1028" s="35" t="str">
        <f t="shared" si="49"/>
        <v>LIVE</v>
      </c>
      <c r="H1028" s="40">
        <v>25.4</v>
      </c>
      <c r="I1028" s="12">
        <v>1</v>
      </c>
      <c r="J1028" s="15">
        <v>2</v>
      </c>
      <c r="K1028" s="26">
        <f t="shared" si="50"/>
        <v>506.7074790974977</v>
      </c>
      <c r="L1028" s="27">
        <f>IF(H1028&lt;VLOOKUP(B1028,'Plot Info'!$A$2:$T$500,9,FALSE),K1028*0.0001*(1/VLOOKUP(B1028,'Plot Info'!$A$2:$T$500,12,FALSE)),K1028*0.0001*(1/VLOOKUP(B1028,'Plot Info'!$A$2:$T$500,13,FALSE)))</f>
        <v>0.40322499999999994</v>
      </c>
      <c r="M1028" s="27">
        <f>IF(H1028&lt;VLOOKUP(B1028,'Plot Info'!$A$2:$T$500,9,FALSE),I1028*1/(VLOOKUP(B1028,'Plot Info'!$A$2:$T$500,12,FALSE)),I1028*1/(VLOOKUP(B1028,'Plot Info'!$A$2:$T$500,13,FALSE)))</f>
        <v>7.9577471545947667</v>
      </c>
      <c r="O1028" s="40">
        <v>11.15</v>
      </c>
      <c r="P1028" s="12">
        <v>70</v>
      </c>
    </row>
    <row r="1029" spans="1:16">
      <c r="A1029" s="27" t="str">
        <f t="shared" si="48"/>
        <v>MOC010</v>
      </c>
      <c r="B1029" s="4" t="s">
        <v>248</v>
      </c>
      <c r="C1029" s="27" t="str">
        <f>VLOOKUP(B1029,'Plot Info'!$A$2:$T$500,2,FALSE)</f>
        <v>Missouri Ozark</v>
      </c>
      <c r="D1029" s="37" t="s">
        <v>170</v>
      </c>
      <c r="E1029" s="4" t="s">
        <v>29</v>
      </c>
      <c r="F1029" s="13" t="s">
        <v>15</v>
      </c>
      <c r="G1029" s="35" t="str">
        <f t="shared" si="49"/>
        <v>LIVE</v>
      </c>
      <c r="H1029" s="40">
        <v>29.6</v>
      </c>
      <c r="I1029" s="12">
        <v>1</v>
      </c>
      <c r="J1029" s="15">
        <v>2</v>
      </c>
      <c r="K1029" s="26">
        <f t="shared" si="50"/>
        <v>688.1344548423084</v>
      </c>
      <c r="L1029" s="27">
        <f>IF(H1029&lt;VLOOKUP(B1029,'Plot Info'!$A$2:$T$500,9,FALSE),K1029*0.0001*(1/VLOOKUP(B1029,'Plot Info'!$A$2:$T$500,12,FALSE)),K1029*0.0001*(1/VLOOKUP(B1029,'Plot Info'!$A$2:$T$500,13,FALSE)))</f>
        <v>0.54760000000000009</v>
      </c>
      <c r="M1029" s="27">
        <f>IF(H1029&lt;VLOOKUP(B1029,'Plot Info'!$A$2:$T$500,9,FALSE),I1029*1/(VLOOKUP(B1029,'Plot Info'!$A$2:$T$500,12,FALSE)),I1029*1/(VLOOKUP(B1029,'Plot Info'!$A$2:$T$500,13,FALSE)))</f>
        <v>7.9577471545947667</v>
      </c>
      <c r="O1029" s="40">
        <v>6.09</v>
      </c>
      <c r="P1029" s="12">
        <v>61</v>
      </c>
    </row>
    <row r="1030" spans="1:16">
      <c r="A1030" s="27" t="str">
        <f t="shared" si="48"/>
        <v>MOC011</v>
      </c>
      <c r="B1030" s="4" t="s">
        <v>248</v>
      </c>
      <c r="C1030" s="27" t="str">
        <f>VLOOKUP(B1030,'Plot Info'!$A$2:$T$500,2,FALSE)</f>
        <v>Missouri Ozark</v>
      </c>
      <c r="D1030" s="37" t="s">
        <v>171</v>
      </c>
      <c r="E1030" s="4" t="s">
        <v>29</v>
      </c>
      <c r="F1030" s="13" t="s">
        <v>81</v>
      </c>
      <c r="G1030" s="35" t="str">
        <f t="shared" si="49"/>
        <v>DEAD</v>
      </c>
      <c r="H1030" s="40">
        <v>14.2</v>
      </c>
      <c r="I1030" s="12">
        <v>1</v>
      </c>
      <c r="J1030" s="15">
        <v>2</v>
      </c>
      <c r="K1030" s="26">
        <f t="shared" si="50"/>
        <v>158.36768566746147</v>
      </c>
      <c r="L1030" s="27">
        <f>IF(H1030&lt;VLOOKUP(B1030,'Plot Info'!$A$2:$T$500,9,FALSE),K1030*0.0001*(1/VLOOKUP(B1030,'Plot Info'!$A$2:$T$500,12,FALSE)),K1030*0.0001*(1/VLOOKUP(B1030,'Plot Info'!$A$2:$T$500,13,FALSE)))</f>
        <v>0.29828402366863904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2.66</v>
      </c>
      <c r="P1030" s="12">
        <v>62</v>
      </c>
    </row>
    <row r="1031" spans="1:16">
      <c r="A1031" s="27" t="str">
        <f t="shared" si="48"/>
        <v>MOC012</v>
      </c>
      <c r="B1031" s="4" t="s">
        <v>248</v>
      </c>
      <c r="C1031" s="27" t="str">
        <f>VLOOKUP(B1031,'Plot Info'!$A$2:$T$500,2,FALSE)</f>
        <v>Missouri Ozark</v>
      </c>
      <c r="D1031" s="37" t="s">
        <v>172</v>
      </c>
      <c r="E1031" s="4" t="s">
        <v>8</v>
      </c>
      <c r="F1031" s="13" t="s">
        <v>15</v>
      </c>
      <c r="G1031" s="35" t="str">
        <f t="shared" si="49"/>
        <v>LIVE</v>
      </c>
      <c r="H1031" s="40">
        <v>24.9</v>
      </c>
      <c r="I1031" s="12">
        <v>1</v>
      </c>
      <c r="J1031" s="15">
        <v>2</v>
      </c>
      <c r="K1031" s="26">
        <f t="shared" si="50"/>
        <v>486.95471528805183</v>
      </c>
      <c r="L1031" s="27">
        <f>IF(H1031&lt;VLOOKUP(B1031,'Plot Info'!$A$2:$T$500,9,FALSE),K1031*0.0001*(1/VLOOKUP(B1031,'Plot Info'!$A$2:$T$500,12,FALSE)),K1031*0.0001*(1/VLOOKUP(B1031,'Plot Info'!$A$2:$T$500,13,FALSE)))</f>
        <v>0.38750624999999994</v>
      </c>
      <c r="M1031" s="27">
        <f>IF(H1031&lt;VLOOKUP(B1031,'Plot Info'!$A$2:$T$500,9,FALSE),I1031*1/(VLOOKUP(B1031,'Plot Info'!$A$2:$T$500,12,FALSE)),I1031*1/(VLOOKUP(B1031,'Plot Info'!$A$2:$T$500,13,FALSE)))</f>
        <v>7.9577471545947667</v>
      </c>
      <c r="O1031" s="40">
        <v>9.7200000000000006</v>
      </c>
      <c r="P1031" s="12">
        <v>315</v>
      </c>
    </row>
    <row r="1032" spans="1:16">
      <c r="A1032" s="27" t="str">
        <f t="shared" si="48"/>
        <v>MOC013</v>
      </c>
      <c r="B1032" s="4" t="s">
        <v>248</v>
      </c>
      <c r="C1032" s="27" t="str">
        <f>VLOOKUP(B1032,'Plot Info'!$A$2:$T$500,2,FALSE)</f>
        <v>Missouri Ozark</v>
      </c>
      <c r="D1032" s="37" t="s">
        <v>173</v>
      </c>
      <c r="E1032" s="4" t="s">
        <v>36</v>
      </c>
      <c r="F1032" s="13" t="s">
        <v>15</v>
      </c>
      <c r="G1032" s="35" t="str">
        <f t="shared" si="49"/>
        <v>LIVE</v>
      </c>
      <c r="H1032" s="40">
        <v>27.8</v>
      </c>
      <c r="I1032" s="12">
        <v>1</v>
      </c>
      <c r="J1032" s="15">
        <v>2</v>
      </c>
      <c r="K1032" s="26">
        <f t="shared" si="50"/>
        <v>606.98711660008394</v>
      </c>
      <c r="L1032" s="27">
        <f>IF(H1032&lt;VLOOKUP(B1032,'Plot Info'!$A$2:$T$500,9,FALSE),K1032*0.0001*(1/VLOOKUP(B1032,'Plot Info'!$A$2:$T$500,12,FALSE)),K1032*0.0001*(1/VLOOKUP(B1032,'Plot Info'!$A$2:$T$500,13,FALSE)))</f>
        <v>0.48302500000000004</v>
      </c>
      <c r="M1032" s="27">
        <f>IF(H1032&lt;VLOOKUP(B1032,'Plot Info'!$A$2:$T$500,9,FALSE),I1032*1/(VLOOKUP(B1032,'Plot Info'!$A$2:$T$500,12,FALSE)),I1032*1/(VLOOKUP(B1032,'Plot Info'!$A$2:$T$500,13,FALSE)))</f>
        <v>7.9577471545947667</v>
      </c>
      <c r="O1032" s="40">
        <v>9.59</v>
      </c>
      <c r="P1032" s="12">
        <v>310</v>
      </c>
    </row>
    <row r="1033" spans="1:16">
      <c r="A1033" s="27" t="str">
        <f t="shared" si="48"/>
        <v>MOC014</v>
      </c>
      <c r="B1033" s="4" t="s">
        <v>248</v>
      </c>
      <c r="C1033" s="27" t="str">
        <f>VLOOKUP(B1033,'Plot Info'!$A$2:$T$500,2,FALSE)</f>
        <v>Missouri Ozark</v>
      </c>
      <c r="D1033" s="37" t="s">
        <v>174</v>
      </c>
      <c r="E1033" s="4" t="s">
        <v>37</v>
      </c>
      <c r="F1033" s="13" t="s">
        <v>81</v>
      </c>
      <c r="G1033" s="35" t="str">
        <f t="shared" si="49"/>
        <v>DEAD</v>
      </c>
      <c r="H1033" s="40">
        <v>39.700000000000003</v>
      </c>
      <c r="I1033" s="12">
        <v>1</v>
      </c>
      <c r="J1033" s="15">
        <v>2</v>
      </c>
      <c r="K1033" s="26">
        <f t="shared" si="50"/>
        <v>1237.8581913490843</v>
      </c>
      <c r="L1033" s="27">
        <f>IF(H1033&lt;VLOOKUP(B1033,'Plot Info'!$A$2:$T$500,9,FALSE),K1033*0.0001*(1/VLOOKUP(B1033,'Plot Info'!$A$2:$T$500,12,FALSE)),K1033*0.0001*(1/VLOOKUP(B1033,'Plot Info'!$A$2:$T$500,13,FALSE)))</f>
        <v>0.98505625000000008</v>
      </c>
      <c r="M1033" s="27">
        <f>IF(H1033&lt;VLOOKUP(B1033,'Plot Info'!$A$2:$T$500,9,FALSE),I1033*1/(VLOOKUP(B1033,'Plot Info'!$A$2:$T$500,12,FALSE)),I1033*1/(VLOOKUP(B1033,'Plot Info'!$A$2:$T$500,13,FALSE)))</f>
        <v>7.9577471545947667</v>
      </c>
      <c r="O1033" s="40">
        <v>7.84</v>
      </c>
      <c r="P1033" s="12">
        <v>309</v>
      </c>
    </row>
    <row r="1034" spans="1:16">
      <c r="A1034" s="27" t="str">
        <f t="shared" si="48"/>
        <v>MOC015</v>
      </c>
      <c r="B1034" s="4" t="s">
        <v>248</v>
      </c>
      <c r="C1034" s="27" t="str">
        <f>VLOOKUP(B1034,'Plot Info'!$A$2:$T$500,2,FALSE)</f>
        <v>Missouri Ozark</v>
      </c>
      <c r="D1034" s="37" t="s">
        <v>175</v>
      </c>
      <c r="E1034" s="4" t="s">
        <v>36</v>
      </c>
      <c r="F1034" s="13" t="s">
        <v>16</v>
      </c>
      <c r="G1034" s="35" t="str">
        <f t="shared" si="49"/>
        <v>LIVE</v>
      </c>
      <c r="H1034" s="40">
        <v>31.7</v>
      </c>
      <c r="I1034" s="12">
        <v>1</v>
      </c>
      <c r="J1034" s="15">
        <v>2</v>
      </c>
      <c r="K1034" s="26">
        <f t="shared" si="50"/>
        <v>789.23876041646179</v>
      </c>
      <c r="L1034" s="27">
        <f>IF(H1034&lt;VLOOKUP(B1034,'Plot Info'!$A$2:$T$500,9,FALSE),K1034*0.0001*(1/VLOOKUP(B1034,'Plot Info'!$A$2:$T$500,12,FALSE)),K1034*0.0001*(1/VLOOKUP(B1034,'Plot Info'!$A$2:$T$500,13,FALSE)))</f>
        <v>0.62805624999999998</v>
      </c>
      <c r="M1034" s="27">
        <f>IF(H1034&lt;VLOOKUP(B1034,'Plot Info'!$A$2:$T$500,9,FALSE),I1034*1/(VLOOKUP(B1034,'Plot Info'!$A$2:$T$500,12,FALSE)),I1034*1/(VLOOKUP(B1034,'Plot Info'!$A$2:$T$500,13,FALSE)))</f>
        <v>7.9577471545947667</v>
      </c>
      <c r="O1034" s="40">
        <v>7.98</v>
      </c>
      <c r="P1034" s="12">
        <v>300</v>
      </c>
    </row>
    <row r="1035" spans="1:16">
      <c r="A1035" s="27" t="str">
        <f t="shared" si="48"/>
        <v>MOC016</v>
      </c>
      <c r="B1035" s="4" t="s">
        <v>248</v>
      </c>
      <c r="C1035" s="27" t="str">
        <f>VLOOKUP(B1035,'Plot Info'!$A$2:$T$500,2,FALSE)</f>
        <v>Missouri Ozark</v>
      </c>
      <c r="D1035" s="37" t="s">
        <v>176</v>
      </c>
      <c r="E1035" s="4" t="s">
        <v>8</v>
      </c>
      <c r="F1035" s="13" t="s">
        <v>15</v>
      </c>
      <c r="G1035" s="35" t="str">
        <f t="shared" si="49"/>
        <v>LIVE</v>
      </c>
      <c r="H1035" s="40">
        <v>23.2</v>
      </c>
      <c r="I1035" s="12">
        <v>1</v>
      </c>
      <c r="J1035" s="15">
        <v>2</v>
      </c>
      <c r="K1035" s="26">
        <f t="shared" si="50"/>
        <v>422.73270746704259</v>
      </c>
      <c r="L1035" s="27">
        <f>IF(H1035&lt;VLOOKUP(B1035,'Plot Info'!$A$2:$T$500,9,FALSE),K1035*0.0001*(1/VLOOKUP(B1035,'Plot Info'!$A$2:$T$500,12,FALSE)),K1035*0.0001*(1/VLOOKUP(B1035,'Plot Info'!$A$2:$T$500,13,FALSE)))</f>
        <v>0.33640000000000003</v>
      </c>
      <c r="M1035" s="27">
        <f>IF(H1035&lt;VLOOKUP(B1035,'Plot Info'!$A$2:$T$500,9,FALSE),I1035*1/(VLOOKUP(B1035,'Plot Info'!$A$2:$T$500,12,FALSE)),I1035*1/(VLOOKUP(B1035,'Plot Info'!$A$2:$T$500,13,FALSE)))</f>
        <v>7.9577471545947667</v>
      </c>
      <c r="O1035" s="40">
        <v>6.12</v>
      </c>
      <c r="P1035" s="12">
        <v>290</v>
      </c>
    </row>
    <row r="1036" spans="1:16">
      <c r="A1036" s="27" t="str">
        <f t="shared" si="48"/>
        <v>MOC017</v>
      </c>
      <c r="B1036" s="4" t="s">
        <v>248</v>
      </c>
      <c r="C1036" s="27" t="str">
        <f>VLOOKUP(B1036,'Plot Info'!$A$2:$T$500,2,FALSE)</f>
        <v>Missouri Ozark</v>
      </c>
      <c r="D1036" s="37" t="s">
        <v>177</v>
      </c>
      <c r="E1036" s="4" t="s">
        <v>18</v>
      </c>
      <c r="F1036" s="13" t="s">
        <v>16</v>
      </c>
      <c r="G1036" s="35" t="str">
        <f t="shared" si="49"/>
        <v>LIVE</v>
      </c>
      <c r="H1036" s="40">
        <v>12.8</v>
      </c>
      <c r="I1036" s="12">
        <v>1</v>
      </c>
      <c r="J1036" s="15">
        <v>2</v>
      </c>
      <c r="K1036" s="26">
        <f t="shared" si="50"/>
        <v>128.67963509103794</v>
      </c>
      <c r="L1036" s="27">
        <f>IF(H1036&lt;VLOOKUP(B1036,'Plot Info'!$A$2:$T$500,9,FALSE),K1036*0.0001*(1/VLOOKUP(B1036,'Plot Info'!$A$2:$T$500,12,FALSE)),K1036*0.0001*(1/VLOOKUP(B1036,'Plot Info'!$A$2:$T$500,13,FALSE)))</f>
        <v>0.2423668639053255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5.41</v>
      </c>
      <c r="P1036" s="12">
        <v>250</v>
      </c>
    </row>
    <row r="1037" spans="1:16">
      <c r="A1037" s="27" t="str">
        <f t="shared" si="48"/>
        <v>MOC018</v>
      </c>
      <c r="B1037" s="4" t="s">
        <v>248</v>
      </c>
      <c r="C1037" s="27" t="str">
        <f>VLOOKUP(B1037,'Plot Info'!$A$2:$T$500,2,FALSE)</f>
        <v>Missouri Ozark</v>
      </c>
      <c r="D1037" s="37" t="s">
        <v>178</v>
      </c>
      <c r="E1037" s="4" t="s">
        <v>213</v>
      </c>
      <c r="F1037" s="13" t="s">
        <v>16</v>
      </c>
      <c r="G1037" s="35" t="str">
        <f t="shared" si="49"/>
        <v>LIVE</v>
      </c>
      <c r="H1037" s="40">
        <v>18.5</v>
      </c>
      <c r="I1037" s="12">
        <v>1</v>
      </c>
      <c r="J1037" s="15">
        <v>2</v>
      </c>
      <c r="K1037" s="26">
        <f t="shared" si="50"/>
        <v>268.80252142277669</v>
      </c>
      <c r="L1037" s="27">
        <f>IF(H1037&lt;VLOOKUP(B1037,'Plot Info'!$A$2:$T$500,9,FALSE),K1037*0.0001*(1/VLOOKUP(B1037,'Plot Info'!$A$2:$T$500,12,FALSE)),K1037*0.0001*(1/VLOOKUP(B1037,'Plot Info'!$A$2:$T$500,13,FALSE)))</f>
        <v>0.50628698224852076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3.72</v>
      </c>
      <c r="P1037" s="12">
        <v>240</v>
      </c>
    </row>
    <row r="1038" spans="1:16">
      <c r="A1038" s="27" t="str">
        <f t="shared" si="48"/>
        <v>MOC019</v>
      </c>
      <c r="B1038" s="4" t="s">
        <v>248</v>
      </c>
      <c r="C1038" s="27" t="str">
        <f>VLOOKUP(B1038,'Plot Info'!$A$2:$T$500,2,FALSE)</f>
        <v>Missouri Ozark</v>
      </c>
      <c r="D1038" s="37" t="s">
        <v>179</v>
      </c>
      <c r="E1038" s="4" t="s">
        <v>249</v>
      </c>
      <c r="F1038" s="13" t="s">
        <v>81</v>
      </c>
      <c r="G1038" s="35" t="str">
        <f t="shared" si="49"/>
        <v>DEAD</v>
      </c>
      <c r="H1038" s="40">
        <v>10.1</v>
      </c>
      <c r="I1038" s="12">
        <v>1</v>
      </c>
      <c r="J1038" s="15">
        <v>2</v>
      </c>
      <c r="K1038" s="26">
        <f t="shared" si="50"/>
        <v>80.118466648173694</v>
      </c>
      <c r="L1038" s="27">
        <f>IF(H1038&lt;VLOOKUP(B1038,'Plot Info'!$A$2:$T$500,9,FALSE),K1038*0.0001*(1/VLOOKUP(B1038,'Plot Info'!$A$2:$T$500,12,FALSE)),K1038*0.0001*(1/VLOOKUP(B1038,'Plot Info'!$A$2:$T$500,13,FALSE)))</f>
        <v>0.15090236686390532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10.07</v>
      </c>
      <c r="P1038" s="12">
        <v>240</v>
      </c>
    </row>
    <row r="1039" spans="1:16">
      <c r="A1039" s="27" t="str">
        <f t="shared" si="48"/>
        <v>MOC020</v>
      </c>
      <c r="B1039" s="4" t="s">
        <v>248</v>
      </c>
      <c r="C1039" s="27" t="str">
        <f>VLOOKUP(B1039,'Plot Info'!$A$2:$T$500,2,FALSE)</f>
        <v>Missouri Ozark</v>
      </c>
      <c r="D1039" s="37" t="s">
        <v>180</v>
      </c>
      <c r="E1039" s="4" t="s">
        <v>36</v>
      </c>
      <c r="F1039" s="13" t="s">
        <v>236</v>
      </c>
      <c r="G1039" s="35" t="str">
        <f t="shared" si="49"/>
        <v>LIVE</v>
      </c>
      <c r="H1039" s="40">
        <v>52.2</v>
      </c>
      <c r="I1039" s="12">
        <v>1</v>
      </c>
      <c r="J1039" s="15">
        <v>2</v>
      </c>
      <c r="K1039" s="26">
        <f t="shared" si="50"/>
        <v>2140.0843315519032</v>
      </c>
      <c r="L1039" s="27">
        <f>IF(H1039&lt;VLOOKUP(B1039,'Plot Info'!$A$2:$T$500,9,FALSE),K1039*0.0001*(1/VLOOKUP(B1039,'Plot Info'!$A$2:$T$500,12,FALSE)),K1039*0.0001*(1/VLOOKUP(B1039,'Plot Info'!$A$2:$T$500,13,FALSE)))</f>
        <v>1.7030250000000002</v>
      </c>
      <c r="M1039" s="27">
        <f>IF(H1039&lt;VLOOKUP(B1039,'Plot Info'!$A$2:$T$500,9,FALSE),I1039*1/(VLOOKUP(B1039,'Plot Info'!$A$2:$T$500,12,FALSE)),I1039*1/(VLOOKUP(B1039,'Plot Info'!$A$2:$T$500,13,FALSE)))</f>
        <v>7.9577471545947667</v>
      </c>
      <c r="O1039" s="40">
        <v>8.8800000000000008</v>
      </c>
      <c r="P1039" s="12">
        <v>230</v>
      </c>
    </row>
    <row r="1040" spans="1:16">
      <c r="A1040" s="27" t="str">
        <f t="shared" si="48"/>
        <v>MOC021</v>
      </c>
      <c r="B1040" s="4" t="s">
        <v>248</v>
      </c>
      <c r="C1040" s="27" t="str">
        <f>VLOOKUP(B1040,'Plot Info'!$A$2:$T$500,2,FALSE)</f>
        <v>Missouri Ozark</v>
      </c>
      <c r="D1040" s="37" t="s">
        <v>219</v>
      </c>
      <c r="E1040" s="4" t="s">
        <v>218</v>
      </c>
      <c r="F1040" s="13" t="s">
        <v>214</v>
      </c>
      <c r="G1040" s="35" t="str">
        <f t="shared" si="49"/>
        <v>LIVE</v>
      </c>
      <c r="H1040" s="40">
        <v>11.1</v>
      </c>
      <c r="I1040" s="12">
        <v>1</v>
      </c>
      <c r="J1040" s="15">
        <v>2</v>
      </c>
      <c r="K1040" s="26">
        <f t="shared" si="50"/>
        <v>96.768907712199592</v>
      </c>
      <c r="L1040" s="27">
        <f>IF(H1040&lt;VLOOKUP(B1040,'Plot Info'!$A$2:$T$500,9,FALSE),K1040*0.0001*(1/VLOOKUP(B1040,'Plot Info'!$A$2:$T$500,12,FALSE)),K1040*0.0001*(1/VLOOKUP(B1040,'Plot Info'!$A$2:$T$500,13,FALSE)))</f>
        <v>0.18226331360946746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8.24</v>
      </c>
      <c r="P1040" s="12">
        <v>215</v>
      </c>
    </row>
    <row r="1041" spans="1:16">
      <c r="A1041" s="27" t="str">
        <f t="shared" si="48"/>
        <v>MOC022</v>
      </c>
      <c r="B1041" s="4" t="s">
        <v>248</v>
      </c>
      <c r="C1041" s="27" t="str">
        <f>VLOOKUP(B1041,'Plot Info'!$A$2:$T$500,2,FALSE)</f>
        <v>Missouri Ozark</v>
      </c>
      <c r="D1041" s="37" t="s">
        <v>220</v>
      </c>
      <c r="E1041" s="4" t="s">
        <v>11</v>
      </c>
      <c r="F1041" s="13" t="s">
        <v>214</v>
      </c>
      <c r="G1041" s="35" t="str">
        <f t="shared" si="49"/>
        <v>LIVE</v>
      </c>
      <c r="H1041" s="40">
        <v>11.1</v>
      </c>
      <c r="I1041" s="12">
        <v>1</v>
      </c>
      <c r="J1041" s="15">
        <v>2</v>
      </c>
      <c r="K1041" s="26">
        <f t="shared" si="50"/>
        <v>96.768907712199592</v>
      </c>
      <c r="L1041" s="27">
        <f>IF(H1041&lt;VLOOKUP(B1041,'Plot Info'!$A$2:$T$500,9,FALSE),K1041*0.0001*(1/VLOOKUP(B1041,'Plot Info'!$A$2:$T$500,12,FALSE)),K1041*0.0001*(1/VLOOKUP(B1041,'Plot Info'!$A$2:$T$500,13,FALSE)))</f>
        <v>0.18226331360946746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10.1</v>
      </c>
      <c r="P1041" s="12">
        <v>210</v>
      </c>
    </row>
    <row r="1042" spans="1:16">
      <c r="A1042" s="27" t="str">
        <f t="shared" si="48"/>
        <v>MOC023</v>
      </c>
      <c r="B1042" s="4" t="s">
        <v>248</v>
      </c>
      <c r="C1042" s="27" t="str">
        <f>VLOOKUP(B1042,'Plot Info'!$A$2:$T$500,2,FALSE)</f>
        <v>Missouri Ozark</v>
      </c>
      <c r="D1042" s="37" t="s">
        <v>221</v>
      </c>
      <c r="E1042" s="4" t="s">
        <v>37</v>
      </c>
      <c r="F1042" s="13" t="s">
        <v>81</v>
      </c>
      <c r="G1042" s="35" t="str">
        <f t="shared" si="49"/>
        <v>DEAD</v>
      </c>
      <c r="H1042" s="40">
        <v>27.5</v>
      </c>
      <c r="I1042" s="12">
        <v>1</v>
      </c>
      <c r="J1042" s="15">
        <v>2</v>
      </c>
      <c r="K1042" s="26">
        <f t="shared" si="50"/>
        <v>593.95736106932031</v>
      </c>
      <c r="L1042" s="27">
        <f>IF(H1042&lt;VLOOKUP(B1042,'Plot Info'!$A$2:$T$500,9,FALSE),K1042*0.0001*(1/VLOOKUP(B1042,'Plot Info'!$A$2:$T$500,12,FALSE)),K1042*0.0001*(1/VLOOKUP(B1042,'Plot Info'!$A$2:$T$500,13,FALSE)))</f>
        <v>0.47265625000000006</v>
      </c>
      <c r="M1042" s="27">
        <f>IF(H1042&lt;VLOOKUP(B1042,'Plot Info'!$A$2:$T$500,9,FALSE),I1042*1/(VLOOKUP(B1042,'Plot Info'!$A$2:$T$500,12,FALSE)),I1042*1/(VLOOKUP(B1042,'Plot Info'!$A$2:$T$500,13,FALSE)))</f>
        <v>7.9577471545947667</v>
      </c>
      <c r="O1042" s="40">
        <v>5.71</v>
      </c>
      <c r="P1042" s="12">
        <v>160</v>
      </c>
    </row>
    <row r="1043" spans="1:16">
      <c r="A1043" s="27" t="str">
        <f t="shared" si="48"/>
        <v>MOC024</v>
      </c>
      <c r="B1043" s="4" t="s">
        <v>248</v>
      </c>
      <c r="C1043" s="27" t="str">
        <f>VLOOKUP(B1043,'Plot Info'!$A$2:$T$500,2,FALSE)</f>
        <v>Missouri Ozark</v>
      </c>
      <c r="D1043" s="37" t="s">
        <v>222</v>
      </c>
      <c r="E1043" s="4" t="s">
        <v>37</v>
      </c>
      <c r="F1043" s="13" t="s">
        <v>236</v>
      </c>
      <c r="G1043" s="35" t="str">
        <f t="shared" si="49"/>
        <v>LIVE</v>
      </c>
      <c r="H1043" s="40">
        <v>49.4</v>
      </c>
      <c r="I1043" s="12">
        <v>1</v>
      </c>
      <c r="J1043" s="15">
        <v>2</v>
      </c>
      <c r="K1043" s="26">
        <f t="shared" si="50"/>
        <v>1916.6542620285966</v>
      </c>
      <c r="L1043" s="27">
        <f>IF(H1043&lt;VLOOKUP(B1043,'Plot Info'!$A$2:$T$500,9,FALSE),K1043*0.0001*(1/VLOOKUP(B1043,'Plot Info'!$A$2:$T$500,12,FALSE)),K1043*0.0001*(1/VLOOKUP(B1043,'Plot Info'!$A$2:$T$500,13,FALSE)))</f>
        <v>1.5252249999999998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O1043" s="40">
        <v>5.0199999999999996</v>
      </c>
      <c r="P1043" s="12">
        <v>153</v>
      </c>
    </row>
    <row r="1044" spans="1:16">
      <c r="A1044" s="27" t="str">
        <f t="shared" si="48"/>
        <v>MOC025</v>
      </c>
      <c r="B1044" s="4" t="s">
        <v>248</v>
      </c>
      <c r="C1044" s="27" t="str">
        <f>VLOOKUP(B1044,'Plot Info'!$A$2:$T$500,2,FALSE)</f>
        <v>Missouri Ozark</v>
      </c>
      <c r="D1044" s="37" t="s">
        <v>223</v>
      </c>
      <c r="E1044" s="4" t="s">
        <v>213</v>
      </c>
      <c r="F1044" s="13" t="s">
        <v>214</v>
      </c>
      <c r="G1044" s="35" t="str">
        <f t="shared" si="49"/>
        <v>LIVE</v>
      </c>
      <c r="H1044" s="40">
        <v>11.1</v>
      </c>
      <c r="I1044" s="12">
        <v>1</v>
      </c>
      <c r="J1044" s="15">
        <v>2</v>
      </c>
      <c r="K1044" s="26">
        <f t="shared" si="50"/>
        <v>96.768907712199592</v>
      </c>
      <c r="L1044" s="27">
        <f>IF(H1044&lt;VLOOKUP(B1044,'Plot Info'!$A$2:$T$500,9,FALSE),K1044*0.0001*(1/VLOOKUP(B1044,'Plot Info'!$A$2:$T$500,12,FALSE)),K1044*0.0001*(1/VLOOKUP(B1044,'Plot Info'!$A$2:$T$500,13,FALSE)))</f>
        <v>0.18226331360946746</v>
      </c>
      <c r="M1044" s="27">
        <f>IF(H1044&lt;VLOOKUP(B1044,'Plot Info'!$A$2:$T$500,9,FALSE),I1044*1/(VLOOKUP(B1044,'Plot Info'!$A$2:$T$500,12,FALSE)),I1044*1/(VLOOKUP(B1044,'Plot Info'!$A$2:$T$500,13,FALSE)))</f>
        <v>18.834904507916608</v>
      </c>
      <c r="O1044" s="40">
        <v>5.15</v>
      </c>
      <c r="P1044" s="12">
        <v>145</v>
      </c>
    </row>
    <row r="1045" spans="1:16">
      <c r="A1045" s="27" t="str">
        <f t="shared" si="48"/>
        <v>MOC026</v>
      </c>
      <c r="B1045" s="4" t="s">
        <v>248</v>
      </c>
      <c r="C1045" s="27" t="str">
        <f>VLOOKUP(B1045,'Plot Info'!$A$2:$T$500,2,FALSE)</f>
        <v>Missouri Ozark</v>
      </c>
      <c r="D1045" s="37" t="s">
        <v>224</v>
      </c>
      <c r="E1045" s="4" t="s">
        <v>11</v>
      </c>
      <c r="F1045" s="13" t="s">
        <v>214</v>
      </c>
      <c r="G1045" s="35" t="str">
        <f t="shared" si="49"/>
        <v>LIVE</v>
      </c>
      <c r="H1045" s="40">
        <v>12.7</v>
      </c>
      <c r="I1045" s="12">
        <v>1</v>
      </c>
      <c r="J1045" s="15">
        <v>2</v>
      </c>
      <c r="K1045" s="26">
        <f t="shared" si="50"/>
        <v>126.67686977437442</v>
      </c>
      <c r="L1045" s="27">
        <f>IF(H1045&lt;VLOOKUP(B1045,'Plot Info'!$A$2:$T$500,9,FALSE),K1045*0.0001*(1/VLOOKUP(B1045,'Plot Info'!$A$2:$T$500,12,FALSE)),K1045*0.0001*(1/VLOOKUP(B1045,'Plot Info'!$A$2:$T$500,13,FALSE)))</f>
        <v>0.238594674556213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3.46</v>
      </c>
      <c r="P1045" s="12">
        <v>153</v>
      </c>
    </row>
    <row r="1046" spans="1:16">
      <c r="A1046" s="27" t="str">
        <f t="shared" si="48"/>
        <v>MOC027</v>
      </c>
      <c r="B1046" s="4" t="s">
        <v>248</v>
      </c>
      <c r="C1046" s="27" t="str">
        <f>VLOOKUP(B1046,'Plot Info'!$A$2:$T$500,2,FALSE)</f>
        <v>Missouri Ozark</v>
      </c>
      <c r="D1046" s="37" t="s">
        <v>225</v>
      </c>
      <c r="E1046" s="4" t="s">
        <v>249</v>
      </c>
      <c r="F1046" s="13" t="s">
        <v>81</v>
      </c>
      <c r="G1046" s="35" t="str">
        <f t="shared" si="49"/>
        <v>DEAD</v>
      </c>
      <c r="H1046" s="40">
        <v>26.3</v>
      </c>
      <c r="I1046" s="12">
        <v>1</v>
      </c>
      <c r="J1046" s="15">
        <v>2</v>
      </c>
      <c r="K1046" s="26">
        <f t="shared" si="50"/>
        <v>543.25205564038106</v>
      </c>
      <c r="L1046" s="27">
        <f>IF(H1046&lt;VLOOKUP(B1046,'Plot Info'!$A$2:$T$500,9,FALSE),K1046*0.0001*(1/VLOOKUP(B1046,'Plot Info'!$A$2:$T$500,12,FALSE)),K1046*0.0001*(1/VLOOKUP(B1046,'Plot Info'!$A$2:$T$500,13,FALSE)))</f>
        <v>0.43230625000000006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15.16</v>
      </c>
      <c r="P1046" s="12">
        <v>125</v>
      </c>
    </row>
    <row r="1047" spans="1:16">
      <c r="A1047" s="27" t="str">
        <f t="shared" si="48"/>
        <v>MOC028</v>
      </c>
      <c r="B1047" s="4" t="s">
        <v>248</v>
      </c>
      <c r="C1047" s="27" t="str">
        <f>VLOOKUP(B1047,'Plot Info'!$A$2:$T$500,2,FALSE)</f>
        <v>Missouri Ozark</v>
      </c>
      <c r="D1047" s="37" t="s">
        <v>226</v>
      </c>
      <c r="E1047" s="4" t="s">
        <v>211</v>
      </c>
      <c r="F1047" s="13" t="s">
        <v>15</v>
      </c>
      <c r="G1047" s="35" t="str">
        <f t="shared" si="49"/>
        <v>LIVE</v>
      </c>
      <c r="H1047" s="40">
        <v>28.3</v>
      </c>
      <c r="I1047" s="12">
        <v>1</v>
      </c>
      <c r="J1047" s="15">
        <v>2</v>
      </c>
      <c r="K1047" s="26">
        <f t="shared" si="50"/>
        <v>629.01753508338231</v>
      </c>
      <c r="L1047" s="27">
        <f>IF(H1047&lt;VLOOKUP(B1047,'Plot Info'!$A$2:$T$500,9,FALSE),K1047*0.0001*(1/VLOOKUP(B1047,'Plot Info'!$A$2:$T$500,12,FALSE)),K1047*0.0001*(1/VLOOKUP(B1047,'Plot Info'!$A$2:$T$500,13,FALSE)))</f>
        <v>0.50055625000000004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15.02</v>
      </c>
      <c r="P1047" s="12">
        <v>112</v>
      </c>
    </row>
    <row r="1048" spans="1:16">
      <c r="A1048" s="27" t="str">
        <f t="shared" si="48"/>
        <v>MOC029</v>
      </c>
      <c r="B1048" s="4" t="s">
        <v>248</v>
      </c>
      <c r="C1048" s="27" t="str">
        <f>VLOOKUP(B1048,'Plot Info'!$A$2:$T$500,2,FALSE)</f>
        <v>Missouri Ozark</v>
      </c>
      <c r="D1048" s="37" t="s">
        <v>227</v>
      </c>
      <c r="E1048" s="4" t="s">
        <v>249</v>
      </c>
      <c r="F1048" s="13" t="s">
        <v>81</v>
      </c>
      <c r="G1048" s="35" t="str">
        <f t="shared" si="49"/>
        <v>DEAD</v>
      </c>
      <c r="H1048" s="40">
        <v>23.85</v>
      </c>
      <c r="I1048" s="12">
        <v>1</v>
      </c>
      <c r="J1048" s="15">
        <v>0</v>
      </c>
      <c r="K1048" s="26">
        <f t="shared" si="50"/>
        <v>446.75214679914512</v>
      </c>
      <c r="L1048" s="27">
        <f>IF(H1048&lt;VLOOKUP(B1048,'Plot Info'!$A$2:$T$500,9,FALSE),K1048*0.0001*(1/VLOOKUP(B1048,'Plot Info'!$A$2:$T$500,12,FALSE)),K1048*0.0001*(1/VLOOKUP(B1048,'Plot Info'!$A$2:$T$500,13,FALSE)))</f>
        <v>0.35551406250000006</v>
      </c>
      <c r="M1048" s="27">
        <f>IF(H1048&lt;VLOOKUP(B1048,'Plot Info'!$A$2:$T$500,9,FALSE),I1048*1/(VLOOKUP(B1048,'Plot Info'!$A$2:$T$500,12,FALSE)),I1048*1/(VLOOKUP(B1048,'Plot Info'!$A$2:$T$500,13,FALSE)))</f>
        <v>7.9577471545947667</v>
      </c>
      <c r="O1048" s="40">
        <v>14.52</v>
      </c>
      <c r="P1048" s="12">
        <v>105</v>
      </c>
    </row>
    <row r="1049" spans="1:16">
      <c r="A1049" s="27" t="str">
        <f t="shared" si="48"/>
        <v>MOC030</v>
      </c>
      <c r="B1049" s="4" t="s">
        <v>248</v>
      </c>
      <c r="C1049" s="27" t="str">
        <f>VLOOKUP(B1049,'Plot Info'!$A$2:$T$500,2,FALSE)</f>
        <v>Missouri Ozark</v>
      </c>
      <c r="D1049" s="37" t="s">
        <v>228</v>
      </c>
      <c r="E1049" s="4" t="s">
        <v>11</v>
      </c>
      <c r="F1049" s="13" t="s">
        <v>16</v>
      </c>
      <c r="G1049" s="35" t="str">
        <f t="shared" si="49"/>
        <v>LIVE</v>
      </c>
      <c r="H1049" s="40">
        <v>21.6</v>
      </c>
      <c r="I1049" s="12">
        <v>1</v>
      </c>
      <c r="J1049" s="15">
        <v>2</v>
      </c>
      <c r="K1049" s="26">
        <f t="shared" si="50"/>
        <v>366.43536711471353</v>
      </c>
      <c r="L1049" s="27">
        <f>IF(H1049&lt;VLOOKUP(B1049,'Plot Info'!$A$2:$T$500,9,FALSE),K1049*0.0001*(1/VLOOKUP(B1049,'Plot Info'!$A$2:$T$500,12,FALSE)),K1049*0.0001*(1/VLOOKUP(B1049,'Plot Info'!$A$2:$T$500,13,FALSE)))</f>
        <v>0.29160000000000003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19.350000000000001</v>
      </c>
      <c r="P1049" s="12">
        <v>118</v>
      </c>
    </row>
    <row r="1050" spans="1:16">
      <c r="A1050" s="27" t="str">
        <f t="shared" si="48"/>
        <v>MOC031</v>
      </c>
      <c r="B1050" s="4" t="s">
        <v>248</v>
      </c>
      <c r="C1050" s="27" t="str">
        <f>VLOOKUP(B1050,'Plot Info'!$A$2:$T$500,2,FALSE)</f>
        <v>Missouri Ozark</v>
      </c>
      <c r="D1050" s="37" t="s">
        <v>229</v>
      </c>
      <c r="E1050" s="4" t="s">
        <v>18</v>
      </c>
      <c r="F1050" s="13" t="s">
        <v>15</v>
      </c>
      <c r="G1050" s="35" t="str">
        <f t="shared" si="49"/>
        <v>LIVE</v>
      </c>
      <c r="H1050" s="40">
        <v>25.3</v>
      </c>
      <c r="I1050" s="12">
        <v>1</v>
      </c>
      <c r="J1050" s="15">
        <v>2</v>
      </c>
      <c r="K1050" s="26">
        <f t="shared" si="50"/>
        <v>502.72551040907268</v>
      </c>
      <c r="L1050" s="27">
        <f>IF(H1050&lt;VLOOKUP(B1050,'Plot Info'!$A$2:$T$500,9,FALSE),K1050*0.0001*(1/VLOOKUP(B1050,'Plot Info'!$A$2:$T$500,12,FALSE)),K1050*0.0001*(1/VLOOKUP(B1050,'Plot Info'!$A$2:$T$500,13,FALSE)))</f>
        <v>0.40005625</v>
      </c>
      <c r="M1050" s="27">
        <f>IF(H1050&lt;VLOOKUP(B1050,'Plot Info'!$A$2:$T$500,9,FALSE),I1050*1/(VLOOKUP(B1050,'Plot Info'!$A$2:$T$500,12,FALSE)),I1050*1/(VLOOKUP(B1050,'Plot Info'!$A$2:$T$500,13,FALSE)))</f>
        <v>7.9577471545947667</v>
      </c>
      <c r="O1050" s="40">
        <v>17.77</v>
      </c>
      <c r="P1050" s="12">
        <v>90</v>
      </c>
    </row>
    <row r="1051" spans="1:16">
      <c r="A1051" s="27" t="str">
        <f t="shared" si="48"/>
        <v>MOC032</v>
      </c>
      <c r="B1051" s="4" t="s">
        <v>248</v>
      </c>
      <c r="C1051" s="27" t="str">
        <f>VLOOKUP(B1051,'Plot Info'!$A$2:$T$500,2,FALSE)</f>
        <v>Missouri Ozark</v>
      </c>
      <c r="D1051" s="37" t="s">
        <v>230</v>
      </c>
      <c r="E1051" s="4" t="s">
        <v>213</v>
      </c>
      <c r="F1051" s="13" t="s">
        <v>15</v>
      </c>
      <c r="G1051" s="35" t="str">
        <f t="shared" si="49"/>
        <v>LIVE</v>
      </c>
      <c r="H1051" s="40">
        <v>26.1</v>
      </c>
      <c r="I1051" s="12">
        <v>1</v>
      </c>
      <c r="J1051" s="15">
        <v>2</v>
      </c>
      <c r="K1051" s="26">
        <f t="shared" si="50"/>
        <v>535.02108288797581</v>
      </c>
      <c r="L1051" s="27">
        <f>IF(H1051&lt;VLOOKUP(B1051,'Plot Info'!$A$2:$T$500,9,FALSE),K1051*0.0001*(1/VLOOKUP(B1051,'Plot Info'!$A$2:$T$500,12,FALSE)),K1051*0.0001*(1/VLOOKUP(B1051,'Plot Info'!$A$2:$T$500,13,FALSE)))</f>
        <v>0.42575625000000006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15.64</v>
      </c>
      <c r="P1051" s="12">
        <v>85</v>
      </c>
    </row>
    <row r="1052" spans="1:16">
      <c r="A1052" s="27" t="str">
        <f t="shared" si="48"/>
        <v>MOC033</v>
      </c>
      <c r="B1052" s="4" t="s">
        <v>248</v>
      </c>
      <c r="C1052" s="27" t="str">
        <f>VLOOKUP(B1052,'Plot Info'!$A$2:$T$500,2,FALSE)</f>
        <v>Missouri Ozark</v>
      </c>
      <c r="D1052" s="37" t="s">
        <v>231</v>
      </c>
      <c r="E1052" s="4" t="s">
        <v>29</v>
      </c>
      <c r="F1052" s="13" t="s">
        <v>15</v>
      </c>
      <c r="G1052" s="35" t="str">
        <f t="shared" si="49"/>
        <v>LIVE</v>
      </c>
      <c r="H1052" s="40">
        <v>36.9</v>
      </c>
      <c r="I1052" s="12">
        <v>1</v>
      </c>
      <c r="J1052" s="15">
        <v>2</v>
      </c>
      <c r="K1052" s="26">
        <f t="shared" si="50"/>
        <v>1069.4059932635994</v>
      </c>
      <c r="L1052" s="27">
        <f>IF(H1052&lt;VLOOKUP(B1052,'Plot Info'!$A$2:$T$500,9,FALSE),K1052*0.0001*(1/VLOOKUP(B1052,'Plot Info'!$A$2:$T$500,12,FALSE)),K1052*0.0001*(1/VLOOKUP(B1052,'Plot Info'!$A$2:$T$500,13,FALSE)))</f>
        <v>0.85100624999999996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17.13</v>
      </c>
      <c r="P1052" s="12">
        <v>63</v>
      </c>
    </row>
    <row r="1053" spans="1:16">
      <c r="A1053" s="27" t="str">
        <f t="shared" si="48"/>
        <v>MOC034</v>
      </c>
      <c r="B1053" s="4" t="s">
        <v>248</v>
      </c>
      <c r="C1053" s="27" t="str">
        <f>VLOOKUP(B1053,'Plot Info'!$A$2:$T$500,2,FALSE)</f>
        <v>Missouri Ozark</v>
      </c>
      <c r="D1053" s="37" t="s">
        <v>232</v>
      </c>
      <c r="E1053" s="4" t="s">
        <v>29</v>
      </c>
      <c r="F1053" s="13" t="s">
        <v>81</v>
      </c>
      <c r="G1053" s="35" t="str">
        <f t="shared" si="49"/>
        <v>DEAD</v>
      </c>
      <c r="H1053" s="40">
        <v>23.2</v>
      </c>
      <c r="I1053" s="12">
        <v>1</v>
      </c>
      <c r="J1053" s="15">
        <v>1</v>
      </c>
      <c r="K1053" s="26">
        <f t="shared" si="50"/>
        <v>422.73270746704259</v>
      </c>
      <c r="L1053" s="27">
        <f>IF(H1053&lt;VLOOKUP(B1053,'Plot Info'!$A$2:$T$500,9,FALSE),K1053*0.0001*(1/VLOOKUP(B1053,'Plot Info'!$A$2:$T$500,12,FALSE)),K1053*0.0001*(1/VLOOKUP(B1053,'Plot Info'!$A$2:$T$500,13,FALSE)))</f>
        <v>0.33640000000000003</v>
      </c>
      <c r="M1053" s="27">
        <f>IF(H1053&lt;VLOOKUP(B1053,'Plot Info'!$A$2:$T$500,9,FALSE),I1053*1/(VLOOKUP(B1053,'Plot Info'!$A$2:$T$500,12,FALSE)),I1053*1/(VLOOKUP(B1053,'Plot Info'!$A$2:$T$500,13,FALSE)))</f>
        <v>7.9577471545947667</v>
      </c>
      <c r="O1053" s="40">
        <v>16.77</v>
      </c>
      <c r="P1053" s="12">
        <v>55</v>
      </c>
    </row>
    <row r="1054" spans="1:16">
      <c r="A1054" s="27" t="str">
        <f t="shared" si="48"/>
        <v>MOC035</v>
      </c>
      <c r="B1054" s="4" t="s">
        <v>248</v>
      </c>
      <c r="C1054" s="27" t="str">
        <f>VLOOKUP(B1054,'Plot Info'!$A$2:$T$500,2,FALSE)</f>
        <v>Missouri Ozark</v>
      </c>
      <c r="D1054" s="37" t="s">
        <v>233</v>
      </c>
      <c r="E1054" s="4" t="s">
        <v>37</v>
      </c>
      <c r="F1054" s="13" t="s">
        <v>15</v>
      </c>
      <c r="G1054" s="35" t="str">
        <f t="shared" si="49"/>
        <v>LIVE</v>
      </c>
      <c r="H1054" s="40">
        <v>33.1</v>
      </c>
      <c r="I1054" s="12">
        <v>1</v>
      </c>
      <c r="J1054" s="15">
        <v>2</v>
      </c>
      <c r="K1054" s="26">
        <f t="shared" si="50"/>
        <v>860.49008179987845</v>
      </c>
      <c r="L1054" s="27">
        <f>IF(H1054&lt;VLOOKUP(B1054,'Plot Info'!$A$2:$T$500,9,FALSE),K1054*0.0001*(1/VLOOKUP(B1054,'Plot Info'!$A$2:$T$500,12,FALSE)),K1054*0.0001*(1/VLOOKUP(B1054,'Plot Info'!$A$2:$T$500,13,FALSE)))</f>
        <v>0.68475625000000018</v>
      </c>
      <c r="M1054" s="27">
        <f>IF(H1054&lt;VLOOKUP(B1054,'Plot Info'!$A$2:$T$500,9,FALSE),I1054*1/(VLOOKUP(B1054,'Plot Info'!$A$2:$T$500,12,FALSE)),I1054*1/(VLOOKUP(B1054,'Plot Info'!$A$2:$T$500,13,FALSE)))</f>
        <v>7.9577471545947667</v>
      </c>
      <c r="O1054" s="40">
        <v>19.86</v>
      </c>
      <c r="P1054" s="12">
        <v>46</v>
      </c>
    </row>
    <row r="1055" spans="1:16">
      <c r="A1055" s="27" t="str">
        <f t="shared" si="48"/>
        <v>MOC036</v>
      </c>
      <c r="B1055" s="4" t="s">
        <v>248</v>
      </c>
      <c r="C1055" s="27" t="str">
        <f>VLOOKUP(B1055,'Plot Info'!$A$2:$T$500,2,FALSE)</f>
        <v>Missouri Ozark</v>
      </c>
      <c r="D1055" s="37" t="s">
        <v>234</v>
      </c>
      <c r="E1055" s="4" t="s">
        <v>210</v>
      </c>
      <c r="F1055" s="13" t="s">
        <v>15</v>
      </c>
      <c r="G1055" s="35" t="str">
        <f t="shared" si="49"/>
        <v>LIVE</v>
      </c>
      <c r="H1055" s="40">
        <v>32.5</v>
      </c>
      <c r="I1055" s="12">
        <v>1</v>
      </c>
      <c r="J1055" s="15">
        <v>2</v>
      </c>
      <c r="K1055" s="26">
        <f t="shared" si="50"/>
        <v>829.57681008855479</v>
      </c>
      <c r="L1055" s="27">
        <f>IF(H1055&lt;VLOOKUP(B1055,'Plot Info'!$A$2:$T$500,9,FALSE),K1055*0.0001*(1/VLOOKUP(B1055,'Plot Info'!$A$2:$T$500,12,FALSE)),K1055*0.0001*(1/VLOOKUP(B1055,'Plot Info'!$A$2:$T$500,13,FALSE)))</f>
        <v>0.66015625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15.59</v>
      </c>
      <c r="P1055" s="12">
        <v>15</v>
      </c>
    </row>
    <row r="1056" spans="1:16">
      <c r="A1056" s="27" t="str">
        <f t="shared" si="48"/>
        <v>MOC037</v>
      </c>
      <c r="B1056" s="4" t="s">
        <v>248</v>
      </c>
      <c r="C1056" s="27" t="str">
        <f>VLOOKUP(B1056,'Plot Info'!$A$2:$T$500,2,FALSE)</f>
        <v>Missouri Ozark</v>
      </c>
      <c r="D1056" s="37" t="s">
        <v>235</v>
      </c>
      <c r="E1056" s="4" t="s">
        <v>29</v>
      </c>
      <c r="F1056" s="13" t="s">
        <v>214</v>
      </c>
      <c r="G1056" s="35" t="str">
        <f t="shared" si="49"/>
        <v>LIVE</v>
      </c>
      <c r="H1056" s="40">
        <v>22</v>
      </c>
      <c r="I1056" s="12">
        <v>1</v>
      </c>
      <c r="J1056" s="15">
        <v>2</v>
      </c>
      <c r="K1056" s="26">
        <f t="shared" si="50"/>
        <v>380.13271108436498</v>
      </c>
      <c r="L1056" s="27">
        <f>IF(H1056&lt;VLOOKUP(B1056,'Plot Info'!$A$2:$T$500,9,FALSE),K1056*0.0001*(1/VLOOKUP(B1056,'Plot Info'!$A$2:$T$500,12,FALSE)),K1056*0.0001*(1/VLOOKUP(B1056,'Plot Info'!$A$2:$T$500,13,FALSE)))</f>
        <v>0.30249999999999999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13.8</v>
      </c>
      <c r="P1056" s="12">
        <v>348</v>
      </c>
    </row>
    <row r="1057" spans="1:16">
      <c r="A1057" s="27" t="str">
        <f t="shared" si="48"/>
        <v>MOC038</v>
      </c>
      <c r="B1057" s="4" t="s">
        <v>248</v>
      </c>
      <c r="C1057" s="27" t="str">
        <f>VLOOKUP(B1057,'Plot Info'!$A$2:$T$500,2,FALSE)</f>
        <v>Missouri Ozark</v>
      </c>
      <c r="D1057" s="37" t="s">
        <v>238</v>
      </c>
      <c r="E1057" s="4" t="s">
        <v>36</v>
      </c>
      <c r="F1057" s="13" t="s">
        <v>15</v>
      </c>
      <c r="G1057" s="35" t="str">
        <f t="shared" si="49"/>
        <v>LIVE</v>
      </c>
      <c r="H1057" s="40">
        <v>31.1</v>
      </c>
      <c r="I1057" s="12">
        <v>1</v>
      </c>
      <c r="J1057" s="15">
        <v>2</v>
      </c>
      <c r="K1057" s="26">
        <f t="shared" si="50"/>
        <v>759.64495761964599</v>
      </c>
      <c r="L1057" s="27">
        <f>IF(H1057&lt;VLOOKUP(B1057,'Plot Info'!$A$2:$T$500,9,FALSE),K1057*0.0001*(1/VLOOKUP(B1057,'Plot Info'!$A$2:$T$500,12,FALSE)),K1057*0.0001*(1/VLOOKUP(B1057,'Plot Info'!$A$2:$T$500,13,FALSE)))</f>
        <v>0.60450625000000013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16.8</v>
      </c>
      <c r="P1057" s="12">
        <v>325</v>
      </c>
    </row>
    <row r="1058" spans="1:16">
      <c r="A1058" s="27" t="str">
        <f t="shared" si="48"/>
        <v>MOC039</v>
      </c>
      <c r="B1058" s="4" t="s">
        <v>248</v>
      </c>
      <c r="C1058" s="27" t="str">
        <f>VLOOKUP(B1058,'Plot Info'!$A$2:$T$500,2,FALSE)</f>
        <v>Missouri Ozark</v>
      </c>
      <c r="D1058" s="37" t="s">
        <v>239</v>
      </c>
      <c r="E1058" s="4" t="s">
        <v>37</v>
      </c>
      <c r="F1058" s="13" t="s">
        <v>81</v>
      </c>
      <c r="G1058" s="35" t="str">
        <f t="shared" si="49"/>
        <v>DEAD</v>
      </c>
      <c r="H1058" s="40">
        <v>39.9</v>
      </c>
      <c r="I1058" s="12">
        <v>1</v>
      </c>
      <c r="J1058" s="15">
        <v>2</v>
      </c>
      <c r="K1058" s="26">
        <f t="shared" si="50"/>
        <v>1250.3617301103716</v>
      </c>
      <c r="L1058" s="27">
        <f>IF(H1058&lt;VLOOKUP(B1058,'Plot Info'!$A$2:$T$500,9,FALSE),K1058*0.0001*(1/VLOOKUP(B1058,'Plot Info'!$A$2:$T$500,12,FALSE)),K1058*0.0001*(1/VLOOKUP(B1058,'Plot Info'!$A$2:$T$500,13,FALSE)))</f>
        <v>0.99500624999999998</v>
      </c>
      <c r="M1058" s="27">
        <f>IF(H1058&lt;VLOOKUP(B1058,'Plot Info'!$A$2:$T$500,9,FALSE),I1058*1/(VLOOKUP(B1058,'Plot Info'!$A$2:$T$500,12,FALSE)),I1058*1/(VLOOKUP(B1058,'Plot Info'!$A$2:$T$500,13,FALSE)))</f>
        <v>7.9577471545947667</v>
      </c>
      <c r="O1058" s="40">
        <v>18.79</v>
      </c>
      <c r="P1058" s="12">
        <v>325</v>
      </c>
    </row>
    <row r="1059" spans="1:16">
      <c r="A1059" s="27" t="str">
        <f t="shared" si="48"/>
        <v>MOC040</v>
      </c>
      <c r="B1059" s="4" t="s">
        <v>248</v>
      </c>
      <c r="C1059" s="27" t="str">
        <f>VLOOKUP(B1059,'Plot Info'!$A$2:$T$500,2,FALSE)</f>
        <v>Missouri Ozark</v>
      </c>
      <c r="D1059" s="37" t="s">
        <v>240</v>
      </c>
      <c r="E1059" s="4" t="s">
        <v>37</v>
      </c>
      <c r="F1059" s="13" t="s">
        <v>81</v>
      </c>
      <c r="G1059" s="35" t="str">
        <f t="shared" si="49"/>
        <v>DEAD</v>
      </c>
      <c r="H1059" s="40">
        <v>48.3</v>
      </c>
      <c r="I1059" s="12">
        <v>1</v>
      </c>
      <c r="J1059" s="15">
        <v>2</v>
      </c>
      <c r="K1059" s="26">
        <f t="shared" si="50"/>
        <v>1832.2475214082731</v>
      </c>
      <c r="L1059" s="27">
        <f>IF(H1059&lt;VLOOKUP(B1059,'Plot Info'!$A$2:$T$500,9,FALSE),K1059*0.0001*(1/VLOOKUP(B1059,'Plot Info'!$A$2:$T$500,12,FALSE)),K1059*0.0001*(1/VLOOKUP(B1059,'Plot Info'!$A$2:$T$500,13,FALSE)))</f>
        <v>1.4580562499999998</v>
      </c>
      <c r="M1059" s="27">
        <f>IF(H1059&lt;VLOOKUP(B1059,'Plot Info'!$A$2:$T$500,9,FALSE),I1059*1/(VLOOKUP(B1059,'Plot Info'!$A$2:$T$500,12,FALSE)),I1059*1/(VLOOKUP(B1059,'Plot Info'!$A$2:$T$500,13,FALSE)))</f>
        <v>7.9577471545947667</v>
      </c>
      <c r="O1059" s="40">
        <v>19.95</v>
      </c>
      <c r="P1059" s="12">
        <v>322</v>
      </c>
    </row>
    <row r="1060" spans="1:16">
      <c r="A1060" s="27" t="str">
        <f t="shared" si="48"/>
        <v>MOC041</v>
      </c>
      <c r="B1060" s="4" t="s">
        <v>248</v>
      </c>
      <c r="C1060" s="27" t="str">
        <f>VLOOKUP(B1060,'Plot Info'!$A$2:$T$500,2,FALSE)</f>
        <v>Missouri Ozark</v>
      </c>
      <c r="D1060" s="37" t="s">
        <v>241</v>
      </c>
      <c r="E1060" s="4" t="s">
        <v>36</v>
      </c>
      <c r="F1060" s="13" t="s">
        <v>15</v>
      </c>
      <c r="G1060" s="35" t="str">
        <f t="shared" si="49"/>
        <v>LIVE</v>
      </c>
      <c r="H1060" s="40">
        <v>33.9</v>
      </c>
      <c r="I1060" s="12">
        <v>1</v>
      </c>
      <c r="J1060" s="15">
        <v>0</v>
      </c>
      <c r="K1060" s="26">
        <f t="shared" si="50"/>
        <v>902.58742335798138</v>
      </c>
      <c r="L1060" s="27">
        <f>IF(H1060&lt;VLOOKUP(B1060,'Plot Info'!$A$2:$T$500,9,FALSE),K1060*0.0001*(1/VLOOKUP(B1060,'Plot Info'!$A$2:$T$500,12,FALSE)),K1060*0.0001*(1/VLOOKUP(B1060,'Plot Info'!$A$2:$T$500,13,FALSE)))</f>
        <v>0.71825624999999982</v>
      </c>
      <c r="M1060" s="27">
        <f>IF(H1060&lt;VLOOKUP(B1060,'Plot Info'!$A$2:$T$500,9,FALSE),I1060*1/(VLOOKUP(B1060,'Plot Info'!$A$2:$T$500,12,FALSE)),I1060*1/(VLOOKUP(B1060,'Plot Info'!$A$2:$T$500,13,FALSE)))</f>
        <v>7.9577471545947667</v>
      </c>
      <c r="N1060" s="8" t="s">
        <v>272</v>
      </c>
      <c r="O1060" s="40">
        <v>19.579999999999998</v>
      </c>
      <c r="P1060" s="12">
        <v>303</v>
      </c>
    </row>
    <row r="1061" spans="1:16">
      <c r="A1061" s="27" t="str">
        <f t="shared" si="48"/>
        <v>MOC042</v>
      </c>
      <c r="B1061" s="4" t="s">
        <v>248</v>
      </c>
      <c r="C1061" s="27" t="str">
        <f>VLOOKUP(B1061,'Plot Info'!$A$2:$T$500,2,FALSE)</f>
        <v>Missouri Ozark</v>
      </c>
      <c r="D1061" s="37" t="s">
        <v>242</v>
      </c>
      <c r="E1061" s="4" t="s">
        <v>36</v>
      </c>
      <c r="F1061" s="13" t="s">
        <v>15</v>
      </c>
      <c r="G1061" s="35" t="str">
        <f t="shared" si="49"/>
        <v>LIVE</v>
      </c>
      <c r="H1061" s="40">
        <v>28.7</v>
      </c>
      <c r="I1061" s="12">
        <v>1</v>
      </c>
      <c r="J1061" s="15">
        <v>0</v>
      </c>
      <c r="K1061" s="26">
        <f t="shared" si="50"/>
        <v>646.92461320884411</v>
      </c>
      <c r="L1061" s="27">
        <f>IF(H1061&lt;VLOOKUP(B1061,'Plot Info'!$A$2:$T$500,9,FALSE),K1061*0.0001*(1/VLOOKUP(B1061,'Plot Info'!$A$2:$T$500,12,FALSE)),K1061*0.0001*(1/VLOOKUP(B1061,'Plot Info'!$A$2:$T$500,13,FALSE)))</f>
        <v>0.51480624999999991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273</v>
      </c>
      <c r="O1061" s="40">
        <v>19.68</v>
      </c>
      <c r="P1061" s="12">
        <v>302</v>
      </c>
    </row>
    <row r="1062" spans="1:16">
      <c r="A1062" s="27" t="str">
        <f t="shared" si="48"/>
        <v>MOC043</v>
      </c>
      <c r="B1062" s="4" t="s">
        <v>248</v>
      </c>
      <c r="C1062" s="27" t="str">
        <f>VLOOKUP(B1062,'Plot Info'!$A$2:$T$500,2,FALSE)</f>
        <v>Missouri Ozark</v>
      </c>
      <c r="D1062" s="37" t="s">
        <v>243</v>
      </c>
      <c r="E1062" s="4" t="s">
        <v>36</v>
      </c>
      <c r="F1062" s="13" t="s">
        <v>15</v>
      </c>
      <c r="G1062" s="35" t="str">
        <f t="shared" si="49"/>
        <v>LIVE</v>
      </c>
      <c r="H1062" s="40">
        <v>26.1</v>
      </c>
      <c r="I1062" s="12">
        <v>1</v>
      </c>
      <c r="J1062" s="15">
        <v>0</v>
      </c>
      <c r="K1062" s="26">
        <f t="shared" si="50"/>
        <v>535.02108288797581</v>
      </c>
      <c r="L1062" s="27">
        <f>IF(H1062&lt;VLOOKUP(B1062,'Plot Info'!$A$2:$T$500,9,FALSE),K1062*0.0001*(1/VLOOKUP(B1062,'Plot Info'!$A$2:$T$500,12,FALSE)),K1062*0.0001*(1/VLOOKUP(B1062,'Plot Info'!$A$2:$T$500,13,FALSE)))</f>
        <v>0.42575625000000006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274</v>
      </c>
      <c r="O1062" s="40">
        <v>19.97</v>
      </c>
      <c r="P1062" s="12">
        <v>270</v>
      </c>
    </row>
    <row r="1063" spans="1:16">
      <c r="A1063" s="27" t="str">
        <f t="shared" si="48"/>
        <v>MOC044</v>
      </c>
      <c r="B1063" s="4" t="s">
        <v>248</v>
      </c>
      <c r="C1063" s="27" t="str">
        <f>VLOOKUP(B1063,'Plot Info'!$A$2:$T$500,2,FALSE)</f>
        <v>Missouri Ozark</v>
      </c>
      <c r="D1063" s="37" t="s">
        <v>244</v>
      </c>
      <c r="E1063" s="4" t="s">
        <v>36</v>
      </c>
      <c r="F1063" s="13" t="s">
        <v>15</v>
      </c>
      <c r="G1063" s="35" t="str">
        <f t="shared" si="49"/>
        <v>LIVE</v>
      </c>
      <c r="H1063" s="40">
        <v>29.7</v>
      </c>
      <c r="I1063" s="12">
        <v>1</v>
      </c>
      <c r="J1063" s="15">
        <v>0</v>
      </c>
      <c r="K1063" s="26">
        <f t="shared" si="50"/>
        <v>692.79186595125509</v>
      </c>
      <c r="L1063" s="27">
        <f>IF(H1063&lt;VLOOKUP(B1063,'Plot Info'!$A$2:$T$500,9,FALSE),K1063*0.0001*(1/VLOOKUP(B1063,'Plot Info'!$A$2:$T$500,12,FALSE)),K1063*0.0001*(1/VLOOKUP(B1063,'Plot Info'!$A$2:$T$500,13,FALSE)))</f>
        <v>0.55130624999999989</v>
      </c>
      <c r="M1063" s="27">
        <f>IF(H1063&lt;VLOOKUP(B1063,'Plot Info'!$A$2:$T$500,9,FALSE),I1063*1/(VLOOKUP(B1063,'Plot Info'!$A$2:$T$500,12,FALSE)),I1063*1/(VLOOKUP(B1063,'Plot Info'!$A$2:$T$500,13,FALSE)))</f>
        <v>7.9577471545947667</v>
      </c>
      <c r="N1063" s="8" t="s">
        <v>275</v>
      </c>
      <c r="O1063" s="40">
        <v>18.14</v>
      </c>
      <c r="P1063" s="12">
        <v>270</v>
      </c>
    </row>
    <row r="1064" spans="1:16">
      <c r="A1064" s="27" t="str">
        <f t="shared" si="48"/>
        <v>MOC045</v>
      </c>
      <c r="B1064" s="4" t="s">
        <v>248</v>
      </c>
      <c r="C1064" s="27" t="str">
        <f>VLOOKUP(B1064,'Plot Info'!$A$2:$T$500,2,FALSE)</f>
        <v>Missouri Ozark</v>
      </c>
      <c r="D1064" s="37" t="s">
        <v>245</v>
      </c>
      <c r="E1064" s="4" t="s">
        <v>36</v>
      </c>
      <c r="F1064" s="13" t="s">
        <v>15</v>
      </c>
      <c r="G1064" s="35" t="str">
        <f t="shared" si="49"/>
        <v>LIVE</v>
      </c>
      <c r="H1064" s="40">
        <v>28.6</v>
      </c>
      <c r="I1064" s="12">
        <v>1</v>
      </c>
      <c r="J1064" s="15">
        <v>0</v>
      </c>
      <c r="K1064" s="26">
        <f t="shared" si="50"/>
        <v>642.42428173257679</v>
      </c>
      <c r="L1064" s="27">
        <f>IF(H1064&lt;VLOOKUP(B1064,'Plot Info'!$A$2:$T$500,9,FALSE),K1064*0.0001*(1/VLOOKUP(B1064,'Plot Info'!$A$2:$T$500,12,FALSE)),K1064*0.0001*(1/VLOOKUP(B1064,'Plot Info'!$A$2:$T$500,13,FALSE)))</f>
        <v>0.51122499999999993</v>
      </c>
      <c r="M1064" s="27">
        <f>IF(H1064&lt;VLOOKUP(B1064,'Plot Info'!$A$2:$T$500,9,FALSE),I1064*1/(VLOOKUP(B1064,'Plot Info'!$A$2:$T$500,12,FALSE)),I1064*1/(VLOOKUP(B1064,'Plot Info'!$A$2:$T$500,13,FALSE)))</f>
        <v>7.9577471545947667</v>
      </c>
      <c r="N1064" s="8" t="s">
        <v>276</v>
      </c>
      <c r="O1064" s="40">
        <v>14.72</v>
      </c>
      <c r="P1064" s="12">
        <v>268</v>
      </c>
    </row>
    <row r="1065" spans="1:16">
      <c r="A1065" s="27" t="str">
        <f t="shared" si="48"/>
        <v>MOC046</v>
      </c>
      <c r="B1065" s="4" t="s">
        <v>248</v>
      </c>
      <c r="C1065" s="27" t="str">
        <f>VLOOKUP(B1065,'Plot Info'!$A$2:$T$500,2,FALSE)</f>
        <v>Missouri Ozark</v>
      </c>
      <c r="D1065" s="37" t="s">
        <v>268</v>
      </c>
      <c r="E1065" s="4" t="s">
        <v>36</v>
      </c>
      <c r="F1065" s="13" t="s">
        <v>15</v>
      </c>
      <c r="G1065" s="35" t="str">
        <f t="shared" si="49"/>
        <v>LIVE</v>
      </c>
      <c r="H1065" s="40">
        <v>26.6</v>
      </c>
      <c r="I1065" s="12">
        <v>1</v>
      </c>
      <c r="J1065" s="15">
        <v>0</v>
      </c>
      <c r="K1065" s="26">
        <f t="shared" si="50"/>
        <v>555.71632449349852</v>
      </c>
      <c r="L1065" s="27">
        <f>IF(H1065&lt;VLOOKUP(B1065,'Plot Info'!$A$2:$T$500,9,FALSE),K1065*0.0001*(1/VLOOKUP(B1065,'Plot Info'!$A$2:$T$500,12,FALSE)),K1065*0.0001*(1/VLOOKUP(B1065,'Plot Info'!$A$2:$T$500,13,FALSE)))</f>
        <v>0.44222499999999998</v>
      </c>
      <c r="M1065" s="27">
        <f>IF(H1065&lt;VLOOKUP(B1065,'Plot Info'!$A$2:$T$500,9,FALSE),I1065*1/(VLOOKUP(B1065,'Plot Info'!$A$2:$T$500,12,FALSE)),I1065*1/(VLOOKUP(B1065,'Plot Info'!$A$2:$T$500,13,FALSE)))</f>
        <v>7.9577471545947667</v>
      </c>
      <c r="N1065" s="8" t="s">
        <v>277</v>
      </c>
      <c r="O1065" s="40">
        <v>14.17</v>
      </c>
      <c r="P1065" s="12">
        <v>265</v>
      </c>
    </row>
    <row r="1066" spans="1:16">
      <c r="A1066" s="27" t="str">
        <f t="shared" si="48"/>
        <v>MOC047</v>
      </c>
      <c r="B1066" s="4" t="s">
        <v>248</v>
      </c>
      <c r="C1066" s="27" t="str">
        <f>VLOOKUP(B1066,'Plot Info'!$A$2:$T$500,2,FALSE)</f>
        <v>Missouri Ozark</v>
      </c>
      <c r="D1066" s="37" t="s">
        <v>269</v>
      </c>
      <c r="E1066" s="4" t="s">
        <v>36</v>
      </c>
      <c r="F1066" s="13" t="s">
        <v>81</v>
      </c>
      <c r="G1066" s="35" t="str">
        <f t="shared" si="49"/>
        <v>DEAD</v>
      </c>
      <c r="H1066" s="40">
        <v>34.5</v>
      </c>
      <c r="I1066" s="12">
        <v>1</v>
      </c>
      <c r="J1066" s="15">
        <v>2</v>
      </c>
      <c r="K1066" s="26">
        <f t="shared" si="50"/>
        <v>934.82016398381279</v>
      </c>
      <c r="L1066" s="27">
        <f>IF(H1066&lt;VLOOKUP(B1066,'Plot Info'!$A$2:$T$500,9,FALSE),K1066*0.0001*(1/VLOOKUP(B1066,'Plot Info'!$A$2:$T$500,12,FALSE)),K1066*0.0001*(1/VLOOKUP(B1066,'Plot Info'!$A$2:$T$500,13,FALSE)))</f>
        <v>0.74390624999999999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15.81</v>
      </c>
      <c r="P1066" s="12">
        <v>220</v>
      </c>
    </row>
    <row r="1067" spans="1:16">
      <c r="A1067" s="27" t="str">
        <f t="shared" si="48"/>
        <v>MOC048</v>
      </c>
      <c r="B1067" s="4" t="s">
        <v>248</v>
      </c>
      <c r="C1067" s="27" t="str">
        <f>VLOOKUP(B1067,'Plot Info'!$A$2:$T$500,2,FALSE)</f>
        <v>Missouri Ozark</v>
      </c>
      <c r="D1067" s="37" t="s">
        <v>270</v>
      </c>
      <c r="E1067" s="4" t="s">
        <v>36</v>
      </c>
      <c r="F1067" s="13" t="s">
        <v>15</v>
      </c>
      <c r="G1067" s="35" t="str">
        <f t="shared" si="49"/>
        <v>LIVE</v>
      </c>
      <c r="H1067" s="40">
        <v>47.4</v>
      </c>
      <c r="I1067" s="12">
        <v>1</v>
      </c>
      <c r="J1067" s="15">
        <v>2</v>
      </c>
      <c r="K1067" s="26">
        <f t="shared" si="50"/>
        <v>1764.6011775948507</v>
      </c>
      <c r="L1067" s="27">
        <f>IF(H1067&lt;VLOOKUP(B1067,'Plot Info'!$A$2:$T$500,9,FALSE),K1067*0.0001*(1/VLOOKUP(B1067,'Plot Info'!$A$2:$T$500,12,FALSE)),K1067*0.0001*(1/VLOOKUP(B1067,'Plot Info'!$A$2:$T$500,13,FALSE)))</f>
        <v>1.4042249999999998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O1067" s="40">
        <v>18.21</v>
      </c>
      <c r="P1067" s="12">
        <v>215</v>
      </c>
    </row>
    <row r="1068" spans="1:16">
      <c r="A1068" s="27" t="str">
        <f t="shared" si="48"/>
        <v>MOC049</v>
      </c>
      <c r="B1068" s="4" t="s">
        <v>248</v>
      </c>
      <c r="C1068" s="27" t="str">
        <f>VLOOKUP(B1068,'Plot Info'!$A$2:$T$500,2,FALSE)</f>
        <v>Missouri Ozark</v>
      </c>
      <c r="D1068" s="37" t="s">
        <v>271</v>
      </c>
      <c r="E1068" s="4" t="s">
        <v>36</v>
      </c>
      <c r="F1068" s="13" t="s">
        <v>15</v>
      </c>
      <c r="G1068" s="35" t="str">
        <f t="shared" si="49"/>
        <v>LIVE</v>
      </c>
      <c r="H1068" s="40">
        <v>49.6</v>
      </c>
      <c r="I1068" s="12">
        <v>1</v>
      </c>
      <c r="J1068" s="15">
        <v>2</v>
      </c>
      <c r="K1068" s="26">
        <f t="shared" si="50"/>
        <v>1932.2051456638667</v>
      </c>
      <c r="L1068" s="27">
        <f>IF(H1068&lt;VLOOKUP(B1068,'Plot Info'!$A$2:$T$500,9,FALSE),K1068*0.0001*(1/VLOOKUP(B1068,'Plot Info'!$A$2:$T$500,12,FALSE)),K1068*0.0001*(1/VLOOKUP(B1068,'Plot Info'!$A$2:$T$500,13,FALSE)))</f>
        <v>1.5376000000000001</v>
      </c>
      <c r="M1068" s="27">
        <f>IF(H1068&lt;VLOOKUP(B1068,'Plot Info'!$A$2:$T$500,9,FALSE),I1068*1/(VLOOKUP(B1068,'Plot Info'!$A$2:$T$500,12,FALSE)),I1068*1/(VLOOKUP(B1068,'Plot Info'!$A$2:$T$500,13,FALSE)))</f>
        <v>7.9577471545947667</v>
      </c>
      <c r="O1068" s="40">
        <v>17.62</v>
      </c>
      <c r="P1068" s="12">
        <v>180</v>
      </c>
    </row>
    <row r="1069" spans="1:16">
      <c r="A1069" s="27" t="str">
        <f t="shared" si="48"/>
        <v>NCC001</v>
      </c>
      <c r="B1069" s="4" t="s">
        <v>485</v>
      </c>
      <c r="C1069" s="27" t="str">
        <f>VLOOKUP(B1069,'Plot Info'!$A$2:$T$500,2,FALSE)</f>
        <v>North Carolina Coas</v>
      </c>
      <c r="D1069" s="37" t="s">
        <v>161</v>
      </c>
      <c r="E1069" s="4" t="s">
        <v>461</v>
      </c>
      <c r="F1069" s="13" t="s">
        <v>15</v>
      </c>
      <c r="G1069" s="35" t="str">
        <f t="shared" si="49"/>
        <v>LIVE</v>
      </c>
      <c r="H1069" s="40">
        <v>37.700000000000003</v>
      </c>
      <c r="I1069" s="12">
        <v>1</v>
      </c>
      <c r="J1069" s="12">
        <v>2</v>
      </c>
      <c r="K1069" s="26">
        <f t="shared" si="50"/>
        <v>1116.2785556551594</v>
      </c>
      <c r="L1069" s="27" t="e">
        <f>IF(H1069&lt;VLOOKUP(B1069,'Plot Info'!$A$2:$T$500,9,FALSE),K1069*0.0001*(1/VLOOKUP(B1069,'Plot Info'!$A$2:$T$500,12,FALSE)),K1069*0.0001*(1/VLOOKUP(B1069,'Plot Info'!$A$2:$T$500,13,FALSE)))</f>
        <v>#VALUE!</v>
      </c>
      <c r="M1069" s="27" t="e">
        <f>IF(H1069&lt;VLOOKUP(B1069,'Plot Info'!$A$2:$T$500,9,FALSE),I1069*1/(VLOOKUP(B1069,'Plot Info'!$A$2:$T$500,12,FALSE)),I1069*1/(VLOOKUP(B1069,'Plot Info'!$A$2:$T$500,13,FALSE)))</f>
        <v>#VALUE!</v>
      </c>
    </row>
    <row r="1070" spans="1:16">
      <c r="A1070" s="27" t="str">
        <f t="shared" si="48"/>
        <v>NCC002</v>
      </c>
      <c r="B1070" s="4" t="s">
        <v>485</v>
      </c>
      <c r="C1070" s="27" t="str">
        <f>VLOOKUP(B1070,'Plot Info'!$A$2:$T$500,2,FALSE)</f>
        <v>North Carolina Coas</v>
      </c>
      <c r="D1070" s="37" t="s">
        <v>162</v>
      </c>
      <c r="E1070" s="4" t="s">
        <v>461</v>
      </c>
      <c r="F1070" s="13" t="s">
        <v>15</v>
      </c>
      <c r="G1070" s="35" t="str">
        <f t="shared" si="49"/>
        <v>LIVE</v>
      </c>
      <c r="H1070" s="40">
        <v>37.799999999999997</v>
      </c>
      <c r="I1070" s="12">
        <v>1</v>
      </c>
      <c r="J1070" s="12">
        <v>2</v>
      </c>
      <c r="K1070" s="26">
        <f t="shared" si="50"/>
        <v>1122.2083117888099</v>
      </c>
      <c r="L1070" s="27" t="e">
        <f>IF(H1070&lt;VLOOKUP(B1070,'Plot Info'!$A$2:$T$500,9,FALSE),K1070*0.0001*(1/VLOOKUP(B1070,'Plot Info'!$A$2:$T$500,12,FALSE)),K1070*0.0001*(1/VLOOKUP(B1070,'Plot Info'!$A$2:$T$500,13,FALSE)))</f>
        <v>#VALUE!</v>
      </c>
      <c r="M1070" s="27" t="e">
        <f>IF(H1070&lt;VLOOKUP(B1070,'Plot Info'!$A$2:$T$500,9,FALSE),I1070*1/(VLOOKUP(B1070,'Plot Info'!$A$2:$T$500,12,FALSE)),I1070*1/(VLOOKUP(B1070,'Plot Info'!$A$2:$T$500,13,FALSE)))</f>
        <v>#VALUE!</v>
      </c>
    </row>
    <row r="1071" spans="1:16">
      <c r="A1071" s="27" t="str">
        <f t="shared" si="48"/>
        <v>NCC003</v>
      </c>
      <c r="B1071" s="4" t="s">
        <v>485</v>
      </c>
      <c r="C1071" s="27" t="str">
        <f>VLOOKUP(B1071,'Plot Info'!$A$2:$T$500,2,FALSE)</f>
        <v>North Carolina Coas</v>
      </c>
      <c r="D1071" s="37" t="s">
        <v>163</v>
      </c>
      <c r="E1071" s="4" t="s">
        <v>461</v>
      </c>
      <c r="F1071" s="13" t="s">
        <v>15</v>
      </c>
      <c r="G1071" s="35" t="str">
        <f t="shared" si="49"/>
        <v>LIVE</v>
      </c>
      <c r="H1071" s="40">
        <v>45.9</v>
      </c>
      <c r="I1071" s="12">
        <v>1</v>
      </c>
      <c r="J1071" s="12">
        <v>2</v>
      </c>
      <c r="K1071" s="26">
        <f t="shared" si="50"/>
        <v>1654.6847046273779</v>
      </c>
      <c r="L1071" s="27" t="e">
        <f>IF(H1071&lt;VLOOKUP(B1071,'Plot Info'!$A$2:$T$500,9,FALSE),K1071*0.0001*(1/VLOOKUP(B1071,'Plot Info'!$A$2:$T$500,12,FALSE)),K1071*0.0001*(1/VLOOKUP(B1071,'Plot Info'!$A$2:$T$500,13,FALSE)))</f>
        <v>#VALUE!</v>
      </c>
      <c r="M1071" s="27" t="e">
        <f>IF(H1071&lt;VLOOKUP(B1071,'Plot Info'!$A$2:$T$500,9,FALSE),I1071*1/(VLOOKUP(B1071,'Plot Info'!$A$2:$T$500,12,FALSE)),I1071*1/(VLOOKUP(B1071,'Plot Info'!$A$2:$T$500,13,FALSE)))</f>
        <v>#VALUE!</v>
      </c>
    </row>
    <row r="1072" spans="1:16">
      <c r="A1072" s="27" t="str">
        <f t="shared" si="48"/>
        <v>NCC004</v>
      </c>
      <c r="B1072" s="4" t="s">
        <v>485</v>
      </c>
      <c r="C1072" s="27" t="str">
        <f>VLOOKUP(B1072,'Plot Info'!$A$2:$T$500,2,FALSE)</f>
        <v>North Carolina Coas</v>
      </c>
      <c r="D1072" s="37" t="s">
        <v>164</v>
      </c>
      <c r="E1072" s="4" t="s">
        <v>461</v>
      </c>
      <c r="F1072" s="13" t="s">
        <v>15</v>
      </c>
      <c r="G1072" s="35" t="str">
        <f t="shared" si="49"/>
        <v>LIVE</v>
      </c>
      <c r="H1072" s="40">
        <v>43.1</v>
      </c>
      <c r="I1072" s="12">
        <v>1</v>
      </c>
      <c r="J1072" s="12">
        <v>2</v>
      </c>
      <c r="K1072" s="26">
        <f t="shared" si="50"/>
        <v>1458.963482308734</v>
      </c>
      <c r="L1072" s="27" t="e">
        <f>IF(H1072&lt;VLOOKUP(B1072,'Plot Info'!$A$2:$T$500,9,FALSE),K1072*0.0001*(1/VLOOKUP(B1072,'Plot Info'!$A$2:$T$500,12,FALSE)),K1072*0.0001*(1/VLOOKUP(B1072,'Plot Info'!$A$2:$T$500,13,FALSE)))</f>
        <v>#VALUE!</v>
      </c>
      <c r="M1072" s="27" t="e">
        <f>IF(H1072&lt;VLOOKUP(B1072,'Plot Info'!$A$2:$T$500,9,FALSE),I1072*1/(VLOOKUP(B1072,'Plot Info'!$A$2:$T$500,12,FALSE)),I1072*1/(VLOOKUP(B1072,'Plot Info'!$A$2:$T$500,13,FALSE)))</f>
        <v>#VALUE!</v>
      </c>
    </row>
    <row r="1073" spans="1:13">
      <c r="A1073" s="27" t="str">
        <f t="shared" si="48"/>
        <v>NCC005</v>
      </c>
      <c r="B1073" s="4" t="s">
        <v>485</v>
      </c>
      <c r="C1073" s="27" t="str">
        <f>VLOOKUP(B1073,'Plot Info'!$A$2:$T$500,2,FALSE)</f>
        <v>North Carolina Coas</v>
      </c>
      <c r="D1073" s="37" t="s">
        <v>165</v>
      </c>
      <c r="E1073" s="4" t="s">
        <v>461</v>
      </c>
      <c r="F1073" s="13" t="s">
        <v>15</v>
      </c>
      <c r="G1073" s="35" t="str">
        <f t="shared" si="49"/>
        <v>LIVE</v>
      </c>
      <c r="H1073" s="40">
        <v>44</v>
      </c>
      <c r="I1073" s="12">
        <v>1</v>
      </c>
      <c r="J1073" s="12">
        <v>2</v>
      </c>
      <c r="K1073" s="26">
        <f t="shared" si="50"/>
        <v>1520.5308443374599</v>
      </c>
      <c r="L1073" s="27" t="e">
        <f>IF(H1073&lt;VLOOKUP(B1073,'Plot Info'!$A$2:$T$500,9,FALSE),K1073*0.0001*(1/VLOOKUP(B1073,'Plot Info'!$A$2:$T$500,12,FALSE)),K1073*0.0001*(1/VLOOKUP(B1073,'Plot Info'!$A$2:$T$500,13,FALSE)))</f>
        <v>#VALUE!</v>
      </c>
      <c r="M1073" s="27" t="e">
        <f>IF(H1073&lt;VLOOKUP(B1073,'Plot Info'!$A$2:$T$500,9,FALSE),I1073*1/(VLOOKUP(B1073,'Plot Info'!$A$2:$T$500,12,FALSE)),I1073*1/(VLOOKUP(B1073,'Plot Info'!$A$2:$T$500,13,FALSE)))</f>
        <v>#VALUE!</v>
      </c>
    </row>
    <row r="1074" spans="1:13">
      <c r="A1074" s="27" t="str">
        <f t="shared" si="48"/>
        <v>NCC006</v>
      </c>
      <c r="B1074" s="4" t="s">
        <v>485</v>
      </c>
      <c r="C1074" s="27" t="str">
        <f>VLOOKUP(B1074,'Plot Info'!$A$2:$T$500,2,FALSE)</f>
        <v>North Carolina Coas</v>
      </c>
      <c r="D1074" s="37" t="s">
        <v>166</v>
      </c>
      <c r="E1074" s="4" t="s">
        <v>461</v>
      </c>
      <c r="F1074" s="13" t="s">
        <v>15</v>
      </c>
      <c r="G1074" s="35" t="str">
        <f t="shared" si="49"/>
        <v>LIVE</v>
      </c>
      <c r="H1074" s="40">
        <v>38</v>
      </c>
      <c r="I1074" s="12">
        <v>1</v>
      </c>
      <c r="J1074" s="12">
        <v>2</v>
      </c>
      <c r="K1074" s="26">
        <f t="shared" si="50"/>
        <v>1134.1149479459152</v>
      </c>
      <c r="L1074" s="27" t="e">
        <f>IF(H1074&lt;VLOOKUP(B1074,'Plot Info'!$A$2:$T$500,9,FALSE),K1074*0.0001*(1/VLOOKUP(B1074,'Plot Info'!$A$2:$T$500,12,FALSE)),K1074*0.0001*(1/VLOOKUP(B1074,'Plot Info'!$A$2:$T$500,13,FALSE)))</f>
        <v>#VALUE!</v>
      </c>
      <c r="M1074" s="27" t="e">
        <f>IF(H1074&lt;VLOOKUP(B1074,'Plot Info'!$A$2:$T$500,9,FALSE),I1074*1/(VLOOKUP(B1074,'Plot Info'!$A$2:$T$500,12,FALSE)),I1074*1/(VLOOKUP(B1074,'Plot Info'!$A$2:$T$500,13,FALSE)))</f>
        <v>#VALUE!</v>
      </c>
    </row>
    <row r="1075" spans="1:13">
      <c r="A1075" s="27" t="str">
        <f t="shared" si="48"/>
        <v>NCC007</v>
      </c>
      <c r="B1075" s="4" t="s">
        <v>485</v>
      </c>
      <c r="C1075" s="27" t="str">
        <f>VLOOKUP(B1075,'Plot Info'!$A$2:$T$500,2,FALSE)</f>
        <v>North Carolina Coas</v>
      </c>
      <c r="D1075" s="37" t="s">
        <v>167</v>
      </c>
      <c r="E1075" s="4" t="s">
        <v>461</v>
      </c>
      <c r="F1075" s="13" t="s">
        <v>15</v>
      </c>
      <c r="G1075" s="35" t="str">
        <f t="shared" si="49"/>
        <v>LIVE</v>
      </c>
      <c r="H1075" s="40">
        <v>38.9</v>
      </c>
      <c r="I1075" s="12">
        <v>1</v>
      </c>
      <c r="J1075" s="12">
        <v>2</v>
      </c>
      <c r="K1075" s="26">
        <f t="shared" si="50"/>
        <v>1188.4723548346526</v>
      </c>
      <c r="L1075" s="27" t="e">
        <f>IF(H1075&lt;VLOOKUP(B1075,'Plot Info'!$A$2:$T$500,9,FALSE),K1075*0.0001*(1/VLOOKUP(B1075,'Plot Info'!$A$2:$T$500,12,FALSE)),K1075*0.0001*(1/VLOOKUP(B1075,'Plot Info'!$A$2:$T$500,13,FALSE)))</f>
        <v>#VALUE!</v>
      </c>
      <c r="M1075" s="27" t="e">
        <f>IF(H1075&lt;VLOOKUP(B1075,'Plot Info'!$A$2:$T$500,9,FALSE),I1075*1/(VLOOKUP(B1075,'Plot Info'!$A$2:$T$500,12,FALSE)),I1075*1/(VLOOKUP(B1075,'Plot Info'!$A$2:$T$500,13,FALSE)))</f>
        <v>#VALUE!</v>
      </c>
    </row>
    <row r="1076" spans="1:13">
      <c r="A1076" s="27" t="str">
        <f t="shared" si="48"/>
        <v>NCC008</v>
      </c>
      <c r="B1076" s="4" t="s">
        <v>485</v>
      </c>
      <c r="C1076" s="27" t="str">
        <f>VLOOKUP(B1076,'Plot Info'!$A$2:$T$500,2,FALSE)</f>
        <v>North Carolina Coas</v>
      </c>
      <c r="D1076" s="37" t="s">
        <v>168</v>
      </c>
      <c r="E1076" s="4" t="s">
        <v>461</v>
      </c>
      <c r="F1076" s="13" t="s">
        <v>15</v>
      </c>
      <c r="G1076" s="35" t="str">
        <f t="shared" si="49"/>
        <v>LIVE</v>
      </c>
      <c r="H1076" s="40">
        <v>45.5</v>
      </c>
      <c r="I1076" s="12">
        <v>1</v>
      </c>
      <c r="J1076" s="12">
        <v>2</v>
      </c>
      <c r="K1076" s="26">
        <f t="shared" si="50"/>
        <v>1625.9705477735672</v>
      </c>
      <c r="L1076" s="27" t="e">
        <f>IF(H1076&lt;VLOOKUP(B1076,'Plot Info'!$A$2:$T$500,9,FALSE),K1076*0.0001*(1/VLOOKUP(B1076,'Plot Info'!$A$2:$T$500,12,FALSE)),K1076*0.0001*(1/VLOOKUP(B1076,'Plot Info'!$A$2:$T$500,13,FALSE)))</f>
        <v>#VALUE!</v>
      </c>
      <c r="M1076" s="27" t="e">
        <f>IF(H1076&lt;VLOOKUP(B1076,'Plot Info'!$A$2:$T$500,9,FALSE),I1076*1/(VLOOKUP(B1076,'Plot Info'!$A$2:$T$500,12,FALSE)),I1076*1/(VLOOKUP(B1076,'Plot Info'!$A$2:$T$500,13,FALSE)))</f>
        <v>#VALUE!</v>
      </c>
    </row>
    <row r="1077" spans="1:13">
      <c r="A1077" s="27" t="str">
        <f t="shared" si="48"/>
        <v>NCC009</v>
      </c>
      <c r="B1077" s="4" t="s">
        <v>485</v>
      </c>
      <c r="C1077" s="27" t="str">
        <f>VLOOKUP(B1077,'Plot Info'!$A$2:$T$500,2,FALSE)</f>
        <v>North Carolina Coas</v>
      </c>
      <c r="D1077" s="37" t="s">
        <v>169</v>
      </c>
      <c r="E1077" s="4" t="s">
        <v>461</v>
      </c>
      <c r="F1077" s="13" t="s">
        <v>15</v>
      </c>
      <c r="G1077" s="35" t="str">
        <f t="shared" si="49"/>
        <v>LIVE</v>
      </c>
      <c r="H1077" s="40">
        <v>50.2</v>
      </c>
      <c r="I1077" s="12">
        <v>1</v>
      </c>
      <c r="J1077" s="12">
        <v>2</v>
      </c>
      <c r="K1077" s="26">
        <f t="shared" si="50"/>
        <v>1979.2347876881058</v>
      </c>
      <c r="L1077" s="27" t="e">
        <f>IF(H1077&lt;VLOOKUP(B1077,'Plot Info'!$A$2:$T$500,9,FALSE),K1077*0.0001*(1/VLOOKUP(B1077,'Plot Info'!$A$2:$T$500,12,FALSE)),K1077*0.0001*(1/VLOOKUP(B1077,'Plot Info'!$A$2:$T$500,13,FALSE)))</f>
        <v>#VALUE!</v>
      </c>
      <c r="M1077" s="27" t="e">
        <f>IF(H1077&lt;VLOOKUP(B1077,'Plot Info'!$A$2:$T$500,9,FALSE),I1077*1/(VLOOKUP(B1077,'Plot Info'!$A$2:$T$500,12,FALSE)),I1077*1/(VLOOKUP(B1077,'Plot Info'!$A$2:$T$500,13,FALSE)))</f>
        <v>#VALUE!</v>
      </c>
    </row>
    <row r="1078" spans="1:13">
      <c r="A1078" s="27" t="str">
        <f t="shared" si="48"/>
        <v>NCC010</v>
      </c>
      <c r="B1078" s="4" t="s">
        <v>485</v>
      </c>
      <c r="C1078" s="27" t="str">
        <f>VLOOKUP(B1078,'Plot Info'!$A$2:$T$500,2,FALSE)</f>
        <v>North Carolina Coas</v>
      </c>
      <c r="D1078" s="37" t="s">
        <v>170</v>
      </c>
      <c r="E1078" s="4" t="s">
        <v>461</v>
      </c>
      <c r="F1078" s="13" t="s">
        <v>15</v>
      </c>
      <c r="G1078" s="35" t="str">
        <f t="shared" si="49"/>
        <v>LIVE</v>
      </c>
      <c r="H1078" s="40">
        <v>32.5</v>
      </c>
      <c r="I1078" s="12">
        <v>1</v>
      </c>
      <c r="J1078" s="12">
        <v>2</v>
      </c>
      <c r="K1078" s="26">
        <f t="shared" si="50"/>
        <v>829.57681008855479</v>
      </c>
      <c r="L1078" s="27" t="e">
        <f>IF(H1078&lt;VLOOKUP(B1078,'Plot Info'!$A$2:$T$500,9,FALSE),K1078*0.0001*(1/VLOOKUP(B1078,'Plot Info'!$A$2:$T$500,12,FALSE)),K1078*0.0001*(1/VLOOKUP(B1078,'Plot Info'!$A$2:$T$500,13,FALSE)))</f>
        <v>#VALUE!</v>
      </c>
      <c r="M1078" s="27" t="e">
        <f>IF(H1078&lt;VLOOKUP(B1078,'Plot Info'!$A$2:$T$500,9,FALSE),I1078*1/(VLOOKUP(B1078,'Plot Info'!$A$2:$T$500,12,FALSE)),I1078*1/(VLOOKUP(B1078,'Plot Info'!$A$2:$T$500,13,FALSE)))</f>
        <v>#VALUE!</v>
      </c>
    </row>
    <row r="1079" spans="1:13">
      <c r="A1079" s="27" t="str">
        <f t="shared" si="48"/>
        <v>NCC011</v>
      </c>
      <c r="B1079" s="4" t="s">
        <v>485</v>
      </c>
      <c r="C1079" s="27" t="str">
        <f>VLOOKUP(B1079,'Plot Info'!$A$2:$T$500,2,FALSE)</f>
        <v>North Carolina Coas</v>
      </c>
      <c r="D1079" s="37" t="s">
        <v>171</v>
      </c>
      <c r="E1079" s="4" t="s">
        <v>461</v>
      </c>
      <c r="F1079" s="13" t="s">
        <v>15</v>
      </c>
      <c r="G1079" s="35" t="str">
        <f t="shared" si="49"/>
        <v>LIVE</v>
      </c>
      <c r="H1079" s="40">
        <v>42.5</v>
      </c>
      <c r="I1079" s="12">
        <v>1</v>
      </c>
      <c r="J1079" s="12">
        <v>2</v>
      </c>
      <c r="K1079" s="26">
        <f t="shared" si="50"/>
        <v>1418.6254326366409</v>
      </c>
      <c r="L1079" s="27" t="e">
        <f>IF(H1079&lt;VLOOKUP(B1079,'Plot Info'!$A$2:$T$500,9,FALSE),K1079*0.0001*(1/VLOOKUP(B1079,'Plot Info'!$A$2:$T$500,12,FALSE)),K1079*0.0001*(1/VLOOKUP(B1079,'Plot Info'!$A$2:$T$500,13,FALSE)))</f>
        <v>#VALUE!</v>
      </c>
      <c r="M1079" s="27" t="e">
        <f>IF(H1079&lt;VLOOKUP(B1079,'Plot Info'!$A$2:$T$500,9,FALSE),I1079*1/(VLOOKUP(B1079,'Plot Info'!$A$2:$T$500,12,FALSE)),I1079*1/(VLOOKUP(B1079,'Plot Info'!$A$2:$T$500,13,FALSE)))</f>
        <v>#VALUE!</v>
      </c>
    </row>
    <row r="1080" spans="1:13">
      <c r="A1080" s="27" t="str">
        <f t="shared" si="48"/>
        <v>NCC012</v>
      </c>
      <c r="B1080" s="4" t="s">
        <v>485</v>
      </c>
      <c r="C1080" s="27" t="str">
        <f>VLOOKUP(B1080,'Plot Info'!$A$2:$T$500,2,FALSE)</f>
        <v>North Carolina Coas</v>
      </c>
      <c r="D1080" s="37" t="s">
        <v>172</v>
      </c>
      <c r="E1080" s="4" t="s">
        <v>461</v>
      </c>
      <c r="F1080" s="13" t="s">
        <v>15</v>
      </c>
      <c r="G1080" s="35" t="str">
        <f t="shared" si="49"/>
        <v>LIVE</v>
      </c>
      <c r="H1080" s="40">
        <v>44</v>
      </c>
      <c r="I1080" s="12">
        <v>1</v>
      </c>
      <c r="J1080" s="12">
        <v>2</v>
      </c>
      <c r="K1080" s="26">
        <f t="shared" si="50"/>
        <v>1520.5308443374599</v>
      </c>
      <c r="L1080" s="27" t="e">
        <f>IF(H1080&lt;VLOOKUP(B1080,'Plot Info'!$A$2:$T$500,9,FALSE),K1080*0.0001*(1/VLOOKUP(B1080,'Plot Info'!$A$2:$T$500,12,FALSE)),K1080*0.0001*(1/VLOOKUP(B1080,'Plot Info'!$A$2:$T$500,13,FALSE)))</f>
        <v>#VALUE!</v>
      </c>
      <c r="M1080" s="27" t="e">
        <f>IF(H1080&lt;VLOOKUP(B1080,'Plot Info'!$A$2:$T$500,9,FALSE),I1080*1/(VLOOKUP(B1080,'Plot Info'!$A$2:$T$500,12,FALSE)),I1080*1/(VLOOKUP(B1080,'Plot Info'!$A$2:$T$500,13,FALSE)))</f>
        <v>#VALUE!</v>
      </c>
    </row>
    <row r="1081" spans="1:13">
      <c r="A1081" s="27" t="str">
        <f t="shared" si="48"/>
        <v>NCC013</v>
      </c>
      <c r="B1081" s="4" t="s">
        <v>485</v>
      </c>
      <c r="C1081" s="27" t="str">
        <f>VLOOKUP(B1081,'Plot Info'!$A$2:$T$500,2,FALSE)</f>
        <v>North Carolina Coas</v>
      </c>
      <c r="D1081" s="37" t="s">
        <v>173</v>
      </c>
      <c r="E1081" s="4" t="s">
        <v>461</v>
      </c>
      <c r="F1081" s="13" t="s">
        <v>15</v>
      </c>
      <c r="G1081" s="35" t="str">
        <f t="shared" si="49"/>
        <v>LIVE</v>
      </c>
      <c r="H1081" s="40">
        <v>38.9</v>
      </c>
      <c r="I1081" s="12">
        <v>1</v>
      </c>
      <c r="J1081" s="12">
        <v>2</v>
      </c>
      <c r="K1081" s="26">
        <f t="shared" si="50"/>
        <v>1188.4723548346526</v>
      </c>
      <c r="L1081" s="27" t="e">
        <f>IF(H1081&lt;VLOOKUP(B1081,'Plot Info'!$A$2:$T$500,9,FALSE),K1081*0.0001*(1/VLOOKUP(B1081,'Plot Info'!$A$2:$T$500,12,FALSE)),K1081*0.0001*(1/VLOOKUP(B1081,'Plot Info'!$A$2:$T$500,13,FALSE)))</f>
        <v>#VALUE!</v>
      </c>
      <c r="M1081" s="27" t="e">
        <f>IF(H1081&lt;VLOOKUP(B1081,'Plot Info'!$A$2:$T$500,9,FALSE),I1081*1/(VLOOKUP(B1081,'Plot Info'!$A$2:$T$500,12,FALSE)),I1081*1/(VLOOKUP(B1081,'Plot Info'!$A$2:$T$500,13,FALSE)))</f>
        <v>#VALUE!</v>
      </c>
    </row>
    <row r="1082" spans="1:13">
      <c r="A1082" s="27" t="str">
        <f t="shared" si="48"/>
        <v>NCC014</v>
      </c>
      <c r="B1082" s="4" t="s">
        <v>485</v>
      </c>
      <c r="C1082" s="27" t="str">
        <f>VLOOKUP(B1082,'Plot Info'!$A$2:$T$500,2,FALSE)</f>
        <v>North Carolina Coas</v>
      </c>
      <c r="D1082" s="37" t="s">
        <v>174</v>
      </c>
      <c r="E1082" s="4" t="s">
        <v>461</v>
      </c>
      <c r="F1082" s="13" t="s">
        <v>15</v>
      </c>
      <c r="G1082" s="35" t="str">
        <f t="shared" si="49"/>
        <v>LIVE</v>
      </c>
      <c r="H1082" s="40">
        <v>42.8</v>
      </c>
      <c r="I1082" s="12">
        <v>1</v>
      </c>
      <c r="J1082" s="12">
        <v>2</v>
      </c>
      <c r="K1082" s="26">
        <f t="shared" si="50"/>
        <v>1438.7237716379814</v>
      </c>
      <c r="L1082" s="27" t="e">
        <f>IF(H1082&lt;VLOOKUP(B1082,'Plot Info'!$A$2:$T$500,9,FALSE),K1082*0.0001*(1/VLOOKUP(B1082,'Plot Info'!$A$2:$T$500,12,FALSE)),K1082*0.0001*(1/VLOOKUP(B1082,'Plot Info'!$A$2:$T$500,13,FALSE)))</f>
        <v>#VALUE!</v>
      </c>
      <c r="M1082" s="27" t="e">
        <f>IF(H1082&lt;VLOOKUP(B1082,'Plot Info'!$A$2:$T$500,9,FALSE),I1082*1/(VLOOKUP(B1082,'Plot Info'!$A$2:$T$500,12,FALSE)),I1082*1/(VLOOKUP(B1082,'Plot Info'!$A$2:$T$500,13,FALSE)))</f>
        <v>#VALUE!</v>
      </c>
    </row>
    <row r="1083" spans="1:13">
      <c r="A1083" s="27" t="str">
        <f t="shared" si="48"/>
        <v>NCC015</v>
      </c>
      <c r="B1083" s="4" t="s">
        <v>485</v>
      </c>
      <c r="C1083" s="27" t="str">
        <f>VLOOKUP(B1083,'Plot Info'!$A$2:$T$500,2,FALSE)</f>
        <v>North Carolina Coas</v>
      </c>
      <c r="D1083" s="37" t="s">
        <v>175</v>
      </c>
      <c r="E1083" s="4" t="s">
        <v>461</v>
      </c>
      <c r="F1083" s="13" t="s">
        <v>15</v>
      </c>
      <c r="G1083" s="35" t="str">
        <f t="shared" si="49"/>
        <v>LIVE</v>
      </c>
      <c r="H1083" s="40">
        <v>42.6</v>
      </c>
      <c r="I1083" s="12">
        <v>1</v>
      </c>
      <c r="J1083" s="12">
        <v>2</v>
      </c>
      <c r="K1083" s="26">
        <f t="shared" si="50"/>
        <v>1425.3091710071535</v>
      </c>
      <c r="L1083" s="27" t="e">
        <f>IF(H1083&lt;VLOOKUP(B1083,'Plot Info'!$A$2:$T$500,9,FALSE),K1083*0.0001*(1/VLOOKUP(B1083,'Plot Info'!$A$2:$T$500,12,FALSE)),K1083*0.0001*(1/VLOOKUP(B1083,'Plot Info'!$A$2:$T$500,13,FALSE)))</f>
        <v>#VALUE!</v>
      </c>
      <c r="M1083" s="27" t="e">
        <f>IF(H1083&lt;VLOOKUP(B1083,'Plot Info'!$A$2:$T$500,9,FALSE),I1083*1/(VLOOKUP(B1083,'Plot Info'!$A$2:$T$500,12,FALSE)),I1083*1/(VLOOKUP(B1083,'Plot Info'!$A$2:$T$500,13,FALSE)))</f>
        <v>#VALUE!</v>
      </c>
    </row>
    <row r="1084" spans="1:13">
      <c r="A1084" s="27" t="str">
        <f t="shared" si="48"/>
        <v>NCC016</v>
      </c>
      <c r="B1084" s="4" t="s">
        <v>485</v>
      </c>
      <c r="C1084" s="27" t="str">
        <f>VLOOKUP(B1084,'Plot Info'!$A$2:$T$500,2,FALSE)</f>
        <v>North Carolina Coas</v>
      </c>
      <c r="D1084" s="37" t="s">
        <v>176</v>
      </c>
      <c r="E1084" s="4" t="s">
        <v>461</v>
      </c>
      <c r="F1084" s="13" t="s">
        <v>15</v>
      </c>
      <c r="G1084" s="35" t="str">
        <f t="shared" si="49"/>
        <v>LIVE</v>
      </c>
      <c r="H1084" s="40">
        <v>29.9</v>
      </c>
      <c r="I1084" s="12">
        <v>1</v>
      </c>
      <c r="J1084" s="12">
        <v>2</v>
      </c>
      <c r="K1084" s="26">
        <f t="shared" si="50"/>
        <v>702.15381205895267</v>
      </c>
      <c r="L1084" s="27" t="e">
        <f>IF(H1084&lt;VLOOKUP(B1084,'Plot Info'!$A$2:$T$500,9,FALSE),K1084*0.0001*(1/VLOOKUP(B1084,'Plot Info'!$A$2:$T$500,12,FALSE)),K1084*0.0001*(1/VLOOKUP(B1084,'Plot Info'!$A$2:$T$500,13,FALSE)))</f>
        <v>#VALUE!</v>
      </c>
      <c r="M1084" s="27" t="e">
        <f>IF(H1084&lt;VLOOKUP(B1084,'Plot Info'!$A$2:$T$500,9,FALSE),I1084*1/(VLOOKUP(B1084,'Plot Info'!$A$2:$T$500,12,FALSE)),I1084*1/(VLOOKUP(B1084,'Plot Info'!$A$2:$T$500,13,FALSE)))</f>
        <v>#VALUE!</v>
      </c>
    </row>
    <row r="1085" spans="1:13">
      <c r="A1085" s="27" t="str">
        <f t="shared" si="48"/>
        <v>NCC017</v>
      </c>
      <c r="B1085" s="4" t="s">
        <v>485</v>
      </c>
      <c r="C1085" s="27" t="str">
        <f>VLOOKUP(B1085,'Plot Info'!$A$2:$T$500,2,FALSE)</f>
        <v>North Carolina Coas</v>
      </c>
      <c r="D1085" s="37" t="s">
        <v>177</v>
      </c>
      <c r="E1085" s="4" t="s">
        <v>461</v>
      </c>
      <c r="F1085" s="13" t="s">
        <v>15</v>
      </c>
      <c r="G1085" s="35" t="str">
        <f t="shared" si="49"/>
        <v>LIVE</v>
      </c>
      <c r="H1085" s="40">
        <v>42</v>
      </c>
      <c r="I1085" s="12">
        <v>1</v>
      </c>
      <c r="J1085" s="12">
        <v>2</v>
      </c>
      <c r="K1085" s="26">
        <f t="shared" si="50"/>
        <v>1385.4423602330987</v>
      </c>
      <c r="L1085" s="27" t="e">
        <f>IF(H1085&lt;VLOOKUP(B1085,'Plot Info'!$A$2:$T$500,9,FALSE),K1085*0.0001*(1/VLOOKUP(B1085,'Plot Info'!$A$2:$T$500,12,FALSE)),K1085*0.0001*(1/VLOOKUP(B1085,'Plot Info'!$A$2:$T$500,13,FALSE)))</f>
        <v>#VALUE!</v>
      </c>
      <c r="M1085" s="27" t="e">
        <f>IF(H1085&lt;VLOOKUP(B1085,'Plot Info'!$A$2:$T$500,9,FALSE),I1085*1/(VLOOKUP(B1085,'Plot Info'!$A$2:$T$500,12,FALSE)),I1085*1/(VLOOKUP(B1085,'Plot Info'!$A$2:$T$500,13,FALSE)))</f>
        <v>#VALUE!</v>
      </c>
    </row>
    <row r="1086" spans="1:13">
      <c r="A1086" s="27" t="str">
        <f t="shared" si="48"/>
        <v>NCC018</v>
      </c>
      <c r="B1086" s="4" t="s">
        <v>485</v>
      </c>
      <c r="C1086" s="27" t="str">
        <f>VLOOKUP(B1086,'Plot Info'!$A$2:$T$500,2,FALSE)</f>
        <v>North Carolina Coas</v>
      </c>
      <c r="D1086" s="37" t="s">
        <v>178</v>
      </c>
      <c r="E1086" s="4" t="s">
        <v>461</v>
      </c>
      <c r="F1086" s="13" t="s">
        <v>15</v>
      </c>
      <c r="G1086" s="35" t="str">
        <f t="shared" si="49"/>
        <v>LIVE</v>
      </c>
      <c r="H1086" s="40">
        <v>43.5</v>
      </c>
      <c r="I1086" s="12">
        <v>1</v>
      </c>
      <c r="J1086" s="12">
        <v>2</v>
      </c>
      <c r="K1086" s="26">
        <f t="shared" si="50"/>
        <v>1486.1696746888215</v>
      </c>
      <c r="L1086" s="27" t="e">
        <f>IF(H1086&lt;VLOOKUP(B1086,'Plot Info'!$A$2:$T$500,9,FALSE),K1086*0.0001*(1/VLOOKUP(B1086,'Plot Info'!$A$2:$T$500,12,FALSE)),K1086*0.0001*(1/VLOOKUP(B1086,'Plot Info'!$A$2:$T$500,13,FALSE)))</f>
        <v>#VALUE!</v>
      </c>
      <c r="M1086" s="27" t="e">
        <f>IF(H1086&lt;VLOOKUP(B1086,'Plot Info'!$A$2:$T$500,9,FALSE),I1086*1/(VLOOKUP(B1086,'Plot Info'!$A$2:$T$500,12,FALSE)),I1086*1/(VLOOKUP(B1086,'Plot Info'!$A$2:$T$500,13,FALSE)))</f>
        <v>#VALUE!</v>
      </c>
    </row>
    <row r="1087" spans="1:13">
      <c r="A1087" s="27" t="str">
        <f t="shared" si="48"/>
        <v>NCC019</v>
      </c>
      <c r="B1087" s="4" t="s">
        <v>485</v>
      </c>
      <c r="C1087" s="27" t="str">
        <f>VLOOKUP(B1087,'Plot Info'!$A$2:$T$500,2,FALSE)</f>
        <v>North Carolina Coas</v>
      </c>
      <c r="D1087" s="37" t="s">
        <v>179</v>
      </c>
      <c r="E1087" s="4" t="s">
        <v>461</v>
      </c>
      <c r="F1087" s="13" t="s">
        <v>15</v>
      </c>
      <c r="G1087" s="35" t="str">
        <f t="shared" si="49"/>
        <v>LIVE</v>
      </c>
      <c r="H1087" s="40">
        <v>49.1</v>
      </c>
      <c r="I1087" s="12">
        <v>1</v>
      </c>
      <c r="J1087" s="12">
        <v>2</v>
      </c>
      <c r="K1087" s="26">
        <f t="shared" si="50"/>
        <v>1893.4457463002022</v>
      </c>
      <c r="L1087" s="27" t="e">
        <f>IF(H1087&lt;VLOOKUP(B1087,'Plot Info'!$A$2:$T$500,9,FALSE),K1087*0.0001*(1/VLOOKUP(B1087,'Plot Info'!$A$2:$T$500,12,FALSE)),K1087*0.0001*(1/VLOOKUP(B1087,'Plot Info'!$A$2:$T$500,13,FALSE)))</f>
        <v>#VALUE!</v>
      </c>
      <c r="M1087" s="27" t="e">
        <f>IF(H1087&lt;VLOOKUP(B1087,'Plot Info'!$A$2:$T$500,9,FALSE),I1087*1/(VLOOKUP(B1087,'Plot Info'!$A$2:$T$500,12,FALSE)),I1087*1/(VLOOKUP(B1087,'Plot Info'!$A$2:$T$500,13,FALSE)))</f>
        <v>#VALUE!</v>
      </c>
    </row>
    <row r="1088" spans="1:13">
      <c r="A1088" s="27" t="str">
        <f t="shared" si="48"/>
        <v>NCC020</v>
      </c>
      <c r="B1088" s="4" t="s">
        <v>485</v>
      </c>
      <c r="C1088" s="27" t="str">
        <f>VLOOKUP(B1088,'Plot Info'!$A$2:$T$500,2,FALSE)</f>
        <v>North Carolina Coas</v>
      </c>
      <c r="D1088" s="37" t="s">
        <v>180</v>
      </c>
      <c r="E1088" s="4" t="s">
        <v>461</v>
      </c>
      <c r="F1088" s="13" t="s">
        <v>15</v>
      </c>
      <c r="G1088" s="35" t="str">
        <f t="shared" si="49"/>
        <v>LIVE</v>
      </c>
      <c r="H1088" s="40">
        <v>35.799999999999997</v>
      </c>
      <c r="I1088" s="12">
        <v>1</v>
      </c>
      <c r="J1088" s="12">
        <v>2</v>
      </c>
      <c r="K1088" s="26">
        <f t="shared" si="50"/>
        <v>1006.5977021367055</v>
      </c>
      <c r="L1088" s="27" t="e">
        <f>IF(H1088&lt;VLOOKUP(B1088,'Plot Info'!$A$2:$T$500,9,FALSE),K1088*0.0001*(1/VLOOKUP(B1088,'Plot Info'!$A$2:$T$500,12,FALSE)),K1088*0.0001*(1/VLOOKUP(B1088,'Plot Info'!$A$2:$T$500,13,FALSE)))</f>
        <v>#VALUE!</v>
      </c>
      <c r="M1088" s="27" t="e">
        <f>IF(H1088&lt;VLOOKUP(B1088,'Plot Info'!$A$2:$T$500,9,FALSE),I1088*1/(VLOOKUP(B1088,'Plot Info'!$A$2:$T$500,12,FALSE)),I1088*1/(VLOOKUP(B1088,'Plot Info'!$A$2:$T$500,13,FALSE)))</f>
        <v>#VALUE!</v>
      </c>
    </row>
    <row r="1089" spans="1:16">
      <c r="A1089" s="27" t="str">
        <f t="shared" si="48"/>
        <v>OOA001</v>
      </c>
      <c r="B1089" s="4" t="s">
        <v>305</v>
      </c>
      <c r="C1089" s="27" t="str">
        <f>VLOOKUP(B1089,'Plot Info'!$A$2:$T$500,2,FALSE)</f>
        <v>Oak Openings Toledo</v>
      </c>
      <c r="D1089" s="37" t="s">
        <v>161</v>
      </c>
      <c r="E1089" s="4" t="s">
        <v>36</v>
      </c>
      <c r="F1089" s="13" t="s">
        <v>15</v>
      </c>
      <c r="G1089" s="35" t="str">
        <f t="shared" si="49"/>
        <v>LIVE</v>
      </c>
      <c r="H1089" s="40">
        <v>32.1</v>
      </c>
      <c r="I1089" s="12">
        <v>1</v>
      </c>
      <c r="J1089" s="15">
        <v>0</v>
      </c>
      <c r="K1089" s="26">
        <f t="shared" si="50"/>
        <v>809.28212154636469</v>
      </c>
      <c r="L1089" s="27">
        <f>IF(H1089&lt;VLOOKUP(B1089,'Plot Info'!$A$2:$T$500,9,FALSE),K1089*0.0001*(1/VLOOKUP(B1089,'Plot Info'!$A$2:$T$500,12,FALSE)),K1089*0.0001*(1/VLOOKUP(B1089,'Plot Info'!$A$2:$T$500,13,FALSE)))</f>
        <v>0.64400625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5.03</v>
      </c>
      <c r="P1089" s="12">
        <v>76</v>
      </c>
    </row>
    <row r="1090" spans="1:16">
      <c r="A1090" s="27" t="str">
        <f t="shared" ref="A1090:A1153" si="51">CONCATENATE(B1090,D1090)</f>
        <v>OOA002</v>
      </c>
      <c r="B1090" s="4" t="s">
        <v>305</v>
      </c>
      <c r="C1090" s="27" t="str">
        <f>VLOOKUP(B1090,'Plot Info'!$A$2:$T$500,2,FALSE)</f>
        <v>Oak Openings Toledo</v>
      </c>
      <c r="D1090" s="37" t="s">
        <v>162</v>
      </c>
      <c r="E1090" s="4" t="s">
        <v>10</v>
      </c>
      <c r="F1090" s="13" t="s">
        <v>214</v>
      </c>
      <c r="G1090" s="35" t="str">
        <f t="shared" ref="G1090:G1153" si="52">IF(F1090="*","DEAD","LIVE")</f>
        <v>LIVE</v>
      </c>
      <c r="H1090" s="40">
        <v>11.32</v>
      </c>
      <c r="I1090" s="12">
        <v>1</v>
      </c>
      <c r="J1090" s="15">
        <v>0</v>
      </c>
      <c r="K1090" s="26">
        <f t="shared" ref="K1090:K1153" si="53">((H1090/2)^2)*PI()*I1090</f>
        <v>100.64280561334118</v>
      </c>
      <c r="L1090" s="27">
        <f>IF(H1090&lt;VLOOKUP(B1090,'Plot Info'!$A$2:$T$500,9,FALSE),K1090*0.0001*(1/VLOOKUP(B1090,'Plot Info'!$A$2:$T$500,12,FALSE)),K1090*0.0001*(1/VLOOKUP(B1090,'Plot Info'!$A$2:$T$500,13,FALSE)))</f>
        <v>0.18955976331360946</v>
      </c>
      <c r="M1090" s="27">
        <f>IF(H1090&lt;VLOOKUP(B1090,'Plot Info'!$A$2:$T$500,9,FALSE),I1090*1/(VLOOKUP(B1090,'Plot Info'!$A$2:$T$500,12,FALSE)),I1090*1/(VLOOKUP(B1090,'Plot Info'!$A$2:$T$500,13,FALSE)))</f>
        <v>18.834904507916608</v>
      </c>
      <c r="O1090" s="40">
        <v>9.08</v>
      </c>
      <c r="P1090" s="12">
        <v>65</v>
      </c>
    </row>
    <row r="1091" spans="1:16">
      <c r="A1091" s="27" t="str">
        <f t="shared" si="51"/>
        <v>OOA003</v>
      </c>
      <c r="B1091" s="4" t="s">
        <v>305</v>
      </c>
      <c r="C1091" s="27" t="str">
        <f>VLOOKUP(B1091,'Plot Info'!$A$2:$T$500,2,FALSE)</f>
        <v>Oak Openings Toledo</v>
      </c>
      <c r="D1091" s="37" t="s">
        <v>163</v>
      </c>
      <c r="E1091" s="4" t="s">
        <v>10</v>
      </c>
      <c r="F1091" s="13" t="s">
        <v>214</v>
      </c>
      <c r="G1091" s="35" t="str">
        <f t="shared" si="52"/>
        <v>LIVE</v>
      </c>
      <c r="H1091" s="40">
        <v>10.050000000000001</v>
      </c>
      <c r="I1091" s="12">
        <v>1</v>
      </c>
      <c r="J1091" s="15">
        <v>0</v>
      </c>
      <c r="K1091" s="26">
        <f t="shared" si="53"/>
        <v>79.327177998550781</v>
      </c>
      <c r="L1091" s="27">
        <f>IF(H1091&lt;VLOOKUP(B1091,'Plot Info'!$A$2:$T$500,9,FALSE),K1091*0.0001*(1/VLOOKUP(B1091,'Plot Info'!$A$2:$T$500,12,FALSE)),K1091*0.0001*(1/VLOOKUP(B1091,'Plot Info'!$A$2:$T$500,13,FALSE)))</f>
        <v>0.14941198224852073</v>
      </c>
      <c r="M1091" s="27">
        <f>IF(H1091&lt;VLOOKUP(B1091,'Plot Info'!$A$2:$T$500,9,FALSE),I1091*1/(VLOOKUP(B1091,'Plot Info'!$A$2:$T$500,12,FALSE)),I1091*1/(VLOOKUP(B1091,'Plot Info'!$A$2:$T$500,13,FALSE)))</f>
        <v>18.834904507916608</v>
      </c>
      <c r="O1091" s="40">
        <v>10.98</v>
      </c>
      <c r="P1091" s="12">
        <v>88</v>
      </c>
    </row>
    <row r="1092" spans="1:16">
      <c r="A1092" s="27" t="str">
        <f t="shared" si="51"/>
        <v>OOA004</v>
      </c>
      <c r="B1092" s="4" t="s">
        <v>305</v>
      </c>
      <c r="C1092" s="27" t="str">
        <f>VLOOKUP(B1092,'Plot Info'!$A$2:$T$500,2,FALSE)</f>
        <v>Oak Openings Toledo</v>
      </c>
      <c r="D1092" s="37" t="s">
        <v>164</v>
      </c>
      <c r="E1092" s="4" t="s">
        <v>10</v>
      </c>
      <c r="F1092" s="13" t="s">
        <v>214</v>
      </c>
      <c r="G1092" s="35" t="str">
        <f t="shared" si="52"/>
        <v>LIVE</v>
      </c>
      <c r="H1092" s="40">
        <v>13.11</v>
      </c>
      <c r="I1092" s="12">
        <v>1</v>
      </c>
      <c r="J1092" s="15">
        <v>0</v>
      </c>
      <c r="K1092" s="26">
        <f t="shared" si="53"/>
        <v>134.98803167926255</v>
      </c>
      <c r="L1092" s="27">
        <f>IF(H1092&lt;VLOOKUP(B1092,'Plot Info'!$A$2:$T$500,9,FALSE),K1092*0.0001*(1/VLOOKUP(B1092,'Plot Info'!$A$2:$T$500,12,FALSE)),K1092*0.0001*(1/VLOOKUP(B1092,'Plot Info'!$A$2:$T$500,13,FALSE)))</f>
        <v>0.25424866863905321</v>
      </c>
      <c r="M1092" s="27">
        <f>IF(H1092&lt;VLOOKUP(B1092,'Plot Info'!$A$2:$T$500,9,FALSE),I1092*1/(VLOOKUP(B1092,'Plot Info'!$A$2:$T$500,12,FALSE)),I1092*1/(VLOOKUP(B1092,'Plot Info'!$A$2:$T$500,13,FALSE)))</f>
        <v>18.834904507916608</v>
      </c>
      <c r="O1092" s="40">
        <v>12.25</v>
      </c>
      <c r="P1092" s="12">
        <v>60</v>
      </c>
    </row>
    <row r="1093" spans="1:16">
      <c r="A1093" s="27" t="str">
        <f t="shared" si="51"/>
        <v>OOA005</v>
      </c>
      <c r="B1093" s="4" t="s">
        <v>305</v>
      </c>
      <c r="C1093" s="27" t="str">
        <f>VLOOKUP(B1093,'Plot Info'!$A$2:$T$500,2,FALSE)</f>
        <v>Oak Openings Toledo</v>
      </c>
      <c r="D1093" s="37" t="s">
        <v>165</v>
      </c>
      <c r="E1093" s="4" t="s">
        <v>10</v>
      </c>
      <c r="F1093" s="13" t="s">
        <v>214</v>
      </c>
      <c r="G1093" s="35" t="str">
        <f t="shared" si="52"/>
        <v>LIVE</v>
      </c>
      <c r="H1093" s="40">
        <v>12.23</v>
      </c>
      <c r="I1093" s="12">
        <v>1</v>
      </c>
      <c r="J1093" s="15">
        <v>0</v>
      </c>
      <c r="K1093" s="26">
        <f t="shared" si="53"/>
        <v>117.47428095403019</v>
      </c>
      <c r="L1093" s="27">
        <f>IF(H1093&lt;VLOOKUP(B1093,'Plot Info'!$A$2:$T$500,9,FALSE),K1093*0.0001*(1/VLOOKUP(B1093,'Plot Info'!$A$2:$T$500,12,FALSE)),K1093*0.0001*(1/VLOOKUP(B1093,'Plot Info'!$A$2:$T$500,13,FALSE)))</f>
        <v>0.22126168639053254</v>
      </c>
      <c r="M1093" s="27">
        <f>IF(H1093&lt;VLOOKUP(B1093,'Plot Info'!$A$2:$T$500,9,FALSE),I1093*1/(VLOOKUP(B1093,'Plot Info'!$A$2:$T$500,12,FALSE)),I1093*1/(VLOOKUP(B1093,'Plot Info'!$A$2:$T$500,13,FALSE)))</f>
        <v>18.834904507916608</v>
      </c>
      <c r="O1093" s="40">
        <v>9.82</v>
      </c>
      <c r="P1093" s="12">
        <v>40</v>
      </c>
    </row>
    <row r="1094" spans="1:16">
      <c r="A1094" s="27" t="str">
        <f t="shared" si="51"/>
        <v>OOA006</v>
      </c>
      <c r="B1094" s="4" t="s">
        <v>305</v>
      </c>
      <c r="C1094" s="27" t="str">
        <f>VLOOKUP(B1094,'Plot Info'!$A$2:$T$500,2,FALSE)</f>
        <v>Oak Openings Toledo</v>
      </c>
      <c r="D1094" s="37" t="s">
        <v>166</v>
      </c>
      <c r="E1094" s="4" t="s">
        <v>36</v>
      </c>
      <c r="F1094" s="13" t="s">
        <v>214</v>
      </c>
      <c r="G1094" s="35" t="str">
        <f t="shared" si="52"/>
        <v>LIVE</v>
      </c>
      <c r="H1094" s="40">
        <v>19.91</v>
      </c>
      <c r="I1094" s="12">
        <v>1</v>
      </c>
      <c r="J1094" s="15">
        <v>0</v>
      </c>
      <c r="K1094" s="26">
        <f t="shared" si="53"/>
        <v>311.33819369587201</v>
      </c>
      <c r="L1094" s="27">
        <f>IF(H1094&lt;VLOOKUP(B1094,'Plot Info'!$A$2:$T$500,9,FALSE),K1094*0.0001*(1/VLOOKUP(B1094,'Plot Info'!$A$2:$T$500,12,FALSE)),K1094*0.0001*(1/VLOOKUP(B1094,'Plot Info'!$A$2:$T$500,13,FALSE)))</f>
        <v>0.5864025147928994</v>
      </c>
      <c r="M1094" s="27">
        <f>IF(H1094&lt;VLOOKUP(B1094,'Plot Info'!$A$2:$T$500,9,FALSE),I1094*1/(VLOOKUP(B1094,'Plot Info'!$A$2:$T$500,12,FALSE)),I1094*1/(VLOOKUP(B1094,'Plot Info'!$A$2:$T$500,13,FALSE)))</f>
        <v>18.834904507916608</v>
      </c>
      <c r="O1094" s="40">
        <v>6.21</v>
      </c>
      <c r="P1094" s="12">
        <v>55</v>
      </c>
    </row>
    <row r="1095" spans="1:16">
      <c r="A1095" s="27" t="str">
        <f t="shared" si="51"/>
        <v>OOA007</v>
      </c>
      <c r="B1095" s="4" t="s">
        <v>305</v>
      </c>
      <c r="C1095" s="27" t="str">
        <f>VLOOKUP(B1095,'Plot Info'!$A$2:$T$500,2,FALSE)</f>
        <v>Oak Openings Toledo</v>
      </c>
      <c r="D1095" s="37" t="s">
        <v>167</v>
      </c>
      <c r="E1095" s="4" t="s">
        <v>10</v>
      </c>
      <c r="F1095" s="13" t="s">
        <v>214</v>
      </c>
      <c r="G1095" s="35" t="str">
        <f t="shared" si="52"/>
        <v>LIVE</v>
      </c>
      <c r="H1095" s="40">
        <v>12.4</v>
      </c>
      <c r="I1095" s="12">
        <v>1</v>
      </c>
      <c r="J1095" s="15">
        <v>0</v>
      </c>
      <c r="K1095" s="26">
        <f t="shared" si="53"/>
        <v>120.76282160399167</v>
      </c>
      <c r="L1095" s="27">
        <f>IF(H1095&lt;VLOOKUP(B1095,'Plot Info'!$A$2:$T$500,9,FALSE),K1095*0.0001*(1/VLOOKUP(B1095,'Plot Info'!$A$2:$T$500,12,FALSE)),K1095*0.0001*(1/VLOOKUP(B1095,'Plot Info'!$A$2:$T$500,13,FALSE)))</f>
        <v>0.22745562130177518</v>
      </c>
      <c r="M1095" s="27">
        <f>IF(H1095&lt;VLOOKUP(B1095,'Plot Info'!$A$2:$T$500,9,FALSE),I1095*1/(VLOOKUP(B1095,'Plot Info'!$A$2:$T$500,12,FALSE)),I1095*1/(VLOOKUP(B1095,'Plot Info'!$A$2:$T$500,13,FALSE)))</f>
        <v>18.834904507916608</v>
      </c>
      <c r="O1095" s="40">
        <v>5.36</v>
      </c>
      <c r="P1095" s="12">
        <v>25</v>
      </c>
    </row>
    <row r="1096" spans="1:16">
      <c r="A1096" s="27" t="str">
        <f t="shared" si="51"/>
        <v>OOA008</v>
      </c>
      <c r="B1096" s="4" t="s">
        <v>305</v>
      </c>
      <c r="C1096" s="27" t="str">
        <f>VLOOKUP(B1096,'Plot Info'!$A$2:$T$500,2,FALSE)</f>
        <v>Oak Openings Toledo</v>
      </c>
      <c r="D1096" s="37" t="s">
        <v>168</v>
      </c>
      <c r="E1096" s="4" t="s">
        <v>8</v>
      </c>
      <c r="F1096" s="13" t="s">
        <v>236</v>
      </c>
      <c r="G1096" s="35" t="str">
        <f t="shared" si="52"/>
        <v>LIVE</v>
      </c>
      <c r="H1096" s="40">
        <v>47.7</v>
      </c>
      <c r="I1096" s="12">
        <v>1</v>
      </c>
      <c r="J1096" s="15">
        <v>0</v>
      </c>
      <c r="K1096" s="26">
        <f t="shared" si="53"/>
        <v>1787.0085871965805</v>
      </c>
      <c r="L1096" s="27">
        <f>IF(H1096&lt;VLOOKUP(B1096,'Plot Info'!$A$2:$T$500,9,FALSE),K1096*0.0001*(1/VLOOKUP(B1096,'Plot Info'!$A$2:$T$500,12,FALSE)),K1096*0.0001*(1/VLOOKUP(B1096,'Plot Info'!$A$2:$T$500,13,FALSE)))</f>
        <v>1.4220562500000002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7.75</v>
      </c>
      <c r="P1096" s="12">
        <v>357</v>
      </c>
    </row>
    <row r="1097" spans="1:16">
      <c r="A1097" s="27" t="str">
        <f t="shared" si="51"/>
        <v>OOA009</v>
      </c>
      <c r="B1097" s="4" t="s">
        <v>305</v>
      </c>
      <c r="C1097" s="27" t="str">
        <f>VLOOKUP(B1097,'Plot Info'!$A$2:$T$500,2,FALSE)</f>
        <v>Oak Openings Toledo</v>
      </c>
      <c r="D1097" s="37" t="s">
        <v>169</v>
      </c>
      <c r="E1097" s="4" t="s">
        <v>10</v>
      </c>
      <c r="F1097" s="13" t="s">
        <v>214</v>
      </c>
      <c r="G1097" s="35" t="str">
        <f t="shared" si="52"/>
        <v>LIVE</v>
      </c>
      <c r="H1097" s="40">
        <v>10.8</v>
      </c>
      <c r="I1097" s="12">
        <v>1</v>
      </c>
      <c r="J1097" s="15">
        <v>0</v>
      </c>
      <c r="K1097" s="26">
        <f t="shared" si="53"/>
        <v>91.608841778678382</v>
      </c>
      <c r="L1097" s="27">
        <f>IF(H1097&lt;VLOOKUP(B1097,'Plot Info'!$A$2:$T$500,9,FALSE),K1097*0.0001*(1/VLOOKUP(B1097,'Plot Info'!$A$2:$T$500,12,FALSE)),K1097*0.0001*(1/VLOOKUP(B1097,'Plot Info'!$A$2:$T$500,13,FALSE)))</f>
        <v>0.17254437869822487</v>
      </c>
      <c r="M1097" s="27">
        <f>IF(H1097&lt;VLOOKUP(B1097,'Plot Info'!$A$2:$T$500,9,FALSE),I1097*1/(VLOOKUP(B1097,'Plot Info'!$A$2:$T$500,12,FALSE)),I1097*1/(VLOOKUP(B1097,'Plot Info'!$A$2:$T$500,13,FALSE)))</f>
        <v>18.834904507916608</v>
      </c>
      <c r="O1097" s="40">
        <v>6.59</v>
      </c>
      <c r="P1097" s="12">
        <v>330</v>
      </c>
    </row>
    <row r="1098" spans="1:16">
      <c r="A1098" s="27" t="str">
        <f t="shared" si="51"/>
        <v>OOA010</v>
      </c>
      <c r="B1098" s="4" t="s">
        <v>305</v>
      </c>
      <c r="C1098" s="27" t="str">
        <f>VLOOKUP(B1098,'Plot Info'!$A$2:$T$500,2,FALSE)</f>
        <v>Oak Openings Toledo</v>
      </c>
      <c r="D1098" s="37" t="s">
        <v>170</v>
      </c>
      <c r="E1098" s="4" t="s">
        <v>10</v>
      </c>
      <c r="F1098" s="13" t="s">
        <v>214</v>
      </c>
      <c r="G1098" s="35" t="str">
        <f t="shared" si="52"/>
        <v>LIVE</v>
      </c>
      <c r="H1098" s="40">
        <v>15.8</v>
      </c>
      <c r="I1098" s="12">
        <v>1</v>
      </c>
      <c r="J1098" s="15">
        <v>0</v>
      </c>
      <c r="K1098" s="26">
        <f t="shared" si="53"/>
        <v>196.066797510539</v>
      </c>
      <c r="L1098" s="27">
        <f>IF(H1098&lt;VLOOKUP(B1098,'Plot Info'!$A$2:$T$500,9,FALSE),K1098*0.0001*(1/VLOOKUP(B1098,'Plot Info'!$A$2:$T$500,12,FALSE)),K1098*0.0001*(1/VLOOKUP(B1098,'Plot Info'!$A$2:$T$500,13,FALSE)))</f>
        <v>0.36928994082840239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3.55</v>
      </c>
      <c r="P1098" s="12">
        <v>313</v>
      </c>
    </row>
    <row r="1099" spans="1:16">
      <c r="A1099" s="27" t="str">
        <f t="shared" si="51"/>
        <v>OOA011</v>
      </c>
      <c r="B1099" s="4" t="s">
        <v>305</v>
      </c>
      <c r="C1099" s="27" t="str">
        <f>VLOOKUP(B1099,'Plot Info'!$A$2:$T$500,2,FALSE)</f>
        <v>Oak Openings Toledo</v>
      </c>
      <c r="D1099" s="37" t="s">
        <v>171</v>
      </c>
      <c r="E1099" s="4" t="s">
        <v>8</v>
      </c>
      <c r="F1099" s="13" t="s">
        <v>15</v>
      </c>
      <c r="G1099" s="35" t="str">
        <f t="shared" si="52"/>
        <v>LIVE</v>
      </c>
      <c r="H1099" s="40">
        <v>32.200000000000003</v>
      </c>
      <c r="I1099" s="12">
        <v>1</v>
      </c>
      <c r="J1099" s="15">
        <v>0</v>
      </c>
      <c r="K1099" s="26">
        <f t="shared" si="53"/>
        <v>814.33223173701037</v>
      </c>
      <c r="L1099" s="27">
        <f>IF(H1099&lt;VLOOKUP(B1099,'Plot Info'!$A$2:$T$500,9,FALSE),K1099*0.0001*(1/VLOOKUP(B1099,'Plot Info'!$A$2:$T$500,12,FALSE)),K1099*0.0001*(1/VLOOKUP(B1099,'Plot Info'!$A$2:$T$500,13,FALSE)))</f>
        <v>0.64802500000000007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4.5</v>
      </c>
      <c r="P1099" s="12">
        <v>297</v>
      </c>
    </row>
    <row r="1100" spans="1:16">
      <c r="A1100" s="27" t="str">
        <f t="shared" si="51"/>
        <v>OOA012</v>
      </c>
      <c r="B1100" s="4" t="s">
        <v>305</v>
      </c>
      <c r="C1100" s="27" t="str">
        <f>VLOOKUP(B1100,'Plot Info'!$A$2:$T$500,2,FALSE)</f>
        <v>Oak Openings Toledo</v>
      </c>
      <c r="D1100" s="37" t="s">
        <v>172</v>
      </c>
      <c r="E1100" s="4" t="s">
        <v>10</v>
      </c>
      <c r="F1100" s="13" t="s">
        <v>214</v>
      </c>
      <c r="G1100" s="35" t="str">
        <f t="shared" si="52"/>
        <v>LIVE</v>
      </c>
      <c r="H1100" s="40">
        <v>10.5</v>
      </c>
      <c r="I1100" s="12">
        <v>1</v>
      </c>
      <c r="J1100" s="15">
        <v>0</v>
      </c>
      <c r="K1100" s="26">
        <f t="shared" si="53"/>
        <v>86.59014751456867</v>
      </c>
      <c r="L1100" s="27">
        <f>IF(H1100&lt;VLOOKUP(B1100,'Plot Info'!$A$2:$T$500,9,FALSE),K1100*0.0001*(1/VLOOKUP(B1100,'Plot Info'!$A$2:$T$500,12,FALSE)),K1100*0.0001*(1/VLOOKUP(B1100,'Plot Info'!$A$2:$T$500,13,FALSE)))</f>
        <v>0.16309171597633135</v>
      </c>
      <c r="M1100" s="27">
        <f>IF(H1100&lt;VLOOKUP(B1100,'Plot Info'!$A$2:$T$500,9,FALSE),I1100*1/(VLOOKUP(B1100,'Plot Info'!$A$2:$T$500,12,FALSE)),I1100*1/(VLOOKUP(B1100,'Plot Info'!$A$2:$T$500,13,FALSE)))</f>
        <v>18.834904507916608</v>
      </c>
      <c r="O1100" s="40">
        <v>11.52</v>
      </c>
      <c r="P1100" s="12">
        <v>310</v>
      </c>
    </row>
    <row r="1101" spans="1:16">
      <c r="A1101" s="27" t="str">
        <f t="shared" si="51"/>
        <v>OOA013</v>
      </c>
      <c r="B1101" s="4" t="s">
        <v>305</v>
      </c>
      <c r="C1101" s="27" t="str">
        <f>VLOOKUP(B1101,'Plot Info'!$A$2:$T$500,2,FALSE)</f>
        <v>Oak Openings Toledo</v>
      </c>
      <c r="D1101" s="37" t="s">
        <v>173</v>
      </c>
      <c r="E1101" s="4" t="s">
        <v>36</v>
      </c>
      <c r="F1101" s="13" t="s">
        <v>81</v>
      </c>
      <c r="G1101" s="35" t="str">
        <f t="shared" si="52"/>
        <v>DEAD</v>
      </c>
      <c r="H1101" s="40">
        <v>10.6</v>
      </c>
      <c r="I1101" s="12">
        <v>1</v>
      </c>
      <c r="J1101" s="15">
        <v>0</v>
      </c>
      <c r="K1101" s="26">
        <f t="shared" si="53"/>
        <v>88.247337639337289</v>
      </c>
      <c r="L1101" s="27">
        <f>IF(H1101&lt;VLOOKUP(B1101,'Plot Info'!$A$2:$T$500,9,FALSE),K1101*0.0001*(1/VLOOKUP(B1101,'Plot Info'!$A$2:$T$500,12,FALSE)),K1101*0.0001*(1/VLOOKUP(B1101,'Plot Info'!$A$2:$T$500,13,FALSE)))</f>
        <v>0.16621301775147931</v>
      </c>
      <c r="M1101" s="27">
        <f>IF(H1101&lt;VLOOKUP(B1101,'Plot Info'!$A$2:$T$500,9,FALSE),I1101*1/(VLOOKUP(B1101,'Plot Info'!$A$2:$T$500,12,FALSE)),I1101*1/(VLOOKUP(B1101,'Plot Info'!$A$2:$T$500,13,FALSE)))</f>
        <v>18.834904507916608</v>
      </c>
      <c r="O1101" s="40">
        <v>7.4</v>
      </c>
      <c r="P1101" s="12">
        <v>288</v>
      </c>
    </row>
    <row r="1102" spans="1:16">
      <c r="A1102" s="27" t="str">
        <f t="shared" si="51"/>
        <v>OOA014</v>
      </c>
      <c r="B1102" s="4" t="s">
        <v>305</v>
      </c>
      <c r="C1102" s="27" t="str">
        <f>VLOOKUP(B1102,'Plot Info'!$A$2:$T$500,2,FALSE)</f>
        <v>Oak Openings Toledo</v>
      </c>
      <c r="D1102" s="37" t="s">
        <v>174</v>
      </c>
      <c r="E1102" s="4" t="s">
        <v>36</v>
      </c>
      <c r="F1102" s="13" t="s">
        <v>214</v>
      </c>
      <c r="G1102" s="35" t="str">
        <f t="shared" si="52"/>
        <v>LIVE</v>
      </c>
      <c r="H1102" s="40">
        <v>12.5</v>
      </c>
      <c r="I1102" s="12">
        <v>1</v>
      </c>
      <c r="J1102" s="15">
        <v>0</v>
      </c>
      <c r="K1102" s="26">
        <f t="shared" si="53"/>
        <v>122.7184630308513</v>
      </c>
      <c r="L1102" s="27">
        <f>IF(H1102&lt;VLOOKUP(B1102,'Plot Info'!$A$2:$T$500,9,FALSE),K1102*0.0001*(1/VLOOKUP(B1102,'Plot Info'!$A$2:$T$500,12,FALSE)),K1102*0.0001*(1/VLOOKUP(B1102,'Plot Info'!$A$2:$T$500,13,FALSE)))</f>
        <v>0.2311390532544379</v>
      </c>
      <c r="M1102" s="27">
        <f>IF(H1102&lt;VLOOKUP(B1102,'Plot Info'!$A$2:$T$500,9,FALSE),I1102*1/(VLOOKUP(B1102,'Plot Info'!$A$2:$T$500,12,FALSE)),I1102*1/(VLOOKUP(B1102,'Plot Info'!$A$2:$T$500,13,FALSE)))</f>
        <v>18.834904507916608</v>
      </c>
      <c r="O1102" s="40">
        <v>7.57</v>
      </c>
      <c r="P1102" s="12">
        <v>284</v>
      </c>
    </row>
    <row r="1103" spans="1:16">
      <c r="A1103" s="27" t="str">
        <f t="shared" si="51"/>
        <v>OOA015</v>
      </c>
      <c r="B1103" s="4" t="s">
        <v>305</v>
      </c>
      <c r="C1103" s="27" t="str">
        <f>VLOOKUP(B1103,'Plot Info'!$A$2:$T$500,2,FALSE)</f>
        <v>Oak Openings Toledo</v>
      </c>
      <c r="D1103" s="37" t="s">
        <v>175</v>
      </c>
      <c r="E1103" s="4" t="s">
        <v>8</v>
      </c>
      <c r="F1103" s="13" t="s">
        <v>15</v>
      </c>
      <c r="G1103" s="35" t="str">
        <f t="shared" si="52"/>
        <v>LIVE</v>
      </c>
      <c r="H1103" s="40">
        <v>46.1</v>
      </c>
      <c r="I1103" s="12">
        <v>1</v>
      </c>
      <c r="J1103" s="15">
        <v>0</v>
      </c>
      <c r="K1103" s="26">
        <f t="shared" si="53"/>
        <v>1669.136030833891</v>
      </c>
      <c r="L1103" s="27">
        <f>IF(H1103&lt;VLOOKUP(B1103,'Plot Info'!$A$2:$T$500,9,FALSE),K1103*0.0001*(1/VLOOKUP(B1103,'Plot Info'!$A$2:$T$500,12,FALSE)),K1103*0.0001*(1/VLOOKUP(B1103,'Plot Info'!$A$2:$T$500,13,FALSE)))</f>
        <v>1.3282562500000001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7.09</v>
      </c>
      <c r="P1103" s="12">
        <v>250</v>
      </c>
    </row>
    <row r="1104" spans="1:16">
      <c r="A1104" s="27" t="str">
        <f t="shared" si="51"/>
        <v>OOA016</v>
      </c>
      <c r="B1104" s="4" t="s">
        <v>305</v>
      </c>
      <c r="C1104" s="27" t="str">
        <f>VLOOKUP(B1104,'Plot Info'!$A$2:$T$500,2,FALSE)</f>
        <v>Oak Openings Toledo</v>
      </c>
      <c r="D1104" s="37" t="s">
        <v>176</v>
      </c>
      <c r="E1104" s="4" t="s">
        <v>8</v>
      </c>
      <c r="F1104" s="13" t="s">
        <v>81</v>
      </c>
      <c r="G1104" s="35" t="str">
        <f t="shared" si="52"/>
        <v>DEAD</v>
      </c>
      <c r="H1104" s="40">
        <v>28.7</v>
      </c>
      <c r="I1104" s="12">
        <v>1</v>
      </c>
      <c r="J1104" s="15">
        <v>0</v>
      </c>
      <c r="K1104" s="26">
        <f t="shared" si="53"/>
        <v>646.92461320884411</v>
      </c>
      <c r="L1104" s="27">
        <f>IF(H1104&lt;VLOOKUP(B1104,'Plot Info'!$A$2:$T$500,9,FALSE),K1104*0.0001*(1/VLOOKUP(B1104,'Plot Info'!$A$2:$T$500,12,FALSE)),K1104*0.0001*(1/VLOOKUP(B1104,'Plot Info'!$A$2:$T$500,13,FALSE)))</f>
        <v>0.51480624999999991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7.52</v>
      </c>
      <c r="P1104" s="12">
        <v>247</v>
      </c>
    </row>
    <row r="1105" spans="1:16">
      <c r="A1105" s="27" t="str">
        <f t="shared" si="51"/>
        <v>OOA017</v>
      </c>
      <c r="B1105" s="4" t="s">
        <v>305</v>
      </c>
      <c r="C1105" s="27" t="str">
        <f>VLOOKUP(B1105,'Plot Info'!$A$2:$T$500,2,FALSE)</f>
        <v>Oak Openings Toledo</v>
      </c>
      <c r="D1105" s="37" t="s">
        <v>177</v>
      </c>
      <c r="E1105" s="4" t="s">
        <v>8</v>
      </c>
      <c r="F1105" s="13" t="s">
        <v>15</v>
      </c>
      <c r="G1105" s="35" t="str">
        <f t="shared" si="52"/>
        <v>LIVE</v>
      </c>
      <c r="H1105" s="40">
        <v>29.6</v>
      </c>
      <c r="I1105" s="12">
        <v>1</v>
      </c>
      <c r="J1105" s="15">
        <v>0</v>
      </c>
      <c r="K1105" s="26">
        <f t="shared" si="53"/>
        <v>688.1344548423084</v>
      </c>
      <c r="L1105" s="27">
        <f>IF(H1105&lt;VLOOKUP(B1105,'Plot Info'!$A$2:$T$500,9,FALSE),K1105*0.0001*(1/VLOOKUP(B1105,'Plot Info'!$A$2:$T$500,12,FALSE)),K1105*0.0001*(1/VLOOKUP(B1105,'Plot Info'!$A$2:$T$500,13,FALSE)))</f>
        <v>0.54760000000000009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O1105" s="40">
        <v>10.17</v>
      </c>
      <c r="P1105" s="12">
        <v>247</v>
      </c>
    </row>
    <row r="1106" spans="1:16">
      <c r="A1106" s="27" t="str">
        <f t="shared" si="51"/>
        <v>OOA018</v>
      </c>
      <c r="B1106" s="4" t="s">
        <v>305</v>
      </c>
      <c r="C1106" s="27" t="str">
        <f>VLOOKUP(B1106,'Plot Info'!$A$2:$T$500,2,FALSE)</f>
        <v>Oak Openings Toledo</v>
      </c>
      <c r="D1106" s="37" t="s">
        <v>178</v>
      </c>
      <c r="E1106" s="4" t="s">
        <v>82</v>
      </c>
      <c r="F1106" s="13" t="s">
        <v>214</v>
      </c>
      <c r="G1106" s="35" t="str">
        <f t="shared" si="52"/>
        <v>LIVE</v>
      </c>
      <c r="H1106" s="40">
        <v>15.8</v>
      </c>
      <c r="I1106" s="12">
        <v>1</v>
      </c>
      <c r="J1106" s="15">
        <v>0</v>
      </c>
      <c r="K1106" s="26">
        <f t="shared" si="53"/>
        <v>196.066797510539</v>
      </c>
      <c r="L1106" s="27">
        <f>IF(H1106&lt;VLOOKUP(B1106,'Plot Info'!$A$2:$T$500,9,FALSE),K1106*0.0001*(1/VLOOKUP(B1106,'Plot Info'!$A$2:$T$500,12,FALSE)),K1106*0.0001*(1/VLOOKUP(B1106,'Plot Info'!$A$2:$T$500,13,FALSE)))</f>
        <v>0.36928994082840239</v>
      </c>
      <c r="M1106" s="27">
        <f>IF(H1106&lt;VLOOKUP(B1106,'Plot Info'!$A$2:$T$500,9,FALSE),I1106*1/(VLOOKUP(B1106,'Plot Info'!$A$2:$T$500,12,FALSE)),I1106*1/(VLOOKUP(B1106,'Plot Info'!$A$2:$T$500,13,FALSE)))</f>
        <v>18.834904507916608</v>
      </c>
      <c r="O1106" s="40">
        <v>10.9</v>
      </c>
      <c r="P1106" s="12">
        <v>254</v>
      </c>
    </row>
    <row r="1107" spans="1:16">
      <c r="A1107" s="27" t="str">
        <f t="shared" si="51"/>
        <v>OOA019</v>
      </c>
      <c r="B1107" s="4" t="s">
        <v>305</v>
      </c>
      <c r="C1107" s="27" t="str">
        <f>VLOOKUP(B1107,'Plot Info'!$A$2:$T$500,2,FALSE)</f>
        <v>Oak Openings Toledo</v>
      </c>
      <c r="D1107" s="37" t="s">
        <v>179</v>
      </c>
      <c r="E1107" s="4" t="s">
        <v>10</v>
      </c>
      <c r="F1107" s="13" t="s">
        <v>214</v>
      </c>
      <c r="G1107" s="35" t="str">
        <f t="shared" si="52"/>
        <v>LIVE</v>
      </c>
      <c r="H1107" s="40">
        <v>10.6</v>
      </c>
      <c r="I1107" s="12">
        <v>1</v>
      </c>
      <c r="J1107" s="15">
        <v>0</v>
      </c>
      <c r="K1107" s="26">
        <f t="shared" si="53"/>
        <v>88.247337639337289</v>
      </c>
      <c r="L1107" s="27">
        <f>IF(H1107&lt;VLOOKUP(B1107,'Plot Info'!$A$2:$T$500,9,FALSE),K1107*0.0001*(1/VLOOKUP(B1107,'Plot Info'!$A$2:$T$500,12,FALSE)),K1107*0.0001*(1/VLOOKUP(B1107,'Plot Info'!$A$2:$T$500,13,FALSE)))</f>
        <v>0.16621301775147931</v>
      </c>
      <c r="M1107" s="27">
        <f>IF(H1107&lt;VLOOKUP(B1107,'Plot Info'!$A$2:$T$500,9,FALSE),I1107*1/(VLOOKUP(B1107,'Plot Info'!$A$2:$T$500,12,FALSE)),I1107*1/(VLOOKUP(B1107,'Plot Info'!$A$2:$T$500,13,FALSE)))</f>
        <v>18.834904507916608</v>
      </c>
      <c r="O1107" s="40">
        <v>12.54</v>
      </c>
      <c r="P1107" s="12">
        <v>270</v>
      </c>
    </row>
    <row r="1108" spans="1:16">
      <c r="A1108" s="27" t="str">
        <f t="shared" si="51"/>
        <v>OOA020</v>
      </c>
      <c r="B1108" s="4" t="s">
        <v>305</v>
      </c>
      <c r="C1108" s="27" t="str">
        <f>VLOOKUP(B1108,'Plot Info'!$A$2:$T$500,2,FALSE)</f>
        <v>Oak Openings Toledo</v>
      </c>
      <c r="D1108" s="37" t="s">
        <v>180</v>
      </c>
      <c r="E1108" s="4" t="s">
        <v>8</v>
      </c>
      <c r="F1108" s="13" t="s">
        <v>15</v>
      </c>
      <c r="G1108" s="35" t="str">
        <f t="shared" si="52"/>
        <v>LIVE</v>
      </c>
      <c r="H1108" s="40">
        <v>41.1</v>
      </c>
      <c r="I1108" s="12">
        <v>1</v>
      </c>
      <c r="J1108" s="15">
        <v>0</v>
      </c>
      <c r="K1108" s="26">
        <f t="shared" si="53"/>
        <v>1326.7024315926037</v>
      </c>
      <c r="L1108" s="27">
        <f>IF(H1108&lt;VLOOKUP(B1108,'Plot Info'!$A$2:$T$500,9,FALSE),K1108*0.0001*(1/VLOOKUP(B1108,'Plot Info'!$A$2:$T$500,12,FALSE)),K1108*0.0001*(1/VLOOKUP(B1108,'Plot Info'!$A$2:$T$500,13,FALSE)))</f>
        <v>1.0557562500000002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12.39</v>
      </c>
      <c r="P1108" s="12">
        <v>220</v>
      </c>
    </row>
    <row r="1109" spans="1:16">
      <c r="A1109" s="27" t="str">
        <f t="shared" si="51"/>
        <v>OOA021</v>
      </c>
      <c r="B1109" s="4" t="s">
        <v>305</v>
      </c>
      <c r="C1109" s="27" t="str">
        <f>VLOOKUP(B1109,'Plot Info'!$A$2:$T$500,2,FALSE)</f>
        <v>Oak Openings Toledo</v>
      </c>
      <c r="D1109" s="37" t="s">
        <v>219</v>
      </c>
      <c r="E1109" s="4" t="s">
        <v>36</v>
      </c>
      <c r="F1109" s="13" t="s">
        <v>16</v>
      </c>
      <c r="G1109" s="35" t="str">
        <f t="shared" si="52"/>
        <v>LIVE</v>
      </c>
      <c r="H1109" s="40">
        <v>20.3</v>
      </c>
      <c r="I1109" s="12">
        <v>1</v>
      </c>
      <c r="J1109" s="15">
        <v>0</v>
      </c>
      <c r="K1109" s="26">
        <f t="shared" si="53"/>
        <v>323.65472915445451</v>
      </c>
      <c r="L1109" s="27">
        <f>IF(H1109&lt;VLOOKUP(B1109,'Plot Info'!$A$2:$T$500,9,FALSE),K1109*0.0001*(1/VLOOKUP(B1109,'Plot Info'!$A$2:$T$500,12,FALSE)),K1109*0.0001*(1/VLOOKUP(B1109,'Plot Info'!$A$2:$T$500,13,FALSE)))</f>
        <v>0.25755625000000004</v>
      </c>
      <c r="M1109" s="27">
        <f>IF(H1109&lt;VLOOKUP(B1109,'Plot Info'!$A$2:$T$500,9,FALSE),I1109*1/(VLOOKUP(B1109,'Plot Info'!$A$2:$T$500,12,FALSE)),I1109*1/(VLOOKUP(B1109,'Plot Info'!$A$2:$T$500,13,FALSE)))</f>
        <v>7.9577471545947667</v>
      </c>
      <c r="O1109" s="40">
        <v>8.93</v>
      </c>
      <c r="P1109" s="12">
        <v>217</v>
      </c>
    </row>
    <row r="1110" spans="1:16">
      <c r="A1110" s="27" t="str">
        <f t="shared" si="51"/>
        <v>OOA022</v>
      </c>
      <c r="B1110" s="4" t="s">
        <v>305</v>
      </c>
      <c r="C1110" s="27" t="str">
        <f>VLOOKUP(B1110,'Plot Info'!$A$2:$T$500,2,FALSE)</f>
        <v>Oak Openings Toledo</v>
      </c>
      <c r="D1110" s="37" t="s">
        <v>220</v>
      </c>
      <c r="E1110" s="4" t="s">
        <v>14</v>
      </c>
      <c r="F1110" s="13" t="s">
        <v>81</v>
      </c>
      <c r="G1110" s="35" t="str">
        <f t="shared" si="52"/>
        <v>DEAD</v>
      </c>
      <c r="H1110" s="40">
        <v>12.5</v>
      </c>
      <c r="I1110" s="12">
        <v>1</v>
      </c>
      <c r="J1110" s="15">
        <v>0</v>
      </c>
      <c r="K1110" s="26">
        <f t="shared" si="53"/>
        <v>122.7184630308513</v>
      </c>
      <c r="L1110" s="27">
        <f>IF(H1110&lt;VLOOKUP(B1110,'Plot Info'!$A$2:$T$500,9,FALSE),K1110*0.0001*(1/VLOOKUP(B1110,'Plot Info'!$A$2:$T$500,12,FALSE)),K1110*0.0001*(1/VLOOKUP(B1110,'Plot Info'!$A$2:$T$500,13,FALSE)))</f>
        <v>0.2311390532544379</v>
      </c>
      <c r="M1110" s="27">
        <f>IF(H1110&lt;VLOOKUP(B1110,'Plot Info'!$A$2:$T$500,9,FALSE),I1110*1/(VLOOKUP(B1110,'Plot Info'!$A$2:$T$500,12,FALSE)),I1110*1/(VLOOKUP(B1110,'Plot Info'!$A$2:$T$500,13,FALSE)))</f>
        <v>18.834904507916608</v>
      </c>
      <c r="O1110" s="40">
        <v>5.44</v>
      </c>
      <c r="P1110" s="12">
        <v>220</v>
      </c>
    </row>
    <row r="1111" spans="1:16">
      <c r="A1111" s="27" t="str">
        <f t="shared" si="51"/>
        <v>OOA023</v>
      </c>
      <c r="B1111" s="4" t="s">
        <v>305</v>
      </c>
      <c r="C1111" s="27" t="str">
        <f>VLOOKUP(B1111,'Plot Info'!$A$2:$T$500,2,FALSE)</f>
        <v>Oak Openings Toledo</v>
      </c>
      <c r="D1111" s="37" t="s">
        <v>221</v>
      </c>
      <c r="E1111" s="4" t="s">
        <v>8</v>
      </c>
      <c r="F1111" s="13" t="s">
        <v>236</v>
      </c>
      <c r="G1111" s="35" t="str">
        <f t="shared" si="52"/>
        <v>LIVE</v>
      </c>
      <c r="H1111" s="40">
        <v>41.05</v>
      </c>
      <c r="I1111" s="12">
        <v>1</v>
      </c>
      <c r="J1111" s="15">
        <v>0</v>
      </c>
      <c r="K1111" s="26">
        <f t="shared" si="53"/>
        <v>1323.4764086364485</v>
      </c>
      <c r="L1111" s="27">
        <f>IF(H1111&lt;VLOOKUP(B1111,'Plot Info'!$A$2:$T$500,9,FALSE),K1111*0.0001*(1/VLOOKUP(B1111,'Plot Info'!$A$2:$T$500,12,FALSE)),K1111*0.0001*(1/VLOOKUP(B1111,'Plot Info'!$A$2:$T$500,13,FALSE)))</f>
        <v>1.0531890625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1.73</v>
      </c>
      <c r="P1111" s="12">
        <v>220</v>
      </c>
    </row>
    <row r="1112" spans="1:16">
      <c r="A1112" s="27" t="str">
        <f t="shared" si="51"/>
        <v>OOA024</v>
      </c>
      <c r="B1112" s="4" t="s">
        <v>305</v>
      </c>
      <c r="C1112" s="27" t="str">
        <f>VLOOKUP(B1112,'Plot Info'!$A$2:$T$500,2,FALSE)</f>
        <v>Oak Openings Toledo</v>
      </c>
      <c r="D1112" s="37" t="s">
        <v>222</v>
      </c>
      <c r="E1112" s="4" t="s">
        <v>36</v>
      </c>
      <c r="F1112" s="13" t="s">
        <v>16</v>
      </c>
      <c r="G1112" s="35" t="str">
        <f t="shared" si="52"/>
        <v>LIVE</v>
      </c>
      <c r="H1112" s="40">
        <v>25.6</v>
      </c>
      <c r="I1112" s="12">
        <v>1</v>
      </c>
      <c r="J1112" s="15">
        <v>0</v>
      </c>
      <c r="K1112" s="26">
        <f t="shared" si="53"/>
        <v>514.71854036415175</v>
      </c>
      <c r="L1112" s="27">
        <f>IF(H1112&lt;VLOOKUP(B1112,'Plot Info'!$A$2:$T$500,9,FALSE),K1112*0.0001*(1/VLOOKUP(B1112,'Plot Info'!$A$2:$T$500,12,FALSE)),K1112*0.0001*(1/VLOOKUP(B1112,'Plot Info'!$A$2:$T$500,13,FALSE)))</f>
        <v>0.40960000000000008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6.88</v>
      </c>
      <c r="P1112" s="12">
        <v>177</v>
      </c>
    </row>
    <row r="1113" spans="1:16">
      <c r="A1113" s="27" t="str">
        <f t="shared" si="51"/>
        <v>OOA025</v>
      </c>
      <c r="B1113" s="4" t="s">
        <v>305</v>
      </c>
      <c r="C1113" s="27" t="str">
        <f>VLOOKUP(B1113,'Plot Info'!$A$2:$T$500,2,FALSE)</f>
        <v>Oak Openings Toledo</v>
      </c>
      <c r="D1113" s="37" t="s">
        <v>223</v>
      </c>
      <c r="E1113" s="4" t="s">
        <v>36</v>
      </c>
      <c r="F1113" s="13" t="s">
        <v>16</v>
      </c>
      <c r="G1113" s="35" t="str">
        <f t="shared" si="52"/>
        <v>LIVE</v>
      </c>
      <c r="H1113" s="40">
        <v>29</v>
      </c>
      <c r="I1113" s="12">
        <v>1</v>
      </c>
      <c r="J1113" s="15">
        <v>0</v>
      </c>
      <c r="K1113" s="26">
        <f t="shared" si="53"/>
        <v>660.51985541725401</v>
      </c>
      <c r="L1113" s="27">
        <f>IF(H1113&lt;VLOOKUP(B1113,'Plot Info'!$A$2:$T$500,9,FALSE),K1113*0.0001*(1/VLOOKUP(B1113,'Plot Info'!$A$2:$T$500,12,FALSE)),K1113*0.0001*(1/VLOOKUP(B1113,'Plot Info'!$A$2:$T$500,13,FALSE)))</f>
        <v>0.52562500000000001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10.38</v>
      </c>
      <c r="P1113" s="12">
        <v>196</v>
      </c>
    </row>
    <row r="1114" spans="1:16">
      <c r="A1114" s="27" t="str">
        <f t="shared" si="51"/>
        <v>OOA026</v>
      </c>
      <c r="B1114" s="4" t="s">
        <v>305</v>
      </c>
      <c r="C1114" s="27" t="str">
        <f>VLOOKUP(B1114,'Plot Info'!$A$2:$T$500,2,FALSE)</f>
        <v>Oak Openings Toledo</v>
      </c>
      <c r="D1114" s="37" t="s">
        <v>224</v>
      </c>
      <c r="E1114" s="4" t="s">
        <v>10</v>
      </c>
      <c r="F1114" s="13" t="s">
        <v>214</v>
      </c>
      <c r="G1114" s="35" t="str">
        <f t="shared" si="52"/>
        <v>LIVE</v>
      </c>
      <c r="H1114" s="40">
        <v>10</v>
      </c>
      <c r="I1114" s="12">
        <v>1</v>
      </c>
      <c r="J1114" s="15">
        <v>0</v>
      </c>
      <c r="K1114" s="26">
        <f t="shared" si="53"/>
        <v>78.539816339744831</v>
      </c>
      <c r="L1114" s="27">
        <f>IF(H1114&lt;VLOOKUP(B1114,'Plot Info'!$A$2:$T$500,9,FALSE),K1114*0.0001*(1/VLOOKUP(B1114,'Plot Info'!$A$2:$T$500,12,FALSE)),K1114*0.0001*(1/VLOOKUP(B1114,'Plot Info'!$A$2:$T$500,13,FALSE)))</f>
        <v>0.14792899408284024</v>
      </c>
      <c r="M1114" s="27">
        <f>IF(H1114&lt;VLOOKUP(B1114,'Plot Info'!$A$2:$T$500,9,FALSE),I1114*1/(VLOOKUP(B1114,'Plot Info'!$A$2:$T$500,12,FALSE)),I1114*1/(VLOOKUP(B1114,'Plot Info'!$A$2:$T$500,13,FALSE)))</f>
        <v>18.834904507916608</v>
      </c>
      <c r="O1114" s="40">
        <v>12.09</v>
      </c>
      <c r="P1114" s="12">
        <v>162</v>
      </c>
    </row>
    <row r="1115" spans="1:16">
      <c r="A1115" s="27" t="str">
        <f t="shared" si="51"/>
        <v>OOA027</v>
      </c>
      <c r="B1115" s="4" t="s">
        <v>305</v>
      </c>
      <c r="C1115" s="27" t="str">
        <f>VLOOKUP(B1115,'Plot Info'!$A$2:$T$500,2,FALSE)</f>
        <v>Oak Openings Toledo</v>
      </c>
      <c r="D1115" s="37" t="s">
        <v>225</v>
      </c>
      <c r="E1115" s="4" t="s">
        <v>36</v>
      </c>
      <c r="F1115" s="13" t="s">
        <v>16</v>
      </c>
      <c r="G1115" s="35" t="str">
        <f t="shared" si="52"/>
        <v>LIVE</v>
      </c>
      <c r="H1115" s="40">
        <v>18.3</v>
      </c>
      <c r="I1115" s="12">
        <v>1</v>
      </c>
      <c r="J1115" s="15">
        <v>0</v>
      </c>
      <c r="K1115" s="26">
        <f t="shared" si="53"/>
        <v>263.02199094017146</v>
      </c>
      <c r="L1115" s="27">
        <f>IF(H1115&lt;VLOOKUP(B1115,'Plot Info'!$A$2:$T$500,9,FALSE),K1115*0.0001*(1/VLOOKUP(B1115,'Plot Info'!$A$2:$T$500,12,FALSE)),K1115*0.0001*(1/VLOOKUP(B1115,'Plot Info'!$A$2:$T$500,13,FALSE)))</f>
        <v>0.49539940828402368</v>
      </c>
      <c r="M1115" s="27">
        <f>IF(H1115&lt;VLOOKUP(B1115,'Plot Info'!$A$2:$T$500,9,FALSE),I1115*1/(VLOOKUP(B1115,'Plot Info'!$A$2:$T$500,12,FALSE)),I1115*1/(VLOOKUP(B1115,'Plot Info'!$A$2:$T$500,13,FALSE)))</f>
        <v>18.834904507916608</v>
      </c>
      <c r="O1115" s="40">
        <v>7.23</v>
      </c>
      <c r="P1115" s="12">
        <v>97</v>
      </c>
    </row>
    <row r="1116" spans="1:16">
      <c r="A1116" s="27" t="str">
        <f t="shared" si="51"/>
        <v>OOA028</v>
      </c>
      <c r="B1116" s="4" t="s">
        <v>305</v>
      </c>
      <c r="C1116" s="27" t="str">
        <f>VLOOKUP(B1116,'Plot Info'!$A$2:$T$500,2,FALSE)</f>
        <v>Oak Openings Toledo</v>
      </c>
      <c r="D1116" s="37" t="s">
        <v>226</v>
      </c>
      <c r="E1116" s="4" t="s">
        <v>8</v>
      </c>
      <c r="F1116" s="13" t="s">
        <v>236</v>
      </c>
      <c r="G1116" s="35" t="str">
        <f t="shared" si="52"/>
        <v>LIVE</v>
      </c>
      <c r="H1116" s="40">
        <v>55.2</v>
      </c>
      <c r="I1116" s="12">
        <v>1</v>
      </c>
      <c r="J1116" s="15">
        <v>0</v>
      </c>
      <c r="K1116" s="26">
        <f t="shared" si="53"/>
        <v>2393.1396197985609</v>
      </c>
      <c r="L1116" s="27">
        <f>IF(H1116&lt;VLOOKUP(B1116,'Plot Info'!$A$2:$T$500,9,FALSE),K1116*0.0001*(1/VLOOKUP(B1116,'Plot Info'!$A$2:$T$500,12,FALSE)),K1116*0.0001*(1/VLOOKUP(B1116,'Plot Info'!$A$2:$T$500,13,FALSE)))</f>
        <v>1.9044000000000001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15.02</v>
      </c>
      <c r="P1116" s="12">
        <v>115</v>
      </c>
    </row>
    <row r="1117" spans="1:16">
      <c r="A1117" s="27" t="str">
        <f t="shared" si="51"/>
        <v>OOA029</v>
      </c>
      <c r="B1117" s="4" t="s">
        <v>305</v>
      </c>
      <c r="C1117" s="27" t="str">
        <f>VLOOKUP(B1117,'Plot Info'!$A$2:$T$500,2,FALSE)</f>
        <v>Oak Openings Toledo</v>
      </c>
      <c r="D1117" s="37" t="s">
        <v>227</v>
      </c>
      <c r="E1117" s="4" t="s">
        <v>36</v>
      </c>
      <c r="F1117" s="13" t="s">
        <v>16</v>
      </c>
      <c r="G1117" s="35" t="str">
        <f t="shared" si="52"/>
        <v>LIVE</v>
      </c>
      <c r="H1117" s="40">
        <v>28.1</v>
      </c>
      <c r="I1117" s="12">
        <v>1</v>
      </c>
      <c r="J1117" s="15">
        <v>0</v>
      </c>
      <c r="K1117" s="26">
        <f t="shared" si="53"/>
        <v>620.15824380025924</v>
      </c>
      <c r="L1117" s="27">
        <f>IF(H1117&lt;VLOOKUP(B1117,'Plot Info'!$A$2:$T$500,9,FALSE),K1117*0.0001*(1/VLOOKUP(B1117,'Plot Info'!$A$2:$T$500,12,FALSE)),K1117*0.0001*(1/VLOOKUP(B1117,'Plot Info'!$A$2:$T$500,13,FALSE)))</f>
        <v>0.49350625000000004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13.77</v>
      </c>
      <c r="P1117" s="12">
        <v>90</v>
      </c>
    </row>
    <row r="1118" spans="1:16">
      <c r="A1118" s="27" t="str">
        <f t="shared" si="51"/>
        <v>OOA030</v>
      </c>
      <c r="B1118" s="4" t="s">
        <v>305</v>
      </c>
      <c r="C1118" s="27" t="str">
        <f>VLOOKUP(B1118,'Plot Info'!$A$2:$T$500,2,FALSE)</f>
        <v>Oak Openings Toledo</v>
      </c>
      <c r="D1118" s="37" t="s">
        <v>228</v>
      </c>
      <c r="E1118" s="4" t="s">
        <v>37</v>
      </c>
      <c r="F1118" s="13" t="s">
        <v>15</v>
      </c>
      <c r="G1118" s="35" t="str">
        <f t="shared" si="52"/>
        <v>LIVE</v>
      </c>
      <c r="H1118" s="40">
        <v>32.299999999999997</v>
      </c>
      <c r="I1118" s="12">
        <v>1</v>
      </c>
      <c r="J1118" s="15">
        <v>0</v>
      </c>
      <c r="K1118" s="26">
        <f t="shared" si="53"/>
        <v>819.39804989092363</v>
      </c>
      <c r="L1118" s="27">
        <f>IF(H1118&lt;VLOOKUP(B1118,'Plot Info'!$A$2:$T$500,9,FALSE),K1118*0.0001*(1/VLOOKUP(B1118,'Plot Info'!$A$2:$T$500,12,FALSE)),K1118*0.0001*(1/VLOOKUP(B1118,'Plot Info'!$A$2:$T$500,13,FALSE)))</f>
        <v>0.65205624999999989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18</v>
      </c>
      <c r="P1118" s="12">
        <v>87</v>
      </c>
    </row>
    <row r="1119" spans="1:16">
      <c r="A1119" s="27" t="str">
        <f t="shared" si="51"/>
        <v>OOA031</v>
      </c>
      <c r="B1119" s="4" t="s">
        <v>305</v>
      </c>
      <c r="C1119" s="27" t="str">
        <f>VLOOKUP(B1119,'Plot Info'!$A$2:$T$500,2,FALSE)</f>
        <v>Oak Openings Toledo</v>
      </c>
      <c r="D1119" s="37" t="s">
        <v>229</v>
      </c>
      <c r="E1119" s="4" t="s">
        <v>36</v>
      </c>
      <c r="F1119" s="13" t="s">
        <v>16</v>
      </c>
      <c r="G1119" s="35" t="str">
        <f t="shared" si="52"/>
        <v>LIVE</v>
      </c>
      <c r="H1119" s="40">
        <v>24.9</v>
      </c>
      <c r="I1119" s="12">
        <v>1</v>
      </c>
      <c r="J1119" s="15">
        <v>0</v>
      </c>
      <c r="K1119" s="26">
        <f t="shared" si="53"/>
        <v>486.95471528805183</v>
      </c>
      <c r="L1119" s="27">
        <f>IF(H1119&lt;VLOOKUP(B1119,'Plot Info'!$A$2:$T$500,9,FALSE),K1119*0.0001*(1/VLOOKUP(B1119,'Plot Info'!$A$2:$T$500,12,FALSE)),K1119*0.0001*(1/VLOOKUP(B1119,'Plot Info'!$A$2:$T$500,13,FALSE)))</f>
        <v>0.38750624999999994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13.94</v>
      </c>
      <c r="P1119" s="12">
        <v>77</v>
      </c>
    </row>
    <row r="1120" spans="1:16">
      <c r="A1120" s="27" t="str">
        <f t="shared" si="51"/>
        <v>OOA032</v>
      </c>
      <c r="B1120" s="4" t="s">
        <v>305</v>
      </c>
      <c r="C1120" s="27" t="str">
        <f>VLOOKUP(B1120,'Plot Info'!$A$2:$T$500,2,FALSE)</f>
        <v>Oak Openings Toledo</v>
      </c>
      <c r="D1120" s="37" t="s">
        <v>230</v>
      </c>
      <c r="E1120" s="4" t="s">
        <v>14</v>
      </c>
      <c r="F1120" s="13" t="s">
        <v>81</v>
      </c>
      <c r="G1120" s="35" t="str">
        <f t="shared" si="52"/>
        <v>DEAD</v>
      </c>
      <c r="H1120" s="40">
        <v>22.9</v>
      </c>
      <c r="I1120" s="12">
        <v>1</v>
      </c>
      <c r="J1120" s="15">
        <v>0</v>
      </c>
      <c r="K1120" s="26">
        <f t="shared" si="53"/>
        <v>411.87065086725585</v>
      </c>
      <c r="L1120" s="27">
        <f>IF(H1120&lt;VLOOKUP(B1120,'Plot Info'!$A$2:$T$500,9,FALSE),K1120*0.0001*(1/VLOOKUP(B1120,'Plot Info'!$A$2:$T$500,12,FALSE)),K1120*0.0001*(1/VLOOKUP(B1120,'Plot Info'!$A$2:$T$500,13,FALSE)))</f>
        <v>0.32775624999999997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17.55</v>
      </c>
      <c r="P1120" s="12">
        <v>75</v>
      </c>
    </row>
    <row r="1121" spans="1:16">
      <c r="A1121" s="27" t="str">
        <f t="shared" si="51"/>
        <v>OOA033</v>
      </c>
      <c r="B1121" s="4" t="s">
        <v>305</v>
      </c>
      <c r="C1121" s="27" t="str">
        <f>VLOOKUP(B1121,'Plot Info'!$A$2:$T$500,2,FALSE)</f>
        <v>Oak Openings Toledo</v>
      </c>
      <c r="D1121" s="37" t="s">
        <v>231</v>
      </c>
      <c r="E1121" s="4" t="s">
        <v>36</v>
      </c>
      <c r="F1121" s="13" t="s">
        <v>16</v>
      </c>
      <c r="G1121" s="35" t="str">
        <f t="shared" si="52"/>
        <v>LIVE</v>
      </c>
      <c r="H1121" s="40">
        <v>21</v>
      </c>
      <c r="I1121" s="12">
        <v>1</v>
      </c>
      <c r="J1121" s="15">
        <v>0</v>
      </c>
      <c r="K1121" s="26">
        <f t="shared" si="53"/>
        <v>346.36059005827468</v>
      </c>
      <c r="L1121" s="27">
        <f>IF(H1121&lt;VLOOKUP(B1121,'Plot Info'!$A$2:$T$500,9,FALSE),K1121*0.0001*(1/VLOOKUP(B1121,'Plot Info'!$A$2:$T$500,12,FALSE)),K1121*0.0001*(1/VLOOKUP(B1121,'Plot Info'!$A$2:$T$500,13,FALSE)))</f>
        <v>0.27562499999999995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15.43</v>
      </c>
      <c r="P1121" s="12">
        <v>61</v>
      </c>
    </row>
    <row r="1122" spans="1:16">
      <c r="A1122" s="27" t="str">
        <f t="shared" si="51"/>
        <v>OOA034</v>
      </c>
      <c r="B1122" s="4" t="s">
        <v>305</v>
      </c>
      <c r="C1122" s="27" t="str">
        <f>VLOOKUP(B1122,'Plot Info'!$A$2:$T$500,2,FALSE)</f>
        <v>Oak Openings Toledo</v>
      </c>
      <c r="D1122" s="37" t="s">
        <v>232</v>
      </c>
      <c r="E1122" s="4" t="s">
        <v>36</v>
      </c>
      <c r="F1122" s="13" t="s">
        <v>15</v>
      </c>
      <c r="G1122" s="35" t="str">
        <f t="shared" si="52"/>
        <v>LIVE</v>
      </c>
      <c r="H1122" s="40">
        <v>44.2</v>
      </c>
      <c r="I1122" s="12">
        <v>1</v>
      </c>
      <c r="J1122" s="15">
        <v>0</v>
      </c>
      <c r="K1122" s="26">
        <f t="shared" si="53"/>
        <v>1534.3852679397912</v>
      </c>
      <c r="L1122" s="27">
        <f>IF(H1122&lt;VLOOKUP(B1122,'Plot Info'!$A$2:$T$500,9,FALSE),K1122*0.0001*(1/VLOOKUP(B1122,'Plot Info'!$A$2:$T$500,12,FALSE)),K1122*0.0001*(1/VLOOKUP(B1122,'Plot Info'!$A$2:$T$500,13,FALSE)))</f>
        <v>1.2210250000000002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15.27</v>
      </c>
      <c r="P1122" s="12">
        <v>33</v>
      </c>
    </row>
    <row r="1123" spans="1:16">
      <c r="A1123" s="27" t="str">
        <f t="shared" si="51"/>
        <v>OOA035</v>
      </c>
      <c r="B1123" s="4" t="s">
        <v>305</v>
      </c>
      <c r="C1123" s="27" t="str">
        <f>VLOOKUP(B1123,'Plot Info'!$A$2:$T$500,2,FALSE)</f>
        <v>Oak Openings Toledo</v>
      </c>
      <c r="D1123" s="37" t="s">
        <v>233</v>
      </c>
      <c r="E1123" s="4" t="s">
        <v>36</v>
      </c>
      <c r="F1123" s="13" t="s">
        <v>15</v>
      </c>
      <c r="G1123" s="35" t="str">
        <f t="shared" si="52"/>
        <v>LIVE</v>
      </c>
      <c r="H1123" s="40">
        <v>42.1</v>
      </c>
      <c r="I1123" s="12">
        <v>1</v>
      </c>
      <c r="J1123" s="15">
        <v>0</v>
      </c>
      <c r="K1123" s="26">
        <f t="shared" si="53"/>
        <v>1392.0475587872713</v>
      </c>
      <c r="L1123" s="27">
        <f>IF(H1123&lt;VLOOKUP(B1123,'Plot Info'!$A$2:$T$500,9,FALSE),K1123*0.0001*(1/VLOOKUP(B1123,'Plot Info'!$A$2:$T$500,12,FALSE)),K1123*0.0001*(1/VLOOKUP(B1123,'Plot Info'!$A$2:$T$500,13,FALSE)))</f>
        <v>1.10775625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17.190000000000001</v>
      </c>
      <c r="P1123" s="12">
        <v>18</v>
      </c>
    </row>
    <row r="1124" spans="1:16">
      <c r="A1124" s="27" t="str">
        <f t="shared" si="51"/>
        <v>OOA036</v>
      </c>
      <c r="B1124" s="4" t="s">
        <v>305</v>
      </c>
      <c r="C1124" s="27" t="str">
        <f>VLOOKUP(B1124,'Plot Info'!$A$2:$T$500,2,FALSE)</f>
        <v>Oak Openings Toledo</v>
      </c>
      <c r="D1124" s="37" t="s">
        <v>234</v>
      </c>
      <c r="E1124" s="4" t="s">
        <v>306</v>
      </c>
      <c r="F1124" s="13" t="s">
        <v>16</v>
      </c>
      <c r="G1124" s="35" t="str">
        <f t="shared" si="52"/>
        <v>LIVE</v>
      </c>
      <c r="H1124" s="40">
        <v>20.7</v>
      </c>
      <c r="I1124" s="12">
        <v>1</v>
      </c>
      <c r="J1124" s="15">
        <v>0</v>
      </c>
      <c r="K1124" s="26">
        <f t="shared" si="53"/>
        <v>336.53525903417255</v>
      </c>
      <c r="L1124" s="27">
        <f>IF(H1124&lt;VLOOKUP(B1124,'Plot Info'!$A$2:$T$500,9,FALSE),K1124*0.0001*(1/VLOOKUP(B1124,'Plot Info'!$A$2:$T$500,12,FALSE)),K1124*0.0001*(1/VLOOKUP(B1124,'Plot Info'!$A$2:$T$500,13,FALSE)))</f>
        <v>0.26780624999999991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17.97</v>
      </c>
      <c r="P1124" s="12">
        <v>0</v>
      </c>
    </row>
    <row r="1125" spans="1:16">
      <c r="A1125" s="27" t="str">
        <f t="shared" si="51"/>
        <v>OOA037</v>
      </c>
      <c r="B1125" s="4" t="s">
        <v>305</v>
      </c>
      <c r="C1125" s="27" t="str">
        <f>VLOOKUP(B1125,'Plot Info'!$A$2:$T$500,2,FALSE)</f>
        <v>Oak Openings Toledo</v>
      </c>
      <c r="D1125" s="37" t="s">
        <v>235</v>
      </c>
      <c r="E1125" s="4" t="s">
        <v>37</v>
      </c>
      <c r="F1125" s="13" t="s">
        <v>236</v>
      </c>
      <c r="G1125" s="35" t="str">
        <f t="shared" si="52"/>
        <v>LIVE</v>
      </c>
      <c r="H1125" s="40">
        <v>56</v>
      </c>
      <c r="I1125" s="12">
        <v>1</v>
      </c>
      <c r="J1125" s="15">
        <v>0</v>
      </c>
      <c r="K1125" s="26">
        <f t="shared" si="53"/>
        <v>2463.0086404143976</v>
      </c>
      <c r="L1125" s="27">
        <f>IF(H1125&lt;VLOOKUP(B1125,'Plot Info'!$A$2:$T$500,9,FALSE),K1125*0.0001*(1/VLOOKUP(B1125,'Plot Info'!$A$2:$T$500,12,FALSE)),K1125*0.0001*(1/VLOOKUP(B1125,'Plot Info'!$A$2:$T$500,13,FALSE)))</f>
        <v>1.96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16.38</v>
      </c>
      <c r="P1125" s="12">
        <v>345</v>
      </c>
    </row>
    <row r="1126" spans="1:16">
      <c r="A1126" s="27" t="str">
        <f t="shared" si="51"/>
        <v>OOA038</v>
      </c>
      <c r="B1126" s="4" t="s">
        <v>305</v>
      </c>
      <c r="C1126" s="27" t="str">
        <f>VLOOKUP(B1126,'Plot Info'!$A$2:$T$500,2,FALSE)</f>
        <v>Oak Openings Toledo</v>
      </c>
      <c r="D1126" s="37" t="s">
        <v>238</v>
      </c>
      <c r="E1126" s="4" t="s">
        <v>37</v>
      </c>
      <c r="F1126" s="13" t="s">
        <v>236</v>
      </c>
      <c r="G1126" s="35" t="str">
        <f t="shared" si="52"/>
        <v>LIVE</v>
      </c>
      <c r="H1126" s="40">
        <v>59.1</v>
      </c>
      <c r="I1126" s="12">
        <v>1</v>
      </c>
      <c r="J1126" s="15">
        <v>0</v>
      </c>
      <c r="K1126" s="26">
        <f t="shared" si="53"/>
        <v>2743.2465590962411</v>
      </c>
      <c r="L1126" s="27">
        <f>IF(H1126&lt;VLOOKUP(B1126,'Plot Info'!$A$2:$T$500,9,FALSE),K1126*0.0001*(1/VLOOKUP(B1126,'Plot Info'!$A$2:$T$500,12,FALSE)),K1126*0.0001*(1/VLOOKUP(B1126,'Plot Info'!$A$2:$T$500,13,FALSE)))</f>
        <v>2.18300625</v>
      </c>
      <c r="M1126" s="27">
        <f>IF(H1126&lt;VLOOKUP(B1126,'Plot Info'!$A$2:$T$500,9,FALSE),I1126*1/(VLOOKUP(B1126,'Plot Info'!$A$2:$T$500,12,FALSE)),I1126*1/(VLOOKUP(B1126,'Plot Info'!$A$2:$T$500,13,FALSE)))</f>
        <v>7.9577471545947667</v>
      </c>
      <c r="O1126" s="40">
        <v>16.93</v>
      </c>
      <c r="P1126" s="12">
        <v>340</v>
      </c>
    </row>
    <row r="1127" spans="1:16">
      <c r="A1127" s="27" t="str">
        <f t="shared" si="51"/>
        <v>OOA039</v>
      </c>
      <c r="B1127" s="4" t="s">
        <v>305</v>
      </c>
      <c r="C1127" s="27" t="str">
        <f>VLOOKUP(B1127,'Plot Info'!$A$2:$T$500,2,FALSE)</f>
        <v>Oak Openings Toledo</v>
      </c>
      <c r="D1127" s="37" t="s">
        <v>239</v>
      </c>
      <c r="E1127" s="4" t="s">
        <v>36</v>
      </c>
      <c r="F1127" s="13" t="s">
        <v>16</v>
      </c>
      <c r="G1127" s="35" t="str">
        <f t="shared" si="52"/>
        <v>LIVE</v>
      </c>
      <c r="H1127" s="40">
        <v>33.700000000000003</v>
      </c>
      <c r="I1127" s="12">
        <v>1</v>
      </c>
      <c r="J1127" s="15">
        <v>0</v>
      </c>
      <c r="K1127" s="26">
        <f t="shared" si="53"/>
        <v>891.96884018884828</v>
      </c>
      <c r="L1127" s="27">
        <f>IF(H1127&lt;VLOOKUP(B1127,'Plot Info'!$A$2:$T$500,9,FALSE),K1127*0.0001*(1/VLOOKUP(B1127,'Plot Info'!$A$2:$T$500,12,FALSE)),K1127*0.0001*(1/VLOOKUP(B1127,'Plot Info'!$A$2:$T$500,13,FALSE)))</f>
        <v>0.70980625000000019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N1127" s="8" t="s">
        <v>307</v>
      </c>
      <c r="O1127" s="40">
        <v>13.25</v>
      </c>
      <c r="P1127" s="12">
        <v>334</v>
      </c>
    </row>
    <row r="1128" spans="1:16">
      <c r="A1128" s="27" t="str">
        <f t="shared" si="51"/>
        <v>OOA040</v>
      </c>
      <c r="B1128" s="4" t="s">
        <v>305</v>
      </c>
      <c r="C1128" s="27" t="str">
        <f>VLOOKUP(B1128,'Plot Info'!$A$2:$T$500,2,FALSE)</f>
        <v>Oak Openings Toledo</v>
      </c>
      <c r="D1128" s="37" t="s">
        <v>240</v>
      </c>
      <c r="E1128" s="4" t="s">
        <v>36</v>
      </c>
      <c r="F1128" s="13" t="s">
        <v>15</v>
      </c>
      <c r="G1128" s="35" t="str">
        <f t="shared" si="52"/>
        <v>LIVE</v>
      </c>
      <c r="H1128" s="40">
        <v>32.9</v>
      </c>
      <c r="I1128" s="12">
        <v>1</v>
      </c>
      <c r="J1128" s="15">
        <v>0</v>
      </c>
      <c r="K1128" s="26">
        <f t="shared" si="53"/>
        <v>850.12282604303186</v>
      </c>
      <c r="L1128" s="27">
        <f>IF(H1128&lt;VLOOKUP(B1128,'Plot Info'!$A$2:$T$500,9,FALSE),K1128*0.0001*(1/VLOOKUP(B1128,'Plot Info'!$A$2:$T$500,12,FALSE)),K1128*0.0001*(1/VLOOKUP(B1128,'Plot Info'!$A$2:$T$500,13,FALSE)))</f>
        <v>0.67650624999999986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20</v>
      </c>
      <c r="P1128" s="12">
        <v>285</v>
      </c>
    </row>
    <row r="1129" spans="1:16">
      <c r="A1129" s="27" t="str">
        <f t="shared" si="51"/>
        <v>OOA041</v>
      </c>
      <c r="B1129" s="4" t="s">
        <v>305</v>
      </c>
      <c r="C1129" s="27" t="str">
        <f>VLOOKUP(B1129,'Plot Info'!$A$2:$T$500,2,FALSE)</f>
        <v>Oak Openings Toledo</v>
      </c>
      <c r="D1129" s="37" t="s">
        <v>241</v>
      </c>
      <c r="E1129" s="4" t="s">
        <v>36</v>
      </c>
      <c r="F1129" s="13" t="s">
        <v>16</v>
      </c>
      <c r="G1129" s="35" t="str">
        <f t="shared" si="52"/>
        <v>LIVE</v>
      </c>
      <c r="H1129" s="40">
        <v>21.1</v>
      </c>
      <c r="I1129" s="12">
        <v>1</v>
      </c>
      <c r="J1129" s="15">
        <v>0</v>
      </c>
      <c r="K1129" s="26">
        <f t="shared" si="53"/>
        <v>349.66711632617796</v>
      </c>
      <c r="L1129" s="27">
        <f>IF(H1129&lt;VLOOKUP(B1129,'Plot Info'!$A$2:$T$500,9,FALSE),K1129*0.0001*(1/VLOOKUP(B1129,'Plot Info'!$A$2:$T$500,12,FALSE)),K1129*0.0001*(1/VLOOKUP(B1129,'Plot Info'!$A$2:$T$500,13,FALSE)))</f>
        <v>0.27825624999999998</v>
      </c>
      <c r="M1129" s="27">
        <f>IF(H1129&lt;VLOOKUP(B1129,'Plot Info'!$A$2:$T$500,9,FALSE),I1129*1/(VLOOKUP(B1129,'Plot Info'!$A$2:$T$500,12,FALSE)),I1129*1/(VLOOKUP(B1129,'Plot Info'!$A$2:$T$500,13,FALSE)))</f>
        <v>7.9577471545947667</v>
      </c>
      <c r="O1129" s="40">
        <v>17.059999999999999</v>
      </c>
      <c r="P1129" s="12">
        <v>263</v>
      </c>
    </row>
    <row r="1130" spans="1:16">
      <c r="A1130" s="27" t="str">
        <f t="shared" si="51"/>
        <v>OOA042</v>
      </c>
      <c r="B1130" s="4" t="s">
        <v>305</v>
      </c>
      <c r="C1130" s="27" t="str">
        <f>VLOOKUP(B1130,'Plot Info'!$A$2:$T$500,2,FALSE)</f>
        <v>Oak Openings Toledo</v>
      </c>
      <c r="D1130" s="37" t="s">
        <v>242</v>
      </c>
      <c r="E1130" s="4" t="s">
        <v>36</v>
      </c>
      <c r="F1130" s="13" t="s">
        <v>15</v>
      </c>
      <c r="G1130" s="35" t="str">
        <f t="shared" si="52"/>
        <v>LIVE</v>
      </c>
      <c r="H1130" s="40">
        <v>32</v>
      </c>
      <c r="I1130" s="12">
        <v>1</v>
      </c>
      <c r="J1130" s="15">
        <v>0</v>
      </c>
      <c r="K1130" s="26">
        <f t="shared" si="53"/>
        <v>804.24771931898704</v>
      </c>
      <c r="L1130" s="27">
        <f>IF(H1130&lt;VLOOKUP(B1130,'Plot Info'!$A$2:$T$500,9,FALSE),K1130*0.0001*(1/VLOOKUP(B1130,'Plot Info'!$A$2:$T$500,12,FALSE)),K1130*0.0001*(1/VLOOKUP(B1130,'Plot Info'!$A$2:$T$500,13,FALSE)))</f>
        <v>0.64</v>
      </c>
      <c r="M1130" s="27">
        <f>IF(H1130&lt;VLOOKUP(B1130,'Plot Info'!$A$2:$T$500,9,FALSE),I1130*1/(VLOOKUP(B1130,'Plot Info'!$A$2:$T$500,12,FALSE)),I1130*1/(VLOOKUP(B1130,'Plot Info'!$A$2:$T$500,13,FALSE)))</f>
        <v>7.9577471545947667</v>
      </c>
      <c r="O1130" s="40">
        <v>19.12</v>
      </c>
      <c r="P1130" s="12">
        <v>225</v>
      </c>
    </row>
    <row r="1131" spans="1:16">
      <c r="A1131" s="27" t="str">
        <f t="shared" si="51"/>
        <v>OOA043</v>
      </c>
      <c r="B1131" s="4" t="s">
        <v>305</v>
      </c>
      <c r="C1131" s="27" t="str">
        <f>VLOOKUP(B1131,'Plot Info'!$A$2:$T$500,2,FALSE)</f>
        <v>Oak Openings Toledo</v>
      </c>
      <c r="D1131" s="37" t="s">
        <v>243</v>
      </c>
      <c r="E1131" s="4" t="s">
        <v>8</v>
      </c>
      <c r="F1131" s="13" t="s">
        <v>15</v>
      </c>
      <c r="G1131" s="35" t="str">
        <f t="shared" si="52"/>
        <v>LIVE</v>
      </c>
      <c r="H1131" s="40">
        <v>34.700000000000003</v>
      </c>
      <c r="I1131" s="12">
        <v>1</v>
      </c>
      <c r="J1131" s="15">
        <v>0</v>
      </c>
      <c r="K1131" s="26">
        <f t="shared" si="53"/>
        <v>945.69007456523366</v>
      </c>
      <c r="L1131" s="27">
        <f>IF(H1131&lt;VLOOKUP(B1131,'Plot Info'!$A$2:$T$500,9,FALSE),K1131*0.0001*(1/VLOOKUP(B1131,'Plot Info'!$A$2:$T$500,12,FALSE)),K1131*0.0001*(1/VLOOKUP(B1131,'Plot Info'!$A$2:$T$500,13,FALSE)))</f>
        <v>0.75255625000000015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19.989999999999998</v>
      </c>
      <c r="P1131" s="12">
        <v>200</v>
      </c>
    </row>
    <row r="1132" spans="1:16">
      <c r="A1132" s="27" t="str">
        <f t="shared" si="51"/>
        <v>OOA044</v>
      </c>
      <c r="B1132" s="4" t="s">
        <v>305</v>
      </c>
      <c r="C1132" s="27" t="str">
        <f>VLOOKUP(B1132,'Plot Info'!$A$2:$T$500,2,FALSE)</f>
        <v>Oak Openings Toledo</v>
      </c>
      <c r="D1132" s="37" t="s">
        <v>244</v>
      </c>
      <c r="E1132" s="4" t="s">
        <v>8</v>
      </c>
      <c r="F1132" s="13" t="s">
        <v>81</v>
      </c>
      <c r="G1132" s="35" t="str">
        <f t="shared" si="52"/>
        <v>DEAD</v>
      </c>
      <c r="H1132" s="40">
        <v>31.1</v>
      </c>
      <c r="I1132" s="12">
        <v>1</v>
      </c>
      <c r="J1132" s="15">
        <v>0</v>
      </c>
      <c r="K1132" s="26">
        <f t="shared" si="53"/>
        <v>759.64495761964599</v>
      </c>
      <c r="L1132" s="27">
        <f>IF(H1132&lt;VLOOKUP(B1132,'Plot Info'!$A$2:$T$500,9,FALSE),K1132*0.0001*(1/VLOOKUP(B1132,'Plot Info'!$A$2:$T$500,12,FALSE)),K1132*0.0001*(1/VLOOKUP(B1132,'Plot Info'!$A$2:$T$500,13,FALSE)))</f>
        <v>0.60450625000000013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15.14</v>
      </c>
      <c r="P1132" s="12">
        <v>167</v>
      </c>
    </row>
    <row r="1133" spans="1:16">
      <c r="A1133" s="27" t="str">
        <f t="shared" si="51"/>
        <v>OOA045</v>
      </c>
      <c r="B1133" s="4" t="s">
        <v>305</v>
      </c>
      <c r="C1133" s="27" t="str">
        <f>VLOOKUP(B1133,'Plot Info'!$A$2:$T$500,2,FALSE)</f>
        <v>Oak Openings Toledo</v>
      </c>
      <c r="D1133" s="37" t="s">
        <v>245</v>
      </c>
      <c r="E1133" s="4" t="s">
        <v>36</v>
      </c>
      <c r="F1133" s="13" t="s">
        <v>16</v>
      </c>
      <c r="G1133" s="35" t="str">
        <f t="shared" si="52"/>
        <v>LIVE</v>
      </c>
      <c r="H1133" s="40">
        <v>21.4</v>
      </c>
      <c r="I1133" s="12">
        <v>1</v>
      </c>
      <c r="J1133" s="15">
        <v>0</v>
      </c>
      <c r="K1133" s="26">
        <f t="shared" si="53"/>
        <v>359.68094290949534</v>
      </c>
      <c r="L1133" s="27">
        <f>IF(H1133&lt;VLOOKUP(B1133,'Plot Info'!$A$2:$T$500,9,FALSE),K1133*0.0001*(1/VLOOKUP(B1133,'Plot Info'!$A$2:$T$500,12,FALSE)),K1133*0.0001*(1/VLOOKUP(B1133,'Plot Info'!$A$2:$T$500,13,FALSE)))</f>
        <v>0.28622499999999995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18</v>
      </c>
      <c r="P1133" s="12">
        <v>150</v>
      </c>
    </row>
    <row r="1134" spans="1:16">
      <c r="A1134" s="27" t="str">
        <f t="shared" si="51"/>
        <v>OOA046</v>
      </c>
      <c r="B1134" s="4" t="s">
        <v>305</v>
      </c>
      <c r="C1134" s="27" t="str">
        <f>VLOOKUP(B1134,'Plot Info'!$A$2:$T$500,2,FALSE)</f>
        <v>Oak Openings Toledo</v>
      </c>
      <c r="D1134" s="37" t="s">
        <v>268</v>
      </c>
      <c r="E1134" s="4" t="s">
        <v>37</v>
      </c>
      <c r="F1134" s="13" t="s">
        <v>15</v>
      </c>
      <c r="G1134" s="35" t="str">
        <f t="shared" si="52"/>
        <v>LIVE</v>
      </c>
      <c r="H1134" s="40">
        <v>38.4</v>
      </c>
      <c r="I1134" s="12">
        <v>1</v>
      </c>
      <c r="J1134" s="15">
        <v>0</v>
      </c>
      <c r="K1134" s="26">
        <f t="shared" si="53"/>
        <v>1158.1167158193414</v>
      </c>
      <c r="L1134" s="27">
        <f>IF(H1134&lt;VLOOKUP(B1134,'Plot Info'!$A$2:$T$500,9,FALSE),K1134*0.0001*(1/VLOOKUP(B1134,'Plot Info'!$A$2:$T$500,12,FALSE)),K1134*0.0001*(1/VLOOKUP(B1134,'Plot Info'!$A$2:$T$500,13,FALSE)))</f>
        <v>0.92160000000000009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15.54</v>
      </c>
      <c r="P1134" s="12">
        <v>138</v>
      </c>
    </row>
    <row r="1135" spans="1:16">
      <c r="A1135" s="27" t="str">
        <f t="shared" si="51"/>
        <v>OOB001</v>
      </c>
      <c r="B1135" s="4" t="s">
        <v>308</v>
      </c>
      <c r="C1135" s="27" t="str">
        <f>VLOOKUP(B1135,'Plot Info'!$A$2:$T$500,2,FALSE)</f>
        <v>Oak Openings Toledo</v>
      </c>
      <c r="D1135" s="37" t="s">
        <v>161</v>
      </c>
      <c r="E1135" s="4" t="s">
        <v>37</v>
      </c>
      <c r="F1135" s="13" t="s">
        <v>236</v>
      </c>
      <c r="G1135" s="35" t="str">
        <f t="shared" si="52"/>
        <v>LIVE</v>
      </c>
      <c r="H1135" s="40">
        <v>50.5</v>
      </c>
      <c r="I1135" s="12">
        <v>1</v>
      </c>
      <c r="J1135" s="15">
        <v>0</v>
      </c>
      <c r="K1135" s="26">
        <f t="shared" si="53"/>
        <v>2002.9616662043425</v>
      </c>
      <c r="L1135" s="27">
        <f>IF(H1135&lt;VLOOKUP(B1135,'Plot Info'!$A$2:$T$500,9,FALSE),K1135*0.0001*(1/VLOOKUP(B1135,'Plot Info'!$A$2:$T$500,12,FALSE)),K1135*0.0001*(1/VLOOKUP(B1135,'Plot Info'!$A$2:$T$500,13,FALSE)))</f>
        <v>1.5939062500000001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3.2</v>
      </c>
      <c r="P1135" s="12">
        <v>197</v>
      </c>
    </row>
    <row r="1136" spans="1:16">
      <c r="A1136" s="27" t="str">
        <f t="shared" si="51"/>
        <v>OOB002</v>
      </c>
      <c r="B1136" s="4" t="s">
        <v>308</v>
      </c>
      <c r="C1136" s="27" t="str">
        <f>VLOOKUP(B1136,'Plot Info'!$A$2:$T$500,2,FALSE)</f>
        <v>Oak Openings Toledo</v>
      </c>
      <c r="D1136" s="37" t="s">
        <v>162</v>
      </c>
      <c r="E1136" s="4" t="s">
        <v>10</v>
      </c>
      <c r="F1136" s="13" t="s">
        <v>214</v>
      </c>
      <c r="G1136" s="35" t="str">
        <f t="shared" si="52"/>
        <v>LIVE</v>
      </c>
      <c r="H1136" s="40">
        <v>11.4</v>
      </c>
      <c r="I1136" s="12">
        <v>1</v>
      </c>
      <c r="J1136" s="15">
        <v>0</v>
      </c>
      <c r="K1136" s="26">
        <f t="shared" si="53"/>
        <v>102.07034531513239</v>
      </c>
      <c r="L1136" s="27">
        <f>IF(H1136&lt;VLOOKUP(B1136,'Plot Info'!$A$2:$T$500,9,FALSE),K1136*0.0001*(1/VLOOKUP(B1136,'Plot Info'!$A$2:$T$500,12,FALSE)),K1136*0.0001*(1/VLOOKUP(B1136,'Plot Info'!$A$2:$T$500,13,FALSE)))</f>
        <v>0.19224852071005921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4.93</v>
      </c>
      <c r="P1136" s="12">
        <v>174</v>
      </c>
    </row>
    <row r="1137" spans="1:16">
      <c r="A1137" s="27" t="str">
        <f t="shared" si="51"/>
        <v>OOB003</v>
      </c>
      <c r="B1137" s="4" t="s">
        <v>308</v>
      </c>
      <c r="C1137" s="27" t="str">
        <f>VLOOKUP(B1137,'Plot Info'!$A$2:$T$500,2,FALSE)</f>
        <v>Oak Openings Toledo</v>
      </c>
      <c r="D1137" s="37" t="s">
        <v>163</v>
      </c>
      <c r="E1137" s="4" t="s">
        <v>37</v>
      </c>
      <c r="F1137" s="13" t="s">
        <v>236</v>
      </c>
      <c r="G1137" s="35" t="str">
        <f t="shared" si="52"/>
        <v>LIVE</v>
      </c>
      <c r="H1137" s="40">
        <v>57.55</v>
      </c>
      <c r="I1137" s="12">
        <v>1</v>
      </c>
      <c r="J1137" s="15">
        <v>0</v>
      </c>
      <c r="K1137" s="26">
        <f t="shared" si="53"/>
        <v>2601.2406806677568</v>
      </c>
      <c r="L1137" s="27">
        <f>IF(H1137&lt;VLOOKUP(B1137,'Plot Info'!$A$2:$T$500,9,FALSE),K1137*0.0001*(1/VLOOKUP(B1137,'Plot Info'!$A$2:$T$500,12,FALSE)),K1137*0.0001*(1/VLOOKUP(B1137,'Plot Info'!$A$2:$T$500,13,FALSE)))</f>
        <v>2.0700015624999994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7.22</v>
      </c>
      <c r="P1137" s="12">
        <v>191</v>
      </c>
    </row>
    <row r="1138" spans="1:16">
      <c r="A1138" s="27" t="str">
        <f t="shared" si="51"/>
        <v>OOB004</v>
      </c>
      <c r="B1138" s="4" t="s">
        <v>308</v>
      </c>
      <c r="C1138" s="27" t="str">
        <f>VLOOKUP(B1138,'Plot Info'!$A$2:$T$500,2,FALSE)</f>
        <v>Oak Openings Toledo</v>
      </c>
      <c r="D1138" s="37" t="s">
        <v>164</v>
      </c>
      <c r="E1138" s="4" t="s">
        <v>10</v>
      </c>
      <c r="F1138" s="13" t="s">
        <v>214</v>
      </c>
      <c r="G1138" s="35" t="str">
        <f t="shared" si="52"/>
        <v>LIVE</v>
      </c>
      <c r="H1138" s="40">
        <v>13.7</v>
      </c>
      <c r="I1138" s="12">
        <v>1</v>
      </c>
      <c r="J1138" s="15">
        <v>0</v>
      </c>
      <c r="K1138" s="26">
        <f t="shared" si="53"/>
        <v>147.41138128806705</v>
      </c>
      <c r="L1138" s="27">
        <f>IF(H1138&lt;VLOOKUP(B1138,'Plot Info'!$A$2:$T$500,9,FALSE),K1138*0.0001*(1/VLOOKUP(B1138,'Plot Info'!$A$2:$T$500,12,FALSE)),K1138*0.0001*(1/VLOOKUP(B1138,'Plot Info'!$A$2:$T$500,13,FALSE)))</f>
        <v>0.2776479289940828</v>
      </c>
      <c r="M1138" s="27">
        <f>IF(H1138&lt;VLOOKUP(B1138,'Plot Info'!$A$2:$T$500,9,FALSE),I1138*1/(VLOOKUP(B1138,'Plot Info'!$A$2:$T$500,12,FALSE)),I1138*1/(VLOOKUP(B1138,'Plot Info'!$A$2:$T$500,13,FALSE)))</f>
        <v>18.834904507916608</v>
      </c>
      <c r="O1138" s="40">
        <v>8.42</v>
      </c>
      <c r="P1138" s="12">
        <v>168</v>
      </c>
    </row>
    <row r="1139" spans="1:16">
      <c r="A1139" s="27" t="str">
        <f t="shared" si="51"/>
        <v>OOB005</v>
      </c>
      <c r="B1139" s="4" t="s">
        <v>308</v>
      </c>
      <c r="C1139" s="27" t="str">
        <f>VLOOKUP(B1139,'Plot Info'!$A$2:$T$500,2,FALSE)</f>
        <v>Oak Openings Toledo</v>
      </c>
      <c r="D1139" s="37" t="s">
        <v>165</v>
      </c>
      <c r="E1139" s="4" t="s">
        <v>14</v>
      </c>
      <c r="F1139" s="13" t="s">
        <v>81</v>
      </c>
      <c r="G1139" s="35" t="str">
        <f t="shared" si="52"/>
        <v>DEAD</v>
      </c>
      <c r="H1139" s="40">
        <v>20.05</v>
      </c>
      <c r="I1139" s="12">
        <v>1</v>
      </c>
      <c r="J1139" s="15">
        <v>0</v>
      </c>
      <c r="K1139" s="26">
        <f t="shared" si="53"/>
        <v>315.73202518118273</v>
      </c>
      <c r="L1139" s="27">
        <f>IF(H1139&lt;VLOOKUP(B1139,'Plot Info'!$A$2:$T$500,9,FALSE),K1139*0.0001*(1/VLOOKUP(B1139,'Plot Info'!$A$2:$T$500,12,FALSE)),K1139*0.0001*(1/VLOOKUP(B1139,'Plot Info'!$A$2:$T$500,13,FALSE)))</f>
        <v>0.25125156250000003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10.86</v>
      </c>
      <c r="P1139" s="12">
        <v>180</v>
      </c>
    </row>
    <row r="1140" spans="1:16">
      <c r="A1140" s="27" t="str">
        <f t="shared" si="51"/>
        <v>OOB006</v>
      </c>
      <c r="B1140" s="4" t="s">
        <v>308</v>
      </c>
      <c r="C1140" s="27" t="str">
        <f>VLOOKUP(B1140,'Plot Info'!$A$2:$T$500,2,FALSE)</f>
        <v>Oak Openings Toledo</v>
      </c>
      <c r="D1140" s="37" t="s">
        <v>166</v>
      </c>
      <c r="E1140" s="4" t="s">
        <v>36</v>
      </c>
      <c r="F1140" s="13" t="s">
        <v>214</v>
      </c>
      <c r="G1140" s="35" t="str">
        <f t="shared" si="52"/>
        <v>LIVE</v>
      </c>
      <c r="H1140" s="40">
        <v>19.7</v>
      </c>
      <c r="I1140" s="12">
        <v>1</v>
      </c>
      <c r="J1140" s="15">
        <v>0</v>
      </c>
      <c r="K1140" s="26">
        <f t="shared" si="53"/>
        <v>304.80517323291571</v>
      </c>
      <c r="L1140" s="27">
        <f>IF(H1140&lt;VLOOKUP(B1140,'Plot Info'!$A$2:$T$500,9,FALSE),K1140*0.0001*(1/VLOOKUP(B1140,'Plot Info'!$A$2:$T$500,12,FALSE)),K1140*0.0001*(1/VLOOKUP(B1140,'Plot Info'!$A$2:$T$500,13,FALSE)))</f>
        <v>0.57409763313609474</v>
      </c>
      <c r="M1140" s="27">
        <f>IF(H1140&lt;VLOOKUP(B1140,'Plot Info'!$A$2:$T$500,9,FALSE),I1140*1/(VLOOKUP(B1140,'Plot Info'!$A$2:$T$500,12,FALSE)),I1140*1/(VLOOKUP(B1140,'Plot Info'!$A$2:$T$500,13,FALSE)))</f>
        <v>18.834904507916608</v>
      </c>
      <c r="O1140" s="40">
        <v>12.32</v>
      </c>
      <c r="P1140" s="12">
        <v>165</v>
      </c>
    </row>
    <row r="1141" spans="1:16">
      <c r="A1141" s="27" t="str">
        <f t="shared" si="51"/>
        <v>OOB007</v>
      </c>
      <c r="B1141" s="4" t="s">
        <v>308</v>
      </c>
      <c r="C1141" s="27" t="str">
        <f>VLOOKUP(B1141,'Plot Info'!$A$2:$T$500,2,FALSE)</f>
        <v>Oak Openings Toledo</v>
      </c>
      <c r="D1141" s="37" t="s">
        <v>167</v>
      </c>
      <c r="E1141" s="4" t="s">
        <v>37</v>
      </c>
      <c r="F1141" s="13" t="s">
        <v>236</v>
      </c>
      <c r="G1141" s="35" t="str">
        <f t="shared" si="52"/>
        <v>LIVE</v>
      </c>
      <c r="H1141" s="40">
        <v>38.299999999999997</v>
      </c>
      <c r="I1141" s="12">
        <v>1</v>
      </c>
      <c r="J1141" s="15">
        <v>0</v>
      </c>
      <c r="K1141" s="26">
        <f t="shared" si="53"/>
        <v>1152.0927119060827</v>
      </c>
      <c r="L1141" s="27">
        <f>IF(H1141&lt;VLOOKUP(B1141,'Plot Info'!$A$2:$T$500,9,FALSE),K1141*0.0001*(1/VLOOKUP(B1141,'Plot Info'!$A$2:$T$500,12,FALSE)),K1141*0.0001*(1/VLOOKUP(B1141,'Plot Info'!$A$2:$T$500,13,FALSE)))</f>
        <v>0.91680624999999982</v>
      </c>
      <c r="M1141" s="27">
        <f>IF(H1141&lt;VLOOKUP(B1141,'Plot Info'!$A$2:$T$500,9,FALSE),I1141*1/(VLOOKUP(B1141,'Plot Info'!$A$2:$T$500,12,FALSE)),I1141*1/(VLOOKUP(B1141,'Plot Info'!$A$2:$T$500,13,FALSE)))</f>
        <v>7.9577471545947667</v>
      </c>
      <c r="O1141" s="40">
        <v>12.92</v>
      </c>
      <c r="P1141" s="12">
        <v>115</v>
      </c>
    </row>
    <row r="1142" spans="1:16">
      <c r="A1142" s="27" t="str">
        <f t="shared" si="51"/>
        <v>OOB008</v>
      </c>
      <c r="B1142" s="4" t="s">
        <v>308</v>
      </c>
      <c r="C1142" s="27" t="str">
        <f>VLOOKUP(B1142,'Plot Info'!$A$2:$T$500,2,FALSE)</f>
        <v>Oak Openings Toledo</v>
      </c>
      <c r="D1142" s="37" t="s">
        <v>168</v>
      </c>
      <c r="E1142" s="4" t="s">
        <v>37</v>
      </c>
      <c r="F1142" s="13" t="s">
        <v>15</v>
      </c>
      <c r="G1142" s="35" t="str">
        <f t="shared" si="52"/>
        <v>LIVE</v>
      </c>
      <c r="H1142" s="40">
        <v>33.700000000000003</v>
      </c>
      <c r="I1142" s="12">
        <v>1</v>
      </c>
      <c r="J1142" s="15">
        <v>0</v>
      </c>
      <c r="K1142" s="26">
        <f t="shared" si="53"/>
        <v>891.96884018884828</v>
      </c>
      <c r="L1142" s="27">
        <f>IF(H1142&lt;VLOOKUP(B1142,'Plot Info'!$A$2:$T$500,9,FALSE),K1142*0.0001*(1/VLOOKUP(B1142,'Plot Info'!$A$2:$T$500,12,FALSE)),K1142*0.0001*(1/VLOOKUP(B1142,'Plot Info'!$A$2:$T$500,13,FALSE)))</f>
        <v>0.70980625000000019</v>
      </c>
      <c r="M1142" s="27">
        <f>IF(H1142&lt;VLOOKUP(B1142,'Plot Info'!$A$2:$T$500,9,FALSE),I1142*1/(VLOOKUP(B1142,'Plot Info'!$A$2:$T$500,12,FALSE)),I1142*1/(VLOOKUP(B1142,'Plot Info'!$A$2:$T$500,13,FALSE)))</f>
        <v>7.9577471545947667</v>
      </c>
      <c r="O1142" s="40">
        <v>10.65</v>
      </c>
      <c r="P1142" s="12">
        <v>103</v>
      </c>
    </row>
    <row r="1143" spans="1:16">
      <c r="A1143" s="27" t="str">
        <f t="shared" si="51"/>
        <v>OOB009</v>
      </c>
      <c r="B1143" s="4" t="s">
        <v>308</v>
      </c>
      <c r="C1143" s="27" t="str">
        <f>VLOOKUP(B1143,'Plot Info'!$A$2:$T$500,2,FALSE)</f>
        <v>Oak Openings Toledo</v>
      </c>
      <c r="D1143" s="37" t="s">
        <v>169</v>
      </c>
      <c r="E1143" s="4" t="s">
        <v>36</v>
      </c>
      <c r="F1143" s="13" t="s">
        <v>16</v>
      </c>
      <c r="G1143" s="35" t="str">
        <f t="shared" si="52"/>
        <v>LIVE</v>
      </c>
      <c r="H1143" s="40">
        <v>24.3</v>
      </c>
      <c r="I1143" s="12">
        <v>1</v>
      </c>
      <c r="J1143" s="15">
        <v>0</v>
      </c>
      <c r="K1143" s="26">
        <f t="shared" si="53"/>
        <v>463.76976150455926</v>
      </c>
      <c r="L1143" s="27">
        <f>IF(H1143&lt;VLOOKUP(B1143,'Plot Info'!$A$2:$T$500,9,FALSE),K1143*0.0001*(1/VLOOKUP(B1143,'Plot Info'!$A$2:$T$500,12,FALSE)),K1143*0.0001*(1/VLOOKUP(B1143,'Plot Info'!$A$2:$T$500,13,FALSE)))</f>
        <v>0.36905624999999997</v>
      </c>
      <c r="M1143" s="27">
        <f>IF(H1143&lt;VLOOKUP(B1143,'Plot Info'!$A$2:$T$500,9,FALSE),I1143*1/(VLOOKUP(B1143,'Plot Info'!$A$2:$T$500,12,FALSE)),I1143*1/(VLOOKUP(B1143,'Plot Info'!$A$2:$T$500,13,FALSE)))</f>
        <v>7.9577471545947667</v>
      </c>
      <c r="O1143" s="40">
        <v>7.43</v>
      </c>
      <c r="P1143" s="12">
        <v>95</v>
      </c>
    </row>
    <row r="1144" spans="1:16">
      <c r="A1144" s="27" t="str">
        <f t="shared" si="51"/>
        <v>OOB010</v>
      </c>
      <c r="B1144" s="4" t="s">
        <v>308</v>
      </c>
      <c r="C1144" s="27" t="str">
        <f>VLOOKUP(B1144,'Plot Info'!$A$2:$T$500,2,FALSE)</f>
        <v>Oak Openings Toledo</v>
      </c>
      <c r="D1144" s="37" t="s">
        <v>170</v>
      </c>
      <c r="E1144" s="4" t="s">
        <v>37</v>
      </c>
      <c r="F1144" s="13" t="s">
        <v>16</v>
      </c>
      <c r="G1144" s="35" t="str">
        <f t="shared" si="52"/>
        <v>LIVE</v>
      </c>
      <c r="H1144" s="40">
        <v>38.299999999999997</v>
      </c>
      <c r="I1144" s="12">
        <v>1</v>
      </c>
      <c r="J1144" s="15">
        <v>0</v>
      </c>
      <c r="K1144" s="26">
        <f t="shared" si="53"/>
        <v>1152.0927119060827</v>
      </c>
      <c r="L1144" s="27">
        <f>IF(H1144&lt;VLOOKUP(B1144,'Plot Info'!$A$2:$T$500,9,FALSE),K1144*0.0001*(1/VLOOKUP(B1144,'Plot Info'!$A$2:$T$500,12,FALSE)),K1144*0.0001*(1/VLOOKUP(B1144,'Plot Info'!$A$2:$T$500,13,FALSE)))</f>
        <v>0.91680624999999982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8.9700000000000006</v>
      </c>
      <c r="P1144" s="12">
        <v>67</v>
      </c>
    </row>
    <row r="1145" spans="1:16">
      <c r="A1145" s="27" t="str">
        <f t="shared" si="51"/>
        <v>OOB011</v>
      </c>
      <c r="B1145" s="4" t="s">
        <v>308</v>
      </c>
      <c r="C1145" s="27" t="str">
        <f>VLOOKUP(B1145,'Plot Info'!$A$2:$T$500,2,FALSE)</f>
        <v>Oak Openings Toledo</v>
      </c>
      <c r="D1145" s="37" t="s">
        <v>171</v>
      </c>
      <c r="E1145" s="4" t="s">
        <v>10</v>
      </c>
      <c r="F1145" s="13" t="s">
        <v>214</v>
      </c>
      <c r="G1145" s="35" t="str">
        <f t="shared" si="52"/>
        <v>LIVE</v>
      </c>
      <c r="H1145" s="40">
        <v>12.9</v>
      </c>
      <c r="I1145" s="12">
        <v>1</v>
      </c>
      <c r="J1145" s="15">
        <v>0</v>
      </c>
      <c r="K1145" s="26">
        <f t="shared" si="53"/>
        <v>130.69810837096938</v>
      </c>
      <c r="L1145" s="27">
        <f>IF(H1145&lt;VLOOKUP(B1145,'Plot Info'!$A$2:$T$500,9,FALSE),K1145*0.0001*(1/VLOOKUP(B1145,'Plot Info'!$A$2:$T$500,12,FALSE)),K1145*0.0001*(1/VLOOKUP(B1145,'Plot Info'!$A$2:$T$500,13,FALSE)))</f>
        <v>0.24616863905325445</v>
      </c>
      <c r="M1145" s="27">
        <f>IF(H1145&lt;VLOOKUP(B1145,'Plot Info'!$A$2:$T$500,9,FALSE),I1145*1/(VLOOKUP(B1145,'Plot Info'!$A$2:$T$500,12,FALSE)),I1145*1/(VLOOKUP(B1145,'Plot Info'!$A$2:$T$500,13,FALSE)))</f>
        <v>18.834904507916608</v>
      </c>
      <c r="O1145" s="40">
        <v>8.23</v>
      </c>
      <c r="P1145" s="12">
        <v>64</v>
      </c>
    </row>
    <row r="1146" spans="1:16">
      <c r="A1146" s="27" t="str">
        <f t="shared" si="51"/>
        <v>OOB012</v>
      </c>
      <c r="B1146" s="4" t="s">
        <v>308</v>
      </c>
      <c r="C1146" s="27" t="str">
        <f>VLOOKUP(B1146,'Plot Info'!$A$2:$T$500,2,FALSE)</f>
        <v>Oak Openings Toledo</v>
      </c>
      <c r="D1146" s="37" t="s">
        <v>172</v>
      </c>
      <c r="E1146" s="4" t="s">
        <v>37</v>
      </c>
      <c r="F1146" s="13" t="s">
        <v>236</v>
      </c>
      <c r="G1146" s="35" t="str">
        <f t="shared" si="52"/>
        <v>LIVE</v>
      </c>
      <c r="H1146" s="40">
        <v>41.3</v>
      </c>
      <c r="I1146" s="12">
        <v>1</v>
      </c>
      <c r="J1146" s="15">
        <v>0</v>
      </c>
      <c r="K1146" s="26">
        <f t="shared" si="53"/>
        <v>1339.6457933253935</v>
      </c>
      <c r="L1146" s="27">
        <f>IF(H1146&lt;VLOOKUP(B1146,'Plot Info'!$A$2:$T$500,9,FALSE),K1146*0.0001*(1/VLOOKUP(B1146,'Plot Info'!$A$2:$T$500,12,FALSE)),K1146*0.0001*(1/VLOOKUP(B1146,'Plot Info'!$A$2:$T$500,13,FALSE)))</f>
        <v>1.0660562499999999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7.08</v>
      </c>
      <c r="P1146" s="12">
        <v>46</v>
      </c>
    </row>
    <row r="1147" spans="1:16">
      <c r="A1147" s="27" t="str">
        <f t="shared" si="51"/>
        <v>OOB013</v>
      </c>
      <c r="B1147" s="4" t="s">
        <v>308</v>
      </c>
      <c r="C1147" s="27" t="str">
        <f>VLOOKUP(B1147,'Plot Info'!$A$2:$T$500,2,FALSE)</f>
        <v>Oak Openings Toledo</v>
      </c>
      <c r="D1147" s="37" t="s">
        <v>173</v>
      </c>
      <c r="E1147" s="4" t="s">
        <v>10</v>
      </c>
      <c r="F1147" s="13" t="s">
        <v>214</v>
      </c>
      <c r="G1147" s="35" t="str">
        <f t="shared" si="52"/>
        <v>LIVE</v>
      </c>
      <c r="H1147" s="40">
        <v>14</v>
      </c>
      <c r="I1147" s="12">
        <v>1</v>
      </c>
      <c r="J1147" s="15">
        <v>0</v>
      </c>
      <c r="K1147" s="26">
        <f t="shared" si="53"/>
        <v>153.93804002589985</v>
      </c>
      <c r="L1147" s="27">
        <f>IF(H1147&lt;VLOOKUP(B1147,'Plot Info'!$A$2:$T$500,9,FALSE),K1147*0.0001*(1/VLOOKUP(B1147,'Plot Info'!$A$2:$T$500,12,FALSE)),K1147*0.0001*(1/VLOOKUP(B1147,'Plot Info'!$A$2:$T$500,13,FALSE)))</f>
        <v>0.28994082840236685</v>
      </c>
      <c r="M1147" s="27">
        <f>IF(H1147&lt;VLOOKUP(B1147,'Plot Info'!$A$2:$T$500,9,FALSE),I1147*1/(VLOOKUP(B1147,'Plot Info'!$A$2:$T$500,12,FALSE)),I1147*1/(VLOOKUP(B1147,'Plot Info'!$A$2:$T$500,13,FALSE)))</f>
        <v>18.834904507916608</v>
      </c>
      <c r="O1147" s="40">
        <v>12.37</v>
      </c>
      <c r="P1147" s="12">
        <v>61</v>
      </c>
    </row>
    <row r="1148" spans="1:16">
      <c r="A1148" s="27" t="str">
        <f t="shared" si="51"/>
        <v>OOB014</v>
      </c>
      <c r="B1148" s="4" t="s">
        <v>308</v>
      </c>
      <c r="C1148" s="27" t="str">
        <f>VLOOKUP(B1148,'Plot Info'!$A$2:$T$500,2,FALSE)</f>
        <v>Oak Openings Toledo</v>
      </c>
      <c r="D1148" s="37" t="s">
        <v>174</v>
      </c>
      <c r="E1148" s="4" t="s">
        <v>10</v>
      </c>
      <c r="F1148" s="13" t="s">
        <v>214</v>
      </c>
      <c r="G1148" s="35" t="str">
        <f t="shared" si="52"/>
        <v>LIVE</v>
      </c>
      <c r="H1148" s="40">
        <v>11.2</v>
      </c>
      <c r="I1148" s="12">
        <v>1</v>
      </c>
      <c r="J1148" s="15">
        <v>0</v>
      </c>
      <c r="K1148" s="26">
        <f t="shared" si="53"/>
        <v>98.520345616575895</v>
      </c>
      <c r="L1148" s="27">
        <f>IF(H1148&lt;VLOOKUP(B1148,'Plot Info'!$A$2:$T$500,9,FALSE),K1148*0.0001*(1/VLOOKUP(B1148,'Plot Info'!$A$2:$T$500,12,FALSE)),K1148*0.0001*(1/VLOOKUP(B1148,'Plot Info'!$A$2:$T$500,13,FALSE)))</f>
        <v>0.18556213017751474</v>
      </c>
      <c r="M1148" s="27">
        <f>IF(H1148&lt;VLOOKUP(B1148,'Plot Info'!$A$2:$T$500,9,FALSE),I1148*1/(VLOOKUP(B1148,'Plot Info'!$A$2:$T$500,12,FALSE)),I1148*1/(VLOOKUP(B1148,'Plot Info'!$A$2:$T$500,13,FALSE)))</f>
        <v>18.834904507916608</v>
      </c>
      <c r="O1148" s="40">
        <v>11.53</v>
      </c>
      <c r="P1148" s="12">
        <v>74</v>
      </c>
    </row>
    <row r="1149" spans="1:16">
      <c r="A1149" s="27" t="str">
        <f t="shared" si="51"/>
        <v>OOB015</v>
      </c>
      <c r="B1149" s="4" t="s">
        <v>308</v>
      </c>
      <c r="C1149" s="27" t="str">
        <f>VLOOKUP(B1149,'Plot Info'!$A$2:$T$500,2,FALSE)</f>
        <v>Oak Openings Toledo</v>
      </c>
      <c r="D1149" s="37" t="s">
        <v>175</v>
      </c>
      <c r="E1149" s="4" t="s">
        <v>37</v>
      </c>
      <c r="F1149" s="13" t="s">
        <v>236</v>
      </c>
      <c r="G1149" s="35" t="str">
        <f t="shared" si="52"/>
        <v>LIVE</v>
      </c>
      <c r="H1149" s="40">
        <v>48.1</v>
      </c>
      <c r="I1149" s="12">
        <v>1</v>
      </c>
      <c r="J1149" s="15">
        <v>0</v>
      </c>
      <c r="K1149" s="26">
        <f t="shared" si="53"/>
        <v>1817.1050448179703</v>
      </c>
      <c r="L1149" s="27">
        <f>IF(H1149&lt;VLOOKUP(B1149,'Plot Info'!$A$2:$T$500,9,FALSE),K1149*0.0001*(1/VLOOKUP(B1149,'Plot Info'!$A$2:$T$500,12,FALSE)),K1149*0.0001*(1/VLOOKUP(B1149,'Plot Info'!$A$2:$T$500,13,FALSE)))</f>
        <v>1.4460062499999999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7.85</v>
      </c>
      <c r="P1149" s="12">
        <v>36</v>
      </c>
    </row>
    <row r="1150" spans="1:16">
      <c r="A1150" s="27" t="str">
        <f t="shared" si="51"/>
        <v>OOB016</v>
      </c>
      <c r="B1150" s="4" t="s">
        <v>308</v>
      </c>
      <c r="C1150" s="27" t="str">
        <f>VLOOKUP(B1150,'Plot Info'!$A$2:$T$500,2,FALSE)</f>
        <v>Oak Openings Toledo</v>
      </c>
      <c r="D1150" s="37" t="s">
        <v>176</v>
      </c>
      <c r="E1150" s="4" t="s">
        <v>36</v>
      </c>
      <c r="F1150" s="13" t="s">
        <v>16</v>
      </c>
      <c r="G1150" s="35" t="str">
        <f t="shared" si="52"/>
        <v>LIVE</v>
      </c>
      <c r="H1150" s="40">
        <v>29.9</v>
      </c>
      <c r="I1150" s="12">
        <v>1</v>
      </c>
      <c r="J1150" s="15">
        <v>0</v>
      </c>
      <c r="K1150" s="26">
        <f t="shared" si="53"/>
        <v>702.15381205895267</v>
      </c>
      <c r="L1150" s="27">
        <f>IF(H1150&lt;VLOOKUP(B1150,'Plot Info'!$A$2:$T$500,9,FALSE),K1150*0.0001*(1/VLOOKUP(B1150,'Plot Info'!$A$2:$T$500,12,FALSE)),K1150*0.0001*(1/VLOOKUP(B1150,'Plot Info'!$A$2:$T$500,13,FALSE)))</f>
        <v>0.55875624999999995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10.32</v>
      </c>
      <c r="P1150" s="12">
        <v>22</v>
      </c>
    </row>
    <row r="1151" spans="1:16">
      <c r="A1151" s="27" t="str">
        <f t="shared" si="51"/>
        <v>OOB017</v>
      </c>
      <c r="B1151" s="4" t="s">
        <v>308</v>
      </c>
      <c r="C1151" s="27" t="str">
        <f>VLOOKUP(B1151,'Plot Info'!$A$2:$T$500,2,FALSE)</f>
        <v>Oak Openings Toledo</v>
      </c>
      <c r="D1151" s="37" t="s">
        <v>177</v>
      </c>
      <c r="E1151" s="4" t="s">
        <v>10</v>
      </c>
      <c r="F1151" s="13" t="s">
        <v>214</v>
      </c>
      <c r="G1151" s="35" t="str">
        <f t="shared" si="52"/>
        <v>LIVE</v>
      </c>
      <c r="H1151" s="40">
        <v>11.6</v>
      </c>
      <c r="I1151" s="12">
        <v>1</v>
      </c>
      <c r="J1151" s="15">
        <v>0</v>
      </c>
      <c r="K1151" s="26">
        <f t="shared" si="53"/>
        <v>105.68317686676065</v>
      </c>
      <c r="L1151" s="27">
        <f>IF(H1151&lt;VLOOKUP(B1151,'Plot Info'!$A$2:$T$500,9,FALSE),K1151*0.0001*(1/VLOOKUP(B1151,'Plot Info'!$A$2:$T$500,12,FALSE)),K1151*0.0001*(1/VLOOKUP(B1151,'Plot Info'!$A$2:$T$500,13,FALSE)))</f>
        <v>0.19905325443786984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7.19</v>
      </c>
      <c r="P1151" s="12">
        <v>9</v>
      </c>
    </row>
    <row r="1152" spans="1:16">
      <c r="A1152" s="27" t="str">
        <f t="shared" si="51"/>
        <v>OOB018</v>
      </c>
      <c r="B1152" s="4" t="s">
        <v>308</v>
      </c>
      <c r="C1152" s="27" t="str">
        <f>VLOOKUP(B1152,'Plot Info'!$A$2:$T$500,2,FALSE)</f>
        <v>Oak Openings Toledo</v>
      </c>
      <c r="D1152" s="37" t="s">
        <v>178</v>
      </c>
      <c r="E1152" s="4" t="s">
        <v>37</v>
      </c>
      <c r="F1152" s="13" t="s">
        <v>236</v>
      </c>
      <c r="G1152" s="35" t="str">
        <f t="shared" si="52"/>
        <v>LIVE</v>
      </c>
      <c r="H1152" s="40">
        <v>48.5</v>
      </c>
      <c r="I1152" s="12">
        <v>1</v>
      </c>
      <c r="J1152" s="15">
        <v>0</v>
      </c>
      <c r="K1152" s="26">
        <f t="shared" si="53"/>
        <v>1847.4528298516477</v>
      </c>
      <c r="L1152" s="27">
        <f>IF(H1152&lt;VLOOKUP(B1152,'Plot Info'!$A$2:$T$500,9,FALSE),K1152*0.0001*(1/VLOOKUP(B1152,'Plot Info'!$A$2:$T$500,12,FALSE)),K1152*0.0001*(1/VLOOKUP(B1152,'Plot Info'!$A$2:$T$500,13,FALSE)))</f>
        <v>1.4701562500000001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12.12</v>
      </c>
      <c r="P1152" s="12">
        <v>6</v>
      </c>
    </row>
    <row r="1153" spans="1:16">
      <c r="A1153" s="27" t="str">
        <f t="shared" si="51"/>
        <v>OOB019</v>
      </c>
      <c r="B1153" s="4" t="s">
        <v>308</v>
      </c>
      <c r="C1153" s="27" t="str">
        <f>VLOOKUP(B1153,'Plot Info'!$A$2:$T$500,2,FALSE)</f>
        <v>Oak Openings Toledo</v>
      </c>
      <c r="D1153" s="37" t="s">
        <v>179</v>
      </c>
      <c r="E1153" s="4" t="s">
        <v>36</v>
      </c>
      <c r="F1153" s="13" t="s">
        <v>214</v>
      </c>
      <c r="G1153" s="35" t="str">
        <f t="shared" si="52"/>
        <v>LIVE</v>
      </c>
      <c r="H1153" s="40">
        <v>12.6</v>
      </c>
      <c r="I1153" s="12">
        <v>1</v>
      </c>
      <c r="J1153" s="15">
        <v>0</v>
      </c>
      <c r="K1153" s="26">
        <f t="shared" si="53"/>
        <v>124.68981242097888</v>
      </c>
      <c r="L1153" s="27">
        <f>IF(H1153&lt;VLOOKUP(B1153,'Plot Info'!$A$2:$T$500,9,FALSE),K1153*0.0001*(1/VLOOKUP(B1153,'Plot Info'!$A$2:$T$500,12,FALSE)),K1153*0.0001*(1/VLOOKUP(B1153,'Plot Info'!$A$2:$T$500,13,FALSE)))</f>
        <v>0.23485207100591715</v>
      </c>
      <c r="M1153" s="27">
        <f>IF(H1153&lt;VLOOKUP(B1153,'Plot Info'!$A$2:$T$500,9,FALSE),I1153*1/(VLOOKUP(B1153,'Plot Info'!$A$2:$T$500,12,FALSE)),I1153*1/(VLOOKUP(B1153,'Plot Info'!$A$2:$T$500,13,FALSE)))</f>
        <v>18.834904507916608</v>
      </c>
      <c r="O1153" s="40">
        <v>12.35</v>
      </c>
      <c r="P1153" s="12">
        <v>346</v>
      </c>
    </row>
    <row r="1154" spans="1:16">
      <c r="A1154" s="27" t="str">
        <f t="shared" ref="A1154:A1217" si="54">CONCATENATE(B1154,D1154)</f>
        <v>OOB020</v>
      </c>
      <c r="B1154" s="4" t="s">
        <v>308</v>
      </c>
      <c r="C1154" s="27" t="str">
        <f>VLOOKUP(B1154,'Plot Info'!$A$2:$T$500,2,FALSE)</f>
        <v>Oak Openings Toledo</v>
      </c>
      <c r="D1154" s="37" t="s">
        <v>180</v>
      </c>
      <c r="E1154" s="4" t="s">
        <v>10</v>
      </c>
      <c r="F1154" s="13" t="s">
        <v>16</v>
      </c>
      <c r="G1154" s="35" t="str">
        <f t="shared" ref="G1154:G1217" si="55">IF(F1154="*","DEAD","LIVE")</f>
        <v>LIVE</v>
      </c>
      <c r="H1154" s="40">
        <v>10.8</v>
      </c>
      <c r="I1154" s="12">
        <v>1</v>
      </c>
      <c r="J1154" s="15">
        <v>0</v>
      </c>
      <c r="K1154" s="26">
        <f t="shared" ref="K1154:K1217" si="56">((H1154/2)^2)*PI()*I1154</f>
        <v>91.608841778678382</v>
      </c>
      <c r="L1154" s="27">
        <f>IF(H1154&lt;VLOOKUP(B1154,'Plot Info'!$A$2:$T$500,9,FALSE),K1154*0.0001*(1/VLOOKUP(B1154,'Plot Info'!$A$2:$T$500,12,FALSE)),K1154*0.0001*(1/VLOOKUP(B1154,'Plot Info'!$A$2:$T$500,13,FALSE)))</f>
        <v>0.17254437869822487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11.19</v>
      </c>
      <c r="P1154" s="12">
        <v>331</v>
      </c>
    </row>
    <row r="1155" spans="1:16">
      <c r="A1155" s="27" t="str">
        <f t="shared" si="54"/>
        <v>OOB021</v>
      </c>
      <c r="B1155" s="4" t="s">
        <v>308</v>
      </c>
      <c r="C1155" s="27" t="str">
        <f>VLOOKUP(B1155,'Plot Info'!$A$2:$T$500,2,FALSE)</f>
        <v>Oak Openings Toledo</v>
      </c>
      <c r="D1155" s="37" t="s">
        <v>219</v>
      </c>
      <c r="E1155" s="4" t="s">
        <v>10</v>
      </c>
      <c r="F1155" s="13" t="s">
        <v>16</v>
      </c>
      <c r="G1155" s="35" t="str">
        <f t="shared" si="55"/>
        <v>LIVE</v>
      </c>
      <c r="H1155" s="40">
        <v>10.8</v>
      </c>
      <c r="I1155" s="12">
        <v>1</v>
      </c>
      <c r="J1155" s="15">
        <v>0</v>
      </c>
      <c r="K1155" s="26">
        <f t="shared" si="56"/>
        <v>91.608841778678382</v>
      </c>
      <c r="L1155" s="27">
        <f>IF(H1155&lt;VLOOKUP(B1155,'Plot Info'!$A$2:$T$500,9,FALSE),K1155*0.0001*(1/VLOOKUP(B1155,'Plot Info'!$A$2:$T$500,12,FALSE)),K1155*0.0001*(1/VLOOKUP(B1155,'Plot Info'!$A$2:$T$500,13,FALSE)))</f>
        <v>0.17254437869822487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O1155" s="40">
        <v>12.11</v>
      </c>
      <c r="P1155" s="12">
        <v>320</v>
      </c>
    </row>
    <row r="1156" spans="1:16">
      <c r="A1156" s="27" t="str">
        <f t="shared" si="54"/>
        <v>OOB022</v>
      </c>
      <c r="B1156" s="4" t="s">
        <v>308</v>
      </c>
      <c r="C1156" s="27" t="str">
        <f>VLOOKUP(B1156,'Plot Info'!$A$2:$T$500,2,FALSE)</f>
        <v>Oak Openings Toledo</v>
      </c>
      <c r="D1156" s="37" t="s">
        <v>220</v>
      </c>
      <c r="E1156" s="4" t="s">
        <v>82</v>
      </c>
      <c r="F1156" s="13" t="s">
        <v>81</v>
      </c>
      <c r="G1156" s="35" t="str">
        <f t="shared" si="55"/>
        <v>DEAD</v>
      </c>
      <c r="H1156" s="40">
        <v>14.9</v>
      </c>
      <c r="I1156" s="12">
        <v>1</v>
      </c>
      <c r="J1156" s="15">
        <v>0</v>
      </c>
      <c r="K1156" s="26">
        <f t="shared" si="56"/>
        <v>174.36624625586751</v>
      </c>
      <c r="L1156" s="27">
        <f>IF(H1156&lt;VLOOKUP(B1156,'Plot Info'!$A$2:$T$500,9,FALSE),K1156*0.0001*(1/VLOOKUP(B1156,'Plot Info'!$A$2:$T$500,12,FALSE)),K1156*0.0001*(1/VLOOKUP(B1156,'Plot Info'!$A$2:$T$500,13,FALSE)))</f>
        <v>0.32841715976331365</v>
      </c>
      <c r="M1156" s="27">
        <f>IF(H1156&lt;VLOOKUP(B1156,'Plot Info'!$A$2:$T$500,9,FALSE),I1156*1/(VLOOKUP(B1156,'Plot Info'!$A$2:$T$500,12,FALSE)),I1156*1/(VLOOKUP(B1156,'Plot Info'!$A$2:$T$500,13,FALSE)))</f>
        <v>18.834904507916608</v>
      </c>
      <c r="O1156" s="40">
        <v>8.4</v>
      </c>
      <c r="P1156" s="12">
        <v>326</v>
      </c>
    </row>
    <row r="1157" spans="1:16">
      <c r="A1157" s="27" t="str">
        <f t="shared" si="54"/>
        <v>OOB023</v>
      </c>
      <c r="B1157" s="4" t="s">
        <v>308</v>
      </c>
      <c r="C1157" s="27" t="str">
        <f>VLOOKUP(B1157,'Plot Info'!$A$2:$T$500,2,FALSE)</f>
        <v>Oak Openings Toledo</v>
      </c>
      <c r="D1157" s="37" t="s">
        <v>221</v>
      </c>
      <c r="E1157" s="4" t="s">
        <v>37</v>
      </c>
      <c r="F1157" s="13" t="s">
        <v>15</v>
      </c>
      <c r="G1157" s="35" t="str">
        <f t="shared" si="55"/>
        <v>LIVE</v>
      </c>
      <c r="H1157" s="40">
        <v>28.3</v>
      </c>
      <c r="I1157" s="12">
        <v>1</v>
      </c>
      <c r="J1157" s="15">
        <v>0</v>
      </c>
      <c r="K1157" s="26">
        <f t="shared" si="56"/>
        <v>629.01753508338231</v>
      </c>
      <c r="L1157" s="27">
        <f>IF(H1157&lt;VLOOKUP(B1157,'Plot Info'!$A$2:$T$500,9,FALSE),K1157*0.0001*(1/VLOOKUP(B1157,'Plot Info'!$A$2:$T$500,12,FALSE)),K1157*0.0001*(1/VLOOKUP(B1157,'Plot Info'!$A$2:$T$500,13,FALSE)))</f>
        <v>0.50055625000000004</v>
      </c>
      <c r="M1157" s="27">
        <f>IF(H1157&lt;VLOOKUP(B1157,'Plot Info'!$A$2:$T$500,9,FALSE),I1157*1/(VLOOKUP(B1157,'Plot Info'!$A$2:$T$500,12,FALSE)),I1157*1/(VLOOKUP(B1157,'Plot Info'!$A$2:$T$500,13,FALSE)))</f>
        <v>7.9577471545947667</v>
      </c>
      <c r="O1157" s="40">
        <v>6</v>
      </c>
      <c r="P1157" s="12">
        <v>339</v>
      </c>
    </row>
    <row r="1158" spans="1:16">
      <c r="A1158" s="27" t="str">
        <f t="shared" si="54"/>
        <v>OOB024</v>
      </c>
      <c r="B1158" s="4" t="s">
        <v>308</v>
      </c>
      <c r="C1158" s="27" t="str">
        <f>VLOOKUP(B1158,'Plot Info'!$A$2:$T$500,2,FALSE)</f>
        <v>Oak Openings Toledo</v>
      </c>
      <c r="D1158" s="37" t="s">
        <v>222</v>
      </c>
      <c r="E1158" s="4" t="s">
        <v>10</v>
      </c>
      <c r="F1158" s="13" t="s">
        <v>214</v>
      </c>
      <c r="G1158" s="35" t="str">
        <f t="shared" si="55"/>
        <v>LIVE</v>
      </c>
      <c r="H1158" s="40">
        <v>12.7</v>
      </c>
      <c r="I1158" s="12">
        <v>1</v>
      </c>
      <c r="J1158" s="15">
        <v>0</v>
      </c>
      <c r="K1158" s="26">
        <f t="shared" si="56"/>
        <v>126.67686977437442</v>
      </c>
      <c r="L1158" s="27">
        <f>IF(H1158&lt;VLOOKUP(B1158,'Plot Info'!$A$2:$T$500,9,FALSE),K1158*0.0001*(1/VLOOKUP(B1158,'Plot Info'!$A$2:$T$500,12,FALSE)),K1158*0.0001*(1/VLOOKUP(B1158,'Plot Info'!$A$2:$T$500,13,FALSE)))</f>
        <v>0.238594674556213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3.32</v>
      </c>
      <c r="P1158" s="12">
        <v>313</v>
      </c>
    </row>
    <row r="1159" spans="1:16">
      <c r="A1159" s="27" t="str">
        <f t="shared" si="54"/>
        <v>OOB025</v>
      </c>
      <c r="B1159" s="4" t="s">
        <v>308</v>
      </c>
      <c r="C1159" s="27" t="str">
        <f>VLOOKUP(B1159,'Plot Info'!$A$2:$T$500,2,FALSE)</f>
        <v>Oak Openings Toledo</v>
      </c>
      <c r="D1159" s="37" t="s">
        <v>223</v>
      </c>
      <c r="E1159" s="4" t="s">
        <v>37</v>
      </c>
      <c r="F1159" s="13" t="s">
        <v>236</v>
      </c>
      <c r="G1159" s="35" t="str">
        <f t="shared" si="55"/>
        <v>LIVE</v>
      </c>
      <c r="H1159" s="40">
        <v>37.6</v>
      </c>
      <c r="I1159" s="12">
        <v>1</v>
      </c>
      <c r="J1159" s="15">
        <v>0</v>
      </c>
      <c r="K1159" s="26">
        <f t="shared" si="56"/>
        <v>1110.3645074847766</v>
      </c>
      <c r="L1159" s="27">
        <f>IF(H1159&lt;VLOOKUP(B1159,'Plot Info'!$A$2:$T$500,9,FALSE),K1159*0.0001*(1/VLOOKUP(B1159,'Plot Info'!$A$2:$T$500,12,FALSE)),K1159*0.0001*(1/VLOOKUP(B1159,'Plot Info'!$A$2:$T$500,13,FALSE)))</f>
        <v>0.88360000000000005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4.51</v>
      </c>
      <c r="P1159" s="12">
        <v>303</v>
      </c>
    </row>
    <row r="1160" spans="1:16">
      <c r="A1160" s="27" t="str">
        <f t="shared" si="54"/>
        <v>OOB026</v>
      </c>
      <c r="B1160" s="4" t="s">
        <v>308</v>
      </c>
      <c r="C1160" s="27" t="str">
        <f>VLOOKUP(B1160,'Plot Info'!$A$2:$T$500,2,FALSE)</f>
        <v>Oak Openings Toledo</v>
      </c>
      <c r="D1160" s="37" t="s">
        <v>224</v>
      </c>
      <c r="E1160" s="4" t="s">
        <v>10</v>
      </c>
      <c r="F1160" s="13" t="s">
        <v>214</v>
      </c>
      <c r="G1160" s="35" t="str">
        <f t="shared" si="55"/>
        <v>LIVE</v>
      </c>
      <c r="H1160" s="40">
        <v>10.8</v>
      </c>
      <c r="I1160" s="12">
        <v>1</v>
      </c>
      <c r="J1160" s="15">
        <v>0</v>
      </c>
      <c r="K1160" s="26">
        <f t="shared" si="56"/>
        <v>91.608841778678382</v>
      </c>
      <c r="L1160" s="27">
        <f>IF(H1160&lt;VLOOKUP(B1160,'Plot Info'!$A$2:$T$500,9,FALSE),K1160*0.0001*(1/VLOOKUP(B1160,'Plot Info'!$A$2:$T$500,12,FALSE)),K1160*0.0001*(1/VLOOKUP(B1160,'Plot Info'!$A$2:$T$500,13,FALSE)))</f>
        <v>0.17254437869822487</v>
      </c>
      <c r="M1160" s="27">
        <f>IF(H1160&lt;VLOOKUP(B1160,'Plot Info'!$A$2:$T$500,9,FALSE),I1160*1/(VLOOKUP(B1160,'Plot Info'!$A$2:$T$500,12,FALSE)),I1160*1/(VLOOKUP(B1160,'Plot Info'!$A$2:$T$500,13,FALSE)))</f>
        <v>18.834904507916608</v>
      </c>
      <c r="O1160" s="40">
        <v>8.26</v>
      </c>
      <c r="P1160" s="12">
        <v>312</v>
      </c>
    </row>
    <row r="1161" spans="1:16">
      <c r="A1161" s="27" t="str">
        <f t="shared" si="54"/>
        <v>OOB027</v>
      </c>
      <c r="B1161" s="4" t="s">
        <v>308</v>
      </c>
      <c r="C1161" s="27" t="str">
        <f>VLOOKUP(B1161,'Plot Info'!$A$2:$T$500,2,FALSE)</f>
        <v>Oak Openings Toledo</v>
      </c>
      <c r="D1161" s="37" t="s">
        <v>225</v>
      </c>
      <c r="E1161" s="4" t="s">
        <v>37</v>
      </c>
      <c r="F1161" s="13" t="s">
        <v>16</v>
      </c>
      <c r="G1161" s="35" t="str">
        <f t="shared" si="55"/>
        <v>LIVE</v>
      </c>
      <c r="H1161" s="40">
        <v>24</v>
      </c>
      <c r="I1161" s="12">
        <v>1</v>
      </c>
      <c r="J1161" s="15">
        <v>0</v>
      </c>
      <c r="K1161" s="26">
        <f t="shared" si="56"/>
        <v>452.38934211693021</v>
      </c>
      <c r="L1161" s="27">
        <f>IF(H1161&lt;VLOOKUP(B1161,'Plot Info'!$A$2:$T$500,9,FALSE),K1161*0.0001*(1/VLOOKUP(B1161,'Plot Info'!$A$2:$T$500,12,FALSE)),K1161*0.0001*(1/VLOOKUP(B1161,'Plot Info'!$A$2:$T$500,13,FALSE)))</f>
        <v>0.36000000000000004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10.31</v>
      </c>
      <c r="P1161" s="12">
        <v>305</v>
      </c>
    </row>
    <row r="1162" spans="1:16">
      <c r="A1162" s="27" t="str">
        <f t="shared" si="54"/>
        <v>OOB028</v>
      </c>
      <c r="B1162" s="4" t="s">
        <v>308</v>
      </c>
      <c r="C1162" s="27" t="str">
        <f>VLOOKUP(B1162,'Plot Info'!$A$2:$T$500,2,FALSE)</f>
        <v>Oak Openings Toledo</v>
      </c>
      <c r="D1162" s="37" t="s">
        <v>226</v>
      </c>
      <c r="E1162" s="4" t="s">
        <v>36</v>
      </c>
      <c r="F1162" s="13" t="s">
        <v>16</v>
      </c>
      <c r="G1162" s="35" t="str">
        <f t="shared" si="55"/>
        <v>LIVE</v>
      </c>
      <c r="H1162" s="40">
        <v>18</v>
      </c>
      <c r="I1162" s="12">
        <v>1</v>
      </c>
      <c r="J1162" s="15">
        <v>0</v>
      </c>
      <c r="K1162" s="26">
        <f t="shared" si="56"/>
        <v>254.46900494077323</v>
      </c>
      <c r="L1162" s="27">
        <f>IF(H1162&lt;VLOOKUP(B1162,'Plot Info'!$A$2:$T$500,9,FALSE),K1162*0.0001*(1/VLOOKUP(B1162,'Plot Info'!$A$2:$T$500,12,FALSE)),K1162*0.0001*(1/VLOOKUP(B1162,'Plot Info'!$A$2:$T$500,13,FALSE)))</f>
        <v>0.47928994082840237</v>
      </c>
      <c r="M1162" s="27">
        <f>IF(H1162&lt;VLOOKUP(B1162,'Plot Info'!$A$2:$T$500,9,FALSE),I1162*1/(VLOOKUP(B1162,'Plot Info'!$A$2:$T$500,12,FALSE)),I1162*1/(VLOOKUP(B1162,'Plot Info'!$A$2:$T$500,13,FALSE)))</f>
        <v>18.834904507916608</v>
      </c>
      <c r="O1162" s="40">
        <v>8.1</v>
      </c>
      <c r="P1162" s="12">
        <v>250</v>
      </c>
    </row>
    <row r="1163" spans="1:16">
      <c r="A1163" s="27" t="str">
        <f t="shared" si="54"/>
        <v>OOB029</v>
      </c>
      <c r="B1163" s="4" t="s">
        <v>308</v>
      </c>
      <c r="C1163" s="27" t="str">
        <f>VLOOKUP(B1163,'Plot Info'!$A$2:$T$500,2,FALSE)</f>
        <v>Oak Openings Toledo</v>
      </c>
      <c r="D1163" s="37" t="s">
        <v>227</v>
      </c>
      <c r="E1163" s="4" t="s">
        <v>36</v>
      </c>
      <c r="F1163" s="13" t="s">
        <v>15</v>
      </c>
      <c r="G1163" s="35" t="str">
        <f t="shared" si="55"/>
        <v>LIVE</v>
      </c>
      <c r="H1163" s="40">
        <v>34.5</v>
      </c>
      <c r="I1163" s="12">
        <v>1</v>
      </c>
      <c r="J1163" s="15">
        <v>0</v>
      </c>
      <c r="K1163" s="26">
        <f t="shared" si="56"/>
        <v>934.82016398381279</v>
      </c>
      <c r="L1163" s="27">
        <f>IF(H1163&lt;VLOOKUP(B1163,'Plot Info'!$A$2:$T$500,9,FALSE),K1163*0.0001*(1/VLOOKUP(B1163,'Plot Info'!$A$2:$T$500,12,FALSE)),K1163*0.0001*(1/VLOOKUP(B1163,'Plot Info'!$A$2:$T$500,13,FALSE)))</f>
        <v>0.74390624999999999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13.72</v>
      </c>
      <c r="P1163" s="12">
        <v>241</v>
      </c>
    </row>
    <row r="1164" spans="1:16">
      <c r="A1164" s="27" t="str">
        <f t="shared" si="54"/>
        <v>OOB030</v>
      </c>
      <c r="B1164" s="4" t="s">
        <v>308</v>
      </c>
      <c r="C1164" s="27" t="str">
        <f>VLOOKUP(B1164,'Plot Info'!$A$2:$T$500,2,FALSE)</f>
        <v>Oak Openings Toledo</v>
      </c>
      <c r="D1164" s="37" t="s">
        <v>228</v>
      </c>
      <c r="E1164" s="4" t="s">
        <v>37</v>
      </c>
      <c r="F1164" s="13" t="s">
        <v>15</v>
      </c>
      <c r="G1164" s="35" t="str">
        <f t="shared" si="55"/>
        <v>LIVE</v>
      </c>
      <c r="H1164" s="40">
        <v>34.9</v>
      </c>
      <c r="I1164" s="12">
        <v>1</v>
      </c>
      <c r="J1164" s="15">
        <v>0</v>
      </c>
      <c r="K1164" s="26">
        <f t="shared" si="56"/>
        <v>956.62281699972596</v>
      </c>
      <c r="L1164" s="27">
        <f>IF(H1164&lt;VLOOKUP(B1164,'Plot Info'!$A$2:$T$500,9,FALSE),K1164*0.0001*(1/VLOOKUP(B1164,'Plot Info'!$A$2:$T$500,12,FALSE)),K1164*0.0001*(1/VLOOKUP(B1164,'Plot Info'!$A$2:$T$500,13,FALSE)))</f>
        <v>0.76125624999999997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13.39</v>
      </c>
      <c r="P1164" s="12">
        <v>233</v>
      </c>
    </row>
    <row r="1165" spans="1:16">
      <c r="A1165" s="27" t="str">
        <f t="shared" si="54"/>
        <v>OOB031</v>
      </c>
      <c r="B1165" s="4" t="s">
        <v>308</v>
      </c>
      <c r="C1165" s="27" t="str">
        <f>VLOOKUP(B1165,'Plot Info'!$A$2:$T$500,2,FALSE)</f>
        <v>Oak Openings Toledo</v>
      </c>
      <c r="D1165" s="37" t="s">
        <v>229</v>
      </c>
      <c r="E1165" s="4" t="s">
        <v>37</v>
      </c>
      <c r="F1165" s="13" t="s">
        <v>236</v>
      </c>
      <c r="G1165" s="35" t="str">
        <f t="shared" si="55"/>
        <v>LIVE</v>
      </c>
      <c r="H1165" s="40">
        <v>50.5</v>
      </c>
      <c r="I1165" s="12">
        <v>1</v>
      </c>
      <c r="J1165" s="15">
        <v>0</v>
      </c>
      <c r="K1165" s="26">
        <f t="shared" si="56"/>
        <v>2002.9616662043425</v>
      </c>
      <c r="L1165" s="27">
        <f>IF(H1165&lt;VLOOKUP(B1165,'Plot Info'!$A$2:$T$500,9,FALSE),K1165*0.0001*(1/VLOOKUP(B1165,'Plot Info'!$A$2:$T$500,12,FALSE)),K1165*0.0001*(1/VLOOKUP(B1165,'Plot Info'!$A$2:$T$500,13,FALSE)))</f>
        <v>1.5939062500000001</v>
      </c>
      <c r="M1165" s="27">
        <f>IF(H1165&lt;VLOOKUP(B1165,'Plot Info'!$A$2:$T$500,9,FALSE),I1165*1/(VLOOKUP(B1165,'Plot Info'!$A$2:$T$500,12,FALSE)),I1165*1/(VLOOKUP(B1165,'Plot Info'!$A$2:$T$500,13,FALSE)))</f>
        <v>7.9577471545947667</v>
      </c>
      <c r="O1165" s="40">
        <v>14.46</v>
      </c>
      <c r="P1165" s="12">
        <v>230</v>
      </c>
    </row>
    <row r="1166" spans="1:16">
      <c r="A1166" s="27" t="str">
        <f t="shared" si="54"/>
        <v>OOB032</v>
      </c>
      <c r="B1166" s="4" t="s">
        <v>308</v>
      </c>
      <c r="C1166" s="27" t="str">
        <f>VLOOKUP(B1166,'Plot Info'!$A$2:$T$500,2,FALSE)</f>
        <v>Oak Openings Toledo</v>
      </c>
      <c r="D1166" s="37" t="s">
        <v>230</v>
      </c>
      <c r="E1166" s="4" t="s">
        <v>37</v>
      </c>
      <c r="F1166" s="13" t="s">
        <v>81</v>
      </c>
      <c r="G1166" s="35" t="str">
        <f t="shared" si="55"/>
        <v>DEAD</v>
      </c>
      <c r="H1166" s="40">
        <v>25.9</v>
      </c>
      <c r="I1166" s="12">
        <v>1</v>
      </c>
      <c r="J1166" s="15">
        <v>0</v>
      </c>
      <c r="K1166" s="26">
        <f t="shared" si="56"/>
        <v>526.85294198864221</v>
      </c>
      <c r="L1166" s="27">
        <f>IF(H1166&lt;VLOOKUP(B1166,'Plot Info'!$A$2:$T$500,9,FALSE),K1166*0.0001*(1/VLOOKUP(B1166,'Plot Info'!$A$2:$T$500,12,FALSE)),K1166*0.0001*(1/VLOOKUP(B1166,'Plot Info'!$A$2:$T$500,13,FALSE)))</f>
        <v>0.41925624999999994</v>
      </c>
      <c r="M1166" s="27">
        <f>IF(H1166&lt;VLOOKUP(B1166,'Plot Info'!$A$2:$T$500,9,FALSE),I1166*1/(VLOOKUP(B1166,'Plot Info'!$A$2:$T$500,12,FALSE)),I1166*1/(VLOOKUP(B1166,'Plot Info'!$A$2:$T$500,13,FALSE)))</f>
        <v>7.9577471545947667</v>
      </c>
      <c r="O1166" s="40">
        <v>14.5</v>
      </c>
      <c r="P1166" s="12">
        <v>233</v>
      </c>
    </row>
    <row r="1167" spans="1:16">
      <c r="A1167" s="27" t="str">
        <f t="shared" si="54"/>
        <v>OOB033</v>
      </c>
      <c r="B1167" s="4" t="s">
        <v>308</v>
      </c>
      <c r="C1167" s="27" t="str">
        <f>VLOOKUP(B1167,'Plot Info'!$A$2:$T$500,2,FALSE)</f>
        <v>Oak Openings Toledo</v>
      </c>
      <c r="D1167" s="37" t="s">
        <v>231</v>
      </c>
      <c r="E1167" s="4" t="s">
        <v>36</v>
      </c>
      <c r="F1167" s="13" t="s">
        <v>81</v>
      </c>
      <c r="G1167" s="35" t="str">
        <f t="shared" si="55"/>
        <v>DEAD</v>
      </c>
      <c r="H1167" s="40">
        <v>12.5</v>
      </c>
      <c r="I1167" s="12">
        <v>1</v>
      </c>
      <c r="J1167" s="15">
        <v>0</v>
      </c>
      <c r="K1167" s="26">
        <f t="shared" si="56"/>
        <v>122.7184630308513</v>
      </c>
      <c r="L1167" s="27">
        <f>IF(H1167&lt;VLOOKUP(B1167,'Plot Info'!$A$2:$T$500,9,FALSE),K1167*0.0001*(1/VLOOKUP(B1167,'Plot Info'!$A$2:$T$500,12,FALSE)),K1167*0.0001*(1/VLOOKUP(B1167,'Plot Info'!$A$2:$T$500,13,FALSE)))</f>
        <v>0.2311390532544379</v>
      </c>
      <c r="M1167" s="27">
        <f>IF(H1167&lt;VLOOKUP(B1167,'Plot Info'!$A$2:$T$500,9,FALSE),I1167*1/(VLOOKUP(B1167,'Plot Info'!$A$2:$T$500,12,FALSE)),I1167*1/(VLOOKUP(B1167,'Plot Info'!$A$2:$T$500,13,FALSE)))</f>
        <v>18.834904507916608</v>
      </c>
      <c r="O1167" s="40">
        <v>6.85</v>
      </c>
      <c r="P1167" s="12">
        <v>225</v>
      </c>
    </row>
    <row r="1168" spans="1:16">
      <c r="A1168" s="27" t="str">
        <f t="shared" si="54"/>
        <v>OOB034</v>
      </c>
      <c r="B1168" s="4" t="s">
        <v>308</v>
      </c>
      <c r="C1168" s="27" t="str">
        <f>VLOOKUP(B1168,'Plot Info'!$A$2:$T$500,2,FALSE)</f>
        <v>Oak Openings Toledo</v>
      </c>
      <c r="D1168" s="37" t="s">
        <v>232</v>
      </c>
      <c r="E1168" s="4" t="s">
        <v>36</v>
      </c>
      <c r="F1168" s="13" t="s">
        <v>214</v>
      </c>
      <c r="G1168" s="35" t="str">
        <f t="shared" si="55"/>
        <v>LIVE</v>
      </c>
      <c r="H1168" s="40">
        <v>13.8</v>
      </c>
      <c r="I1168" s="12">
        <v>1</v>
      </c>
      <c r="J1168" s="15">
        <v>0</v>
      </c>
      <c r="K1168" s="26">
        <f t="shared" si="56"/>
        <v>149.57122623741006</v>
      </c>
      <c r="L1168" s="27">
        <f>IF(H1168&lt;VLOOKUP(B1168,'Plot Info'!$A$2:$T$500,9,FALSE),K1168*0.0001*(1/VLOOKUP(B1168,'Plot Info'!$A$2:$T$500,12,FALSE)),K1168*0.0001*(1/VLOOKUP(B1168,'Plot Info'!$A$2:$T$500,13,FALSE)))</f>
        <v>0.28171597633136097</v>
      </c>
      <c r="M1168" s="27">
        <f>IF(H1168&lt;VLOOKUP(B1168,'Plot Info'!$A$2:$T$500,9,FALSE),I1168*1/(VLOOKUP(B1168,'Plot Info'!$A$2:$T$500,12,FALSE)),I1168*1/(VLOOKUP(B1168,'Plot Info'!$A$2:$T$500,13,FALSE)))</f>
        <v>18.834904507916608</v>
      </c>
      <c r="O1168" s="40">
        <v>7.82</v>
      </c>
      <c r="P1168" s="12">
        <v>224</v>
      </c>
    </row>
    <row r="1169" spans="1:16">
      <c r="A1169" s="27" t="str">
        <f t="shared" si="54"/>
        <v>OOB035</v>
      </c>
      <c r="B1169" s="4" t="s">
        <v>308</v>
      </c>
      <c r="C1169" s="27" t="str">
        <f>VLOOKUP(B1169,'Plot Info'!$A$2:$T$500,2,FALSE)</f>
        <v>Oak Openings Toledo</v>
      </c>
      <c r="D1169" s="37" t="s">
        <v>233</v>
      </c>
      <c r="E1169" s="4" t="s">
        <v>37</v>
      </c>
      <c r="F1169" s="13" t="s">
        <v>236</v>
      </c>
      <c r="G1169" s="35" t="str">
        <f t="shared" si="55"/>
        <v>LIVE</v>
      </c>
      <c r="H1169" s="40">
        <v>36.9</v>
      </c>
      <c r="I1169" s="12">
        <v>1</v>
      </c>
      <c r="J1169" s="15">
        <v>0</v>
      </c>
      <c r="K1169" s="26">
        <f t="shared" si="56"/>
        <v>1069.4059932635994</v>
      </c>
      <c r="L1169" s="27">
        <f>IF(H1169&lt;VLOOKUP(B1169,'Plot Info'!$A$2:$T$500,9,FALSE),K1169*0.0001*(1/VLOOKUP(B1169,'Plot Info'!$A$2:$T$500,12,FALSE)),K1169*0.0001*(1/VLOOKUP(B1169,'Plot Info'!$A$2:$T$500,13,FALSE)))</f>
        <v>0.85100624999999996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19.5</v>
      </c>
      <c r="P1169" s="12">
        <v>197</v>
      </c>
    </row>
    <row r="1170" spans="1:16">
      <c r="A1170" s="27" t="str">
        <f t="shared" si="54"/>
        <v>OOB036</v>
      </c>
      <c r="B1170" s="4" t="s">
        <v>308</v>
      </c>
      <c r="C1170" s="27" t="str">
        <f>VLOOKUP(B1170,'Plot Info'!$A$2:$T$500,2,FALSE)</f>
        <v>Oak Openings Toledo</v>
      </c>
      <c r="D1170" s="37" t="s">
        <v>234</v>
      </c>
      <c r="E1170" s="4" t="s">
        <v>37</v>
      </c>
      <c r="F1170" s="13" t="s">
        <v>81</v>
      </c>
      <c r="G1170" s="35" t="str">
        <f t="shared" si="55"/>
        <v>DEAD</v>
      </c>
      <c r="H1170" s="40">
        <v>26.9</v>
      </c>
      <c r="I1170" s="12">
        <v>1</v>
      </c>
      <c r="J1170" s="15">
        <v>0</v>
      </c>
      <c r="K1170" s="26">
        <f t="shared" si="56"/>
        <v>568.32196501602743</v>
      </c>
      <c r="L1170" s="27">
        <f>IF(H1170&lt;VLOOKUP(B1170,'Plot Info'!$A$2:$T$500,9,FALSE),K1170*0.0001*(1/VLOOKUP(B1170,'Plot Info'!$A$2:$T$500,12,FALSE)),K1170*0.0001*(1/VLOOKUP(B1170,'Plot Info'!$A$2:$T$500,13,FALSE)))</f>
        <v>0.45225624999999992</v>
      </c>
      <c r="M1170" s="27">
        <f>IF(H1170&lt;VLOOKUP(B1170,'Plot Info'!$A$2:$T$500,9,FALSE),I1170*1/(VLOOKUP(B1170,'Plot Info'!$A$2:$T$500,12,FALSE)),I1170*1/(VLOOKUP(B1170,'Plot Info'!$A$2:$T$500,13,FALSE)))</f>
        <v>7.9577471545947667</v>
      </c>
      <c r="O1170" s="40">
        <v>18.97</v>
      </c>
      <c r="P1170" s="12">
        <v>198</v>
      </c>
    </row>
    <row r="1171" spans="1:16">
      <c r="A1171" s="27" t="str">
        <f t="shared" si="54"/>
        <v>OOB037</v>
      </c>
      <c r="B1171" s="4" t="s">
        <v>308</v>
      </c>
      <c r="C1171" s="27" t="str">
        <f>VLOOKUP(B1171,'Plot Info'!$A$2:$T$500,2,FALSE)</f>
        <v>Oak Openings Toledo</v>
      </c>
      <c r="D1171" s="37" t="s">
        <v>235</v>
      </c>
      <c r="E1171" s="4" t="s">
        <v>37</v>
      </c>
      <c r="F1171" s="13" t="s">
        <v>236</v>
      </c>
      <c r="G1171" s="35" t="str">
        <f t="shared" si="55"/>
        <v>LIVE</v>
      </c>
      <c r="H1171" s="40">
        <v>30.3</v>
      </c>
      <c r="I1171" s="12">
        <v>1</v>
      </c>
      <c r="J1171" s="15">
        <v>0</v>
      </c>
      <c r="K1171" s="26">
        <f t="shared" si="56"/>
        <v>721.06619983356336</v>
      </c>
      <c r="L1171" s="27">
        <f>IF(H1171&lt;VLOOKUP(B1171,'Plot Info'!$A$2:$T$500,9,FALSE),K1171*0.0001*(1/VLOOKUP(B1171,'Plot Info'!$A$2:$T$500,12,FALSE)),K1171*0.0001*(1/VLOOKUP(B1171,'Plot Info'!$A$2:$T$500,13,FALSE)))</f>
        <v>0.57380625000000007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15.55</v>
      </c>
      <c r="P1171" s="12">
        <v>172</v>
      </c>
    </row>
    <row r="1172" spans="1:16">
      <c r="A1172" s="27" t="str">
        <f t="shared" si="54"/>
        <v>OOB038</v>
      </c>
      <c r="B1172" s="4" t="s">
        <v>308</v>
      </c>
      <c r="C1172" s="27" t="str">
        <f>VLOOKUP(B1172,'Plot Info'!$A$2:$T$500,2,FALSE)</f>
        <v>Oak Openings Toledo</v>
      </c>
      <c r="D1172" s="37" t="s">
        <v>238</v>
      </c>
      <c r="E1172" s="4" t="s">
        <v>37</v>
      </c>
      <c r="F1172" s="13" t="s">
        <v>236</v>
      </c>
      <c r="G1172" s="35" t="str">
        <f t="shared" si="55"/>
        <v>LIVE</v>
      </c>
      <c r="H1172" s="40">
        <v>38</v>
      </c>
      <c r="I1172" s="12">
        <v>1</v>
      </c>
      <c r="J1172" s="15">
        <v>0</v>
      </c>
      <c r="K1172" s="26">
        <f t="shared" si="56"/>
        <v>1134.1149479459152</v>
      </c>
      <c r="L1172" s="27">
        <f>IF(H1172&lt;VLOOKUP(B1172,'Plot Info'!$A$2:$T$500,9,FALSE),K1172*0.0001*(1/VLOOKUP(B1172,'Plot Info'!$A$2:$T$500,12,FALSE)),K1172*0.0001*(1/VLOOKUP(B1172,'Plot Info'!$A$2:$T$500,13,FALSE)))</f>
        <v>0.90249999999999997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17.95</v>
      </c>
      <c r="P1172" s="12">
        <v>156</v>
      </c>
    </row>
    <row r="1173" spans="1:16">
      <c r="A1173" s="27" t="str">
        <f t="shared" si="54"/>
        <v>OOB039</v>
      </c>
      <c r="B1173" s="4" t="s">
        <v>308</v>
      </c>
      <c r="C1173" s="27" t="str">
        <f>VLOOKUP(B1173,'Plot Info'!$A$2:$T$500,2,FALSE)</f>
        <v>Oak Openings Toledo</v>
      </c>
      <c r="D1173" s="37" t="s">
        <v>239</v>
      </c>
      <c r="E1173" s="4" t="s">
        <v>37</v>
      </c>
      <c r="F1173" s="13" t="s">
        <v>15</v>
      </c>
      <c r="G1173" s="35" t="str">
        <f t="shared" si="55"/>
        <v>LIVE</v>
      </c>
      <c r="H1173" s="40">
        <v>43.8</v>
      </c>
      <c r="I1173" s="12">
        <v>1</v>
      </c>
      <c r="J1173" s="15">
        <v>0</v>
      </c>
      <c r="K1173" s="26">
        <f t="shared" si="56"/>
        <v>1506.7392525882005</v>
      </c>
      <c r="L1173" s="27">
        <f>IF(H1173&lt;VLOOKUP(B1173,'Plot Info'!$A$2:$T$500,9,FALSE),K1173*0.0001*(1/VLOOKUP(B1173,'Plot Info'!$A$2:$T$500,12,FALSE)),K1173*0.0001*(1/VLOOKUP(B1173,'Plot Info'!$A$2:$T$500,13,FALSE)))</f>
        <v>1.199025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15.47</v>
      </c>
      <c r="P1173" s="12">
        <v>124</v>
      </c>
    </row>
    <row r="1174" spans="1:16">
      <c r="A1174" s="27" t="str">
        <f t="shared" si="54"/>
        <v>OOB040</v>
      </c>
      <c r="B1174" s="4" t="s">
        <v>308</v>
      </c>
      <c r="C1174" s="27" t="str">
        <f>VLOOKUP(B1174,'Plot Info'!$A$2:$T$500,2,FALSE)</f>
        <v>Oak Openings Toledo</v>
      </c>
      <c r="D1174" s="37" t="s">
        <v>240</v>
      </c>
      <c r="E1174" s="4" t="s">
        <v>37</v>
      </c>
      <c r="F1174" s="13" t="s">
        <v>15</v>
      </c>
      <c r="G1174" s="35" t="str">
        <f t="shared" si="55"/>
        <v>LIVE</v>
      </c>
      <c r="H1174" s="40">
        <v>46.5</v>
      </c>
      <c r="I1174" s="12">
        <v>1</v>
      </c>
      <c r="J1174" s="15">
        <v>0</v>
      </c>
      <c r="K1174" s="26">
        <f t="shared" si="56"/>
        <v>1698.2271788061325</v>
      </c>
      <c r="L1174" s="27">
        <f>IF(H1174&lt;VLOOKUP(B1174,'Plot Info'!$A$2:$T$500,9,FALSE),K1174*0.0001*(1/VLOOKUP(B1174,'Plot Info'!$A$2:$T$500,12,FALSE)),K1174*0.0001*(1/VLOOKUP(B1174,'Plot Info'!$A$2:$T$500,13,FALSE)))</f>
        <v>1.3514062499999999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15.92</v>
      </c>
      <c r="P1174" s="12">
        <v>123</v>
      </c>
    </row>
    <row r="1175" spans="1:16">
      <c r="A1175" s="27" t="str">
        <f t="shared" si="54"/>
        <v>OOB041</v>
      </c>
      <c r="B1175" s="4" t="s">
        <v>308</v>
      </c>
      <c r="C1175" s="27" t="str">
        <f>VLOOKUP(B1175,'Plot Info'!$A$2:$T$500,2,FALSE)</f>
        <v>Oak Openings Toledo</v>
      </c>
      <c r="D1175" s="37" t="s">
        <v>241</v>
      </c>
      <c r="E1175" s="4" t="s">
        <v>8</v>
      </c>
      <c r="F1175" s="13" t="s">
        <v>81</v>
      </c>
      <c r="G1175" s="35" t="str">
        <f t="shared" si="55"/>
        <v>DEAD</v>
      </c>
      <c r="H1175" s="40">
        <v>39.700000000000003</v>
      </c>
      <c r="I1175" s="12">
        <v>1</v>
      </c>
      <c r="J1175" s="15">
        <v>0</v>
      </c>
      <c r="K1175" s="26">
        <f t="shared" si="56"/>
        <v>1237.8581913490843</v>
      </c>
      <c r="L1175" s="27">
        <f>IF(H1175&lt;VLOOKUP(B1175,'Plot Info'!$A$2:$T$500,9,FALSE),K1175*0.0001*(1/VLOOKUP(B1175,'Plot Info'!$A$2:$T$500,12,FALSE)),K1175*0.0001*(1/VLOOKUP(B1175,'Plot Info'!$A$2:$T$500,13,FALSE)))</f>
        <v>0.98505625000000008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17.12</v>
      </c>
      <c r="P1175" s="12">
        <v>112</v>
      </c>
    </row>
    <row r="1176" spans="1:16">
      <c r="A1176" s="27" t="str">
        <f t="shared" si="54"/>
        <v>OOB042</v>
      </c>
      <c r="B1176" s="4" t="s">
        <v>308</v>
      </c>
      <c r="C1176" s="27" t="str">
        <f>VLOOKUP(B1176,'Plot Info'!$A$2:$T$500,2,FALSE)</f>
        <v>Oak Openings Toledo</v>
      </c>
      <c r="D1176" s="37" t="s">
        <v>242</v>
      </c>
      <c r="E1176" s="4" t="s">
        <v>37</v>
      </c>
      <c r="F1176" s="13" t="s">
        <v>15</v>
      </c>
      <c r="G1176" s="35" t="str">
        <f t="shared" si="55"/>
        <v>LIVE</v>
      </c>
      <c r="H1176" s="40">
        <v>31.7</v>
      </c>
      <c r="I1176" s="12">
        <v>1</v>
      </c>
      <c r="J1176" s="15">
        <v>0</v>
      </c>
      <c r="K1176" s="26">
        <f t="shared" si="56"/>
        <v>789.23876041646179</v>
      </c>
      <c r="L1176" s="27">
        <f>IF(H1176&lt;VLOOKUP(B1176,'Plot Info'!$A$2:$T$500,9,FALSE),K1176*0.0001*(1/VLOOKUP(B1176,'Plot Info'!$A$2:$T$500,12,FALSE)),K1176*0.0001*(1/VLOOKUP(B1176,'Plot Info'!$A$2:$T$500,13,FALSE)))</f>
        <v>0.62805624999999998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15.47</v>
      </c>
      <c r="P1176" s="12">
        <v>66</v>
      </c>
    </row>
    <row r="1177" spans="1:16">
      <c r="A1177" s="27" t="str">
        <f t="shared" si="54"/>
        <v>OOB043</v>
      </c>
      <c r="B1177" s="4" t="s">
        <v>308</v>
      </c>
      <c r="C1177" s="27" t="str">
        <f>VLOOKUP(B1177,'Plot Info'!$A$2:$T$500,2,FALSE)</f>
        <v>Oak Openings Toledo</v>
      </c>
      <c r="D1177" s="37" t="s">
        <v>243</v>
      </c>
      <c r="E1177" s="4" t="s">
        <v>36</v>
      </c>
      <c r="F1177" s="13" t="s">
        <v>15</v>
      </c>
      <c r="G1177" s="35" t="str">
        <f t="shared" si="55"/>
        <v>LIVE</v>
      </c>
      <c r="H1177" s="40">
        <v>34.5</v>
      </c>
      <c r="I1177" s="12">
        <v>1</v>
      </c>
      <c r="J1177" s="15">
        <v>0</v>
      </c>
      <c r="K1177" s="26">
        <f t="shared" si="56"/>
        <v>934.82016398381279</v>
      </c>
      <c r="L1177" s="27">
        <f>IF(H1177&lt;VLOOKUP(B1177,'Plot Info'!$A$2:$T$500,9,FALSE),K1177*0.0001*(1/VLOOKUP(B1177,'Plot Info'!$A$2:$T$500,12,FALSE)),K1177*0.0001*(1/VLOOKUP(B1177,'Plot Info'!$A$2:$T$500,13,FALSE)))</f>
        <v>0.74390624999999999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18.43</v>
      </c>
      <c r="P1177" s="12">
        <v>17</v>
      </c>
    </row>
    <row r="1178" spans="1:16">
      <c r="A1178" s="27" t="str">
        <f t="shared" si="54"/>
        <v>OOB044</v>
      </c>
      <c r="B1178" s="4" t="s">
        <v>308</v>
      </c>
      <c r="C1178" s="27" t="str">
        <f>VLOOKUP(B1178,'Plot Info'!$A$2:$T$500,2,FALSE)</f>
        <v>Oak Openings Toledo</v>
      </c>
      <c r="D1178" s="37" t="s">
        <v>244</v>
      </c>
      <c r="E1178" s="4" t="s">
        <v>36</v>
      </c>
      <c r="F1178" s="13" t="s">
        <v>16</v>
      </c>
      <c r="G1178" s="35" t="str">
        <f t="shared" si="55"/>
        <v>LIVE</v>
      </c>
      <c r="H1178" s="40">
        <v>21.3</v>
      </c>
      <c r="I1178" s="12">
        <v>1</v>
      </c>
      <c r="J1178" s="15">
        <v>0</v>
      </c>
      <c r="K1178" s="26">
        <f t="shared" si="56"/>
        <v>356.32729275178838</v>
      </c>
      <c r="L1178" s="27">
        <f>IF(H1178&lt;VLOOKUP(B1178,'Plot Info'!$A$2:$T$500,9,FALSE),K1178*0.0001*(1/VLOOKUP(B1178,'Plot Info'!$A$2:$T$500,12,FALSE)),K1178*0.0001*(1/VLOOKUP(B1178,'Plot Info'!$A$2:$T$500,13,FALSE)))</f>
        <v>0.28355625000000007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18.27</v>
      </c>
      <c r="P1178" s="12">
        <v>15</v>
      </c>
    </row>
    <row r="1179" spans="1:16">
      <c r="A1179" s="27" t="str">
        <f t="shared" si="54"/>
        <v>OOB045</v>
      </c>
      <c r="B1179" s="4" t="s">
        <v>308</v>
      </c>
      <c r="C1179" s="27" t="str">
        <f>VLOOKUP(B1179,'Plot Info'!$A$2:$T$500,2,FALSE)</f>
        <v>Oak Openings Toledo</v>
      </c>
      <c r="D1179" s="37" t="s">
        <v>245</v>
      </c>
      <c r="E1179" s="4" t="s">
        <v>8</v>
      </c>
      <c r="F1179" s="13" t="s">
        <v>15</v>
      </c>
      <c r="G1179" s="35" t="str">
        <f t="shared" si="55"/>
        <v>LIVE</v>
      </c>
      <c r="H1179" s="40">
        <v>27.7</v>
      </c>
      <c r="I1179" s="12">
        <v>1</v>
      </c>
      <c r="J1179" s="15">
        <v>0</v>
      </c>
      <c r="K1179" s="26">
        <f t="shared" si="56"/>
        <v>602.62815679322807</v>
      </c>
      <c r="L1179" s="27">
        <f>IF(H1179&lt;VLOOKUP(B1179,'Plot Info'!$A$2:$T$500,9,FALSE),K1179*0.0001*(1/VLOOKUP(B1179,'Plot Info'!$A$2:$T$500,12,FALSE)),K1179*0.0001*(1/VLOOKUP(B1179,'Plot Info'!$A$2:$T$500,13,FALSE)))</f>
        <v>0.47955624999999996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N1179" s="8" t="s">
        <v>312</v>
      </c>
      <c r="O1179" s="40">
        <v>13.53</v>
      </c>
      <c r="P1179" s="12">
        <v>11</v>
      </c>
    </row>
    <row r="1180" spans="1:16">
      <c r="A1180" s="27" t="str">
        <f t="shared" si="54"/>
        <v>OOB046</v>
      </c>
      <c r="B1180" s="4" t="s">
        <v>308</v>
      </c>
      <c r="C1180" s="27" t="str">
        <f>VLOOKUP(B1180,'Plot Info'!$A$2:$T$500,2,FALSE)</f>
        <v>Oak Openings Toledo</v>
      </c>
      <c r="D1180" s="37" t="s">
        <v>268</v>
      </c>
      <c r="E1180" s="4" t="s">
        <v>14</v>
      </c>
      <c r="F1180" s="13" t="s">
        <v>15</v>
      </c>
      <c r="G1180" s="35" t="str">
        <f t="shared" si="55"/>
        <v>LIVE</v>
      </c>
      <c r="H1180" s="40">
        <v>26</v>
      </c>
      <c r="I1180" s="12">
        <v>1</v>
      </c>
      <c r="J1180" s="15">
        <v>0</v>
      </c>
      <c r="K1180" s="26">
        <f t="shared" si="56"/>
        <v>530.92915845667505</v>
      </c>
      <c r="L1180" s="27">
        <f>IF(H1180&lt;VLOOKUP(B1180,'Plot Info'!$A$2:$T$500,9,FALSE),K1180*0.0001*(1/VLOOKUP(B1180,'Plot Info'!$A$2:$T$500,12,FALSE)),K1180*0.0001*(1/VLOOKUP(B1180,'Plot Info'!$A$2:$T$500,13,FALSE)))</f>
        <v>0.42249999999999999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16.37</v>
      </c>
      <c r="P1180" s="12">
        <v>324</v>
      </c>
    </row>
    <row r="1181" spans="1:16">
      <c r="A1181" s="27" t="str">
        <f t="shared" si="54"/>
        <v>OOB047</v>
      </c>
      <c r="B1181" s="4" t="s">
        <v>308</v>
      </c>
      <c r="C1181" s="27" t="str">
        <f>VLOOKUP(B1181,'Plot Info'!$A$2:$T$500,2,FALSE)</f>
        <v>Oak Openings Toledo</v>
      </c>
      <c r="D1181" s="37" t="s">
        <v>269</v>
      </c>
      <c r="E1181" s="4" t="s">
        <v>36</v>
      </c>
      <c r="F1181" s="13" t="s">
        <v>16</v>
      </c>
      <c r="G1181" s="35" t="str">
        <f t="shared" si="55"/>
        <v>LIVE</v>
      </c>
      <c r="H1181" s="40">
        <v>34</v>
      </c>
      <c r="I1181" s="12">
        <v>1</v>
      </c>
      <c r="J1181" s="15">
        <v>0</v>
      </c>
      <c r="K1181" s="26">
        <f t="shared" si="56"/>
        <v>907.9202768874502</v>
      </c>
      <c r="L1181" s="27">
        <f>IF(H1181&lt;VLOOKUP(B1181,'Plot Info'!$A$2:$T$500,9,FALSE),K1181*0.0001*(1/VLOOKUP(B1181,'Plot Info'!$A$2:$T$500,12,FALSE)),K1181*0.0001*(1/VLOOKUP(B1181,'Plot Info'!$A$2:$T$500,13,FALSE)))</f>
        <v>0.72250000000000003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15.35</v>
      </c>
      <c r="P1181" s="12">
        <v>16</v>
      </c>
    </row>
    <row r="1182" spans="1:16">
      <c r="A1182" s="27" t="str">
        <f t="shared" si="54"/>
        <v>OOB048</v>
      </c>
      <c r="B1182" s="4" t="s">
        <v>308</v>
      </c>
      <c r="C1182" s="27" t="str">
        <f>VLOOKUP(B1182,'Plot Info'!$A$2:$T$500,2,FALSE)</f>
        <v>Oak Openings Toledo</v>
      </c>
      <c r="D1182" s="37" t="s">
        <v>270</v>
      </c>
      <c r="E1182" s="4" t="s">
        <v>36</v>
      </c>
      <c r="F1182" s="13" t="s">
        <v>16</v>
      </c>
      <c r="G1182" s="35" t="str">
        <f t="shared" si="55"/>
        <v>LIVE</v>
      </c>
      <c r="H1182" s="40">
        <v>35.200000000000003</v>
      </c>
      <c r="I1182" s="12">
        <v>1</v>
      </c>
      <c r="J1182" s="15">
        <v>0</v>
      </c>
      <c r="K1182" s="26">
        <f t="shared" si="56"/>
        <v>973.1397403759745</v>
      </c>
      <c r="L1182" s="27">
        <f>IF(H1182&lt;VLOOKUP(B1182,'Plot Info'!$A$2:$T$500,9,FALSE),K1182*0.0001*(1/VLOOKUP(B1182,'Plot Info'!$A$2:$T$500,12,FALSE)),K1182*0.0001*(1/VLOOKUP(B1182,'Plot Info'!$A$2:$T$500,13,FALSE)))</f>
        <v>0.77440000000000009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16.27</v>
      </c>
      <c r="P1182" s="12">
        <v>16</v>
      </c>
    </row>
    <row r="1183" spans="1:16">
      <c r="A1183" s="27" t="str">
        <f t="shared" si="54"/>
        <v>OOB049</v>
      </c>
      <c r="B1183" s="4" t="s">
        <v>308</v>
      </c>
      <c r="C1183" s="27" t="str">
        <f>VLOOKUP(B1183,'Plot Info'!$A$2:$T$500,2,FALSE)</f>
        <v>Oak Openings Toledo</v>
      </c>
      <c r="D1183" s="37" t="s">
        <v>271</v>
      </c>
      <c r="E1183" s="4" t="s">
        <v>37</v>
      </c>
      <c r="F1183" s="13" t="s">
        <v>15</v>
      </c>
      <c r="G1183" s="35" t="str">
        <f t="shared" si="55"/>
        <v>LIVE</v>
      </c>
      <c r="H1183" s="40">
        <v>39.6</v>
      </c>
      <c r="I1183" s="12">
        <v>1</v>
      </c>
      <c r="J1183" s="15">
        <v>0</v>
      </c>
      <c r="K1183" s="26">
        <f t="shared" si="56"/>
        <v>1231.6299839133426</v>
      </c>
      <c r="L1183" s="27">
        <f>IF(H1183&lt;VLOOKUP(B1183,'Plot Info'!$A$2:$T$500,9,FALSE),K1183*0.0001*(1/VLOOKUP(B1183,'Plot Info'!$A$2:$T$500,12,FALSE)),K1183*0.0001*(1/VLOOKUP(B1183,'Plot Info'!$A$2:$T$500,13,FALSE)))</f>
        <v>0.98010000000000008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19.899999999999999</v>
      </c>
      <c r="P1183" s="12">
        <v>290</v>
      </c>
    </row>
    <row r="1184" spans="1:16">
      <c r="A1184" s="27" t="str">
        <f t="shared" si="54"/>
        <v>OOB050</v>
      </c>
      <c r="B1184" s="4" t="s">
        <v>308</v>
      </c>
      <c r="C1184" s="27" t="str">
        <f>VLOOKUP(B1184,'Plot Info'!$A$2:$T$500,2,FALSE)</f>
        <v>Oak Openings Toledo</v>
      </c>
      <c r="D1184" s="37" t="s">
        <v>310</v>
      </c>
      <c r="E1184" s="4" t="s">
        <v>37</v>
      </c>
      <c r="F1184" s="13" t="s">
        <v>15</v>
      </c>
      <c r="G1184" s="35" t="str">
        <f t="shared" si="55"/>
        <v>LIVE</v>
      </c>
      <c r="H1184" s="40">
        <v>28.6</v>
      </c>
      <c r="I1184" s="12">
        <v>1</v>
      </c>
      <c r="J1184" s="15">
        <v>0</v>
      </c>
      <c r="K1184" s="26">
        <f t="shared" si="56"/>
        <v>642.42428173257679</v>
      </c>
      <c r="L1184" s="27">
        <f>IF(H1184&lt;VLOOKUP(B1184,'Plot Info'!$A$2:$T$500,9,FALSE),K1184*0.0001*(1/VLOOKUP(B1184,'Plot Info'!$A$2:$T$500,12,FALSE)),K1184*0.0001*(1/VLOOKUP(B1184,'Plot Info'!$A$2:$T$500,13,FALSE)))</f>
        <v>0.51122499999999993</v>
      </c>
      <c r="M1184" s="27">
        <f>IF(H1184&lt;VLOOKUP(B1184,'Plot Info'!$A$2:$T$500,9,FALSE),I1184*1/(VLOOKUP(B1184,'Plot Info'!$A$2:$T$500,12,FALSE)),I1184*1/(VLOOKUP(B1184,'Plot Info'!$A$2:$T$500,13,FALSE)))</f>
        <v>7.9577471545947667</v>
      </c>
      <c r="O1184" s="40">
        <v>15.42</v>
      </c>
      <c r="P1184" s="12">
        <v>276</v>
      </c>
    </row>
    <row r="1185" spans="1:16">
      <c r="A1185" s="27" t="str">
        <f t="shared" si="54"/>
        <v>OOB051</v>
      </c>
      <c r="B1185" s="4" t="s">
        <v>308</v>
      </c>
      <c r="C1185" s="27" t="str">
        <f>VLOOKUP(B1185,'Plot Info'!$A$2:$T$500,2,FALSE)</f>
        <v>Oak Openings Toledo</v>
      </c>
      <c r="D1185" s="37" t="s">
        <v>311</v>
      </c>
      <c r="E1185" s="4" t="s">
        <v>36</v>
      </c>
      <c r="F1185" s="13" t="s">
        <v>16</v>
      </c>
      <c r="G1185" s="35" t="str">
        <f t="shared" si="55"/>
        <v>LIVE</v>
      </c>
      <c r="H1185" s="40">
        <v>20.7</v>
      </c>
      <c r="I1185" s="12">
        <v>1</v>
      </c>
      <c r="J1185" s="15">
        <v>0</v>
      </c>
      <c r="K1185" s="26">
        <f t="shared" si="56"/>
        <v>336.53525903417255</v>
      </c>
      <c r="L1185" s="27">
        <f>IF(H1185&lt;VLOOKUP(B1185,'Plot Info'!$A$2:$T$500,9,FALSE),K1185*0.0001*(1/VLOOKUP(B1185,'Plot Info'!$A$2:$T$500,12,FALSE)),K1185*0.0001*(1/VLOOKUP(B1185,'Plot Info'!$A$2:$T$500,13,FALSE)))</f>
        <v>0.26780624999999991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16.760000000000002</v>
      </c>
      <c r="P1185" s="12">
        <v>248</v>
      </c>
    </row>
    <row r="1186" spans="1:16">
      <c r="A1186" s="27" t="str">
        <f t="shared" si="54"/>
        <v>OOC001</v>
      </c>
      <c r="B1186" s="4" t="s">
        <v>313</v>
      </c>
      <c r="C1186" s="27" t="str">
        <f>VLOOKUP(B1186,'Plot Info'!$A$2:$T$500,2,FALSE)</f>
        <v>Oak Openings Toledo</v>
      </c>
      <c r="D1186" s="37" t="s">
        <v>161</v>
      </c>
      <c r="E1186" s="4" t="s">
        <v>10</v>
      </c>
      <c r="F1186" s="13" t="s">
        <v>214</v>
      </c>
      <c r="G1186" s="35" t="str">
        <f t="shared" si="55"/>
        <v>LIVE</v>
      </c>
      <c r="H1186" s="40">
        <v>18.5</v>
      </c>
      <c r="I1186" s="12">
        <v>1</v>
      </c>
      <c r="J1186" s="15">
        <v>0</v>
      </c>
      <c r="K1186" s="26">
        <f t="shared" si="56"/>
        <v>268.80252142277669</v>
      </c>
      <c r="L1186" s="27">
        <f>IF(H1186&lt;VLOOKUP(B1186,'Plot Info'!$A$2:$T$500,9,FALSE),K1186*0.0001*(1/VLOOKUP(B1186,'Plot Info'!$A$2:$T$500,12,FALSE)),K1186*0.0001*(1/VLOOKUP(B1186,'Plot Info'!$A$2:$T$500,13,FALSE)))</f>
        <v>0.50628698224852076</v>
      </c>
      <c r="M1186" s="27">
        <f>IF(H1186&lt;VLOOKUP(B1186,'Plot Info'!$A$2:$T$500,9,FALSE),I1186*1/(VLOOKUP(B1186,'Plot Info'!$A$2:$T$500,12,FALSE)),I1186*1/(VLOOKUP(B1186,'Plot Info'!$A$2:$T$500,13,FALSE)))</f>
        <v>18.834904507916608</v>
      </c>
      <c r="N1186" s="8" t="s">
        <v>314</v>
      </c>
      <c r="O1186" s="40">
        <v>8.52</v>
      </c>
      <c r="P1186" s="12">
        <v>206</v>
      </c>
    </row>
    <row r="1187" spans="1:16">
      <c r="A1187" s="27" t="str">
        <f t="shared" si="54"/>
        <v>OOC002</v>
      </c>
      <c r="B1187" s="4" t="s">
        <v>313</v>
      </c>
      <c r="C1187" s="27" t="str">
        <f>VLOOKUP(B1187,'Plot Info'!$A$2:$T$500,2,FALSE)</f>
        <v>Oak Openings Toledo</v>
      </c>
      <c r="D1187" s="37" t="s">
        <v>162</v>
      </c>
      <c r="E1187" s="4" t="s">
        <v>10</v>
      </c>
      <c r="F1187" s="13" t="s">
        <v>214</v>
      </c>
      <c r="G1187" s="35" t="str">
        <f t="shared" si="55"/>
        <v>LIVE</v>
      </c>
      <c r="H1187" s="40">
        <v>13</v>
      </c>
      <c r="I1187" s="12">
        <v>1</v>
      </c>
      <c r="J1187" s="15">
        <v>0</v>
      </c>
      <c r="K1187" s="26">
        <f t="shared" si="56"/>
        <v>132.73228961416876</v>
      </c>
      <c r="L1187" s="27">
        <f>IF(H1187&lt;VLOOKUP(B1187,'Plot Info'!$A$2:$T$500,9,FALSE),K1187*0.0001*(1/VLOOKUP(B1187,'Plot Info'!$A$2:$T$500,12,FALSE)),K1187*0.0001*(1/VLOOKUP(B1187,'Plot Info'!$A$2:$T$500,13,FALSE)))</f>
        <v>0.25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8</v>
      </c>
      <c r="P1187" s="12">
        <v>205</v>
      </c>
    </row>
    <row r="1188" spans="1:16">
      <c r="A1188" s="27" t="str">
        <f t="shared" si="54"/>
        <v>OOC003</v>
      </c>
      <c r="B1188" s="4" t="s">
        <v>313</v>
      </c>
      <c r="C1188" s="27" t="str">
        <f>VLOOKUP(B1188,'Plot Info'!$A$2:$T$500,2,FALSE)</f>
        <v>Oak Openings Toledo</v>
      </c>
      <c r="D1188" s="37" t="s">
        <v>163</v>
      </c>
      <c r="E1188" s="4" t="s">
        <v>8</v>
      </c>
      <c r="F1188" s="13" t="s">
        <v>236</v>
      </c>
      <c r="G1188" s="35" t="str">
        <f t="shared" si="55"/>
        <v>LIVE</v>
      </c>
      <c r="H1188" s="40">
        <v>40.5</v>
      </c>
      <c r="I1188" s="12">
        <v>1</v>
      </c>
      <c r="J1188" s="15">
        <v>0</v>
      </c>
      <c r="K1188" s="26">
        <f t="shared" si="56"/>
        <v>1288.2493375126646</v>
      </c>
      <c r="L1188" s="27">
        <f>IF(H1188&lt;VLOOKUP(B1188,'Plot Info'!$A$2:$T$500,9,FALSE),K1188*0.0001*(1/VLOOKUP(B1188,'Plot Info'!$A$2:$T$500,12,FALSE)),K1188*0.0001*(1/VLOOKUP(B1188,'Plot Info'!$A$2:$T$500,13,FALSE)))</f>
        <v>1.02515625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6.43</v>
      </c>
      <c r="P1188" s="12">
        <v>193</v>
      </c>
    </row>
    <row r="1189" spans="1:16">
      <c r="A1189" s="27" t="str">
        <f t="shared" si="54"/>
        <v>OOC004</v>
      </c>
      <c r="B1189" s="4" t="s">
        <v>313</v>
      </c>
      <c r="C1189" s="27" t="str">
        <f>VLOOKUP(B1189,'Plot Info'!$A$2:$T$500,2,FALSE)</f>
        <v>Oak Openings Toledo</v>
      </c>
      <c r="D1189" s="37" t="s">
        <v>164</v>
      </c>
      <c r="E1189" s="4" t="s">
        <v>36</v>
      </c>
      <c r="F1189" s="13" t="s">
        <v>214</v>
      </c>
      <c r="G1189" s="35" t="str">
        <f t="shared" si="55"/>
        <v>LIVE</v>
      </c>
      <c r="H1189" s="40">
        <v>21.5</v>
      </c>
      <c r="I1189" s="12">
        <v>1</v>
      </c>
      <c r="J1189" s="15">
        <v>0</v>
      </c>
      <c r="K1189" s="26">
        <f t="shared" si="56"/>
        <v>363.05030103047045</v>
      </c>
      <c r="L1189" s="27">
        <f>IF(H1189&lt;VLOOKUP(B1189,'Plot Info'!$A$2:$T$500,9,FALSE),K1189*0.0001*(1/VLOOKUP(B1189,'Plot Info'!$A$2:$T$500,12,FALSE)),K1189*0.0001*(1/VLOOKUP(B1189,'Plot Info'!$A$2:$T$500,13,FALSE)))</f>
        <v>0.28890624999999998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12.59</v>
      </c>
      <c r="P1189" s="12">
        <v>155</v>
      </c>
    </row>
    <row r="1190" spans="1:16">
      <c r="A1190" s="27" t="str">
        <f t="shared" si="54"/>
        <v>OOC005</v>
      </c>
      <c r="B1190" s="4" t="s">
        <v>313</v>
      </c>
      <c r="C1190" s="27" t="str">
        <f>VLOOKUP(B1190,'Plot Info'!$A$2:$T$500,2,FALSE)</f>
        <v>Oak Openings Toledo</v>
      </c>
      <c r="D1190" s="37" t="s">
        <v>165</v>
      </c>
      <c r="E1190" s="4" t="s">
        <v>36</v>
      </c>
      <c r="F1190" s="13" t="s">
        <v>16</v>
      </c>
      <c r="G1190" s="35" t="str">
        <f t="shared" si="55"/>
        <v>LIVE</v>
      </c>
      <c r="H1190" s="40">
        <v>29.8</v>
      </c>
      <c r="I1190" s="12">
        <v>1</v>
      </c>
      <c r="J1190" s="15">
        <v>0</v>
      </c>
      <c r="K1190" s="26">
        <f t="shared" si="56"/>
        <v>697.46498502347004</v>
      </c>
      <c r="L1190" s="27">
        <f>IF(H1190&lt;VLOOKUP(B1190,'Plot Info'!$A$2:$T$500,9,FALSE),K1190*0.0001*(1/VLOOKUP(B1190,'Plot Info'!$A$2:$T$500,12,FALSE)),K1190*0.0001*(1/VLOOKUP(B1190,'Plot Info'!$A$2:$T$500,13,FALSE)))</f>
        <v>0.55502499999999999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11.52</v>
      </c>
      <c r="P1190" s="12">
        <v>150</v>
      </c>
    </row>
    <row r="1191" spans="1:16">
      <c r="A1191" s="27" t="str">
        <f t="shared" si="54"/>
        <v>OOC006</v>
      </c>
      <c r="B1191" s="4" t="s">
        <v>313</v>
      </c>
      <c r="C1191" s="27" t="str">
        <f>VLOOKUP(B1191,'Plot Info'!$A$2:$T$500,2,FALSE)</f>
        <v>Oak Openings Toledo</v>
      </c>
      <c r="D1191" s="37" t="s">
        <v>166</v>
      </c>
      <c r="E1191" s="4" t="s">
        <v>36</v>
      </c>
      <c r="F1191" s="13" t="s">
        <v>16</v>
      </c>
      <c r="G1191" s="35" t="str">
        <f t="shared" si="55"/>
        <v>LIVE</v>
      </c>
      <c r="H1191" s="40">
        <v>28.7</v>
      </c>
      <c r="I1191" s="12">
        <v>1</v>
      </c>
      <c r="J1191" s="15">
        <v>0</v>
      </c>
      <c r="K1191" s="26">
        <f t="shared" si="56"/>
        <v>646.92461320884411</v>
      </c>
      <c r="L1191" s="27">
        <f>IF(H1191&lt;VLOOKUP(B1191,'Plot Info'!$A$2:$T$500,9,FALSE),K1191*0.0001*(1/VLOOKUP(B1191,'Plot Info'!$A$2:$T$500,12,FALSE)),K1191*0.0001*(1/VLOOKUP(B1191,'Plot Info'!$A$2:$T$500,13,FALSE)))</f>
        <v>0.51480624999999991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7.1</v>
      </c>
      <c r="P1191" s="12">
        <v>145</v>
      </c>
    </row>
    <row r="1192" spans="1:16">
      <c r="A1192" s="27" t="str">
        <f t="shared" si="54"/>
        <v>OOC007</v>
      </c>
      <c r="B1192" s="4" t="s">
        <v>313</v>
      </c>
      <c r="C1192" s="27" t="str">
        <f>VLOOKUP(B1192,'Plot Info'!$A$2:$T$500,2,FALSE)</f>
        <v>Oak Openings Toledo</v>
      </c>
      <c r="D1192" s="37" t="s">
        <v>167</v>
      </c>
      <c r="E1192" s="4" t="s">
        <v>36</v>
      </c>
      <c r="F1192" s="13" t="s">
        <v>16</v>
      </c>
      <c r="G1192" s="35" t="str">
        <f t="shared" si="55"/>
        <v>LIVE</v>
      </c>
      <c r="H1192" s="40">
        <v>25.2</v>
      </c>
      <c r="I1192" s="12">
        <v>1</v>
      </c>
      <c r="J1192" s="15">
        <v>0</v>
      </c>
      <c r="K1192" s="26">
        <f t="shared" si="56"/>
        <v>498.75924968391553</v>
      </c>
      <c r="L1192" s="27">
        <f>IF(H1192&lt;VLOOKUP(B1192,'Plot Info'!$A$2:$T$500,9,FALSE),K1192*0.0001*(1/VLOOKUP(B1192,'Plot Info'!$A$2:$T$500,12,FALSE)),K1192*0.0001*(1/VLOOKUP(B1192,'Plot Info'!$A$2:$T$500,13,FALSE)))</f>
        <v>0.39689999999999998</v>
      </c>
      <c r="M1192" s="27">
        <f>IF(H1192&lt;VLOOKUP(B1192,'Plot Info'!$A$2:$T$500,9,FALSE),I1192*1/(VLOOKUP(B1192,'Plot Info'!$A$2:$T$500,12,FALSE)),I1192*1/(VLOOKUP(B1192,'Plot Info'!$A$2:$T$500,13,FALSE)))</f>
        <v>7.9577471545947667</v>
      </c>
      <c r="O1192" s="40">
        <v>5.08</v>
      </c>
      <c r="P1192" s="12">
        <v>168</v>
      </c>
    </row>
    <row r="1193" spans="1:16">
      <c r="A1193" s="27" t="str">
        <f t="shared" si="54"/>
        <v>OOC008</v>
      </c>
      <c r="B1193" s="4" t="s">
        <v>313</v>
      </c>
      <c r="C1193" s="27" t="str">
        <f>VLOOKUP(B1193,'Plot Info'!$A$2:$T$500,2,FALSE)</f>
        <v>Oak Openings Toledo</v>
      </c>
      <c r="D1193" s="37" t="s">
        <v>168</v>
      </c>
      <c r="E1193" s="4" t="s">
        <v>36</v>
      </c>
      <c r="F1193" s="13" t="s">
        <v>81</v>
      </c>
      <c r="G1193" s="35" t="str">
        <f t="shared" si="55"/>
        <v>DEAD</v>
      </c>
      <c r="H1193" s="40">
        <v>18.3</v>
      </c>
      <c r="I1193" s="12">
        <v>1</v>
      </c>
      <c r="J1193" s="15">
        <v>0</v>
      </c>
      <c r="K1193" s="26">
        <f t="shared" si="56"/>
        <v>263.02199094017146</v>
      </c>
      <c r="L1193" s="27">
        <f>IF(H1193&lt;VLOOKUP(B1193,'Plot Info'!$A$2:$T$500,9,FALSE),K1193*0.0001*(1/VLOOKUP(B1193,'Plot Info'!$A$2:$T$500,12,FALSE)),K1193*0.0001*(1/VLOOKUP(B1193,'Plot Info'!$A$2:$T$500,13,FALSE)))</f>
        <v>0.49539940828402368</v>
      </c>
      <c r="M1193" s="27">
        <f>IF(H1193&lt;VLOOKUP(B1193,'Plot Info'!$A$2:$T$500,9,FALSE),I1193*1/(VLOOKUP(B1193,'Plot Info'!$A$2:$T$500,12,FALSE)),I1193*1/(VLOOKUP(B1193,'Plot Info'!$A$2:$T$500,13,FALSE)))</f>
        <v>18.834904507916608</v>
      </c>
      <c r="O1193" s="40">
        <v>4.37</v>
      </c>
      <c r="P1193" s="12">
        <v>165</v>
      </c>
    </row>
    <row r="1194" spans="1:16">
      <c r="A1194" s="27" t="str">
        <f t="shared" si="54"/>
        <v>OOC009</v>
      </c>
      <c r="B1194" s="4" t="s">
        <v>313</v>
      </c>
      <c r="C1194" s="27" t="str">
        <f>VLOOKUP(B1194,'Plot Info'!$A$2:$T$500,2,FALSE)</f>
        <v>Oak Openings Toledo</v>
      </c>
      <c r="D1194" s="37" t="s">
        <v>169</v>
      </c>
      <c r="E1194" s="4" t="s">
        <v>36</v>
      </c>
      <c r="F1194" s="13" t="s">
        <v>16</v>
      </c>
      <c r="G1194" s="35" t="str">
        <f t="shared" si="55"/>
        <v>LIVE</v>
      </c>
      <c r="H1194" s="40">
        <v>19.8</v>
      </c>
      <c r="I1194" s="12">
        <v>1</v>
      </c>
      <c r="J1194" s="15">
        <v>0</v>
      </c>
      <c r="K1194" s="26">
        <f t="shared" si="56"/>
        <v>307.90749597833565</v>
      </c>
      <c r="L1194" s="27">
        <f>IF(H1194&lt;VLOOKUP(B1194,'Plot Info'!$A$2:$T$500,9,FALSE),K1194*0.0001*(1/VLOOKUP(B1194,'Plot Info'!$A$2:$T$500,12,FALSE)),K1194*0.0001*(1/VLOOKUP(B1194,'Plot Info'!$A$2:$T$500,13,FALSE)))</f>
        <v>0.57994082840236694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7.24</v>
      </c>
      <c r="P1194" s="12">
        <v>118</v>
      </c>
    </row>
    <row r="1195" spans="1:16">
      <c r="A1195" s="27" t="str">
        <f t="shared" si="54"/>
        <v>OOC010</v>
      </c>
      <c r="B1195" s="4" t="s">
        <v>313</v>
      </c>
      <c r="C1195" s="27" t="str">
        <f>VLOOKUP(B1195,'Plot Info'!$A$2:$T$500,2,FALSE)</f>
        <v>Oak Openings Toledo</v>
      </c>
      <c r="D1195" s="37" t="s">
        <v>170</v>
      </c>
      <c r="E1195" s="4" t="s">
        <v>36</v>
      </c>
      <c r="F1195" s="13" t="s">
        <v>81</v>
      </c>
      <c r="G1195" s="35" t="str">
        <f t="shared" si="55"/>
        <v>DEAD</v>
      </c>
      <c r="H1195" s="40">
        <v>16.7</v>
      </c>
      <c r="I1195" s="12">
        <v>1</v>
      </c>
      <c r="J1195" s="15">
        <v>0</v>
      </c>
      <c r="K1195" s="26">
        <f t="shared" si="56"/>
        <v>219.03969378991434</v>
      </c>
      <c r="L1195" s="27">
        <f>IF(H1195&lt;VLOOKUP(B1195,'Plot Info'!$A$2:$T$500,9,FALSE),K1195*0.0001*(1/VLOOKUP(B1195,'Plot Info'!$A$2:$T$500,12,FALSE)),K1195*0.0001*(1/VLOOKUP(B1195,'Plot Info'!$A$2:$T$500,13,FALSE)))</f>
        <v>0.41255917159763311</v>
      </c>
      <c r="M1195" s="27">
        <f>IF(H1195&lt;VLOOKUP(B1195,'Plot Info'!$A$2:$T$500,9,FALSE),I1195*1/(VLOOKUP(B1195,'Plot Info'!$A$2:$T$500,12,FALSE)),I1195*1/(VLOOKUP(B1195,'Plot Info'!$A$2:$T$500,13,FALSE)))</f>
        <v>18.834904507916608</v>
      </c>
      <c r="O1195" s="40">
        <v>10.81</v>
      </c>
      <c r="P1195" s="12">
        <v>120</v>
      </c>
    </row>
    <row r="1196" spans="1:16">
      <c r="A1196" s="27" t="str">
        <f t="shared" si="54"/>
        <v>OOC011</v>
      </c>
      <c r="B1196" s="4" t="s">
        <v>313</v>
      </c>
      <c r="C1196" s="27" t="str">
        <f>VLOOKUP(B1196,'Plot Info'!$A$2:$T$500,2,FALSE)</f>
        <v>Oak Openings Toledo</v>
      </c>
      <c r="D1196" s="37" t="s">
        <v>171</v>
      </c>
      <c r="E1196" s="4" t="s">
        <v>8</v>
      </c>
      <c r="F1196" s="13" t="s">
        <v>236</v>
      </c>
      <c r="G1196" s="35" t="str">
        <f t="shared" si="55"/>
        <v>LIVE</v>
      </c>
      <c r="H1196" s="40">
        <v>38.1</v>
      </c>
      <c r="I1196" s="12">
        <v>1</v>
      </c>
      <c r="J1196" s="15">
        <v>0</v>
      </c>
      <c r="K1196" s="26">
        <f t="shared" si="56"/>
        <v>1140.0918279693699</v>
      </c>
      <c r="L1196" s="27">
        <f>IF(H1196&lt;VLOOKUP(B1196,'Plot Info'!$A$2:$T$500,9,FALSE),K1196*0.0001*(1/VLOOKUP(B1196,'Plot Info'!$A$2:$T$500,12,FALSE)),K1196*0.0001*(1/VLOOKUP(B1196,'Plot Info'!$A$2:$T$500,13,FALSE)))</f>
        <v>0.90725624999999999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12.77</v>
      </c>
      <c r="P1196" s="12">
        <v>102</v>
      </c>
    </row>
    <row r="1197" spans="1:16">
      <c r="A1197" s="27" t="str">
        <f t="shared" si="54"/>
        <v>OOC012</v>
      </c>
      <c r="B1197" s="4" t="s">
        <v>313</v>
      </c>
      <c r="C1197" s="27" t="str">
        <f>VLOOKUP(B1197,'Plot Info'!$A$2:$T$500,2,FALSE)</f>
        <v>Oak Openings Toledo</v>
      </c>
      <c r="D1197" s="37" t="s">
        <v>172</v>
      </c>
      <c r="E1197" s="4" t="s">
        <v>8</v>
      </c>
      <c r="F1197" s="13" t="s">
        <v>236</v>
      </c>
      <c r="G1197" s="35" t="str">
        <f t="shared" si="55"/>
        <v>LIVE</v>
      </c>
      <c r="H1197" s="40">
        <v>35</v>
      </c>
      <c r="I1197" s="12">
        <v>1</v>
      </c>
      <c r="J1197" s="15">
        <v>0</v>
      </c>
      <c r="K1197" s="26">
        <f t="shared" si="56"/>
        <v>962.11275016187415</v>
      </c>
      <c r="L1197" s="27">
        <f>IF(H1197&lt;VLOOKUP(B1197,'Plot Info'!$A$2:$T$500,9,FALSE),K1197*0.0001*(1/VLOOKUP(B1197,'Plot Info'!$A$2:$T$500,12,FALSE)),K1197*0.0001*(1/VLOOKUP(B1197,'Plot Info'!$A$2:$T$500,13,FALSE)))</f>
        <v>0.765625</v>
      </c>
      <c r="M1197" s="27">
        <f>IF(H1197&lt;VLOOKUP(B1197,'Plot Info'!$A$2:$T$500,9,FALSE),I1197*1/(VLOOKUP(B1197,'Plot Info'!$A$2:$T$500,12,FALSE)),I1197*1/(VLOOKUP(B1197,'Plot Info'!$A$2:$T$500,13,FALSE)))</f>
        <v>7.9577471545947667</v>
      </c>
      <c r="O1197" s="40">
        <v>6.86</v>
      </c>
      <c r="P1197" s="12">
        <v>94</v>
      </c>
    </row>
    <row r="1198" spans="1:16">
      <c r="A1198" s="27" t="str">
        <f t="shared" si="54"/>
        <v>OOC013</v>
      </c>
      <c r="B1198" s="4" t="s">
        <v>313</v>
      </c>
      <c r="C1198" s="27" t="str">
        <f>VLOOKUP(B1198,'Plot Info'!$A$2:$T$500,2,FALSE)</f>
        <v>Oak Openings Toledo</v>
      </c>
      <c r="D1198" s="37" t="s">
        <v>173</v>
      </c>
      <c r="E1198" s="4" t="s">
        <v>10</v>
      </c>
      <c r="F1198" s="13" t="s">
        <v>16</v>
      </c>
      <c r="G1198" s="35" t="str">
        <f t="shared" si="55"/>
        <v>LIVE</v>
      </c>
      <c r="H1198" s="40">
        <v>18.100000000000001</v>
      </c>
      <c r="I1198" s="12">
        <v>1</v>
      </c>
      <c r="J1198" s="15">
        <v>0</v>
      </c>
      <c r="K1198" s="26">
        <f t="shared" si="56"/>
        <v>257.30429231063806</v>
      </c>
      <c r="L1198" s="27">
        <f>IF(H1198&lt;VLOOKUP(B1198,'Plot Info'!$A$2:$T$500,9,FALSE),K1198*0.0001*(1/VLOOKUP(B1198,'Plot Info'!$A$2:$T$500,12,FALSE)),K1198*0.0001*(1/VLOOKUP(B1198,'Plot Info'!$A$2:$T$500,13,FALSE)))</f>
        <v>0.48463017751479293</v>
      </c>
      <c r="M1198" s="27">
        <f>IF(H1198&lt;VLOOKUP(B1198,'Plot Info'!$A$2:$T$500,9,FALSE),I1198*1/(VLOOKUP(B1198,'Plot Info'!$A$2:$T$500,12,FALSE)),I1198*1/(VLOOKUP(B1198,'Plot Info'!$A$2:$T$500,13,FALSE)))</f>
        <v>18.834904507916608</v>
      </c>
      <c r="O1198" s="40">
        <v>6.22</v>
      </c>
      <c r="P1198" s="12">
        <v>97</v>
      </c>
    </row>
    <row r="1199" spans="1:16">
      <c r="A1199" s="27" t="str">
        <f t="shared" si="54"/>
        <v>OOC014</v>
      </c>
      <c r="B1199" s="4" t="s">
        <v>313</v>
      </c>
      <c r="C1199" s="27" t="str">
        <f>VLOOKUP(B1199,'Plot Info'!$A$2:$T$500,2,FALSE)</f>
        <v>Oak Openings Toledo</v>
      </c>
      <c r="D1199" s="37" t="s">
        <v>174</v>
      </c>
      <c r="E1199" s="4" t="s">
        <v>36</v>
      </c>
      <c r="F1199" s="13" t="s">
        <v>15</v>
      </c>
      <c r="G1199" s="35" t="str">
        <f t="shared" si="55"/>
        <v>LIVE</v>
      </c>
      <c r="H1199" s="40">
        <v>39</v>
      </c>
      <c r="I1199" s="12">
        <v>1</v>
      </c>
      <c r="J1199" s="15">
        <v>0</v>
      </c>
      <c r="K1199" s="26">
        <f t="shared" si="56"/>
        <v>1194.5906065275187</v>
      </c>
      <c r="L1199" s="27">
        <f>IF(H1199&lt;VLOOKUP(B1199,'Plot Info'!$A$2:$T$500,9,FALSE),K1199*0.0001*(1/VLOOKUP(B1199,'Plot Info'!$A$2:$T$500,12,FALSE)),K1199*0.0001*(1/VLOOKUP(B1199,'Plot Info'!$A$2:$T$500,13,FALSE)))</f>
        <v>0.95062499999999983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11.82</v>
      </c>
      <c r="P1199" s="12">
        <v>75</v>
      </c>
    </row>
    <row r="1200" spans="1:16">
      <c r="A1200" s="27" t="str">
        <f t="shared" si="54"/>
        <v>OOC015</v>
      </c>
      <c r="B1200" s="4" t="s">
        <v>313</v>
      </c>
      <c r="C1200" s="27" t="str">
        <f>VLOOKUP(B1200,'Plot Info'!$A$2:$T$500,2,FALSE)</f>
        <v>Oak Openings Toledo</v>
      </c>
      <c r="D1200" s="37" t="s">
        <v>175</v>
      </c>
      <c r="E1200" s="4" t="s">
        <v>36</v>
      </c>
      <c r="F1200" s="13" t="s">
        <v>15</v>
      </c>
      <c r="G1200" s="35" t="str">
        <f t="shared" si="55"/>
        <v>LIVE</v>
      </c>
      <c r="H1200" s="40">
        <v>26.7</v>
      </c>
      <c r="I1200" s="12">
        <v>1</v>
      </c>
      <c r="J1200" s="15">
        <v>0</v>
      </c>
      <c r="K1200" s="26">
        <f t="shared" si="56"/>
        <v>559.90249670440687</v>
      </c>
      <c r="L1200" s="27">
        <f>IF(H1200&lt;VLOOKUP(B1200,'Plot Info'!$A$2:$T$500,9,FALSE),K1200*0.0001*(1/VLOOKUP(B1200,'Plot Info'!$A$2:$T$500,12,FALSE)),K1200*0.0001*(1/VLOOKUP(B1200,'Plot Info'!$A$2:$T$500,13,FALSE)))</f>
        <v>0.44555624999999993</v>
      </c>
      <c r="M1200" s="27">
        <f>IF(H1200&lt;VLOOKUP(B1200,'Plot Info'!$A$2:$T$500,9,FALSE),I1200*1/(VLOOKUP(B1200,'Plot Info'!$A$2:$T$500,12,FALSE)),I1200*1/(VLOOKUP(B1200,'Plot Info'!$A$2:$T$500,13,FALSE)))</f>
        <v>7.9577471545947667</v>
      </c>
      <c r="O1200" s="40">
        <v>11.76</v>
      </c>
      <c r="P1200" s="12">
        <v>70</v>
      </c>
    </row>
    <row r="1201" spans="1:16">
      <c r="A1201" s="27" t="str">
        <f t="shared" si="54"/>
        <v>OOC016</v>
      </c>
      <c r="B1201" s="4" t="s">
        <v>313</v>
      </c>
      <c r="C1201" s="27" t="str">
        <f>VLOOKUP(B1201,'Plot Info'!$A$2:$T$500,2,FALSE)</f>
        <v>Oak Openings Toledo</v>
      </c>
      <c r="D1201" s="37" t="s">
        <v>176</v>
      </c>
      <c r="E1201" s="4" t="s">
        <v>37</v>
      </c>
      <c r="F1201" s="13" t="s">
        <v>15</v>
      </c>
      <c r="G1201" s="35" t="str">
        <f t="shared" si="55"/>
        <v>LIVE</v>
      </c>
      <c r="H1201" s="40">
        <v>28.7</v>
      </c>
      <c r="I1201" s="12">
        <v>1</v>
      </c>
      <c r="J1201" s="15">
        <v>0</v>
      </c>
      <c r="K1201" s="26">
        <f t="shared" si="56"/>
        <v>646.92461320884411</v>
      </c>
      <c r="L1201" s="27">
        <f>IF(H1201&lt;VLOOKUP(B1201,'Plot Info'!$A$2:$T$500,9,FALSE),K1201*0.0001*(1/VLOOKUP(B1201,'Plot Info'!$A$2:$T$500,12,FALSE)),K1201*0.0001*(1/VLOOKUP(B1201,'Plot Info'!$A$2:$T$500,13,FALSE)))</f>
        <v>0.51480624999999991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9.01</v>
      </c>
      <c r="P1201" s="12">
        <v>40</v>
      </c>
    </row>
    <row r="1202" spans="1:16">
      <c r="A1202" s="27" t="str">
        <f t="shared" si="54"/>
        <v>OOC017</v>
      </c>
      <c r="B1202" s="4" t="s">
        <v>313</v>
      </c>
      <c r="C1202" s="27" t="str">
        <f>VLOOKUP(B1202,'Plot Info'!$A$2:$T$500,2,FALSE)</f>
        <v>Oak Openings Toledo</v>
      </c>
      <c r="D1202" s="37" t="s">
        <v>177</v>
      </c>
      <c r="E1202" s="4" t="s">
        <v>36</v>
      </c>
      <c r="F1202" s="13" t="s">
        <v>16</v>
      </c>
      <c r="G1202" s="35" t="str">
        <f t="shared" si="55"/>
        <v>LIVE</v>
      </c>
      <c r="H1202" s="40">
        <v>23</v>
      </c>
      <c r="I1202" s="12">
        <v>1</v>
      </c>
      <c r="J1202" s="15">
        <v>0</v>
      </c>
      <c r="K1202" s="26">
        <f t="shared" si="56"/>
        <v>415.47562843725012</v>
      </c>
      <c r="L1202" s="27">
        <f>IF(H1202&lt;VLOOKUP(B1202,'Plot Info'!$A$2:$T$500,9,FALSE),K1202*0.0001*(1/VLOOKUP(B1202,'Plot Info'!$A$2:$T$500,12,FALSE)),K1202*0.0001*(1/VLOOKUP(B1202,'Plot Info'!$A$2:$T$500,13,FALSE)))</f>
        <v>0.330625</v>
      </c>
      <c r="M1202" s="27">
        <f>IF(H1202&lt;VLOOKUP(B1202,'Plot Info'!$A$2:$T$500,9,FALSE),I1202*1/(VLOOKUP(B1202,'Plot Info'!$A$2:$T$500,12,FALSE)),I1202*1/(VLOOKUP(B1202,'Plot Info'!$A$2:$T$500,13,FALSE)))</f>
        <v>7.9577471545947667</v>
      </c>
      <c r="O1202" s="40">
        <v>8.83</v>
      </c>
      <c r="P1202" s="12">
        <v>38</v>
      </c>
    </row>
    <row r="1203" spans="1:16">
      <c r="A1203" s="27" t="str">
        <f t="shared" si="54"/>
        <v>OOC018</v>
      </c>
      <c r="B1203" s="4" t="s">
        <v>313</v>
      </c>
      <c r="C1203" s="27" t="str">
        <f>VLOOKUP(B1203,'Plot Info'!$A$2:$T$500,2,FALSE)</f>
        <v>Oak Openings Toledo</v>
      </c>
      <c r="D1203" s="37" t="s">
        <v>178</v>
      </c>
      <c r="E1203" s="4" t="s">
        <v>36</v>
      </c>
      <c r="F1203" s="13" t="s">
        <v>15</v>
      </c>
      <c r="G1203" s="35" t="str">
        <f t="shared" si="55"/>
        <v>LIVE</v>
      </c>
      <c r="H1203" s="40">
        <v>26.7</v>
      </c>
      <c r="I1203" s="12">
        <v>1</v>
      </c>
      <c r="J1203" s="15">
        <v>0</v>
      </c>
      <c r="K1203" s="26">
        <f t="shared" si="56"/>
        <v>559.90249670440687</v>
      </c>
      <c r="L1203" s="27">
        <f>IF(H1203&lt;VLOOKUP(B1203,'Plot Info'!$A$2:$T$500,9,FALSE),K1203*0.0001*(1/VLOOKUP(B1203,'Plot Info'!$A$2:$T$500,12,FALSE)),K1203*0.0001*(1/VLOOKUP(B1203,'Plot Info'!$A$2:$T$500,13,FALSE)))</f>
        <v>0.44555624999999993</v>
      </c>
      <c r="M1203" s="27">
        <f>IF(H1203&lt;VLOOKUP(B1203,'Plot Info'!$A$2:$T$500,9,FALSE),I1203*1/(VLOOKUP(B1203,'Plot Info'!$A$2:$T$500,12,FALSE)),I1203*1/(VLOOKUP(B1203,'Plot Info'!$A$2:$T$500,13,FALSE)))</f>
        <v>7.9577471545947667</v>
      </c>
      <c r="O1203" s="40">
        <v>1.5</v>
      </c>
      <c r="P1203" s="12">
        <v>40</v>
      </c>
    </row>
    <row r="1204" spans="1:16">
      <c r="A1204" s="27" t="str">
        <f t="shared" si="54"/>
        <v>OOC019</v>
      </c>
      <c r="B1204" s="4" t="s">
        <v>313</v>
      </c>
      <c r="C1204" s="27" t="str">
        <f>VLOOKUP(B1204,'Plot Info'!$A$2:$T$500,2,FALSE)</f>
        <v>Oak Openings Toledo</v>
      </c>
      <c r="D1204" s="37" t="s">
        <v>179</v>
      </c>
      <c r="E1204" s="4" t="s">
        <v>10</v>
      </c>
      <c r="F1204" s="13" t="s">
        <v>16</v>
      </c>
      <c r="G1204" s="35" t="str">
        <f t="shared" si="55"/>
        <v>LIVE</v>
      </c>
      <c r="H1204" s="40">
        <v>13</v>
      </c>
      <c r="I1204" s="12">
        <v>1</v>
      </c>
      <c r="J1204" s="15">
        <v>0</v>
      </c>
      <c r="K1204" s="26">
        <f t="shared" si="56"/>
        <v>132.73228961416876</v>
      </c>
      <c r="L1204" s="27">
        <f>IF(H1204&lt;VLOOKUP(B1204,'Plot Info'!$A$2:$T$500,9,FALSE),K1204*0.0001*(1/VLOOKUP(B1204,'Plot Info'!$A$2:$T$500,12,FALSE)),K1204*0.0001*(1/VLOOKUP(B1204,'Plot Info'!$A$2:$T$500,13,FALSE)))</f>
        <v>0.25</v>
      </c>
      <c r="M1204" s="27">
        <f>IF(H1204&lt;VLOOKUP(B1204,'Plot Info'!$A$2:$T$500,9,FALSE),I1204*1/(VLOOKUP(B1204,'Plot Info'!$A$2:$T$500,12,FALSE)),I1204*1/(VLOOKUP(B1204,'Plot Info'!$A$2:$T$500,13,FALSE)))</f>
        <v>18.834904507916608</v>
      </c>
      <c r="O1204" s="40">
        <v>2.0099999999999998</v>
      </c>
      <c r="P1204" s="12">
        <v>0</v>
      </c>
    </row>
    <row r="1205" spans="1:16">
      <c r="A1205" s="27" t="str">
        <f t="shared" si="54"/>
        <v>OOC020</v>
      </c>
      <c r="B1205" s="4" t="s">
        <v>313</v>
      </c>
      <c r="C1205" s="27" t="str">
        <f>VLOOKUP(B1205,'Plot Info'!$A$2:$T$500,2,FALSE)</f>
        <v>Oak Openings Toledo</v>
      </c>
      <c r="D1205" s="37" t="s">
        <v>180</v>
      </c>
      <c r="E1205" s="4" t="s">
        <v>8</v>
      </c>
      <c r="F1205" s="13" t="s">
        <v>236</v>
      </c>
      <c r="G1205" s="35" t="str">
        <f t="shared" si="55"/>
        <v>LIVE</v>
      </c>
      <c r="H1205" s="40">
        <v>41.1</v>
      </c>
      <c r="I1205" s="12">
        <v>1</v>
      </c>
      <c r="J1205" s="15">
        <v>0</v>
      </c>
      <c r="K1205" s="26">
        <f t="shared" si="56"/>
        <v>1326.7024315926037</v>
      </c>
      <c r="L1205" s="27">
        <f>IF(H1205&lt;VLOOKUP(B1205,'Plot Info'!$A$2:$T$500,9,FALSE),K1205*0.0001*(1/VLOOKUP(B1205,'Plot Info'!$A$2:$T$500,12,FALSE)),K1205*0.0001*(1/VLOOKUP(B1205,'Plot Info'!$A$2:$T$500,13,FALSE)))</f>
        <v>1.0557562500000002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5.45</v>
      </c>
      <c r="P1205" s="12">
        <v>5</v>
      </c>
    </row>
    <row r="1206" spans="1:16">
      <c r="A1206" s="27" t="str">
        <f t="shared" si="54"/>
        <v>OOC021</v>
      </c>
      <c r="B1206" s="4" t="s">
        <v>313</v>
      </c>
      <c r="C1206" s="27" t="str">
        <f>VLOOKUP(B1206,'Plot Info'!$A$2:$T$500,2,FALSE)</f>
        <v>Oak Openings Toledo</v>
      </c>
      <c r="D1206" s="37" t="s">
        <v>219</v>
      </c>
      <c r="E1206" s="4" t="s">
        <v>37</v>
      </c>
      <c r="F1206" s="13" t="s">
        <v>236</v>
      </c>
      <c r="G1206" s="35" t="str">
        <f t="shared" si="55"/>
        <v>LIVE</v>
      </c>
      <c r="H1206" s="40">
        <v>57.6</v>
      </c>
      <c r="I1206" s="12">
        <v>1</v>
      </c>
      <c r="J1206" s="15">
        <v>0</v>
      </c>
      <c r="K1206" s="26">
        <f t="shared" si="56"/>
        <v>2605.7626105935183</v>
      </c>
      <c r="L1206" s="27">
        <f>IF(H1206&lt;VLOOKUP(B1206,'Plot Info'!$A$2:$T$500,9,FALSE),K1206*0.0001*(1/VLOOKUP(B1206,'Plot Info'!$A$2:$T$500,12,FALSE)),K1206*0.0001*(1/VLOOKUP(B1206,'Plot Info'!$A$2:$T$500,13,FALSE)))</f>
        <v>2.0736000000000003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13</v>
      </c>
      <c r="P1206" s="12">
        <v>25</v>
      </c>
    </row>
    <row r="1207" spans="1:16">
      <c r="A1207" s="27" t="str">
        <f t="shared" si="54"/>
        <v>OOC022</v>
      </c>
      <c r="B1207" s="4" t="s">
        <v>313</v>
      </c>
      <c r="C1207" s="27" t="str">
        <f>VLOOKUP(B1207,'Plot Info'!$A$2:$T$500,2,FALSE)</f>
        <v>Oak Openings Toledo</v>
      </c>
      <c r="D1207" s="37" t="s">
        <v>220</v>
      </c>
      <c r="E1207" s="4" t="s">
        <v>14</v>
      </c>
      <c r="F1207" s="13" t="s">
        <v>16</v>
      </c>
      <c r="G1207" s="35" t="str">
        <f t="shared" si="55"/>
        <v>LIVE</v>
      </c>
      <c r="H1207" s="40">
        <v>21</v>
      </c>
      <c r="I1207" s="12">
        <v>1</v>
      </c>
      <c r="J1207" s="15">
        <v>0</v>
      </c>
      <c r="K1207" s="26">
        <f t="shared" si="56"/>
        <v>346.36059005827468</v>
      </c>
      <c r="L1207" s="27">
        <f>IF(H1207&lt;VLOOKUP(B1207,'Plot Info'!$A$2:$T$500,9,FALSE),K1207*0.0001*(1/VLOOKUP(B1207,'Plot Info'!$A$2:$T$500,12,FALSE)),K1207*0.0001*(1/VLOOKUP(B1207,'Plot Info'!$A$2:$T$500,13,FALSE)))</f>
        <v>0.27562499999999995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9.06</v>
      </c>
      <c r="P1207" s="12">
        <v>350</v>
      </c>
    </row>
    <row r="1208" spans="1:16">
      <c r="A1208" s="27" t="str">
        <f t="shared" si="54"/>
        <v>OOC023</v>
      </c>
      <c r="B1208" s="4" t="s">
        <v>313</v>
      </c>
      <c r="C1208" s="27" t="str">
        <f>VLOOKUP(B1208,'Plot Info'!$A$2:$T$500,2,FALSE)</f>
        <v>Oak Openings Toledo</v>
      </c>
      <c r="D1208" s="37" t="s">
        <v>221</v>
      </c>
      <c r="E1208" s="4" t="s">
        <v>10</v>
      </c>
      <c r="F1208" s="13" t="s">
        <v>214</v>
      </c>
      <c r="G1208" s="35" t="str">
        <f t="shared" si="55"/>
        <v>LIVE</v>
      </c>
      <c r="H1208" s="40">
        <v>12.7</v>
      </c>
      <c r="I1208" s="12">
        <v>1</v>
      </c>
      <c r="J1208" s="15">
        <v>0</v>
      </c>
      <c r="K1208" s="26">
        <f t="shared" si="56"/>
        <v>126.67686977437442</v>
      </c>
      <c r="L1208" s="27">
        <f>IF(H1208&lt;VLOOKUP(B1208,'Plot Info'!$A$2:$T$500,9,FALSE),K1208*0.0001*(1/VLOOKUP(B1208,'Plot Info'!$A$2:$T$500,12,FALSE)),K1208*0.0001*(1/VLOOKUP(B1208,'Plot Info'!$A$2:$T$500,13,FALSE)))</f>
        <v>0.238594674556213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O1208" s="40">
        <v>7.27</v>
      </c>
      <c r="P1208" s="12">
        <v>328</v>
      </c>
    </row>
    <row r="1209" spans="1:16">
      <c r="A1209" s="27" t="str">
        <f t="shared" si="54"/>
        <v>OOC024</v>
      </c>
      <c r="B1209" s="4" t="s">
        <v>313</v>
      </c>
      <c r="C1209" s="27" t="str">
        <f>VLOOKUP(B1209,'Plot Info'!$A$2:$T$500,2,FALSE)</f>
        <v>Oak Openings Toledo</v>
      </c>
      <c r="D1209" s="37" t="s">
        <v>222</v>
      </c>
      <c r="E1209" s="4" t="s">
        <v>14</v>
      </c>
      <c r="F1209" s="13" t="s">
        <v>15</v>
      </c>
      <c r="G1209" s="35" t="str">
        <f t="shared" si="55"/>
        <v>LIVE</v>
      </c>
      <c r="H1209" s="40">
        <v>26.2</v>
      </c>
      <c r="I1209" s="12">
        <v>1</v>
      </c>
      <c r="J1209" s="15">
        <v>0</v>
      </c>
      <c r="K1209" s="26">
        <f t="shared" si="56"/>
        <v>539.12871528254436</v>
      </c>
      <c r="L1209" s="27">
        <f>IF(H1209&lt;VLOOKUP(B1209,'Plot Info'!$A$2:$T$500,9,FALSE),K1209*0.0001*(1/VLOOKUP(B1209,'Plot Info'!$A$2:$T$500,12,FALSE)),K1209*0.0001*(1/VLOOKUP(B1209,'Plot Info'!$A$2:$T$500,13,FALSE)))</f>
        <v>0.42902499999999999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4.3</v>
      </c>
      <c r="P1209" s="12">
        <v>305</v>
      </c>
    </row>
    <row r="1210" spans="1:16">
      <c r="A1210" s="27" t="str">
        <f t="shared" si="54"/>
        <v>OOC025</v>
      </c>
      <c r="B1210" s="4" t="s">
        <v>313</v>
      </c>
      <c r="C1210" s="27" t="str">
        <f>VLOOKUP(B1210,'Plot Info'!$A$2:$T$500,2,FALSE)</f>
        <v>Oak Openings Toledo</v>
      </c>
      <c r="D1210" s="37" t="s">
        <v>223</v>
      </c>
      <c r="E1210" s="4" t="s">
        <v>36</v>
      </c>
      <c r="F1210" s="13" t="s">
        <v>236</v>
      </c>
      <c r="G1210" s="35" t="str">
        <f t="shared" si="55"/>
        <v>LIVE</v>
      </c>
      <c r="H1210" s="40">
        <v>29.5</v>
      </c>
      <c r="I1210" s="12">
        <v>1</v>
      </c>
      <c r="J1210" s="15">
        <v>0</v>
      </c>
      <c r="K1210" s="26">
        <f t="shared" si="56"/>
        <v>683.4927516966294</v>
      </c>
      <c r="L1210" s="27">
        <f>IF(H1210&lt;VLOOKUP(B1210,'Plot Info'!$A$2:$T$500,9,FALSE),K1210*0.0001*(1/VLOOKUP(B1210,'Plot Info'!$A$2:$T$500,12,FALSE)),K1210*0.0001*(1/VLOOKUP(B1210,'Plot Info'!$A$2:$T$500,13,FALSE)))</f>
        <v>0.54390624999999992</v>
      </c>
      <c r="M1210" s="27">
        <f>IF(H1210&lt;VLOOKUP(B1210,'Plot Info'!$A$2:$T$500,9,FALSE),I1210*1/(VLOOKUP(B1210,'Plot Info'!$A$2:$T$500,12,FALSE)),I1210*1/(VLOOKUP(B1210,'Plot Info'!$A$2:$T$500,13,FALSE)))</f>
        <v>7.9577471545947667</v>
      </c>
      <c r="O1210" s="40">
        <v>5.48</v>
      </c>
      <c r="P1210" s="12">
        <v>278</v>
      </c>
    </row>
    <row r="1211" spans="1:16">
      <c r="A1211" s="27" t="str">
        <f t="shared" si="54"/>
        <v>OOC026</v>
      </c>
      <c r="B1211" s="4" t="s">
        <v>313</v>
      </c>
      <c r="C1211" s="27" t="str">
        <f>VLOOKUP(B1211,'Plot Info'!$A$2:$T$500,2,FALSE)</f>
        <v>Oak Openings Toledo</v>
      </c>
      <c r="D1211" s="37" t="s">
        <v>224</v>
      </c>
      <c r="E1211" s="4" t="s">
        <v>10</v>
      </c>
      <c r="F1211" s="13" t="s">
        <v>16</v>
      </c>
      <c r="G1211" s="35" t="str">
        <f t="shared" si="55"/>
        <v>LIVE</v>
      </c>
      <c r="H1211" s="40">
        <v>17.2</v>
      </c>
      <c r="I1211" s="12">
        <v>1</v>
      </c>
      <c r="J1211" s="15">
        <v>0</v>
      </c>
      <c r="K1211" s="26">
        <f t="shared" si="56"/>
        <v>232.35219265950107</v>
      </c>
      <c r="L1211" s="27">
        <f>IF(H1211&lt;VLOOKUP(B1211,'Plot Info'!$A$2:$T$500,9,FALSE),K1211*0.0001*(1/VLOOKUP(B1211,'Plot Info'!$A$2:$T$500,12,FALSE)),K1211*0.0001*(1/VLOOKUP(B1211,'Plot Info'!$A$2:$T$500,13,FALSE)))</f>
        <v>0.43763313609467447</v>
      </c>
      <c r="M1211" s="27">
        <f>IF(H1211&lt;VLOOKUP(B1211,'Plot Info'!$A$2:$T$500,9,FALSE),I1211*1/(VLOOKUP(B1211,'Plot Info'!$A$2:$T$500,12,FALSE)),I1211*1/(VLOOKUP(B1211,'Plot Info'!$A$2:$T$500,13,FALSE)))</f>
        <v>18.834904507916608</v>
      </c>
      <c r="O1211" s="40">
        <v>3.33</v>
      </c>
      <c r="P1211" s="12">
        <v>263</v>
      </c>
    </row>
    <row r="1212" spans="1:16">
      <c r="A1212" s="27" t="str">
        <f t="shared" si="54"/>
        <v>OOC027</v>
      </c>
      <c r="B1212" s="4" t="s">
        <v>313</v>
      </c>
      <c r="C1212" s="27" t="str">
        <f>VLOOKUP(B1212,'Plot Info'!$A$2:$T$500,2,FALSE)</f>
        <v>Oak Openings Toledo</v>
      </c>
      <c r="D1212" s="37" t="s">
        <v>225</v>
      </c>
      <c r="E1212" s="4" t="s">
        <v>10</v>
      </c>
      <c r="F1212" s="13" t="s">
        <v>214</v>
      </c>
      <c r="G1212" s="35" t="str">
        <f t="shared" si="55"/>
        <v>LIVE</v>
      </c>
      <c r="H1212" s="40">
        <v>12.7</v>
      </c>
      <c r="I1212" s="12">
        <v>1</v>
      </c>
      <c r="J1212" s="15">
        <v>0</v>
      </c>
      <c r="K1212" s="26">
        <f t="shared" si="56"/>
        <v>126.67686977437442</v>
      </c>
      <c r="L1212" s="27">
        <f>IF(H1212&lt;VLOOKUP(B1212,'Plot Info'!$A$2:$T$500,9,FALSE),K1212*0.0001*(1/VLOOKUP(B1212,'Plot Info'!$A$2:$T$500,12,FALSE)),K1212*0.0001*(1/VLOOKUP(B1212,'Plot Info'!$A$2:$T$500,13,FALSE)))</f>
        <v>0.238594674556213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3.31</v>
      </c>
      <c r="P1212" s="12">
        <v>255</v>
      </c>
    </row>
    <row r="1213" spans="1:16">
      <c r="A1213" s="27" t="str">
        <f t="shared" si="54"/>
        <v>OOC028</v>
      </c>
      <c r="B1213" s="4" t="s">
        <v>313</v>
      </c>
      <c r="C1213" s="27" t="str">
        <f>VLOOKUP(B1213,'Plot Info'!$A$2:$T$500,2,FALSE)</f>
        <v>Oak Openings Toledo</v>
      </c>
      <c r="D1213" s="37" t="s">
        <v>226</v>
      </c>
      <c r="E1213" s="4" t="s">
        <v>36</v>
      </c>
      <c r="F1213" s="13" t="s">
        <v>81</v>
      </c>
      <c r="G1213" s="35" t="str">
        <f t="shared" si="55"/>
        <v>DEAD</v>
      </c>
      <c r="H1213" s="40">
        <v>20.2</v>
      </c>
      <c r="I1213" s="12">
        <v>1</v>
      </c>
      <c r="J1213" s="15">
        <v>0</v>
      </c>
      <c r="K1213" s="26">
        <f t="shared" si="56"/>
        <v>320.47386659269478</v>
      </c>
      <c r="L1213" s="27">
        <f>IF(H1213&lt;VLOOKUP(B1213,'Plot Info'!$A$2:$T$500,9,FALSE),K1213*0.0001*(1/VLOOKUP(B1213,'Plot Info'!$A$2:$T$500,12,FALSE)),K1213*0.0001*(1/VLOOKUP(B1213,'Plot Info'!$A$2:$T$500,13,FALSE)))</f>
        <v>0.25502499999999995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5.57</v>
      </c>
      <c r="P1213" s="12">
        <v>240</v>
      </c>
    </row>
    <row r="1214" spans="1:16">
      <c r="A1214" s="27" t="str">
        <f t="shared" si="54"/>
        <v>OOC029</v>
      </c>
      <c r="B1214" s="4" t="s">
        <v>313</v>
      </c>
      <c r="C1214" s="27" t="str">
        <f>VLOOKUP(B1214,'Plot Info'!$A$2:$T$500,2,FALSE)</f>
        <v>Oak Openings Toledo</v>
      </c>
      <c r="D1214" s="37" t="s">
        <v>227</v>
      </c>
      <c r="E1214" s="4" t="s">
        <v>36</v>
      </c>
      <c r="F1214" s="13" t="s">
        <v>16</v>
      </c>
      <c r="G1214" s="35" t="str">
        <f t="shared" si="55"/>
        <v>LIVE</v>
      </c>
      <c r="H1214" s="40">
        <v>22.4</v>
      </c>
      <c r="I1214" s="12">
        <v>1</v>
      </c>
      <c r="J1214" s="15">
        <v>0</v>
      </c>
      <c r="K1214" s="26">
        <f t="shared" si="56"/>
        <v>394.08138246630358</v>
      </c>
      <c r="L1214" s="27">
        <f>IF(H1214&lt;VLOOKUP(B1214,'Plot Info'!$A$2:$T$500,9,FALSE),K1214*0.0001*(1/VLOOKUP(B1214,'Plot Info'!$A$2:$T$500,12,FALSE)),K1214*0.0001*(1/VLOOKUP(B1214,'Plot Info'!$A$2:$T$500,13,FALSE)))</f>
        <v>0.31359999999999993</v>
      </c>
      <c r="M1214" s="27">
        <f>IF(H1214&lt;VLOOKUP(B1214,'Plot Info'!$A$2:$T$500,9,FALSE),I1214*1/(VLOOKUP(B1214,'Plot Info'!$A$2:$T$500,12,FALSE)),I1214*1/(VLOOKUP(B1214,'Plot Info'!$A$2:$T$500,13,FALSE)))</f>
        <v>7.9577471545947667</v>
      </c>
      <c r="O1214" s="40">
        <v>12.86</v>
      </c>
      <c r="P1214" s="12">
        <v>290</v>
      </c>
    </row>
    <row r="1215" spans="1:16">
      <c r="A1215" s="27" t="str">
        <f t="shared" si="54"/>
        <v>OOC030</v>
      </c>
      <c r="B1215" s="4" t="s">
        <v>313</v>
      </c>
      <c r="C1215" s="27" t="str">
        <f>VLOOKUP(B1215,'Plot Info'!$A$2:$T$500,2,FALSE)</f>
        <v>Oak Openings Toledo</v>
      </c>
      <c r="D1215" s="37" t="s">
        <v>228</v>
      </c>
      <c r="E1215" s="4" t="s">
        <v>37</v>
      </c>
      <c r="F1215" s="13" t="s">
        <v>236</v>
      </c>
      <c r="G1215" s="35" t="str">
        <f t="shared" si="55"/>
        <v>LIVE</v>
      </c>
      <c r="H1215" s="40">
        <v>37.4</v>
      </c>
      <c r="I1215" s="12">
        <v>1</v>
      </c>
      <c r="J1215" s="15">
        <v>0</v>
      </c>
      <c r="K1215" s="26">
        <f t="shared" si="56"/>
        <v>1098.5835350338148</v>
      </c>
      <c r="L1215" s="27">
        <f>IF(H1215&lt;VLOOKUP(B1215,'Plot Info'!$A$2:$T$500,9,FALSE),K1215*0.0001*(1/VLOOKUP(B1215,'Plot Info'!$A$2:$T$500,12,FALSE)),K1215*0.0001*(1/VLOOKUP(B1215,'Plot Info'!$A$2:$T$500,13,FALSE)))</f>
        <v>0.87422500000000003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12.38</v>
      </c>
      <c r="P1215" s="12">
        <v>278</v>
      </c>
    </row>
    <row r="1216" spans="1:16">
      <c r="A1216" s="27" t="str">
        <f t="shared" si="54"/>
        <v>OOC031</v>
      </c>
      <c r="B1216" s="4" t="s">
        <v>313</v>
      </c>
      <c r="C1216" s="27" t="str">
        <f>VLOOKUP(B1216,'Plot Info'!$A$2:$T$500,2,FALSE)</f>
        <v>Oak Openings Toledo</v>
      </c>
      <c r="D1216" s="37" t="s">
        <v>229</v>
      </c>
      <c r="E1216" s="4" t="s">
        <v>36</v>
      </c>
      <c r="F1216" s="13" t="s">
        <v>16</v>
      </c>
      <c r="G1216" s="35" t="str">
        <f t="shared" si="55"/>
        <v>LIVE</v>
      </c>
      <c r="H1216" s="40">
        <v>19.100000000000001</v>
      </c>
      <c r="I1216" s="12">
        <v>1</v>
      </c>
      <c r="J1216" s="15">
        <v>0</v>
      </c>
      <c r="K1216" s="26">
        <f t="shared" si="56"/>
        <v>286.52110398902317</v>
      </c>
      <c r="L1216" s="27">
        <f>IF(H1216&lt;VLOOKUP(B1216,'Plot Info'!$A$2:$T$500,9,FALSE),K1216*0.0001*(1/VLOOKUP(B1216,'Plot Info'!$A$2:$T$500,12,FALSE)),K1216*0.0001*(1/VLOOKUP(B1216,'Plot Info'!$A$2:$T$500,13,FALSE)))</f>
        <v>0.53965976331360965</v>
      </c>
      <c r="M1216" s="27">
        <f>IF(H1216&lt;VLOOKUP(B1216,'Plot Info'!$A$2:$T$500,9,FALSE),I1216*1/(VLOOKUP(B1216,'Plot Info'!$A$2:$T$500,12,FALSE)),I1216*1/(VLOOKUP(B1216,'Plot Info'!$A$2:$T$500,13,FALSE)))</f>
        <v>18.834904507916608</v>
      </c>
      <c r="O1216" s="40">
        <v>11.38</v>
      </c>
      <c r="P1216" s="12">
        <v>262</v>
      </c>
    </row>
    <row r="1217" spans="1:16">
      <c r="A1217" s="27" t="str">
        <f t="shared" si="54"/>
        <v>OOC032</v>
      </c>
      <c r="B1217" s="4" t="s">
        <v>313</v>
      </c>
      <c r="C1217" s="27" t="str">
        <f>VLOOKUP(B1217,'Plot Info'!$A$2:$T$500,2,FALSE)</f>
        <v>Oak Openings Toledo</v>
      </c>
      <c r="D1217" s="37" t="s">
        <v>230</v>
      </c>
      <c r="E1217" s="4" t="s">
        <v>36</v>
      </c>
      <c r="F1217" s="13" t="s">
        <v>15</v>
      </c>
      <c r="G1217" s="35" t="str">
        <f t="shared" si="55"/>
        <v>LIVE</v>
      </c>
      <c r="H1217" s="40">
        <v>36.1</v>
      </c>
      <c r="I1217" s="12">
        <v>1</v>
      </c>
      <c r="J1217" s="15">
        <v>0</v>
      </c>
      <c r="K1217" s="26">
        <f t="shared" si="56"/>
        <v>1023.5387405211886</v>
      </c>
      <c r="L1217" s="27">
        <f>IF(H1217&lt;VLOOKUP(B1217,'Plot Info'!$A$2:$T$500,9,FALSE),K1217*0.0001*(1/VLOOKUP(B1217,'Plot Info'!$A$2:$T$500,12,FALSE)),K1217*0.0001*(1/VLOOKUP(B1217,'Plot Info'!$A$2:$T$500,13,FALSE)))</f>
        <v>0.81450624999999999</v>
      </c>
      <c r="M1217" s="27">
        <f>IF(H1217&lt;VLOOKUP(B1217,'Plot Info'!$A$2:$T$500,9,FALSE),I1217*1/(VLOOKUP(B1217,'Plot Info'!$A$2:$T$500,12,FALSE)),I1217*1/(VLOOKUP(B1217,'Plot Info'!$A$2:$T$500,13,FALSE)))</f>
        <v>7.9577471545947667</v>
      </c>
      <c r="O1217" s="40">
        <v>11.87</v>
      </c>
      <c r="P1217" s="12">
        <v>232</v>
      </c>
    </row>
    <row r="1218" spans="1:16">
      <c r="A1218" s="27" t="str">
        <f t="shared" ref="A1218:A1281" si="57">CONCATENATE(B1218,D1218)</f>
        <v>OOC033</v>
      </c>
      <c r="B1218" s="4" t="s">
        <v>313</v>
      </c>
      <c r="C1218" s="27" t="str">
        <f>VLOOKUP(B1218,'Plot Info'!$A$2:$T$500,2,FALSE)</f>
        <v>Oak Openings Toledo</v>
      </c>
      <c r="D1218" s="37" t="s">
        <v>231</v>
      </c>
      <c r="E1218" s="4" t="s">
        <v>36</v>
      </c>
      <c r="F1218" s="13" t="s">
        <v>15</v>
      </c>
      <c r="G1218" s="35" t="str">
        <f t="shared" ref="G1218:G1281" si="58">IF(F1218="*","DEAD","LIVE")</f>
        <v>LIVE</v>
      </c>
      <c r="H1218" s="40">
        <v>24.2</v>
      </c>
      <c r="I1218" s="12">
        <v>1</v>
      </c>
      <c r="J1218" s="15">
        <v>0</v>
      </c>
      <c r="K1218" s="26">
        <f t="shared" ref="K1218:K1281" si="59">((H1218/2)^2)*PI()*I1218</f>
        <v>459.96058041208158</v>
      </c>
      <c r="L1218" s="27">
        <f>IF(H1218&lt;VLOOKUP(B1218,'Plot Info'!$A$2:$T$500,9,FALSE),K1218*0.0001*(1/VLOOKUP(B1218,'Plot Info'!$A$2:$T$500,12,FALSE)),K1218*0.0001*(1/VLOOKUP(B1218,'Plot Info'!$A$2:$T$500,13,FALSE)))</f>
        <v>0.36602499999999999</v>
      </c>
      <c r="M1218" s="27">
        <f>IF(H1218&lt;VLOOKUP(B1218,'Plot Info'!$A$2:$T$500,9,FALSE),I1218*1/(VLOOKUP(B1218,'Plot Info'!$A$2:$T$500,12,FALSE)),I1218*1/(VLOOKUP(B1218,'Plot Info'!$A$2:$T$500,13,FALSE)))</f>
        <v>7.9577471545947667</v>
      </c>
      <c r="O1218" s="40">
        <v>17.88</v>
      </c>
      <c r="P1218" s="12">
        <v>195</v>
      </c>
    </row>
    <row r="1219" spans="1:16">
      <c r="A1219" s="27" t="str">
        <f t="shared" si="57"/>
        <v>OOC034</v>
      </c>
      <c r="B1219" s="4" t="s">
        <v>313</v>
      </c>
      <c r="C1219" s="27" t="str">
        <f>VLOOKUP(B1219,'Plot Info'!$A$2:$T$500,2,FALSE)</f>
        <v>Oak Openings Toledo</v>
      </c>
      <c r="D1219" s="37" t="s">
        <v>232</v>
      </c>
      <c r="E1219" s="4" t="s">
        <v>36</v>
      </c>
      <c r="F1219" s="13" t="s">
        <v>15</v>
      </c>
      <c r="G1219" s="35" t="str">
        <f t="shared" si="58"/>
        <v>LIVE</v>
      </c>
      <c r="H1219" s="40">
        <v>32.799999999999997</v>
      </c>
      <c r="I1219" s="12">
        <v>1</v>
      </c>
      <c r="J1219" s="15">
        <v>0</v>
      </c>
      <c r="K1219" s="26">
        <f t="shared" si="59"/>
        <v>844.96276010951067</v>
      </c>
      <c r="L1219" s="27">
        <f>IF(H1219&lt;VLOOKUP(B1219,'Plot Info'!$A$2:$T$500,9,FALSE),K1219*0.0001*(1/VLOOKUP(B1219,'Plot Info'!$A$2:$T$500,12,FALSE)),K1219*0.0001*(1/VLOOKUP(B1219,'Plot Info'!$A$2:$T$500,13,FALSE)))</f>
        <v>0.67239999999999989</v>
      </c>
      <c r="M1219" s="27">
        <f>IF(H1219&lt;VLOOKUP(B1219,'Plot Info'!$A$2:$T$500,9,FALSE),I1219*1/(VLOOKUP(B1219,'Plot Info'!$A$2:$T$500,12,FALSE)),I1219*1/(VLOOKUP(B1219,'Plot Info'!$A$2:$T$500,13,FALSE)))</f>
        <v>7.9577471545947667</v>
      </c>
      <c r="O1219" s="40">
        <v>18.25</v>
      </c>
      <c r="P1219" s="12">
        <v>192</v>
      </c>
    </row>
    <row r="1220" spans="1:16">
      <c r="A1220" s="27" t="str">
        <f t="shared" si="57"/>
        <v>OOC035</v>
      </c>
      <c r="B1220" s="4" t="s">
        <v>313</v>
      </c>
      <c r="C1220" s="27" t="str">
        <f>VLOOKUP(B1220,'Plot Info'!$A$2:$T$500,2,FALSE)</f>
        <v>Oak Openings Toledo</v>
      </c>
      <c r="D1220" s="37" t="s">
        <v>233</v>
      </c>
      <c r="E1220" s="4" t="s">
        <v>36</v>
      </c>
      <c r="F1220" s="13" t="s">
        <v>16</v>
      </c>
      <c r="G1220" s="35" t="str">
        <f t="shared" si="58"/>
        <v>LIVE</v>
      </c>
      <c r="H1220" s="40">
        <v>21.2</v>
      </c>
      <c r="I1220" s="12">
        <v>1</v>
      </c>
      <c r="J1220" s="15">
        <v>0</v>
      </c>
      <c r="K1220" s="26">
        <f t="shared" si="59"/>
        <v>352.98935055734916</v>
      </c>
      <c r="L1220" s="27">
        <f>IF(H1220&lt;VLOOKUP(B1220,'Plot Info'!$A$2:$T$500,9,FALSE),K1220*0.0001*(1/VLOOKUP(B1220,'Plot Info'!$A$2:$T$500,12,FALSE)),K1220*0.0001*(1/VLOOKUP(B1220,'Plot Info'!$A$2:$T$500,13,FALSE)))</f>
        <v>0.28090000000000004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16.399999999999999</v>
      </c>
      <c r="P1220" s="12">
        <v>194</v>
      </c>
    </row>
    <row r="1221" spans="1:16">
      <c r="A1221" s="27" t="str">
        <f t="shared" si="57"/>
        <v>OOC036</v>
      </c>
      <c r="B1221" s="4" t="s">
        <v>313</v>
      </c>
      <c r="C1221" s="27" t="str">
        <f>VLOOKUP(B1221,'Plot Info'!$A$2:$T$500,2,FALSE)</f>
        <v>Oak Openings Toledo</v>
      </c>
      <c r="D1221" s="37" t="s">
        <v>234</v>
      </c>
      <c r="E1221" s="4" t="s">
        <v>36</v>
      </c>
      <c r="F1221" s="13" t="s">
        <v>15</v>
      </c>
      <c r="G1221" s="35" t="str">
        <f t="shared" si="58"/>
        <v>LIVE</v>
      </c>
      <c r="H1221" s="40">
        <v>29.1</v>
      </c>
      <c r="I1221" s="12">
        <v>1</v>
      </c>
      <c r="J1221" s="15">
        <v>0</v>
      </c>
      <c r="K1221" s="26">
        <f t="shared" si="59"/>
        <v>665.08301874659321</v>
      </c>
      <c r="L1221" s="27">
        <f>IF(H1221&lt;VLOOKUP(B1221,'Plot Info'!$A$2:$T$500,9,FALSE),K1221*0.0001*(1/VLOOKUP(B1221,'Plot Info'!$A$2:$T$500,12,FALSE)),K1221*0.0001*(1/VLOOKUP(B1221,'Plot Info'!$A$2:$T$500,13,FALSE)))</f>
        <v>0.52925624999999998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14.63</v>
      </c>
      <c r="P1221" s="12">
        <v>190</v>
      </c>
    </row>
    <row r="1222" spans="1:16">
      <c r="A1222" s="27" t="str">
        <f t="shared" si="57"/>
        <v>OOC037</v>
      </c>
      <c r="B1222" s="4" t="s">
        <v>313</v>
      </c>
      <c r="C1222" s="27" t="str">
        <f>VLOOKUP(B1222,'Plot Info'!$A$2:$T$500,2,FALSE)</f>
        <v>Oak Openings Toledo</v>
      </c>
      <c r="D1222" s="37" t="s">
        <v>235</v>
      </c>
      <c r="E1222" s="4" t="s">
        <v>36</v>
      </c>
      <c r="F1222" s="13" t="s">
        <v>15</v>
      </c>
      <c r="G1222" s="35" t="str">
        <f t="shared" si="58"/>
        <v>LIVE</v>
      </c>
      <c r="H1222" s="40">
        <v>26.3</v>
      </c>
      <c r="I1222" s="12">
        <v>1</v>
      </c>
      <c r="J1222" s="15">
        <v>0</v>
      </c>
      <c r="K1222" s="26">
        <f t="shared" si="59"/>
        <v>543.25205564038106</v>
      </c>
      <c r="L1222" s="27">
        <f>IF(H1222&lt;VLOOKUP(B1222,'Plot Info'!$A$2:$T$500,9,FALSE),K1222*0.0001*(1/VLOOKUP(B1222,'Plot Info'!$A$2:$T$500,12,FALSE)),K1222*0.0001*(1/VLOOKUP(B1222,'Plot Info'!$A$2:$T$500,13,FALSE)))</f>
        <v>0.43230625000000006</v>
      </c>
      <c r="M1222" s="27">
        <f>IF(H1222&lt;VLOOKUP(B1222,'Plot Info'!$A$2:$T$500,9,FALSE),I1222*1/(VLOOKUP(B1222,'Plot Info'!$A$2:$T$500,12,FALSE)),I1222*1/(VLOOKUP(B1222,'Plot Info'!$A$2:$T$500,13,FALSE)))</f>
        <v>7.9577471545947667</v>
      </c>
      <c r="O1222" s="40">
        <v>19.850000000000001</v>
      </c>
      <c r="P1222" s="12">
        <v>185</v>
      </c>
    </row>
    <row r="1223" spans="1:16">
      <c r="A1223" s="27" t="str">
        <f t="shared" si="57"/>
        <v>OOC038</v>
      </c>
      <c r="B1223" s="4" t="s">
        <v>313</v>
      </c>
      <c r="C1223" s="27" t="str">
        <f>VLOOKUP(B1223,'Plot Info'!$A$2:$T$500,2,FALSE)</f>
        <v>Oak Openings Toledo</v>
      </c>
      <c r="D1223" s="37" t="s">
        <v>238</v>
      </c>
      <c r="E1223" s="4" t="s">
        <v>36</v>
      </c>
      <c r="F1223" s="13" t="s">
        <v>15</v>
      </c>
      <c r="G1223" s="35" t="str">
        <f t="shared" si="58"/>
        <v>LIVE</v>
      </c>
      <c r="H1223" s="40">
        <v>24.9</v>
      </c>
      <c r="I1223" s="12">
        <v>1</v>
      </c>
      <c r="J1223" s="15">
        <v>0</v>
      </c>
      <c r="K1223" s="26">
        <f t="shared" si="59"/>
        <v>486.95471528805183</v>
      </c>
      <c r="L1223" s="27">
        <f>IF(H1223&lt;VLOOKUP(B1223,'Plot Info'!$A$2:$T$500,9,FALSE),K1223*0.0001*(1/VLOOKUP(B1223,'Plot Info'!$A$2:$T$500,12,FALSE)),K1223*0.0001*(1/VLOOKUP(B1223,'Plot Info'!$A$2:$T$500,13,FALSE)))</f>
        <v>0.38750624999999994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O1223" s="40">
        <v>18.149999999999999</v>
      </c>
      <c r="P1223" s="12">
        <v>165</v>
      </c>
    </row>
    <row r="1224" spans="1:16">
      <c r="A1224" s="27" t="str">
        <f t="shared" si="57"/>
        <v>OOC039</v>
      </c>
      <c r="B1224" s="4" t="s">
        <v>313</v>
      </c>
      <c r="C1224" s="27" t="str">
        <f>VLOOKUP(B1224,'Plot Info'!$A$2:$T$500,2,FALSE)</f>
        <v>Oak Openings Toledo</v>
      </c>
      <c r="D1224" s="37" t="s">
        <v>239</v>
      </c>
      <c r="E1224" s="4" t="s">
        <v>36</v>
      </c>
      <c r="F1224" s="13" t="s">
        <v>15</v>
      </c>
      <c r="G1224" s="35" t="str">
        <f t="shared" si="58"/>
        <v>LIVE</v>
      </c>
      <c r="H1224" s="40">
        <v>27.9</v>
      </c>
      <c r="I1224" s="12">
        <v>1</v>
      </c>
      <c r="J1224" s="15">
        <v>0</v>
      </c>
      <c r="K1224" s="26">
        <f t="shared" si="59"/>
        <v>611.36178437020772</v>
      </c>
      <c r="L1224" s="27">
        <f>IF(H1224&lt;VLOOKUP(B1224,'Plot Info'!$A$2:$T$500,9,FALSE),K1224*0.0001*(1/VLOOKUP(B1224,'Plot Info'!$A$2:$T$500,12,FALSE)),K1224*0.0001*(1/VLOOKUP(B1224,'Plot Info'!$A$2:$T$500,13,FALSE)))</f>
        <v>0.48650624999999997</v>
      </c>
      <c r="M1224" s="27">
        <f>IF(H1224&lt;VLOOKUP(B1224,'Plot Info'!$A$2:$T$500,9,FALSE),I1224*1/(VLOOKUP(B1224,'Plot Info'!$A$2:$T$500,12,FALSE)),I1224*1/(VLOOKUP(B1224,'Plot Info'!$A$2:$T$500,13,FALSE)))</f>
        <v>7.9577471545947667</v>
      </c>
      <c r="O1224" s="40">
        <v>14.95</v>
      </c>
      <c r="P1224" s="12">
        <v>165</v>
      </c>
    </row>
    <row r="1225" spans="1:16">
      <c r="A1225" s="27" t="str">
        <f t="shared" si="57"/>
        <v>OOC040</v>
      </c>
      <c r="B1225" s="4" t="s">
        <v>313</v>
      </c>
      <c r="C1225" s="27" t="str">
        <f>VLOOKUP(B1225,'Plot Info'!$A$2:$T$500,2,FALSE)</f>
        <v>Oak Openings Toledo</v>
      </c>
      <c r="D1225" s="37" t="s">
        <v>240</v>
      </c>
      <c r="E1225" s="4" t="s">
        <v>36</v>
      </c>
      <c r="F1225" s="13" t="s">
        <v>15</v>
      </c>
      <c r="G1225" s="35" t="str">
        <f t="shared" si="58"/>
        <v>LIVE</v>
      </c>
      <c r="H1225" s="40">
        <v>27.4</v>
      </c>
      <c r="I1225" s="12">
        <v>1</v>
      </c>
      <c r="J1225" s="15">
        <v>0</v>
      </c>
      <c r="K1225" s="26">
        <f t="shared" si="59"/>
        <v>589.64552515226819</v>
      </c>
      <c r="L1225" s="27">
        <f>IF(H1225&lt;VLOOKUP(B1225,'Plot Info'!$A$2:$T$500,9,FALSE),K1225*0.0001*(1/VLOOKUP(B1225,'Plot Info'!$A$2:$T$500,12,FALSE)),K1225*0.0001*(1/VLOOKUP(B1225,'Plot Info'!$A$2:$T$500,13,FALSE)))</f>
        <v>0.46922499999999995</v>
      </c>
      <c r="M1225" s="27">
        <f>IF(H1225&lt;VLOOKUP(B1225,'Plot Info'!$A$2:$T$500,9,FALSE),I1225*1/(VLOOKUP(B1225,'Plot Info'!$A$2:$T$500,12,FALSE)),I1225*1/(VLOOKUP(B1225,'Plot Info'!$A$2:$T$500,13,FALSE)))</f>
        <v>7.9577471545947667</v>
      </c>
      <c r="O1225" s="40">
        <v>18.100000000000001</v>
      </c>
      <c r="P1225" s="12">
        <v>137</v>
      </c>
    </row>
    <row r="1226" spans="1:16">
      <c r="A1226" s="27" t="str">
        <f t="shared" si="57"/>
        <v>OOC041</v>
      </c>
      <c r="B1226" s="4" t="s">
        <v>313</v>
      </c>
      <c r="C1226" s="27" t="str">
        <f>VLOOKUP(B1226,'Plot Info'!$A$2:$T$500,2,FALSE)</f>
        <v>Oak Openings Toledo</v>
      </c>
      <c r="D1226" s="37" t="s">
        <v>241</v>
      </c>
      <c r="E1226" s="4" t="s">
        <v>36</v>
      </c>
      <c r="F1226" s="13" t="s">
        <v>15</v>
      </c>
      <c r="G1226" s="35" t="str">
        <f t="shared" si="58"/>
        <v>LIVE</v>
      </c>
      <c r="H1226" s="40">
        <v>26.8</v>
      </c>
      <c r="I1226" s="12">
        <v>1</v>
      </c>
      <c r="J1226" s="15">
        <v>0</v>
      </c>
      <c r="K1226" s="26">
        <f t="shared" si="59"/>
        <v>564.10437687858325</v>
      </c>
      <c r="L1226" s="27">
        <f>IF(H1226&lt;VLOOKUP(B1226,'Plot Info'!$A$2:$T$500,9,FALSE),K1226*0.0001*(1/VLOOKUP(B1226,'Plot Info'!$A$2:$T$500,12,FALSE)),K1226*0.0001*(1/VLOOKUP(B1226,'Plot Info'!$A$2:$T$500,13,FALSE)))</f>
        <v>0.44889999999999997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15.98</v>
      </c>
      <c r="P1226" s="12">
        <v>130</v>
      </c>
    </row>
    <row r="1227" spans="1:16">
      <c r="A1227" s="27" t="str">
        <f t="shared" si="57"/>
        <v>OOC042</v>
      </c>
      <c r="B1227" s="4" t="s">
        <v>313</v>
      </c>
      <c r="C1227" s="27" t="str">
        <f>VLOOKUP(B1227,'Plot Info'!$A$2:$T$500,2,FALSE)</f>
        <v>Oak Openings Toledo</v>
      </c>
      <c r="D1227" s="37" t="s">
        <v>242</v>
      </c>
      <c r="E1227" s="4" t="s">
        <v>36</v>
      </c>
      <c r="F1227" s="13" t="s">
        <v>15</v>
      </c>
      <c r="G1227" s="35" t="str">
        <f t="shared" si="58"/>
        <v>LIVE</v>
      </c>
      <c r="H1227" s="40">
        <v>37.700000000000003</v>
      </c>
      <c r="I1227" s="12">
        <v>1</v>
      </c>
      <c r="J1227" s="15">
        <v>0</v>
      </c>
      <c r="K1227" s="26">
        <f t="shared" si="59"/>
        <v>1116.2785556551594</v>
      </c>
      <c r="L1227" s="27">
        <f>IF(H1227&lt;VLOOKUP(B1227,'Plot Info'!$A$2:$T$500,9,FALSE),K1227*0.0001*(1/VLOOKUP(B1227,'Plot Info'!$A$2:$T$500,12,FALSE)),K1227*0.0001*(1/VLOOKUP(B1227,'Plot Info'!$A$2:$T$500,13,FALSE)))</f>
        <v>0.88830625000000007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19.5</v>
      </c>
      <c r="P1227" s="12">
        <v>108</v>
      </c>
    </row>
    <row r="1228" spans="1:16">
      <c r="A1228" s="27" t="str">
        <f t="shared" si="57"/>
        <v>OOC043</v>
      </c>
      <c r="B1228" s="4" t="s">
        <v>313</v>
      </c>
      <c r="C1228" s="27" t="str">
        <f>VLOOKUP(B1228,'Plot Info'!$A$2:$T$500,2,FALSE)</f>
        <v>Oak Openings Toledo</v>
      </c>
      <c r="D1228" s="37" t="s">
        <v>243</v>
      </c>
      <c r="E1228" s="4" t="s">
        <v>36</v>
      </c>
      <c r="F1228" s="13" t="s">
        <v>81</v>
      </c>
      <c r="G1228" s="35" t="str">
        <f t="shared" si="58"/>
        <v>DEAD</v>
      </c>
      <c r="H1228" s="40">
        <v>20.399999999999999</v>
      </c>
      <c r="I1228" s="12">
        <v>1</v>
      </c>
      <c r="J1228" s="15">
        <v>0</v>
      </c>
      <c r="K1228" s="26">
        <f t="shared" si="59"/>
        <v>326.85129967948205</v>
      </c>
      <c r="L1228" s="27">
        <f>IF(H1228&lt;VLOOKUP(B1228,'Plot Info'!$A$2:$T$500,9,FALSE),K1228*0.0001*(1/VLOOKUP(B1228,'Plot Info'!$A$2:$T$500,12,FALSE)),K1228*0.0001*(1/VLOOKUP(B1228,'Plot Info'!$A$2:$T$500,13,FALSE)))</f>
        <v>0.2601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19.149999999999999</v>
      </c>
      <c r="P1228" s="12">
        <v>105</v>
      </c>
    </row>
    <row r="1229" spans="1:16">
      <c r="A1229" s="27" t="str">
        <f t="shared" si="57"/>
        <v>OOC044</v>
      </c>
      <c r="B1229" s="4" t="s">
        <v>313</v>
      </c>
      <c r="C1229" s="27" t="str">
        <f>VLOOKUP(B1229,'Plot Info'!$A$2:$T$500,2,FALSE)</f>
        <v>Oak Openings Toledo</v>
      </c>
      <c r="D1229" s="37" t="s">
        <v>244</v>
      </c>
      <c r="E1229" s="4" t="s">
        <v>36</v>
      </c>
      <c r="F1229" s="13" t="s">
        <v>16</v>
      </c>
      <c r="G1229" s="35" t="str">
        <f t="shared" si="58"/>
        <v>LIVE</v>
      </c>
      <c r="H1229" s="40">
        <v>22.8</v>
      </c>
      <c r="I1229" s="12">
        <v>1</v>
      </c>
      <c r="J1229" s="15">
        <v>0</v>
      </c>
      <c r="K1229" s="26">
        <f t="shared" si="59"/>
        <v>408.28138126052954</v>
      </c>
      <c r="L1229" s="27">
        <f>IF(H1229&lt;VLOOKUP(B1229,'Plot Info'!$A$2:$T$500,9,FALSE),K1229*0.0001*(1/VLOOKUP(B1229,'Plot Info'!$A$2:$T$500,12,FALSE)),K1229*0.0001*(1/VLOOKUP(B1229,'Plot Info'!$A$2:$T$500,13,FALSE)))</f>
        <v>0.32490000000000002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18.47</v>
      </c>
      <c r="P1229" s="12">
        <v>84</v>
      </c>
    </row>
    <row r="1230" spans="1:16">
      <c r="A1230" s="27" t="str">
        <f t="shared" si="57"/>
        <v>OOC045</v>
      </c>
      <c r="B1230" s="4" t="s">
        <v>313</v>
      </c>
      <c r="C1230" s="27" t="str">
        <f>VLOOKUP(B1230,'Plot Info'!$A$2:$T$500,2,FALSE)</f>
        <v>Oak Openings Toledo</v>
      </c>
      <c r="D1230" s="37" t="s">
        <v>245</v>
      </c>
      <c r="E1230" s="4" t="s">
        <v>37</v>
      </c>
      <c r="F1230" s="13" t="s">
        <v>236</v>
      </c>
      <c r="G1230" s="35" t="str">
        <f t="shared" si="58"/>
        <v>LIVE</v>
      </c>
      <c r="H1230" s="40">
        <v>33.1</v>
      </c>
      <c r="I1230" s="12">
        <v>1</v>
      </c>
      <c r="J1230" s="15">
        <v>0</v>
      </c>
      <c r="K1230" s="26">
        <f t="shared" si="59"/>
        <v>860.49008179987845</v>
      </c>
      <c r="L1230" s="27">
        <f>IF(H1230&lt;VLOOKUP(B1230,'Plot Info'!$A$2:$T$500,9,FALSE),K1230*0.0001*(1/VLOOKUP(B1230,'Plot Info'!$A$2:$T$500,12,FALSE)),K1230*0.0001*(1/VLOOKUP(B1230,'Plot Info'!$A$2:$T$500,13,FALSE)))</f>
        <v>0.68475625000000018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15.85</v>
      </c>
      <c r="P1230" s="12">
        <v>17</v>
      </c>
    </row>
    <row r="1231" spans="1:16">
      <c r="A1231" s="27" t="str">
        <f t="shared" si="57"/>
        <v>OOC046</v>
      </c>
      <c r="B1231" s="4" t="s">
        <v>313</v>
      </c>
      <c r="C1231" s="27" t="str">
        <f>VLOOKUP(B1231,'Plot Info'!$A$2:$T$500,2,FALSE)</f>
        <v>Oak Openings Toledo</v>
      </c>
      <c r="D1231" s="37" t="s">
        <v>268</v>
      </c>
      <c r="E1231" s="4" t="s">
        <v>36</v>
      </c>
      <c r="F1231" s="13" t="s">
        <v>15</v>
      </c>
      <c r="G1231" s="35" t="str">
        <f t="shared" si="58"/>
        <v>LIVE</v>
      </c>
      <c r="H1231" s="40">
        <v>31.2</v>
      </c>
      <c r="I1231" s="12">
        <v>1</v>
      </c>
      <c r="J1231" s="15">
        <v>0</v>
      </c>
      <c r="K1231" s="26">
        <f t="shared" si="59"/>
        <v>764.53798817761196</v>
      </c>
      <c r="L1231" s="27">
        <f>IF(H1231&lt;VLOOKUP(B1231,'Plot Info'!$A$2:$T$500,9,FALSE),K1231*0.0001*(1/VLOOKUP(B1231,'Plot Info'!$A$2:$T$500,12,FALSE)),K1231*0.0001*(1/VLOOKUP(B1231,'Plot Info'!$A$2:$T$500,13,FALSE)))</f>
        <v>0.60839999999999994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14.01</v>
      </c>
      <c r="P1231" s="12">
        <v>333</v>
      </c>
    </row>
    <row r="1232" spans="1:16">
      <c r="A1232" s="27" t="str">
        <f t="shared" si="57"/>
        <v>OOC047</v>
      </c>
      <c r="B1232" s="4" t="s">
        <v>313</v>
      </c>
      <c r="C1232" s="27" t="str">
        <f>VLOOKUP(B1232,'Plot Info'!$A$2:$T$500,2,FALSE)</f>
        <v>Oak Openings Toledo</v>
      </c>
      <c r="D1232" s="37" t="s">
        <v>269</v>
      </c>
      <c r="E1232" s="4" t="s">
        <v>8</v>
      </c>
      <c r="F1232" s="13" t="s">
        <v>236</v>
      </c>
      <c r="G1232" s="35" t="str">
        <f t="shared" si="58"/>
        <v>LIVE</v>
      </c>
      <c r="H1232" s="40">
        <v>34.5</v>
      </c>
      <c r="I1232" s="12">
        <v>1</v>
      </c>
      <c r="J1232" s="15">
        <v>0</v>
      </c>
      <c r="K1232" s="26">
        <f t="shared" si="59"/>
        <v>934.82016398381279</v>
      </c>
      <c r="L1232" s="27">
        <f>IF(H1232&lt;VLOOKUP(B1232,'Plot Info'!$A$2:$T$500,9,FALSE),K1232*0.0001*(1/VLOOKUP(B1232,'Plot Info'!$A$2:$T$500,12,FALSE)),K1232*0.0001*(1/VLOOKUP(B1232,'Plot Info'!$A$2:$T$500,13,FALSE)))</f>
        <v>0.74390624999999999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15.32</v>
      </c>
      <c r="P1232" s="12">
        <v>325</v>
      </c>
    </row>
    <row r="1233" spans="1:16">
      <c r="A1233" s="27" t="str">
        <f t="shared" si="57"/>
        <v>OOC048</v>
      </c>
      <c r="B1233" s="4" t="s">
        <v>313</v>
      </c>
      <c r="C1233" s="27" t="str">
        <f>VLOOKUP(B1233,'Plot Info'!$A$2:$T$500,2,FALSE)</f>
        <v>Oak Openings Toledo</v>
      </c>
      <c r="D1233" s="37" t="s">
        <v>270</v>
      </c>
      <c r="E1233" s="4" t="s">
        <v>8</v>
      </c>
      <c r="F1233" s="13" t="s">
        <v>236</v>
      </c>
      <c r="G1233" s="35" t="str">
        <f t="shared" si="58"/>
        <v>LIVE</v>
      </c>
      <c r="H1233" s="40">
        <v>48.8</v>
      </c>
      <c r="I1233" s="12">
        <v>1</v>
      </c>
      <c r="J1233" s="15">
        <v>0</v>
      </c>
      <c r="K1233" s="26">
        <f t="shared" si="59"/>
        <v>1870.3786022412189</v>
      </c>
      <c r="L1233" s="27">
        <f>IF(H1233&lt;VLOOKUP(B1233,'Plot Info'!$A$2:$T$500,9,FALSE),K1233*0.0001*(1/VLOOKUP(B1233,'Plot Info'!$A$2:$T$500,12,FALSE)),K1233*0.0001*(1/VLOOKUP(B1233,'Plot Info'!$A$2:$T$500,13,FALSE)))</f>
        <v>1.4883999999999997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14.79</v>
      </c>
      <c r="P1233" s="12">
        <v>324</v>
      </c>
    </row>
    <row r="1234" spans="1:16">
      <c r="A1234" s="27" t="str">
        <f t="shared" si="57"/>
        <v>OOC049</v>
      </c>
      <c r="B1234" s="4" t="s">
        <v>313</v>
      </c>
      <c r="C1234" s="27" t="str">
        <f>VLOOKUP(B1234,'Plot Info'!$A$2:$T$500,2,FALSE)</f>
        <v>Oak Openings Toledo</v>
      </c>
      <c r="D1234" s="37" t="s">
        <v>271</v>
      </c>
      <c r="E1234" s="4" t="s">
        <v>36</v>
      </c>
      <c r="F1234" s="13" t="s">
        <v>236</v>
      </c>
      <c r="G1234" s="35" t="str">
        <f t="shared" si="58"/>
        <v>LIVE</v>
      </c>
      <c r="H1234" s="40">
        <v>47.8</v>
      </c>
      <c r="I1234" s="12">
        <v>1</v>
      </c>
      <c r="J1234" s="15">
        <v>0</v>
      </c>
      <c r="K1234" s="26">
        <f t="shared" si="59"/>
        <v>1794.5091396570256</v>
      </c>
      <c r="L1234" s="27">
        <f>IF(H1234&lt;VLOOKUP(B1234,'Plot Info'!$A$2:$T$500,9,FALSE),K1234*0.0001*(1/VLOOKUP(B1234,'Plot Info'!$A$2:$T$500,12,FALSE)),K1234*0.0001*(1/VLOOKUP(B1234,'Plot Info'!$A$2:$T$500,13,FALSE)))</f>
        <v>1.4280249999999999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18.25</v>
      </c>
      <c r="P1234" s="12">
        <v>278</v>
      </c>
    </row>
    <row r="1235" spans="1:16">
      <c r="A1235" s="27" t="str">
        <f t="shared" si="57"/>
        <v>OOC050</v>
      </c>
      <c r="B1235" s="4" t="s">
        <v>313</v>
      </c>
      <c r="C1235" s="27" t="str">
        <f>VLOOKUP(B1235,'Plot Info'!$A$2:$T$500,2,FALSE)</f>
        <v>Oak Openings Toledo</v>
      </c>
      <c r="D1235" s="37" t="s">
        <v>310</v>
      </c>
      <c r="E1235" s="4" t="s">
        <v>37</v>
      </c>
      <c r="F1235" s="13" t="s">
        <v>81</v>
      </c>
      <c r="G1235" s="35" t="str">
        <f t="shared" si="58"/>
        <v>DEAD</v>
      </c>
      <c r="H1235" s="40">
        <v>30.4</v>
      </c>
      <c r="I1235" s="12">
        <v>1</v>
      </c>
      <c r="J1235" s="15">
        <v>0</v>
      </c>
      <c r="K1235" s="26">
        <f t="shared" si="59"/>
        <v>725.83356668538579</v>
      </c>
      <c r="L1235" s="27">
        <f>IF(H1235&lt;VLOOKUP(B1235,'Plot Info'!$A$2:$T$500,9,FALSE),K1235*0.0001*(1/VLOOKUP(B1235,'Plot Info'!$A$2:$T$500,12,FALSE)),K1235*0.0001*(1/VLOOKUP(B1235,'Plot Info'!$A$2:$T$500,13,FALSE)))</f>
        <v>0.5776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16.809999999999999</v>
      </c>
      <c r="P1235" s="12">
        <v>263</v>
      </c>
    </row>
    <row r="1236" spans="1:16">
      <c r="A1236" s="27" t="str">
        <f t="shared" si="57"/>
        <v>SRA001</v>
      </c>
      <c r="B1236" s="4" t="s">
        <v>490</v>
      </c>
      <c r="C1236" s="27" t="str">
        <f>VLOOKUP(B1236,'Plot Info'!$A$2:$T$500,2,FALSE)</f>
        <v>Savannah River</v>
      </c>
      <c r="D1236" s="37" t="s">
        <v>161</v>
      </c>
      <c r="E1236" s="4" t="s">
        <v>493</v>
      </c>
      <c r="F1236" s="13" t="s">
        <v>15</v>
      </c>
      <c r="G1236" s="35" t="str">
        <f t="shared" si="58"/>
        <v>LIVE</v>
      </c>
      <c r="H1236" s="40">
        <v>28.6</v>
      </c>
      <c r="I1236" s="12">
        <v>1</v>
      </c>
      <c r="J1236" s="12">
        <v>2</v>
      </c>
      <c r="K1236" s="26">
        <f t="shared" si="59"/>
        <v>642.42428173257679</v>
      </c>
      <c r="L1236" s="27">
        <f>IF(H1236&lt;VLOOKUP(B1236,'Plot Info'!$A$2:$T$500,9,FALSE),K1236*0.0001*(1/VLOOKUP(B1236,'Plot Info'!$A$2:$T$500,12,FALSE)),K1236*0.0001*(1/VLOOKUP(B1236,'Plot Info'!$A$2:$T$500,13,FALSE)))</f>
        <v>0.51122499999999993</v>
      </c>
      <c r="M1236" s="27">
        <f>IF(H1236&lt;VLOOKUP(B1236,'Plot Info'!$A$2:$T$500,9,FALSE),I1236*1/(VLOOKUP(B1236,'Plot Info'!$A$2:$T$500,12,FALSE)),I1236*1/(VLOOKUP(B1236,'Plot Info'!$A$2:$T$500,13,FALSE)))</f>
        <v>7.9577471545947667</v>
      </c>
      <c r="O1236" s="40">
        <v>3.89</v>
      </c>
      <c r="P1236" s="12">
        <v>45</v>
      </c>
    </row>
    <row r="1237" spans="1:16">
      <c r="A1237" s="27" t="str">
        <f t="shared" si="57"/>
        <v>SRA002</v>
      </c>
      <c r="B1237" s="4" t="s">
        <v>490</v>
      </c>
      <c r="C1237" s="27" t="str">
        <f>VLOOKUP(B1237,'Plot Info'!$A$2:$T$500,2,FALSE)</f>
        <v>Savannah River</v>
      </c>
      <c r="D1237" s="37" t="s">
        <v>162</v>
      </c>
      <c r="E1237" s="4" t="s">
        <v>493</v>
      </c>
      <c r="F1237" s="13" t="s">
        <v>15</v>
      </c>
      <c r="G1237" s="35" t="str">
        <f t="shared" si="58"/>
        <v>LIVE</v>
      </c>
      <c r="H1237" s="40">
        <v>30.7</v>
      </c>
      <c r="I1237" s="12">
        <v>1</v>
      </c>
      <c r="J1237" s="12">
        <v>2</v>
      </c>
      <c r="K1237" s="26">
        <f t="shared" si="59"/>
        <v>740.22991502046102</v>
      </c>
      <c r="L1237" s="27">
        <f>IF(H1237&lt;VLOOKUP(B1237,'Plot Info'!$A$2:$T$500,9,FALSE),K1237*0.0001*(1/VLOOKUP(B1237,'Plot Info'!$A$2:$T$500,12,FALSE)),K1237*0.0001*(1/VLOOKUP(B1237,'Plot Info'!$A$2:$T$500,13,FALSE)))</f>
        <v>0.58905625000000006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6.47</v>
      </c>
      <c r="P1237" s="12">
        <v>63</v>
      </c>
    </row>
    <row r="1238" spans="1:16">
      <c r="A1238" s="27" t="str">
        <f t="shared" si="57"/>
        <v>SRA003</v>
      </c>
      <c r="B1238" s="4" t="s">
        <v>490</v>
      </c>
      <c r="C1238" s="27" t="str">
        <f>VLOOKUP(B1238,'Plot Info'!$A$2:$T$500,2,FALSE)</f>
        <v>Savannah River</v>
      </c>
      <c r="D1238" s="37" t="s">
        <v>163</v>
      </c>
      <c r="E1238" s="4" t="s">
        <v>493</v>
      </c>
      <c r="F1238" s="13" t="s">
        <v>15</v>
      </c>
      <c r="G1238" s="35" t="str">
        <f t="shared" si="58"/>
        <v>LIVE</v>
      </c>
      <c r="H1238" s="40">
        <v>31.3</v>
      </c>
      <c r="I1238" s="12">
        <v>1</v>
      </c>
      <c r="J1238" s="12">
        <v>2</v>
      </c>
      <c r="K1238" s="26">
        <f t="shared" si="59"/>
        <v>769.44672669884619</v>
      </c>
      <c r="L1238" s="27">
        <f>IF(H1238&lt;VLOOKUP(B1238,'Plot Info'!$A$2:$T$500,9,FALSE),K1238*0.0001*(1/VLOOKUP(B1238,'Plot Info'!$A$2:$T$500,12,FALSE)),K1238*0.0001*(1/VLOOKUP(B1238,'Plot Info'!$A$2:$T$500,13,FALSE)))</f>
        <v>0.61230625000000005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9.92</v>
      </c>
      <c r="P1238" s="12">
        <v>73</v>
      </c>
    </row>
    <row r="1239" spans="1:16">
      <c r="A1239" s="27" t="str">
        <f t="shared" si="57"/>
        <v>SRA004</v>
      </c>
      <c r="B1239" s="4" t="s">
        <v>490</v>
      </c>
      <c r="C1239" s="27" t="str">
        <f>VLOOKUP(B1239,'Plot Info'!$A$2:$T$500,2,FALSE)</f>
        <v>Savannah River</v>
      </c>
      <c r="D1239" s="37" t="s">
        <v>164</v>
      </c>
      <c r="E1239" s="4" t="s">
        <v>493</v>
      </c>
      <c r="F1239" s="13" t="s">
        <v>15</v>
      </c>
      <c r="G1239" s="35" t="str">
        <f t="shared" si="58"/>
        <v>LIVE</v>
      </c>
      <c r="H1239" s="40">
        <v>28.5</v>
      </c>
      <c r="I1239" s="12">
        <v>1</v>
      </c>
      <c r="J1239" s="12">
        <v>2</v>
      </c>
      <c r="K1239" s="26">
        <f t="shared" si="59"/>
        <v>637.93965821957738</v>
      </c>
      <c r="L1239" s="27">
        <f>IF(H1239&lt;VLOOKUP(B1239,'Plot Info'!$A$2:$T$500,9,FALSE),K1239*0.0001*(1/VLOOKUP(B1239,'Plot Info'!$A$2:$T$500,12,FALSE)),K1239*0.0001*(1/VLOOKUP(B1239,'Plot Info'!$A$2:$T$500,13,FALSE)))</f>
        <v>0.50765625000000003</v>
      </c>
      <c r="M1239" s="27">
        <f>IF(H1239&lt;VLOOKUP(B1239,'Plot Info'!$A$2:$T$500,9,FALSE),I1239*1/(VLOOKUP(B1239,'Plot Info'!$A$2:$T$500,12,FALSE)),I1239*1/(VLOOKUP(B1239,'Plot Info'!$A$2:$T$500,13,FALSE)))</f>
        <v>7.9577471545947667</v>
      </c>
      <c r="O1239" s="40">
        <v>11.68</v>
      </c>
      <c r="P1239" s="12">
        <v>72</v>
      </c>
    </row>
    <row r="1240" spans="1:16">
      <c r="A1240" s="27" t="str">
        <f t="shared" si="57"/>
        <v>SRA005</v>
      </c>
      <c r="B1240" s="4" t="s">
        <v>490</v>
      </c>
      <c r="C1240" s="27" t="str">
        <f>VLOOKUP(B1240,'Plot Info'!$A$2:$T$500,2,FALSE)</f>
        <v>Savannah River</v>
      </c>
      <c r="D1240" s="37" t="s">
        <v>165</v>
      </c>
      <c r="E1240" s="4" t="s">
        <v>493</v>
      </c>
      <c r="F1240" s="13" t="s">
        <v>15</v>
      </c>
      <c r="G1240" s="35" t="str">
        <f t="shared" si="58"/>
        <v>LIVE</v>
      </c>
      <c r="H1240" s="40">
        <v>35.1</v>
      </c>
      <c r="I1240" s="12">
        <v>1</v>
      </c>
      <c r="J1240" s="12">
        <v>2</v>
      </c>
      <c r="K1240" s="26">
        <f t="shared" si="59"/>
        <v>967.61839128729025</v>
      </c>
      <c r="L1240" s="27">
        <f>IF(H1240&lt;VLOOKUP(B1240,'Plot Info'!$A$2:$T$500,9,FALSE),K1240*0.0001*(1/VLOOKUP(B1240,'Plot Info'!$A$2:$T$500,12,FALSE)),K1240*0.0001*(1/VLOOKUP(B1240,'Plot Info'!$A$2:$T$500,13,FALSE)))</f>
        <v>0.77000625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8.7200000000000006</v>
      </c>
      <c r="P1240" s="12">
        <v>125</v>
      </c>
    </row>
    <row r="1241" spans="1:16">
      <c r="A1241" s="27" t="str">
        <f t="shared" si="57"/>
        <v>SRA006</v>
      </c>
      <c r="B1241" s="4" t="s">
        <v>490</v>
      </c>
      <c r="C1241" s="27" t="str">
        <f>VLOOKUP(B1241,'Plot Info'!$A$2:$T$500,2,FALSE)</f>
        <v>Savannah River</v>
      </c>
      <c r="D1241" s="37" t="s">
        <v>166</v>
      </c>
      <c r="E1241" s="4" t="s">
        <v>493</v>
      </c>
      <c r="F1241" s="13" t="s">
        <v>15</v>
      </c>
      <c r="G1241" s="35" t="str">
        <f t="shared" si="58"/>
        <v>LIVE</v>
      </c>
      <c r="H1241" s="40">
        <v>29.4</v>
      </c>
      <c r="I1241" s="12">
        <v>1</v>
      </c>
      <c r="J1241" s="12">
        <v>2</v>
      </c>
      <c r="K1241" s="26">
        <f t="shared" si="59"/>
        <v>678.86675651421831</v>
      </c>
      <c r="L1241" s="27">
        <f>IF(H1241&lt;VLOOKUP(B1241,'Plot Info'!$A$2:$T$500,9,FALSE),K1241*0.0001*(1/VLOOKUP(B1241,'Plot Info'!$A$2:$T$500,12,FALSE)),K1241*0.0001*(1/VLOOKUP(B1241,'Plot Info'!$A$2:$T$500,13,FALSE)))</f>
        <v>0.54022499999999996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6.3</v>
      </c>
      <c r="P1241" s="12">
        <v>119</v>
      </c>
    </row>
    <row r="1242" spans="1:16">
      <c r="A1242" s="27" t="str">
        <f t="shared" si="57"/>
        <v>SRA007</v>
      </c>
      <c r="B1242" s="4" t="s">
        <v>490</v>
      </c>
      <c r="C1242" s="27" t="str">
        <f>VLOOKUP(B1242,'Plot Info'!$A$2:$T$500,2,FALSE)</f>
        <v>Savannah River</v>
      </c>
      <c r="D1242" s="37" t="s">
        <v>167</v>
      </c>
      <c r="E1242" s="4" t="s">
        <v>493</v>
      </c>
      <c r="F1242" s="13" t="s">
        <v>15</v>
      </c>
      <c r="G1242" s="35" t="str">
        <f t="shared" si="58"/>
        <v>LIVE</v>
      </c>
      <c r="H1242" s="40">
        <v>28.6</v>
      </c>
      <c r="I1242" s="12">
        <v>1</v>
      </c>
      <c r="J1242" s="12">
        <v>2</v>
      </c>
      <c r="K1242" s="26">
        <f t="shared" si="59"/>
        <v>642.42428173257679</v>
      </c>
      <c r="L1242" s="27">
        <f>IF(H1242&lt;VLOOKUP(B1242,'Plot Info'!$A$2:$T$500,9,FALSE),K1242*0.0001*(1/VLOOKUP(B1242,'Plot Info'!$A$2:$T$500,12,FALSE)),K1242*0.0001*(1/VLOOKUP(B1242,'Plot Info'!$A$2:$T$500,13,FALSE)))</f>
        <v>0.51122499999999993</v>
      </c>
      <c r="M1242" s="27">
        <f>IF(H1242&lt;VLOOKUP(B1242,'Plot Info'!$A$2:$T$500,9,FALSE),I1242*1/(VLOOKUP(B1242,'Plot Info'!$A$2:$T$500,12,FALSE)),I1242*1/(VLOOKUP(B1242,'Plot Info'!$A$2:$T$500,13,FALSE)))</f>
        <v>7.9577471545947667</v>
      </c>
      <c r="O1242" s="40">
        <v>2.42</v>
      </c>
      <c r="P1242" s="12">
        <v>156</v>
      </c>
    </row>
    <row r="1243" spans="1:16">
      <c r="A1243" s="27" t="str">
        <f t="shared" si="57"/>
        <v>SRA008</v>
      </c>
      <c r="B1243" s="4" t="s">
        <v>490</v>
      </c>
      <c r="C1243" s="27" t="str">
        <f>VLOOKUP(B1243,'Plot Info'!$A$2:$T$500,2,FALSE)</f>
        <v>Savannah River</v>
      </c>
      <c r="D1243" s="37" t="s">
        <v>168</v>
      </c>
      <c r="E1243" s="4" t="s">
        <v>493</v>
      </c>
      <c r="F1243" s="13" t="s">
        <v>15</v>
      </c>
      <c r="G1243" s="35" t="str">
        <f t="shared" si="58"/>
        <v>LIVE</v>
      </c>
      <c r="H1243" s="40">
        <v>31.6</v>
      </c>
      <c r="I1243" s="12">
        <v>1</v>
      </c>
      <c r="J1243" s="12">
        <v>2</v>
      </c>
      <c r="K1243" s="26">
        <f t="shared" si="59"/>
        <v>784.26719004215602</v>
      </c>
      <c r="L1243" s="27">
        <f>IF(H1243&lt;VLOOKUP(B1243,'Plot Info'!$A$2:$T$500,9,FALSE),K1243*0.0001*(1/VLOOKUP(B1243,'Plot Info'!$A$2:$T$500,12,FALSE)),K1243*0.0001*(1/VLOOKUP(B1243,'Plot Info'!$A$2:$T$500,13,FALSE)))</f>
        <v>0.6241000000000001</v>
      </c>
      <c r="M1243" s="27">
        <f>IF(H1243&lt;VLOOKUP(B1243,'Plot Info'!$A$2:$T$500,9,FALSE),I1243*1/(VLOOKUP(B1243,'Plot Info'!$A$2:$T$500,12,FALSE)),I1243*1/(VLOOKUP(B1243,'Plot Info'!$A$2:$T$500,13,FALSE)))</f>
        <v>7.9577471545947667</v>
      </c>
      <c r="O1243" s="40">
        <v>5.45</v>
      </c>
      <c r="P1243" s="12">
        <v>146</v>
      </c>
    </row>
    <row r="1244" spans="1:16">
      <c r="A1244" s="27" t="str">
        <f t="shared" si="57"/>
        <v>SRA009</v>
      </c>
      <c r="B1244" s="4" t="s">
        <v>490</v>
      </c>
      <c r="C1244" s="27" t="str">
        <f>VLOOKUP(B1244,'Plot Info'!$A$2:$T$500,2,FALSE)</f>
        <v>Savannah River</v>
      </c>
      <c r="D1244" s="37" t="s">
        <v>169</v>
      </c>
      <c r="E1244" s="4" t="s">
        <v>493</v>
      </c>
      <c r="F1244" s="13" t="s">
        <v>15</v>
      </c>
      <c r="G1244" s="35" t="str">
        <f t="shared" si="58"/>
        <v>LIVE</v>
      </c>
      <c r="H1244" s="40">
        <v>25.2</v>
      </c>
      <c r="I1244" s="12">
        <v>1</v>
      </c>
      <c r="J1244" s="12">
        <v>2</v>
      </c>
      <c r="K1244" s="26">
        <f t="shared" si="59"/>
        <v>498.75924968391553</v>
      </c>
      <c r="L1244" s="27">
        <f>IF(H1244&lt;VLOOKUP(B1244,'Plot Info'!$A$2:$T$500,9,FALSE),K1244*0.0001*(1/VLOOKUP(B1244,'Plot Info'!$A$2:$T$500,12,FALSE)),K1244*0.0001*(1/VLOOKUP(B1244,'Plot Info'!$A$2:$T$500,13,FALSE)))</f>
        <v>0.39689999999999998</v>
      </c>
      <c r="M1244" s="27">
        <f>IF(H1244&lt;VLOOKUP(B1244,'Plot Info'!$A$2:$T$500,9,FALSE),I1244*1/(VLOOKUP(B1244,'Plot Info'!$A$2:$T$500,12,FALSE)),I1244*1/(VLOOKUP(B1244,'Plot Info'!$A$2:$T$500,13,FALSE)))</f>
        <v>7.9577471545947667</v>
      </c>
      <c r="O1244" s="40">
        <v>9.36</v>
      </c>
      <c r="P1244" s="12">
        <v>154</v>
      </c>
    </row>
    <row r="1245" spans="1:16">
      <c r="A1245" s="27" t="str">
        <f t="shared" si="57"/>
        <v>SRA010</v>
      </c>
      <c r="B1245" s="4" t="s">
        <v>490</v>
      </c>
      <c r="C1245" s="27" t="str">
        <f>VLOOKUP(B1245,'Plot Info'!$A$2:$T$500,2,FALSE)</f>
        <v>Savannah River</v>
      </c>
      <c r="D1245" s="37" t="s">
        <v>170</v>
      </c>
      <c r="E1245" s="4" t="s">
        <v>493</v>
      </c>
      <c r="F1245" s="13" t="s">
        <v>15</v>
      </c>
      <c r="G1245" s="35" t="str">
        <f t="shared" si="58"/>
        <v>LIVE</v>
      </c>
      <c r="H1245" s="40">
        <v>30</v>
      </c>
      <c r="I1245" s="12">
        <v>1</v>
      </c>
      <c r="J1245" s="12">
        <v>2</v>
      </c>
      <c r="K1245" s="26">
        <f t="shared" si="59"/>
        <v>706.85834705770344</v>
      </c>
      <c r="L1245" s="27">
        <f>IF(H1245&lt;VLOOKUP(B1245,'Plot Info'!$A$2:$T$500,9,FALSE),K1245*0.0001*(1/VLOOKUP(B1245,'Plot Info'!$A$2:$T$500,12,FALSE)),K1245*0.0001*(1/VLOOKUP(B1245,'Plot Info'!$A$2:$T$500,13,FALSE)))</f>
        <v>0.5625</v>
      </c>
      <c r="M1245" s="27">
        <f>IF(H1245&lt;VLOOKUP(B1245,'Plot Info'!$A$2:$T$500,9,FALSE),I1245*1/(VLOOKUP(B1245,'Plot Info'!$A$2:$T$500,12,FALSE)),I1245*1/(VLOOKUP(B1245,'Plot Info'!$A$2:$T$500,13,FALSE)))</f>
        <v>7.9577471545947667</v>
      </c>
      <c r="O1245" s="40">
        <v>13.66</v>
      </c>
      <c r="P1245" s="12">
        <v>158</v>
      </c>
    </row>
    <row r="1246" spans="1:16">
      <c r="A1246" s="27" t="str">
        <f t="shared" si="57"/>
        <v>SRA011</v>
      </c>
      <c r="B1246" s="4" t="s">
        <v>490</v>
      </c>
      <c r="C1246" s="27" t="str">
        <f>VLOOKUP(B1246,'Plot Info'!$A$2:$T$500,2,FALSE)</f>
        <v>Savannah River</v>
      </c>
      <c r="D1246" s="37" t="s">
        <v>171</v>
      </c>
      <c r="E1246" s="4" t="s">
        <v>493</v>
      </c>
      <c r="F1246" s="13" t="s">
        <v>15</v>
      </c>
      <c r="G1246" s="35" t="str">
        <f t="shared" si="58"/>
        <v>LIVE</v>
      </c>
      <c r="H1246" s="40">
        <v>29</v>
      </c>
      <c r="I1246" s="12">
        <v>1</v>
      </c>
      <c r="J1246" s="12">
        <v>2</v>
      </c>
      <c r="K1246" s="26">
        <f t="shared" si="59"/>
        <v>660.51985541725401</v>
      </c>
      <c r="L1246" s="27">
        <f>IF(H1246&lt;VLOOKUP(B1246,'Plot Info'!$A$2:$T$500,9,FALSE),K1246*0.0001*(1/VLOOKUP(B1246,'Plot Info'!$A$2:$T$500,12,FALSE)),K1246*0.0001*(1/VLOOKUP(B1246,'Plot Info'!$A$2:$T$500,13,FALSE)))</f>
        <v>0.52562500000000001</v>
      </c>
      <c r="M1246" s="27">
        <f>IF(H1246&lt;VLOOKUP(B1246,'Plot Info'!$A$2:$T$500,9,FALSE),I1246*1/(VLOOKUP(B1246,'Plot Info'!$A$2:$T$500,12,FALSE)),I1246*1/(VLOOKUP(B1246,'Plot Info'!$A$2:$T$500,13,FALSE)))</f>
        <v>7.9577471545947667</v>
      </c>
      <c r="O1246" s="40">
        <v>12.9</v>
      </c>
      <c r="P1246" s="12">
        <v>172</v>
      </c>
    </row>
    <row r="1247" spans="1:16">
      <c r="A1247" s="27" t="str">
        <f t="shared" si="57"/>
        <v>SRA012</v>
      </c>
      <c r="B1247" s="4" t="s">
        <v>490</v>
      </c>
      <c r="C1247" s="27" t="str">
        <f>VLOOKUP(B1247,'Plot Info'!$A$2:$T$500,2,FALSE)</f>
        <v>Savannah River</v>
      </c>
      <c r="D1247" s="37" t="s">
        <v>172</v>
      </c>
      <c r="E1247" s="4" t="s">
        <v>493</v>
      </c>
      <c r="F1247" s="13" t="s">
        <v>15</v>
      </c>
      <c r="G1247" s="35" t="str">
        <f t="shared" si="58"/>
        <v>LIVE</v>
      </c>
      <c r="H1247" s="40">
        <v>28.7</v>
      </c>
      <c r="I1247" s="12">
        <v>1</v>
      </c>
      <c r="J1247" s="12">
        <v>2</v>
      </c>
      <c r="K1247" s="26">
        <f t="shared" si="59"/>
        <v>646.92461320884411</v>
      </c>
      <c r="L1247" s="27">
        <f>IF(H1247&lt;VLOOKUP(B1247,'Plot Info'!$A$2:$T$500,9,FALSE),K1247*0.0001*(1/VLOOKUP(B1247,'Plot Info'!$A$2:$T$500,12,FALSE)),K1247*0.0001*(1/VLOOKUP(B1247,'Plot Info'!$A$2:$T$500,13,FALSE)))</f>
        <v>0.51480624999999991</v>
      </c>
      <c r="M1247" s="27">
        <f>IF(H1247&lt;VLOOKUP(B1247,'Plot Info'!$A$2:$T$500,9,FALSE),I1247*1/(VLOOKUP(B1247,'Plot Info'!$A$2:$T$500,12,FALSE)),I1247*1/(VLOOKUP(B1247,'Plot Info'!$A$2:$T$500,13,FALSE)))</f>
        <v>7.9577471545947667</v>
      </c>
      <c r="O1247" s="40">
        <v>7.73</v>
      </c>
      <c r="P1247" s="12">
        <v>169</v>
      </c>
    </row>
    <row r="1248" spans="1:16">
      <c r="A1248" s="27" t="str">
        <f t="shared" si="57"/>
        <v>SRA013</v>
      </c>
      <c r="B1248" s="4" t="s">
        <v>490</v>
      </c>
      <c r="C1248" s="27" t="str">
        <f>VLOOKUP(B1248,'Plot Info'!$A$2:$T$500,2,FALSE)</f>
        <v>Savannah River</v>
      </c>
      <c r="D1248" s="37" t="s">
        <v>173</v>
      </c>
      <c r="E1248" s="4" t="s">
        <v>493</v>
      </c>
      <c r="F1248" s="13" t="s">
        <v>15</v>
      </c>
      <c r="G1248" s="35" t="str">
        <f t="shared" si="58"/>
        <v>LIVE</v>
      </c>
      <c r="H1248" s="40">
        <v>26.9</v>
      </c>
      <c r="I1248" s="12">
        <v>1</v>
      </c>
      <c r="J1248" s="12">
        <v>2</v>
      </c>
      <c r="K1248" s="26">
        <f t="shared" si="59"/>
        <v>568.32196501602743</v>
      </c>
      <c r="L1248" s="27">
        <f>IF(H1248&lt;VLOOKUP(B1248,'Plot Info'!$A$2:$T$500,9,FALSE),K1248*0.0001*(1/VLOOKUP(B1248,'Plot Info'!$A$2:$T$500,12,FALSE)),K1248*0.0001*(1/VLOOKUP(B1248,'Plot Info'!$A$2:$T$500,13,FALSE)))</f>
        <v>0.45225624999999992</v>
      </c>
      <c r="M1248" s="27">
        <f>IF(H1248&lt;VLOOKUP(B1248,'Plot Info'!$A$2:$T$500,9,FALSE),I1248*1/(VLOOKUP(B1248,'Plot Info'!$A$2:$T$500,12,FALSE)),I1248*1/(VLOOKUP(B1248,'Plot Info'!$A$2:$T$500,13,FALSE)))</f>
        <v>7.9577471545947667</v>
      </c>
      <c r="O1248" s="40">
        <v>7.58</v>
      </c>
      <c r="P1248" s="12">
        <v>187</v>
      </c>
    </row>
    <row r="1249" spans="1:16">
      <c r="A1249" s="27" t="str">
        <f t="shared" si="57"/>
        <v>SRA014</v>
      </c>
      <c r="B1249" s="4" t="s">
        <v>490</v>
      </c>
      <c r="C1249" s="27" t="str">
        <f>VLOOKUP(B1249,'Plot Info'!$A$2:$T$500,2,FALSE)</f>
        <v>Savannah River</v>
      </c>
      <c r="D1249" s="37" t="s">
        <v>174</v>
      </c>
      <c r="E1249" s="4" t="s">
        <v>493</v>
      </c>
      <c r="F1249" s="13" t="s">
        <v>15</v>
      </c>
      <c r="G1249" s="35" t="str">
        <f t="shared" si="58"/>
        <v>LIVE</v>
      </c>
      <c r="H1249" s="40">
        <v>28</v>
      </c>
      <c r="I1249" s="12">
        <v>1</v>
      </c>
      <c r="J1249" s="12">
        <v>2</v>
      </c>
      <c r="K1249" s="26">
        <f t="shared" si="59"/>
        <v>615.75216010359941</v>
      </c>
      <c r="L1249" s="27">
        <f>IF(H1249&lt;VLOOKUP(B1249,'Plot Info'!$A$2:$T$500,9,FALSE),K1249*0.0001*(1/VLOOKUP(B1249,'Plot Info'!$A$2:$T$500,12,FALSE)),K1249*0.0001*(1/VLOOKUP(B1249,'Plot Info'!$A$2:$T$500,13,FALSE)))</f>
        <v>0.49</v>
      </c>
      <c r="M1249" s="27">
        <f>IF(H1249&lt;VLOOKUP(B1249,'Plot Info'!$A$2:$T$500,9,FALSE),I1249*1/(VLOOKUP(B1249,'Plot Info'!$A$2:$T$500,12,FALSE)),I1249*1/(VLOOKUP(B1249,'Plot Info'!$A$2:$T$500,13,FALSE)))</f>
        <v>7.9577471545947667</v>
      </c>
      <c r="O1249" s="40">
        <v>12.84</v>
      </c>
      <c r="P1249" s="12">
        <v>195</v>
      </c>
    </row>
    <row r="1250" spans="1:16">
      <c r="A1250" s="27" t="str">
        <f t="shared" si="57"/>
        <v>SRA015</v>
      </c>
      <c r="B1250" s="4" t="s">
        <v>490</v>
      </c>
      <c r="C1250" s="27" t="str">
        <f>VLOOKUP(B1250,'Plot Info'!$A$2:$T$500,2,FALSE)</f>
        <v>Savannah River</v>
      </c>
      <c r="D1250" s="37" t="s">
        <v>175</v>
      </c>
      <c r="E1250" s="4" t="s">
        <v>493</v>
      </c>
      <c r="F1250" s="13" t="s">
        <v>15</v>
      </c>
      <c r="G1250" s="35" t="str">
        <f t="shared" si="58"/>
        <v>LIVE</v>
      </c>
      <c r="H1250" s="40">
        <v>21.5</v>
      </c>
      <c r="I1250" s="12">
        <v>1</v>
      </c>
      <c r="J1250" s="12">
        <v>2</v>
      </c>
      <c r="K1250" s="26">
        <f t="shared" si="59"/>
        <v>363.05030103047045</v>
      </c>
      <c r="L1250" s="27">
        <f>IF(H1250&lt;VLOOKUP(B1250,'Plot Info'!$A$2:$T$500,9,FALSE),K1250*0.0001*(1/VLOOKUP(B1250,'Plot Info'!$A$2:$T$500,12,FALSE)),K1250*0.0001*(1/VLOOKUP(B1250,'Plot Info'!$A$2:$T$500,13,FALSE)))</f>
        <v>0.28890624999999998</v>
      </c>
      <c r="M1250" s="27">
        <f>IF(H1250&lt;VLOOKUP(B1250,'Plot Info'!$A$2:$T$500,9,FALSE),I1250*1/(VLOOKUP(B1250,'Plot Info'!$A$2:$T$500,12,FALSE)),I1250*1/(VLOOKUP(B1250,'Plot Info'!$A$2:$T$500,13,FALSE)))</f>
        <v>7.9577471545947667</v>
      </c>
      <c r="O1250" s="40">
        <v>13.18</v>
      </c>
      <c r="P1250" s="12">
        <v>203</v>
      </c>
    </row>
    <row r="1251" spans="1:16">
      <c r="A1251" s="27" t="str">
        <f t="shared" si="57"/>
        <v>SRA016</v>
      </c>
      <c r="B1251" s="4" t="s">
        <v>490</v>
      </c>
      <c r="C1251" s="27" t="str">
        <f>VLOOKUP(B1251,'Plot Info'!$A$2:$T$500,2,FALSE)</f>
        <v>Savannah River</v>
      </c>
      <c r="D1251" s="37" t="s">
        <v>176</v>
      </c>
      <c r="E1251" s="4" t="s">
        <v>493</v>
      </c>
      <c r="F1251" s="13" t="s">
        <v>15</v>
      </c>
      <c r="G1251" s="35" t="str">
        <f t="shared" si="58"/>
        <v>LIVE</v>
      </c>
      <c r="H1251" s="40">
        <v>27.7</v>
      </c>
      <c r="I1251" s="12">
        <v>1</v>
      </c>
      <c r="J1251" s="12">
        <v>2</v>
      </c>
      <c r="K1251" s="26">
        <f t="shared" si="59"/>
        <v>602.62815679322807</v>
      </c>
      <c r="L1251" s="27">
        <f>IF(H1251&lt;VLOOKUP(B1251,'Plot Info'!$A$2:$T$500,9,FALSE),K1251*0.0001*(1/VLOOKUP(B1251,'Plot Info'!$A$2:$T$500,12,FALSE)),K1251*0.0001*(1/VLOOKUP(B1251,'Plot Info'!$A$2:$T$500,13,FALSE)))</f>
        <v>0.47955624999999996</v>
      </c>
      <c r="M1251" s="27">
        <f>IF(H1251&lt;VLOOKUP(B1251,'Plot Info'!$A$2:$T$500,9,FALSE),I1251*1/(VLOOKUP(B1251,'Plot Info'!$A$2:$T$500,12,FALSE)),I1251*1/(VLOOKUP(B1251,'Plot Info'!$A$2:$T$500,13,FALSE)))</f>
        <v>7.9577471545947667</v>
      </c>
      <c r="O1251" s="40">
        <v>8.25</v>
      </c>
      <c r="P1251" s="12">
        <v>210</v>
      </c>
    </row>
    <row r="1252" spans="1:16">
      <c r="A1252" s="27" t="str">
        <f t="shared" si="57"/>
        <v>SRA017</v>
      </c>
      <c r="B1252" s="4" t="s">
        <v>490</v>
      </c>
      <c r="C1252" s="27" t="str">
        <f>VLOOKUP(B1252,'Plot Info'!$A$2:$T$500,2,FALSE)</f>
        <v>Savannah River</v>
      </c>
      <c r="D1252" s="37" t="s">
        <v>177</v>
      </c>
      <c r="E1252" s="4" t="s">
        <v>493</v>
      </c>
      <c r="F1252" s="13" t="s">
        <v>15</v>
      </c>
      <c r="G1252" s="35" t="str">
        <f t="shared" si="58"/>
        <v>LIVE</v>
      </c>
      <c r="H1252" s="40">
        <v>21.5</v>
      </c>
      <c r="I1252" s="12">
        <v>1</v>
      </c>
      <c r="J1252" s="12">
        <v>2</v>
      </c>
      <c r="K1252" s="26">
        <f t="shared" si="59"/>
        <v>363.05030103047045</v>
      </c>
      <c r="L1252" s="27">
        <f>IF(H1252&lt;VLOOKUP(B1252,'Plot Info'!$A$2:$T$500,9,FALSE),K1252*0.0001*(1/VLOOKUP(B1252,'Plot Info'!$A$2:$T$500,12,FALSE)),K1252*0.0001*(1/VLOOKUP(B1252,'Plot Info'!$A$2:$T$500,13,FALSE)))</f>
        <v>0.28890624999999998</v>
      </c>
      <c r="M1252" s="27">
        <f>IF(H1252&lt;VLOOKUP(B1252,'Plot Info'!$A$2:$T$500,9,FALSE),I1252*1/(VLOOKUP(B1252,'Plot Info'!$A$2:$T$500,12,FALSE)),I1252*1/(VLOOKUP(B1252,'Plot Info'!$A$2:$T$500,13,FALSE)))</f>
        <v>7.9577471545947667</v>
      </c>
      <c r="O1252" s="40">
        <v>5.41</v>
      </c>
      <c r="P1252" s="12">
        <v>221</v>
      </c>
    </row>
    <row r="1253" spans="1:16">
      <c r="A1253" s="27" t="str">
        <f t="shared" si="57"/>
        <v>SRA018</v>
      </c>
      <c r="B1253" s="4" t="s">
        <v>490</v>
      </c>
      <c r="C1253" s="27" t="str">
        <f>VLOOKUP(B1253,'Plot Info'!$A$2:$T$500,2,FALSE)</f>
        <v>Savannah River</v>
      </c>
      <c r="D1253" s="37" t="s">
        <v>178</v>
      </c>
      <c r="E1253" s="4" t="s">
        <v>493</v>
      </c>
      <c r="F1253" s="13" t="s">
        <v>15</v>
      </c>
      <c r="G1253" s="35" t="str">
        <f t="shared" si="58"/>
        <v>LIVE</v>
      </c>
      <c r="H1253" s="40">
        <v>31.8</v>
      </c>
      <c r="I1253" s="12">
        <v>1</v>
      </c>
      <c r="J1253" s="12">
        <v>2</v>
      </c>
      <c r="K1253" s="26">
        <f t="shared" si="59"/>
        <v>794.22603875403559</v>
      </c>
      <c r="L1253" s="27">
        <f>IF(H1253&lt;VLOOKUP(B1253,'Plot Info'!$A$2:$T$500,9,FALSE),K1253*0.0001*(1/VLOOKUP(B1253,'Plot Info'!$A$2:$T$500,12,FALSE)),K1253*0.0001*(1/VLOOKUP(B1253,'Plot Info'!$A$2:$T$500,13,FALSE)))</f>
        <v>0.63202499999999995</v>
      </c>
      <c r="M1253" s="27">
        <f>IF(H1253&lt;VLOOKUP(B1253,'Plot Info'!$A$2:$T$500,9,FALSE),I1253*1/(VLOOKUP(B1253,'Plot Info'!$A$2:$T$500,12,FALSE)),I1253*1/(VLOOKUP(B1253,'Plot Info'!$A$2:$T$500,13,FALSE)))</f>
        <v>7.9577471545947667</v>
      </c>
      <c r="O1253" s="40">
        <v>7.8</v>
      </c>
      <c r="P1253" s="12">
        <v>234</v>
      </c>
    </row>
    <row r="1254" spans="1:16">
      <c r="A1254" s="27" t="str">
        <f t="shared" si="57"/>
        <v>SRA019</v>
      </c>
      <c r="B1254" s="4" t="s">
        <v>490</v>
      </c>
      <c r="C1254" s="27" t="str">
        <f>VLOOKUP(B1254,'Plot Info'!$A$2:$T$500,2,FALSE)</f>
        <v>Savannah River</v>
      </c>
      <c r="D1254" s="37" t="s">
        <v>179</v>
      </c>
      <c r="E1254" s="4" t="s">
        <v>493</v>
      </c>
      <c r="F1254" s="13" t="s">
        <v>15</v>
      </c>
      <c r="G1254" s="35" t="str">
        <f t="shared" si="58"/>
        <v>LIVE</v>
      </c>
      <c r="H1254" s="40">
        <v>32.9</v>
      </c>
      <c r="I1254" s="12">
        <v>1</v>
      </c>
      <c r="J1254" s="12">
        <v>2</v>
      </c>
      <c r="K1254" s="26">
        <f t="shared" si="59"/>
        <v>850.12282604303186</v>
      </c>
      <c r="L1254" s="27">
        <f>IF(H1254&lt;VLOOKUP(B1254,'Plot Info'!$A$2:$T$500,9,FALSE),K1254*0.0001*(1/VLOOKUP(B1254,'Plot Info'!$A$2:$T$500,12,FALSE)),K1254*0.0001*(1/VLOOKUP(B1254,'Plot Info'!$A$2:$T$500,13,FALSE)))</f>
        <v>0.67650624999999986</v>
      </c>
      <c r="M1254" s="27">
        <f>IF(H1254&lt;VLOOKUP(B1254,'Plot Info'!$A$2:$T$500,9,FALSE),I1254*1/(VLOOKUP(B1254,'Plot Info'!$A$2:$T$500,12,FALSE)),I1254*1/(VLOOKUP(B1254,'Plot Info'!$A$2:$T$500,13,FALSE)))</f>
        <v>7.9577471545947667</v>
      </c>
      <c r="O1254" s="40">
        <v>12.12</v>
      </c>
      <c r="P1254" s="12">
        <v>234</v>
      </c>
    </row>
    <row r="1255" spans="1:16">
      <c r="A1255" s="27" t="str">
        <f t="shared" si="57"/>
        <v>SRA020</v>
      </c>
      <c r="B1255" s="4" t="s">
        <v>490</v>
      </c>
      <c r="C1255" s="27" t="str">
        <f>VLOOKUP(B1255,'Plot Info'!$A$2:$T$500,2,FALSE)</f>
        <v>Savannah River</v>
      </c>
      <c r="D1255" s="37" t="s">
        <v>180</v>
      </c>
      <c r="E1255" s="4" t="s">
        <v>493</v>
      </c>
      <c r="F1255" s="13" t="s">
        <v>15</v>
      </c>
      <c r="G1255" s="35" t="str">
        <f t="shared" si="58"/>
        <v>LIVE</v>
      </c>
      <c r="H1255" s="40">
        <v>25.9</v>
      </c>
      <c r="I1255" s="12">
        <v>1</v>
      </c>
      <c r="J1255" s="12">
        <v>2</v>
      </c>
      <c r="K1255" s="26">
        <f t="shared" si="59"/>
        <v>526.85294198864221</v>
      </c>
      <c r="L1255" s="27">
        <f>IF(H1255&lt;VLOOKUP(B1255,'Plot Info'!$A$2:$T$500,9,FALSE),K1255*0.0001*(1/VLOOKUP(B1255,'Plot Info'!$A$2:$T$500,12,FALSE)),K1255*0.0001*(1/VLOOKUP(B1255,'Plot Info'!$A$2:$T$500,13,FALSE)))</f>
        <v>0.41925624999999994</v>
      </c>
      <c r="M1255" s="27">
        <f>IF(H1255&lt;VLOOKUP(B1255,'Plot Info'!$A$2:$T$500,9,FALSE),I1255*1/(VLOOKUP(B1255,'Plot Info'!$A$2:$T$500,12,FALSE)),I1255*1/(VLOOKUP(B1255,'Plot Info'!$A$2:$T$500,13,FALSE)))</f>
        <v>7.9577471545947667</v>
      </c>
      <c r="O1255" s="40">
        <v>9.42</v>
      </c>
      <c r="P1255" s="12">
        <v>274</v>
      </c>
    </row>
    <row r="1256" spans="1:16">
      <c r="A1256" s="27" t="str">
        <f t="shared" si="57"/>
        <v>SRA021</v>
      </c>
      <c r="B1256" s="4" t="s">
        <v>490</v>
      </c>
      <c r="C1256" s="27" t="str">
        <f>VLOOKUP(B1256,'Plot Info'!$A$2:$T$500,2,FALSE)</f>
        <v>Savannah River</v>
      </c>
      <c r="D1256" s="37" t="s">
        <v>219</v>
      </c>
      <c r="E1256" s="4" t="s">
        <v>493</v>
      </c>
      <c r="F1256" s="13" t="s">
        <v>15</v>
      </c>
      <c r="G1256" s="35" t="str">
        <f t="shared" si="58"/>
        <v>LIVE</v>
      </c>
      <c r="H1256" s="40">
        <v>26.9</v>
      </c>
      <c r="I1256" s="12">
        <v>1</v>
      </c>
      <c r="J1256" s="12">
        <v>2</v>
      </c>
      <c r="K1256" s="26">
        <f t="shared" si="59"/>
        <v>568.32196501602743</v>
      </c>
      <c r="L1256" s="27">
        <f>IF(H1256&lt;VLOOKUP(B1256,'Plot Info'!$A$2:$T$500,9,FALSE),K1256*0.0001*(1/VLOOKUP(B1256,'Plot Info'!$A$2:$T$500,12,FALSE)),K1256*0.0001*(1/VLOOKUP(B1256,'Plot Info'!$A$2:$T$500,13,FALSE)))</f>
        <v>0.45225624999999992</v>
      </c>
      <c r="M1256" s="27">
        <f>IF(H1256&lt;VLOOKUP(B1256,'Plot Info'!$A$2:$T$500,9,FALSE),I1256*1/(VLOOKUP(B1256,'Plot Info'!$A$2:$T$500,12,FALSE)),I1256*1/(VLOOKUP(B1256,'Plot Info'!$A$2:$T$500,13,FALSE)))</f>
        <v>7.9577471545947667</v>
      </c>
      <c r="O1256" s="40">
        <v>5.17</v>
      </c>
      <c r="P1256" s="12">
        <v>279</v>
      </c>
    </row>
    <row r="1257" spans="1:16">
      <c r="A1257" s="27" t="str">
        <f t="shared" si="57"/>
        <v>SRA022</v>
      </c>
      <c r="B1257" s="4" t="s">
        <v>490</v>
      </c>
      <c r="C1257" s="27" t="str">
        <f>VLOOKUP(B1257,'Plot Info'!$A$2:$T$500,2,FALSE)</f>
        <v>Savannah River</v>
      </c>
      <c r="D1257" s="37" t="s">
        <v>220</v>
      </c>
      <c r="E1257" s="4" t="s">
        <v>493</v>
      </c>
      <c r="F1257" s="13" t="s">
        <v>15</v>
      </c>
      <c r="G1257" s="35" t="str">
        <f t="shared" si="58"/>
        <v>LIVE</v>
      </c>
      <c r="H1257" s="40">
        <v>29</v>
      </c>
      <c r="I1257" s="12">
        <v>1</v>
      </c>
      <c r="J1257" s="12">
        <v>2</v>
      </c>
      <c r="K1257" s="26">
        <f t="shared" si="59"/>
        <v>660.51985541725401</v>
      </c>
      <c r="L1257" s="27">
        <f>IF(H1257&lt;VLOOKUP(B1257,'Plot Info'!$A$2:$T$500,9,FALSE),K1257*0.0001*(1/VLOOKUP(B1257,'Plot Info'!$A$2:$T$500,12,FALSE)),K1257*0.0001*(1/VLOOKUP(B1257,'Plot Info'!$A$2:$T$500,13,FALSE)))</f>
        <v>0.52562500000000001</v>
      </c>
      <c r="M1257" s="27">
        <f>IF(H1257&lt;VLOOKUP(B1257,'Plot Info'!$A$2:$T$500,9,FALSE),I1257*1/(VLOOKUP(B1257,'Plot Info'!$A$2:$T$500,12,FALSE)),I1257*1/(VLOOKUP(B1257,'Plot Info'!$A$2:$T$500,13,FALSE)))</f>
        <v>7.9577471545947667</v>
      </c>
      <c r="O1257" s="40">
        <v>2.54</v>
      </c>
      <c r="P1257" s="12">
        <v>275</v>
      </c>
    </row>
    <row r="1258" spans="1:16">
      <c r="A1258" s="27" t="str">
        <f t="shared" si="57"/>
        <v>SRA023</v>
      </c>
      <c r="B1258" s="4" t="s">
        <v>490</v>
      </c>
      <c r="C1258" s="27" t="str">
        <f>VLOOKUP(B1258,'Plot Info'!$A$2:$T$500,2,FALSE)</f>
        <v>Savannah River</v>
      </c>
      <c r="D1258" s="37" t="s">
        <v>221</v>
      </c>
      <c r="E1258" s="4" t="s">
        <v>493</v>
      </c>
      <c r="F1258" s="13" t="s">
        <v>15</v>
      </c>
      <c r="G1258" s="35" t="str">
        <f t="shared" si="58"/>
        <v>LIVE</v>
      </c>
      <c r="H1258" s="40">
        <v>40.1</v>
      </c>
      <c r="I1258" s="12">
        <v>1</v>
      </c>
      <c r="J1258" s="12">
        <v>2</v>
      </c>
      <c r="K1258" s="26">
        <f t="shared" si="59"/>
        <v>1262.9281007247309</v>
      </c>
      <c r="L1258" s="27">
        <f>IF(H1258&lt;VLOOKUP(B1258,'Plot Info'!$A$2:$T$500,9,FALSE),K1258*0.0001*(1/VLOOKUP(B1258,'Plot Info'!$A$2:$T$500,12,FALSE)),K1258*0.0001*(1/VLOOKUP(B1258,'Plot Info'!$A$2:$T$500,13,FALSE)))</f>
        <v>1.0050062500000001</v>
      </c>
      <c r="M1258" s="27">
        <f>IF(H1258&lt;VLOOKUP(B1258,'Plot Info'!$A$2:$T$500,9,FALSE),I1258*1/(VLOOKUP(B1258,'Plot Info'!$A$2:$T$500,12,FALSE)),I1258*1/(VLOOKUP(B1258,'Plot Info'!$A$2:$T$500,13,FALSE)))</f>
        <v>7.9577471545947667</v>
      </c>
      <c r="O1258" s="40">
        <v>8.9</v>
      </c>
      <c r="P1258" s="12">
        <v>295</v>
      </c>
    </row>
    <row r="1259" spans="1:16">
      <c r="A1259" s="27" t="str">
        <f t="shared" si="57"/>
        <v>SRA024</v>
      </c>
      <c r="B1259" s="4" t="s">
        <v>490</v>
      </c>
      <c r="C1259" s="27" t="str">
        <f>VLOOKUP(B1259,'Plot Info'!$A$2:$T$500,2,FALSE)</f>
        <v>Savannah River</v>
      </c>
      <c r="D1259" s="37" t="s">
        <v>222</v>
      </c>
      <c r="E1259" s="4" t="s">
        <v>493</v>
      </c>
      <c r="F1259" s="13" t="s">
        <v>15</v>
      </c>
      <c r="G1259" s="35" t="str">
        <f t="shared" si="58"/>
        <v>LIVE</v>
      </c>
      <c r="H1259" s="40">
        <v>33.5</v>
      </c>
      <c r="I1259" s="12">
        <v>1</v>
      </c>
      <c r="J1259" s="12">
        <v>2</v>
      </c>
      <c r="K1259" s="26">
        <f t="shared" si="59"/>
        <v>881.41308887278637</v>
      </c>
      <c r="L1259" s="27">
        <f>IF(H1259&lt;VLOOKUP(B1259,'Plot Info'!$A$2:$T$500,9,FALSE),K1259*0.0001*(1/VLOOKUP(B1259,'Plot Info'!$A$2:$T$500,12,FALSE)),K1259*0.0001*(1/VLOOKUP(B1259,'Plot Info'!$A$2:$T$500,13,FALSE)))</f>
        <v>0.70140625000000001</v>
      </c>
      <c r="M1259" s="27">
        <f>IF(H1259&lt;VLOOKUP(B1259,'Plot Info'!$A$2:$T$500,9,FALSE),I1259*1/(VLOOKUP(B1259,'Plot Info'!$A$2:$T$500,12,FALSE)),I1259*1/(VLOOKUP(B1259,'Plot Info'!$A$2:$T$500,13,FALSE)))</f>
        <v>7.9577471545947667</v>
      </c>
      <c r="O1259" s="40">
        <v>8.35</v>
      </c>
      <c r="P1259" s="12">
        <v>342</v>
      </c>
    </row>
    <row r="1260" spans="1:16">
      <c r="A1260" s="27" t="str">
        <f t="shared" si="57"/>
        <v>SRA025</v>
      </c>
      <c r="B1260" s="4" t="s">
        <v>490</v>
      </c>
      <c r="C1260" s="27" t="str">
        <f>VLOOKUP(B1260,'Plot Info'!$A$2:$T$500,2,FALSE)</f>
        <v>Savannah River</v>
      </c>
      <c r="D1260" s="37" t="s">
        <v>223</v>
      </c>
      <c r="E1260" s="4" t="s">
        <v>493</v>
      </c>
      <c r="F1260" s="13" t="s">
        <v>15</v>
      </c>
      <c r="G1260" s="35" t="str">
        <f t="shared" si="58"/>
        <v>LIVE</v>
      </c>
      <c r="H1260" s="40">
        <v>35.799999999999997</v>
      </c>
      <c r="I1260" s="12">
        <v>1</v>
      </c>
      <c r="J1260" s="12">
        <v>2</v>
      </c>
      <c r="K1260" s="26">
        <f t="shared" si="59"/>
        <v>1006.5977021367055</v>
      </c>
      <c r="L1260" s="27">
        <f>IF(H1260&lt;VLOOKUP(B1260,'Plot Info'!$A$2:$T$500,9,FALSE),K1260*0.0001*(1/VLOOKUP(B1260,'Plot Info'!$A$2:$T$500,12,FALSE)),K1260*0.0001*(1/VLOOKUP(B1260,'Plot Info'!$A$2:$T$500,13,FALSE)))</f>
        <v>0.80102499999999988</v>
      </c>
      <c r="M1260" s="27">
        <f>IF(H1260&lt;VLOOKUP(B1260,'Plot Info'!$A$2:$T$500,9,FALSE),I1260*1/(VLOOKUP(B1260,'Plot Info'!$A$2:$T$500,12,FALSE)),I1260*1/(VLOOKUP(B1260,'Plot Info'!$A$2:$T$500,13,FALSE)))</f>
        <v>7.9577471545947667</v>
      </c>
      <c r="O1260" s="40">
        <v>5.32</v>
      </c>
      <c r="P1260" s="12">
        <v>354</v>
      </c>
    </row>
    <row r="1261" spans="1:16">
      <c r="A1261" s="27" t="str">
        <f t="shared" si="57"/>
        <v>SRB001</v>
      </c>
      <c r="B1261" s="4" t="s">
        <v>495</v>
      </c>
      <c r="C1261" s="27" t="str">
        <f>VLOOKUP(B1261,'Plot Info'!$A$2:$T$500,2,FALSE)</f>
        <v>Savannah River</v>
      </c>
      <c r="D1261" s="37" t="s">
        <v>161</v>
      </c>
      <c r="E1261" s="4" t="s">
        <v>493</v>
      </c>
      <c r="F1261" s="13" t="s">
        <v>15</v>
      </c>
      <c r="G1261" s="35" t="str">
        <f t="shared" si="58"/>
        <v>LIVE</v>
      </c>
      <c r="H1261" s="40">
        <v>20.6</v>
      </c>
      <c r="I1261" s="12">
        <v>1</v>
      </c>
      <c r="J1261" s="12">
        <v>2</v>
      </c>
      <c r="K1261" s="26">
        <f t="shared" si="59"/>
        <v>333.29156461934122</v>
      </c>
      <c r="L1261" s="27">
        <f>IF(H1261&lt;VLOOKUP(B1261,'Plot Info'!$A$2:$T$500,9,FALSE),K1261*0.0001*(1/VLOOKUP(B1261,'Plot Info'!$A$2:$T$500,12,FALSE)),K1261*0.0001*(1/VLOOKUP(B1261,'Plot Info'!$A$2:$T$500,13,FALSE)))</f>
        <v>0.26522500000000004</v>
      </c>
      <c r="M1261" s="27">
        <f>IF(H1261&lt;VLOOKUP(B1261,'Plot Info'!$A$2:$T$500,9,FALSE),I1261*1/(VLOOKUP(B1261,'Plot Info'!$A$2:$T$500,12,FALSE)),I1261*1/(VLOOKUP(B1261,'Plot Info'!$A$2:$T$500,13,FALSE)))</f>
        <v>7.9577471545947667</v>
      </c>
      <c r="O1261" s="40">
        <v>5.14</v>
      </c>
      <c r="P1261" s="12">
        <v>169</v>
      </c>
    </row>
    <row r="1262" spans="1:16">
      <c r="A1262" s="27" t="str">
        <f t="shared" si="57"/>
        <v>SRB002</v>
      </c>
      <c r="B1262" s="4" t="s">
        <v>495</v>
      </c>
      <c r="C1262" s="27" t="str">
        <f>VLOOKUP(B1262,'Plot Info'!$A$2:$T$500,2,FALSE)</f>
        <v>Savannah River</v>
      </c>
      <c r="D1262" s="37" t="s">
        <v>162</v>
      </c>
      <c r="E1262" s="4" t="s">
        <v>493</v>
      </c>
      <c r="F1262" s="13" t="s">
        <v>15</v>
      </c>
      <c r="G1262" s="35" t="str">
        <f t="shared" si="58"/>
        <v>LIVE</v>
      </c>
      <c r="H1262" s="40">
        <v>44.1</v>
      </c>
      <c r="I1262" s="12">
        <v>1</v>
      </c>
      <c r="J1262" s="12">
        <v>2</v>
      </c>
      <c r="K1262" s="26">
        <f t="shared" si="59"/>
        <v>1527.4502021569915</v>
      </c>
      <c r="L1262" s="27">
        <f>IF(H1262&lt;VLOOKUP(B1262,'Plot Info'!$A$2:$T$500,9,FALSE),K1262*0.0001*(1/VLOOKUP(B1262,'Plot Info'!$A$2:$T$500,12,FALSE)),K1262*0.0001*(1/VLOOKUP(B1262,'Plot Info'!$A$2:$T$500,13,FALSE)))</f>
        <v>1.21550625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9.2200000000000006</v>
      </c>
      <c r="P1262" s="12">
        <v>174</v>
      </c>
    </row>
    <row r="1263" spans="1:16">
      <c r="A1263" s="27" t="str">
        <f t="shared" si="57"/>
        <v>SRB003</v>
      </c>
      <c r="B1263" s="4" t="s">
        <v>495</v>
      </c>
      <c r="C1263" s="27" t="str">
        <f>VLOOKUP(B1263,'Plot Info'!$A$2:$T$500,2,FALSE)</f>
        <v>Savannah River</v>
      </c>
      <c r="D1263" s="37" t="s">
        <v>163</v>
      </c>
      <c r="E1263" s="4" t="s">
        <v>493</v>
      </c>
      <c r="F1263" s="13" t="s">
        <v>81</v>
      </c>
      <c r="G1263" s="35" t="str">
        <f t="shared" si="58"/>
        <v>DEAD</v>
      </c>
      <c r="H1263" s="40">
        <v>15.3</v>
      </c>
      <c r="I1263" s="12">
        <v>1</v>
      </c>
      <c r="J1263" s="12">
        <v>2</v>
      </c>
      <c r="K1263" s="26">
        <f t="shared" si="59"/>
        <v>183.85385606970868</v>
      </c>
      <c r="L1263" s="27">
        <f>IF(H1263&lt;VLOOKUP(B1263,'Plot Info'!$A$2:$T$500,9,FALSE),K1263*0.0001*(1/VLOOKUP(B1263,'Plot Info'!$A$2:$T$500,12,FALSE)),K1263*0.0001*(1/VLOOKUP(B1263,'Plot Info'!$A$2:$T$500,13,FALSE)))</f>
        <v>0.34628698224852078</v>
      </c>
      <c r="M1263" s="27">
        <f>IF(H1263&lt;VLOOKUP(B1263,'Plot Info'!$A$2:$T$500,9,FALSE),I1263*1/(VLOOKUP(B1263,'Plot Info'!$A$2:$T$500,12,FALSE)),I1263*1/(VLOOKUP(B1263,'Plot Info'!$A$2:$T$500,13,FALSE)))</f>
        <v>18.834904507916608</v>
      </c>
      <c r="O1263" s="40">
        <v>5.37</v>
      </c>
      <c r="P1263" s="12">
        <v>195</v>
      </c>
    </row>
    <row r="1264" spans="1:16">
      <c r="A1264" s="27" t="str">
        <f t="shared" si="57"/>
        <v>SRB004</v>
      </c>
      <c r="B1264" s="4" t="s">
        <v>495</v>
      </c>
      <c r="C1264" s="27" t="str">
        <f>VLOOKUP(B1264,'Plot Info'!$A$2:$T$500,2,FALSE)</f>
        <v>Savannah River</v>
      </c>
      <c r="D1264" s="37" t="s">
        <v>164</v>
      </c>
      <c r="E1264" s="4" t="s">
        <v>493</v>
      </c>
      <c r="F1264" s="13" t="s">
        <v>81</v>
      </c>
      <c r="G1264" s="35" t="str">
        <f t="shared" si="58"/>
        <v>DEAD</v>
      </c>
      <c r="H1264" s="40">
        <v>23.9</v>
      </c>
      <c r="I1264" s="12">
        <v>1</v>
      </c>
      <c r="J1264" s="12">
        <v>2</v>
      </c>
      <c r="K1264" s="26">
        <f t="shared" si="59"/>
        <v>448.62728491425639</v>
      </c>
      <c r="L1264" s="27">
        <f>IF(H1264&lt;VLOOKUP(B1264,'Plot Info'!$A$2:$T$500,9,FALSE),K1264*0.0001*(1/VLOOKUP(B1264,'Plot Info'!$A$2:$T$500,12,FALSE)),K1264*0.0001*(1/VLOOKUP(B1264,'Plot Info'!$A$2:$T$500,13,FALSE)))</f>
        <v>0.35700624999999997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4.6399999999999997</v>
      </c>
      <c r="P1264" s="12">
        <v>272</v>
      </c>
    </row>
    <row r="1265" spans="1:16">
      <c r="A1265" s="27" t="str">
        <f t="shared" si="57"/>
        <v>SRB005</v>
      </c>
      <c r="B1265" s="4" t="s">
        <v>495</v>
      </c>
      <c r="C1265" s="27" t="str">
        <f>VLOOKUP(B1265,'Plot Info'!$A$2:$T$500,2,FALSE)</f>
        <v>Savannah River</v>
      </c>
      <c r="D1265" s="37" t="s">
        <v>165</v>
      </c>
      <c r="E1265" s="4" t="s">
        <v>493</v>
      </c>
      <c r="F1265" s="13" t="s">
        <v>15</v>
      </c>
      <c r="G1265" s="35" t="str">
        <f t="shared" si="58"/>
        <v>LIVE</v>
      </c>
      <c r="H1265" s="40">
        <v>28.5</v>
      </c>
      <c r="I1265" s="12">
        <v>1</v>
      </c>
      <c r="J1265" s="12">
        <v>2</v>
      </c>
      <c r="K1265" s="26">
        <f t="shared" si="59"/>
        <v>637.93965821957738</v>
      </c>
      <c r="L1265" s="27">
        <f>IF(H1265&lt;VLOOKUP(B1265,'Plot Info'!$A$2:$T$500,9,FALSE),K1265*0.0001*(1/VLOOKUP(B1265,'Plot Info'!$A$2:$T$500,12,FALSE)),K1265*0.0001*(1/VLOOKUP(B1265,'Plot Info'!$A$2:$T$500,13,FALSE)))</f>
        <v>0.50765625000000003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11.21</v>
      </c>
      <c r="P1265" s="12">
        <v>270</v>
      </c>
    </row>
    <row r="1266" spans="1:16">
      <c r="A1266" s="27" t="str">
        <f t="shared" si="57"/>
        <v>SRB006</v>
      </c>
      <c r="B1266" s="4" t="s">
        <v>495</v>
      </c>
      <c r="C1266" s="27" t="str">
        <f>VLOOKUP(B1266,'Plot Info'!$A$2:$T$500,2,FALSE)</f>
        <v>Savannah River</v>
      </c>
      <c r="D1266" s="37" t="s">
        <v>166</v>
      </c>
      <c r="E1266" s="4" t="s">
        <v>493</v>
      </c>
      <c r="F1266" s="13" t="s">
        <v>81</v>
      </c>
      <c r="G1266" s="35" t="str">
        <f t="shared" si="58"/>
        <v>DEAD</v>
      </c>
      <c r="H1266" s="40">
        <v>27.4</v>
      </c>
      <c r="I1266" s="12">
        <v>1</v>
      </c>
      <c r="J1266" s="12">
        <v>2</v>
      </c>
      <c r="K1266" s="26">
        <f t="shared" si="59"/>
        <v>589.64552515226819</v>
      </c>
      <c r="L1266" s="27">
        <f>IF(H1266&lt;VLOOKUP(B1266,'Plot Info'!$A$2:$T$500,9,FALSE),K1266*0.0001*(1/VLOOKUP(B1266,'Plot Info'!$A$2:$T$500,12,FALSE)),K1266*0.0001*(1/VLOOKUP(B1266,'Plot Info'!$A$2:$T$500,13,FALSE)))</f>
        <v>0.46922499999999995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8.48</v>
      </c>
      <c r="P1266" s="12">
        <v>287</v>
      </c>
    </row>
    <row r="1267" spans="1:16">
      <c r="A1267" s="27" t="str">
        <f t="shared" si="57"/>
        <v>SRB007</v>
      </c>
      <c r="B1267" s="4" t="s">
        <v>495</v>
      </c>
      <c r="C1267" s="27" t="str">
        <f>VLOOKUP(B1267,'Plot Info'!$A$2:$T$500,2,FALSE)</f>
        <v>Savannah River</v>
      </c>
      <c r="D1267" s="37" t="s">
        <v>167</v>
      </c>
      <c r="E1267" s="4" t="s">
        <v>493</v>
      </c>
      <c r="F1267" s="13" t="s">
        <v>236</v>
      </c>
      <c r="G1267" s="35" t="str">
        <f t="shared" si="58"/>
        <v>LIVE</v>
      </c>
      <c r="H1267" s="40">
        <v>23.1</v>
      </c>
      <c r="I1267" s="12">
        <v>1</v>
      </c>
      <c r="J1267" s="12">
        <v>2</v>
      </c>
      <c r="K1267" s="26">
        <f t="shared" si="59"/>
        <v>419.09631397051237</v>
      </c>
      <c r="L1267" s="27">
        <f>IF(H1267&lt;VLOOKUP(B1267,'Plot Info'!$A$2:$T$500,9,FALSE),K1267*0.0001*(1/VLOOKUP(B1267,'Plot Info'!$A$2:$T$500,12,FALSE)),K1267*0.0001*(1/VLOOKUP(B1267,'Plot Info'!$A$2:$T$500,13,FALSE)))</f>
        <v>0.33350625</v>
      </c>
      <c r="M1267" s="27">
        <f>IF(H1267&lt;VLOOKUP(B1267,'Plot Info'!$A$2:$T$500,9,FALSE),I1267*1/(VLOOKUP(B1267,'Plot Info'!$A$2:$T$500,12,FALSE)),I1267*1/(VLOOKUP(B1267,'Plot Info'!$A$2:$T$500,13,FALSE)))</f>
        <v>7.9577471545947667</v>
      </c>
      <c r="O1267" s="40">
        <v>9.16</v>
      </c>
      <c r="P1267" s="12">
        <v>305</v>
      </c>
    </row>
    <row r="1268" spans="1:16">
      <c r="A1268" s="27" t="str">
        <f t="shared" si="57"/>
        <v>SRB008</v>
      </c>
      <c r="B1268" s="4" t="s">
        <v>495</v>
      </c>
      <c r="C1268" s="27" t="str">
        <f>VLOOKUP(B1268,'Plot Info'!$A$2:$T$500,2,FALSE)</f>
        <v>Savannah River</v>
      </c>
      <c r="D1268" s="37" t="s">
        <v>168</v>
      </c>
      <c r="E1268" s="4" t="s">
        <v>493</v>
      </c>
      <c r="F1268" s="13" t="s">
        <v>15</v>
      </c>
      <c r="G1268" s="35" t="str">
        <f t="shared" si="58"/>
        <v>LIVE</v>
      </c>
      <c r="H1268" s="40">
        <v>27.9</v>
      </c>
      <c r="I1268" s="12">
        <v>1</v>
      </c>
      <c r="J1268" s="12">
        <v>2</v>
      </c>
      <c r="K1268" s="26">
        <f t="shared" si="59"/>
        <v>611.36178437020772</v>
      </c>
      <c r="L1268" s="27">
        <f>IF(H1268&lt;VLOOKUP(B1268,'Plot Info'!$A$2:$T$500,9,FALSE),K1268*0.0001*(1/VLOOKUP(B1268,'Plot Info'!$A$2:$T$500,12,FALSE)),K1268*0.0001*(1/VLOOKUP(B1268,'Plot Info'!$A$2:$T$500,13,FALSE)))</f>
        <v>0.48650624999999997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10.31</v>
      </c>
      <c r="P1268" s="12">
        <v>328</v>
      </c>
    </row>
    <row r="1269" spans="1:16">
      <c r="A1269" s="27" t="str">
        <f t="shared" si="57"/>
        <v>SRB009</v>
      </c>
      <c r="B1269" s="4" t="s">
        <v>495</v>
      </c>
      <c r="C1269" s="27" t="str">
        <f>VLOOKUP(B1269,'Plot Info'!$A$2:$T$500,2,FALSE)</f>
        <v>Savannah River</v>
      </c>
      <c r="D1269" s="37" t="s">
        <v>169</v>
      </c>
      <c r="E1269" s="4" t="s">
        <v>493</v>
      </c>
      <c r="F1269" s="13" t="s">
        <v>15</v>
      </c>
      <c r="G1269" s="35" t="str">
        <f t="shared" si="58"/>
        <v>LIVE</v>
      </c>
      <c r="H1269" s="40">
        <v>31.1</v>
      </c>
      <c r="I1269" s="12">
        <v>1</v>
      </c>
      <c r="J1269" s="12">
        <v>2</v>
      </c>
      <c r="K1269" s="26">
        <f t="shared" si="59"/>
        <v>759.64495761964599</v>
      </c>
      <c r="L1269" s="27">
        <f>IF(H1269&lt;VLOOKUP(B1269,'Plot Info'!$A$2:$T$500,9,FALSE),K1269*0.0001*(1/VLOOKUP(B1269,'Plot Info'!$A$2:$T$500,12,FALSE)),K1269*0.0001*(1/VLOOKUP(B1269,'Plot Info'!$A$2:$T$500,13,FALSE)))</f>
        <v>0.60450625000000013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11.51</v>
      </c>
      <c r="P1269" s="12">
        <v>0</v>
      </c>
    </row>
    <row r="1270" spans="1:16">
      <c r="A1270" s="27" t="str">
        <f t="shared" si="57"/>
        <v>SRB010</v>
      </c>
      <c r="B1270" s="4" t="s">
        <v>495</v>
      </c>
      <c r="C1270" s="27" t="str">
        <f>VLOOKUP(B1270,'Plot Info'!$A$2:$T$500,2,FALSE)</f>
        <v>Savannah River</v>
      </c>
      <c r="D1270" s="37" t="s">
        <v>170</v>
      </c>
      <c r="E1270" s="4" t="s">
        <v>493</v>
      </c>
      <c r="F1270" s="13" t="s">
        <v>15</v>
      </c>
      <c r="G1270" s="35" t="str">
        <f t="shared" si="58"/>
        <v>LIVE</v>
      </c>
      <c r="H1270" s="40">
        <v>26.5</v>
      </c>
      <c r="I1270" s="12">
        <v>1</v>
      </c>
      <c r="J1270" s="12">
        <v>2</v>
      </c>
      <c r="K1270" s="26">
        <f t="shared" si="59"/>
        <v>551.54586024585808</v>
      </c>
      <c r="L1270" s="27">
        <f>IF(H1270&lt;VLOOKUP(B1270,'Plot Info'!$A$2:$T$500,9,FALSE),K1270*0.0001*(1/VLOOKUP(B1270,'Plot Info'!$A$2:$T$500,12,FALSE)),K1270*0.0001*(1/VLOOKUP(B1270,'Plot Info'!$A$2:$T$500,13,FALSE)))</f>
        <v>0.43890625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6.24</v>
      </c>
      <c r="P1270" s="12">
        <v>348</v>
      </c>
    </row>
    <row r="1271" spans="1:16">
      <c r="A1271" s="27" t="str">
        <f t="shared" si="57"/>
        <v>SRB011</v>
      </c>
      <c r="B1271" s="4" t="s">
        <v>495</v>
      </c>
      <c r="C1271" s="27" t="str">
        <f>VLOOKUP(B1271,'Plot Info'!$A$2:$T$500,2,FALSE)</f>
        <v>Savannah River</v>
      </c>
      <c r="D1271" s="37" t="s">
        <v>171</v>
      </c>
      <c r="E1271" s="4" t="s">
        <v>493</v>
      </c>
      <c r="F1271" s="13" t="s">
        <v>81</v>
      </c>
      <c r="G1271" s="35" t="str">
        <f t="shared" si="58"/>
        <v>DEAD</v>
      </c>
      <c r="H1271" s="40">
        <v>24.8</v>
      </c>
      <c r="I1271" s="12">
        <v>1</v>
      </c>
      <c r="J1271" s="12">
        <v>2</v>
      </c>
      <c r="K1271" s="26">
        <f t="shared" si="59"/>
        <v>483.05128641596667</v>
      </c>
      <c r="L1271" s="27">
        <f>IF(H1271&lt;VLOOKUP(B1271,'Plot Info'!$A$2:$T$500,9,FALSE),K1271*0.0001*(1/VLOOKUP(B1271,'Plot Info'!$A$2:$T$500,12,FALSE)),K1271*0.0001*(1/VLOOKUP(B1271,'Plot Info'!$A$2:$T$500,13,FALSE)))</f>
        <v>0.38440000000000002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8.85</v>
      </c>
      <c r="P1271" s="12">
        <v>8</v>
      </c>
    </row>
    <row r="1272" spans="1:16">
      <c r="A1272" s="27" t="str">
        <f t="shared" si="57"/>
        <v>SRB012</v>
      </c>
      <c r="B1272" s="4" t="s">
        <v>495</v>
      </c>
      <c r="C1272" s="27" t="str">
        <f>VLOOKUP(B1272,'Plot Info'!$A$2:$T$500,2,FALSE)</f>
        <v>Savannah River</v>
      </c>
      <c r="D1272" s="37" t="s">
        <v>172</v>
      </c>
      <c r="E1272" s="4" t="s">
        <v>493</v>
      </c>
      <c r="F1272" s="13" t="s">
        <v>81</v>
      </c>
      <c r="G1272" s="35" t="str">
        <f t="shared" si="58"/>
        <v>DEAD</v>
      </c>
      <c r="H1272" s="40">
        <v>11.8</v>
      </c>
      <c r="I1272" s="12">
        <v>1</v>
      </c>
      <c r="J1272" s="12">
        <v>2</v>
      </c>
      <c r="K1272" s="26">
        <f t="shared" si="59"/>
        <v>109.35884027146071</v>
      </c>
      <c r="L1272" s="27">
        <f>IF(H1272&lt;VLOOKUP(B1272,'Plot Info'!$A$2:$T$500,9,FALSE),K1272*0.0001*(1/VLOOKUP(B1272,'Plot Info'!$A$2:$T$500,12,FALSE)),K1272*0.0001*(1/VLOOKUP(B1272,'Plot Info'!$A$2:$T$500,13,FALSE)))</f>
        <v>0.20597633136094678</v>
      </c>
      <c r="M1272" s="27">
        <f>IF(H1272&lt;VLOOKUP(B1272,'Plot Info'!$A$2:$T$500,9,FALSE),I1272*1/(VLOOKUP(B1272,'Plot Info'!$A$2:$T$500,12,FALSE)),I1272*1/(VLOOKUP(B1272,'Plot Info'!$A$2:$T$500,13,FALSE)))</f>
        <v>18.834904507916608</v>
      </c>
      <c r="O1272" s="40">
        <v>11.76</v>
      </c>
      <c r="P1272" s="12">
        <v>19</v>
      </c>
    </row>
    <row r="1273" spans="1:16">
      <c r="A1273" s="27" t="str">
        <f t="shared" si="57"/>
        <v>SRB013</v>
      </c>
      <c r="B1273" s="4" t="s">
        <v>495</v>
      </c>
      <c r="C1273" s="27" t="str">
        <f>VLOOKUP(B1273,'Plot Info'!$A$2:$T$500,2,FALSE)</f>
        <v>Savannah River</v>
      </c>
      <c r="D1273" s="37" t="s">
        <v>173</v>
      </c>
      <c r="E1273" s="4" t="s">
        <v>493</v>
      </c>
      <c r="F1273" s="13" t="s">
        <v>81</v>
      </c>
      <c r="G1273" s="35" t="str">
        <f t="shared" si="58"/>
        <v>DEAD</v>
      </c>
      <c r="H1273" s="40">
        <v>10.8</v>
      </c>
      <c r="I1273" s="12">
        <v>1</v>
      </c>
      <c r="J1273" s="12">
        <v>2</v>
      </c>
      <c r="K1273" s="26">
        <f t="shared" si="59"/>
        <v>91.608841778678382</v>
      </c>
      <c r="L1273" s="27">
        <f>IF(H1273&lt;VLOOKUP(B1273,'Plot Info'!$A$2:$T$500,9,FALSE),K1273*0.0001*(1/VLOOKUP(B1273,'Plot Info'!$A$2:$T$500,12,FALSE)),K1273*0.0001*(1/VLOOKUP(B1273,'Plot Info'!$A$2:$T$500,13,FALSE)))</f>
        <v>0.17254437869822487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9</v>
      </c>
      <c r="P1273" s="12">
        <v>17</v>
      </c>
    </row>
    <row r="1274" spans="1:16">
      <c r="A1274" s="27" t="str">
        <f t="shared" si="57"/>
        <v>SRB014</v>
      </c>
      <c r="B1274" s="4" t="s">
        <v>495</v>
      </c>
      <c r="C1274" s="27" t="str">
        <f>VLOOKUP(B1274,'Plot Info'!$A$2:$T$500,2,FALSE)</f>
        <v>Savannah River</v>
      </c>
      <c r="D1274" s="37" t="s">
        <v>174</v>
      </c>
      <c r="E1274" s="4" t="s">
        <v>493</v>
      </c>
      <c r="F1274" s="13" t="s">
        <v>15</v>
      </c>
      <c r="G1274" s="35" t="str">
        <f t="shared" si="58"/>
        <v>LIVE</v>
      </c>
      <c r="H1274" s="40">
        <v>23.7</v>
      </c>
      <c r="I1274" s="12">
        <v>1</v>
      </c>
      <c r="J1274" s="12">
        <v>2</v>
      </c>
      <c r="K1274" s="26">
        <f t="shared" si="59"/>
        <v>441.15029439871267</v>
      </c>
      <c r="L1274" s="27">
        <f>IF(H1274&lt;VLOOKUP(B1274,'Plot Info'!$A$2:$T$500,9,FALSE),K1274*0.0001*(1/VLOOKUP(B1274,'Plot Info'!$A$2:$T$500,12,FALSE)),K1274*0.0001*(1/VLOOKUP(B1274,'Plot Info'!$A$2:$T$500,13,FALSE)))</f>
        <v>0.35105624999999996</v>
      </c>
      <c r="M1274" s="27">
        <f>IF(H1274&lt;VLOOKUP(B1274,'Plot Info'!$A$2:$T$500,9,FALSE),I1274*1/(VLOOKUP(B1274,'Plot Info'!$A$2:$T$500,12,FALSE)),I1274*1/(VLOOKUP(B1274,'Plot Info'!$A$2:$T$500,13,FALSE)))</f>
        <v>7.9577471545947667</v>
      </c>
      <c r="O1274" s="40">
        <v>3.37</v>
      </c>
      <c r="P1274" s="12">
        <v>50</v>
      </c>
    </row>
    <row r="1275" spans="1:16">
      <c r="A1275" s="27" t="str">
        <f t="shared" si="57"/>
        <v>SRB015</v>
      </c>
      <c r="B1275" s="4" t="s">
        <v>495</v>
      </c>
      <c r="C1275" s="27" t="str">
        <f>VLOOKUP(B1275,'Plot Info'!$A$2:$T$500,2,FALSE)</f>
        <v>Savannah River</v>
      </c>
      <c r="D1275" s="37" t="s">
        <v>175</v>
      </c>
      <c r="E1275" s="4" t="s">
        <v>493</v>
      </c>
      <c r="F1275" s="13" t="s">
        <v>81</v>
      </c>
      <c r="G1275" s="35" t="str">
        <f t="shared" si="58"/>
        <v>DEAD</v>
      </c>
      <c r="H1275" s="40">
        <v>19.5</v>
      </c>
      <c r="I1275" s="12">
        <v>1</v>
      </c>
      <c r="J1275" s="12">
        <v>2</v>
      </c>
      <c r="K1275" s="26">
        <f t="shared" si="59"/>
        <v>298.64765163187968</v>
      </c>
      <c r="L1275" s="27">
        <f>IF(H1275&lt;VLOOKUP(B1275,'Plot Info'!$A$2:$T$500,9,FALSE),K1275*0.0001*(1/VLOOKUP(B1275,'Plot Info'!$A$2:$T$500,12,FALSE)),K1275*0.0001*(1/VLOOKUP(B1275,'Plot Info'!$A$2:$T$500,13,FALSE)))</f>
        <v>0.56249999999999989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9.16</v>
      </c>
      <c r="P1275" s="12">
        <v>52</v>
      </c>
    </row>
    <row r="1276" spans="1:16">
      <c r="A1276" s="27" t="str">
        <f t="shared" si="57"/>
        <v>SRB016</v>
      </c>
      <c r="B1276" s="4" t="s">
        <v>495</v>
      </c>
      <c r="C1276" s="27" t="str">
        <f>VLOOKUP(B1276,'Plot Info'!$A$2:$T$500,2,FALSE)</f>
        <v>Savannah River</v>
      </c>
      <c r="D1276" s="37" t="s">
        <v>176</v>
      </c>
      <c r="E1276" s="4" t="s">
        <v>493</v>
      </c>
      <c r="F1276" s="13" t="s">
        <v>16</v>
      </c>
      <c r="G1276" s="35" t="str">
        <f t="shared" si="58"/>
        <v>LIVE</v>
      </c>
      <c r="H1276" s="40">
        <v>15.4</v>
      </c>
      <c r="I1276" s="12">
        <v>1</v>
      </c>
      <c r="J1276" s="15">
        <v>0</v>
      </c>
      <c r="K1276" s="26">
        <f t="shared" si="59"/>
        <v>186.26502843133886</v>
      </c>
      <c r="L1276" s="27">
        <f>IF(H1276&lt;VLOOKUP(B1276,'Plot Info'!$A$2:$T$500,9,FALSE),K1276*0.0001*(1/VLOOKUP(B1276,'Plot Info'!$A$2:$T$500,12,FALSE)),K1276*0.0001*(1/VLOOKUP(B1276,'Plot Info'!$A$2:$T$500,13,FALSE)))</f>
        <v>0.35082840236686402</v>
      </c>
      <c r="M1276" s="27">
        <f>IF(H1276&lt;VLOOKUP(B1276,'Plot Info'!$A$2:$T$500,9,FALSE),I1276*1/(VLOOKUP(B1276,'Plot Info'!$A$2:$T$500,12,FALSE)),I1276*1/(VLOOKUP(B1276,'Plot Info'!$A$2:$T$500,13,FALSE)))</f>
        <v>18.834904507916608</v>
      </c>
      <c r="N1276" s="8" t="s">
        <v>497</v>
      </c>
      <c r="O1276" s="40">
        <v>8.73</v>
      </c>
      <c r="P1276" s="12">
        <v>69</v>
      </c>
    </row>
    <row r="1277" spans="1:16">
      <c r="A1277" s="27" t="str">
        <f t="shared" si="57"/>
        <v>SRB017</v>
      </c>
      <c r="B1277" s="4" t="s">
        <v>495</v>
      </c>
      <c r="C1277" s="27" t="str">
        <f>VLOOKUP(B1277,'Plot Info'!$A$2:$T$500,2,FALSE)</f>
        <v>Savannah River</v>
      </c>
      <c r="D1277" s="37" t="s">
        <v>177</v>
      </c>
      <c r="E1277" s="4" t="s">
        <v>493</v>
      </c>
      <c r="F1277" s="13" t="s">
        <v>15</v>
      </c>
      <c r="G1277" s="35" t="str">
        <f t="shared" si="58"/>
        <v>LIVE</v>
      </c>
      <c r="H1277" s="40">
        <v>25.6</v>
      </c>
      <c r="I1277" s="12">
        <v>1</v>
      </c>
      <c r="J1277" s="15">
        <v>2</v>
      </c>
      <c r="K1277" s="26">
        <f t="shared" si="59"/>
        <v>514.71854036415175</v>
      </c>
      <c r="L1277" s="27">
        <f>IF(H1277&lt;VLOOKUP(B1277,'Plot Info'!$A$2:$T$500,9,FALSE),K1277*0.0001*(1/VLOOKUP(B1277,'Plot Info'!$A$2:$T$500,12,FALSE)),K1277*0.0001*(1/VLOOKUP(B1277,'Plot Info'!$A$2:$T$500,13,FALSE)))</f>
        <v>0.40960000000000008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5.31</v>
      </c>
      <c r="P1277" s="12">
        <v>94</v>
      </c>
    </row>
    <row r="1278" spans="1:16">
      <c r="A1278" s="27" t="str">
        <f t="shared" si="57"/>
        <v>SRB018</v>
      </c>
      <c r="B1278" s="4" t="s">
        <v>495</v>
      </c>
      <c r="C1278" s="27" t="str">
        <f>VLOOKUP(B1278,'Plot Info'!$A$2:$T$500,2,FALSE)</f>
        <v>Savannah River</v>
      </c>
      <c r="D1278" s="37" t="s">
        <v>178</v>
      </c>
      <c r="E1278" s="4" t="s">
        <v>493</v>
      </c>
      <c r="F1278" s="13" t="s">
        <v>15</v>
      </c>
      <c r="G1278" s="35" t="str">
        <f t="shared" si="58"/>
        <v>LIVE</v>
      </c>
      <c r="H1278" s="40">
        <v>28.5</v>
      </c>
      <c r="I1278" s="12">
        <v>1</v>
      </c>
      <c r="J1278" s="15">
        <v>2</v>
      </c>
      <c r="K1278" s="26">
        <f t="shared" si="59"/>
        <v>637.93965821957738</v>
      </c>
      <c r="L1278" s="27">
        <f>IF(H1278&lt;VLOOKUP(B1278,'Plot Info'!$A$2:$T$500,9,FALSE),K1278*0.0001*(1/VLOOKUP(B1278,'Plot Info'!$A$2:$T$500,12,FALSE)),K1278*0.0001*(1/VLOOKUP(B1278,'Plot Info'!$A$2:$T$500,13,FALSE)))</f>
        <v>0.50765625000000003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6.92</v>
      </c>
      <c r="P1278" s="12">
        <v>123</v>
      </c>
    </row>
    <row r="1279" spans="1:16">
      <c r="A1279" s="27" t="str">
        <f t="shared" si="57"/>
        <v>SRB019</v>
      </c>
      <c r="B1279" s="4" t="s">
        <v>495</v>
      </c>
      <c r="C1279" s="27" t="str">
        <f>VLOOKUP(B1279,'Plot Info'!$A$2:$T$500,2,FALSE)</f>
        <v>Savannah River</v>
      </c>
      <c r="D1279" s="37" t="s">
        <v>179</v>
      </c>
      <c r="E1279" s="4" t="s">
        <v>493</v>
      </c>
      <c r="F1279" s="13" t="s">
        <v>81</v>
      </c>
      <c r="G1279" s="35" t="str">
        <f t="shared" si="58"/>
        <v>DEAD</v>
      </c>
      <c r="H1279" s="40">
        <v>15.5</v>
      </c>
      <c r="I1279" s="12">
        <v>1</v>
      </c>
      <c r="J1279" s="15">
        <v>2</v>
      </c>
      <c r="K1279" s="26">
        <f t="shared" si="59"/>
        <v>188.69190875623696</v>
      </c>
      <c r="L1279" s="27">
        <f>IF(H1279&lt;VLOOKUP(B1279,'Plot Info'!$A$2:$T$500,9,FALSE),K1279*0.0001*(1/VLOOKUP(B1279,'Plot Info'!$A$2:$T$500,12,FALSE)),K1279*0.0001*(1/VLOOKUP(B1279,'Plot Info'!$A$2:$T$500,13,FALSE)))</f>
        <v>0.35539940828402367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10.07</v>
      </c>
      <c r="P1279" s="12">
        <v>114</v>
      </c>
    </row>
    <row r="1280" spans="1:16">
      <c r="A1280" s="27" t="str">
        <f t="shared" si="57"/>
        <v>SRB020</v>
      </c>
      <c r="B1280" s="4" t="s">
        <v>495</v>
      </c>
      <c r="C1280" s="27" t="str">
        <f>VLOOKUP(B1280,'Plot Info'!$A$2:$T$500,2,FALSE)</f>
        <v>Savannah River</v>
      </c>
      <c r="D1280" s="37" t="s">
        <v>180</v>
      </c>
      <c r="E1280" s="4" t="s">
        <v>493</v>
      </c>
      <c r="F1280" s="13" t="s">
        <v>15</v>
      </c>
      <c r="G1280" s="35" t="str">
        <f t="shared" si="58"/>
        <v>LIVE</v>
      </c>
      <c r="H1280" s="40">
        <v>20.6</v>
      </c>
      <c r="I1280" s="12">
        <v>1</v>
      </c>
      <c r="J1280" s="15">
        <v>2</v>
      </c>
      <c r="K1280" s="26">
        <f t="shared" si="59"/>
        <v>333.29156461934122</v>
      </c>
      <c r="L1280" s="27">
        <f>IF(H1280&lt;VLOOKUP(B1280,'Plot Info'!$A$2:$T$500,9,FALSE),K1280*0.0001*(1/VLOOKUP(B1280,'Plot Info'!$A$2:$T$500,12,FALSE)),K1280*0.0001*(1/VLOOKUP(B1280,'Plot Info'!$A$2:$T$500,13,FALSE)))</f>
        <v>0.26522500000000004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12.61</v>
      </c>
      <c r="P1280" s="12">
        <v>131</v>
      </c>
    </row>
    <row r="1281" spans="1:16">
      <c r="A1281" s="27" t="str">
        <f t="shared" si="57"/>
        <v>SRB021</v>
      </c>
      <c r="B1281" s="4" t="s">
        <v>495</v>
      </c>
      <c r="C1281" s="27" t="str">
        <f>VLOOKUP(B1281,'Plot Info'!$A$2:$T$500,2,FALSE)</f>
        <v>Savannah River</v>
      </c>
      <c r="D1281" s="37" t="s">
        <v>219</v>
      </c>
      <c r="E1281" s="4" t="s">
        <v>493</v>
      </c>
      <c r="F1281" s="13" t="s">
        <v>15</v>
      </c>
      <c r="G1281" s="35" t="str">
        <f t="shared" si="58"/>
        <v>LIVE</v>
      </c>
      <c r="H1281" s="40">
        <v>19.100000000000001</v>
      </c>
      <c r="I1281" s="12">
        <v>1</v>
      </c>
      <c r="J1281" s="15">
        <v>2</v>
      </c>
      <c r="K1281" s="26">
        <f t="shared" si="59"/>
        <v>286.52110398902317</v>
      </c>
      <c r="L1281" s="27">
        <f>IF(H1281&lt;VLOOKUP(B1281,'Plot Info'!$A$2:$T$500,9,FALSE),K1281*0.0001*(1/VLOOKUP(B1281,'Plot Info'!$A$2:$T$500,12,FALSE)),K1281*0.0001*(1/VLOOKUP(B1281,'Plot Info'!$A$2:$T$500,13,FALSE)))</f>
        <v>0.53965976331360965</v>
      </c>
      <c r="M1281" s="27">
        <f>IF(H1281&lt;VLOOKUP(B1281,'Plot Info'!$A$2:$T$500,9,FALSE),I1281*1/(VLOOKUP(B1281,'Plot Info'!$A$2:$T$500,12,FALSE)),I1281*1/(VLOOKUP(B1281,'Plot Info'!$A$2:$T$500,13,FALSE)))</f>
        <v>18.834904507916608</v>
      </c>
      <c r="O1281" s="40">
        <v>12.32</v>
      </c>
      <c r="P1281" s="12">
        <v>139</v>
      </c>
    </row>
    <row r="1282" spans="1:16">
      <c r="A1282" s="27" t="str">
        <f t="shared" ref="A1282:A1345" si="60">CONCATENATE(B1282,D1282)</f>
        <v>SRB022</v>
      </c>
      <c r="B1282" s="4" t="s">
        <v>495</v>
      </c>
      <c r="C1282" s="27" t="str">
        <f>VLOOKUP(B1282,'Plot Info'!$A$2:$T$500,2,FALSE)</f>
        <v>Savannah River</v>
      </c>
      <c r="D1282" s="37" t="s">
        <v>220</v>
      </c>
      <c r="E1282" s="4" t="s">
        <v>493</v>
      </c>
      <c r="F1282" s="13" t="s">
        <v>15</v>
      </c>
      <c r="G1282" s="35" t="str">
        <f t="shared" ref="G1282:G1345" si="61">IF(F1282="*","DEAD","LIVE")</f>
        <v>LIVE</v>
      </c>
      <c r="H1282" s="40">
        <v>12.9</v>
      </c>
      <c r="I1282" s="12">
        <v>1</v>
      </c>
      <c r="J1282" s="15">
        <v>2</v>
      </c>
      <c r="K1282" s="26">
        <f t="shared" ref="K1282:K1345" si="62">((H1282/2)^2)*PI()*I1282</f>
        <v>130.69810837096938</v>
      </c>
      <c r="L1282" s="27">
        <f>IF(H1282&lt;VLOOKUP(B1282,'Plot Info'!$A$2:$T$500,9,FALSE),K1282*0.0001*(1/VLOOKUP(B1282,'Plot Info'!$A$2:$T$500,12,FALSE)),K1282*0.0001*(1/VLOOKUP(B1282,'Plot Info'!$A$2:$T$500,13,FALSE)))</f>
        <v>0.24616863905325445</v>
      </c>
      <c r="M1282" s="27">
        <f>IF(H1282&lt;VLOOKUP(B1282,'Plot Info'!$A$2:$T$500,9,FALSE),I1282*1/(VLOOKUP(B1282,'Plot Info'!$A$2:$T$500,12,FALSE)),I1282*1/(VLOOKUP(B1282,'Plot Info'!$A$2:$T$500,13,FALSE)))</f>
        <v>18.834904507916608</v>
      </c>
      <c r="O1282" s="40">
        <v>11.82</v>
      </c>
      <c r="P1282" s="12">
        <v>140</v>
      </c>
    </row>
    <row r="1283" spans="1:16">
      <c r="A1283" s="27" t="str">
        <f t="shared" si="60"/>
        <v>SRB023</v>
      </c>
      <c r="B1283" s="4" t="s">
        <v>495</v>
      </c>
      <c r="C1283" s="27" t="str">
        <f>VLOOKUP(B1283,'Plot Info'!$A$2:$T$500,2,FALSE)</f>
        <v>Savannah River</v>
      </c>
      <c r="D1283" s="37" t="s">
        <v>221</v>
      </c>
      <c r="E1283" s="4" t="s">
        <v>493</v>
      </c>
      <c r="F1283" s="13" t="s">
        <v>15</v>
      </c>
      <c r="G1283" s="35" t="str">
        <f t="shared" si="61"/>
        <v>LIVE</v>
      </c>
      <c r="H1283" s="40">
        <v>11.6</v>
      </c>
      <c r="I1283" s="12">
        <v>1</v>
      </c>
      <c r="J1283" s="15">
        <v>2</v>
      </c>
      <c r="K1283" s="26">
        <f t="shared" si="62"/>
        <v>105.68317686676065</v>
      </c>
      <c r="L1283" s="27">
        <f>IF(H1283&lt;VLOOKUP(B1283,'Plot Info'!$A$2:$T$500,9,FALSE),K1283*0.0001*(1/VLOOKUP(B1283,'Plot Info'!$A$2:$T$500,12,FALSE)),K1283*0.0001*(1/VLOOKUP(B1283,'Plot Info'!$A$2:$T$500,13,FALSE)))</f>
        <v>0.19905325443786984</v>
      </c>
      <c r="M1283" s="27">
        <f>IF(H1283&lt;VLOOKUP(B1283,'Plot Info'!$A$2:$T$500,9,FALSE),I1283*1/(VLOOKUP(B1283,'Plot Info'!$A$2:$T$500,12,FALSE)),I1283*1/(VLOOKUP(B1283,'Plot Info'!$A$2:$T$500,13,FALSE)))</f>
        <v>18.834904507916608</v>
      </c>
      <c r="O1283" s="40">
        <v>12.13</v>
      </c>
      <c r="P1283" s="12">
        <v>154</v>
      </c>
    </row>
    <row r="1284" spans="1:16">
      <c r="A1284" s="27" t="str">
        <f t="shared" si="60"/>
        <v>SRB024</v>
      </c>
      <c r="B1284" s="4" t="s">
        <v>495</v>
      </c>
      <c r="C1284" s="27" t="str">
        <f>VLOOKUP(B1284,'Plot Info'!$A$2:$T$500,2,FALSE)</f>
        <v>Savannah River</v>
      </c>
      <c r="D1284" s="37" t="s">
        <v>222</v>
      </c>
      <c r="E1284" s="4" t="s">
        <v>493</v>
      </c>
      <c r="F1284" s="13" t="s">
        <v>15</v>
      </c>
      <c r="G1284" s="35" t="str">
        <f t="shared" si="61"/>
        <v>LIVE</v>
      </c>
      <c r="H1284" s="40">
        <v>21.6</v>
      </c>
      <c r="I1284" s="12">
        <v>1</v>
      </c>
      <c r="J1284" s="15">
        <v>2</v>
      </c>
      <c r="K1284" s="26">
        <f t="shared" si="62"/>
        <v>366.43536711471353</v>
      </c>
      <c r="L1284" s="27">
        <f>IF(H1284&lt;VLOOKUP(B1284,'Plot Info'!$A$2:$T$500,9,FALSE),K1284*0.0001*(1/VLOOKUP(B1284,'Plot Info'!$A$2:$T$500,12,FALSE)),K1284*0.0001*(1/VLOOKUP(B1284,'Plot Info'!$A$2:$T$500,13,FALSE)))</f>
        <v>0.29160000000000003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19.3</v>
      </c>
      <c r="P1284" s="12">
        <v>144</v>
      </c>
    </row>
    <row r="1285" spans="1:16">
      <c r="A1285" s="27" t="str">
        <f t="shared" si="60"/>
        <v>SRB025</v>
      </c>
      <c r="B1285" s="4" t="s">
        <v>495</v>
      </c>
      <c r="C1285" s="27" t="str">
        <f>VLOOKUP(B1285,'Plot Info'!$A$2:$T$500,2,FALSE)</f>
        <v>Savannah River</v>
      </c>
      <c r="D1285" s="37" t="s">
        <v>223</v>
      </c>
      <c r="E1285" s="4" t="s">
        <v>493</v>
      </c>
      <c r="F1285" s="13" t="s">
        <v>15</v>
      </c>
      <c r="G1285" s="35" t="str">
        <f t="shared" si="61"/>
        <v>LIVE</v>
      </c>
      <c r="H1285" s="40">
        <v>24</v>
      </c>
      <c r="I1285" s="12">
        <v>1</v>
      </c>
      <c r="J1285" s="15">
        <v>2</v>
      </c>
      <c r="K1285" s="26">
        <f t="shared" si="62"/>
        <v>452.38934211693021</v>
      </c>
      <c r="L1285" s="27">
        <f>IF(H1285&lt;VLOOKUP(B1285,'Plot Info'!$A$2:$T$500,9,FALSE),K1285*0.0001*(1/VLOOKUP(B1285,'Plot Info'!$A$2:$T$500,12,FALSE)),K1285*0.0001*(1/VLOOKUP(B1285,'Plot Info'!$A$2:$T$500,13,FALSE)))</f>
        <v>0.36000000000000004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18.54</v>
      </c>
      <c r="P1285" s="12">
        <v>147</v>
      </c>
    </row>
    <row r="1286" spans="1:16">
      <c r="A1286" s="27" t="str">
        <f t="shared" si="60"/>
        <v>SRB026</v>
      </c>
      <c r="B1286" s="4" t="s">
        <v>495</v>
      </c>
      <c r="C1286" s="27" t="str">
        <f>VLOOKUP(B1286,'Plot Info'!$A$2:$T$500,2,FALSE)</f>
        <v>Savannah River</v>
      </c>
      <c r="D1286" s="37" t="s">
        <v>224</v>
      </c>
      <c r="E1286" s="4" t="s">
        <v>493</v>
      </c>
      <c r="F1286" s="13" t="s">
        <v>15</v>
      </c>
      <c r="G1286" s="35" t="str">
        <f t="shared" si="61"/>
        <v>LIVE</v>
      </c>
      <c r="H1286" s="40">
        <v>26.5</v>
      </c>
      <c r="I1286" s="12">
        <v>1</v>
      </c>
      <c r="J1286" s="15">
        <v>2</v>
      </c>
      <c r="K1286" s="26">
        <f t="shared" si="62"/>
        <v>551.54586024585808</v>
      </c>
      <c r="L1286" s="27">
        <f>IF(H1286&lt;VLOOKUP(B1286,'Plot Info'!$A$2:$T$500,9,FALSE),K1286*0.0001*(1/VLOOKUP(B1286,'Plot Info'!$A$2:$T$500,12,FALSE)),K1286*0.0001*(1/VLOOKUP(B1286,'Plot Info'!$A$2:$T$500,13,FALSE)))</f>
        <v>0.43890625</v>
      </c>
      <c r="M1286" s="27">
        <f>IF(H1286&lt;VLOOKUP(B1286,'Plot Info'!$A$2:$T$500,9,FALSE),I1286*1/(VLOOKUP(B1286,'Plot Info'!$A$2:$T$500,12,FALSE)),I1286*1/(VLOOKUP(B1286,'Plot Info'!$A$2:$T$500,13,FALSE)))</f>
        <v>7.9577471545947667</v>
      </c>
      <c r="O1286" s="40">
        <v>15.61</v>
      </c>
      <c r="P1286" s="12">
        <v>154</v>
      </c>
    </row>
    <row r="1287" spans="1:16">
      <c r="A1287" s="27" t="str">
        <f t="shared" si="60"/>
        <v>SRB027</v>
      </c>
      <c r="B1287" s="4" t="s">
        <v>495</v>
      </c>
      <c r="C1287" s="27" t="str">
        <f>VLOOKUP(B1287,'Plot Info'!$A$2:$T$500,2,FALSE)</f>
        <v>Savannah River</v>
      </c>
      <c r="D1287" s="37" t="s">
        <v>225</v>
      </c>
      <c r="E1287" s="4" t="s">
        <v>493</v>
      </c>
      <c r="F1287" s="13" t="s">
        <v>15</v>
      </c>
      <c r="G1287" s="35" t="str">
        <f t="shared" si="61"/>
        <v>LIVE</v>
      </c>
      <c r="H1287" s="40">
        <v>27.8</v>
      </c>
      <c r="I1287" s="12">
        <v>1</v>
      </c>
      <c r="J1287" s="15">
        <v>2</v>
      </c>
      <c r="K1287" s="26">
        <f t="shared" si="62"/>
        <v>606.98711660008394</v>
      </c>
      <c r="L1287" s="27">
        <f>IF(H1287&lt;VLOOKUP(B1287,'Plot Info'!$A$2:$T$500,9,FALSE),K1287*0.0001*(1/VLOOKUP(B1287,'Plot Info'!$A$2:$T$500,12,FALSE)),K1287*0.0001*(1/VLOOKUP(B1287,'Plot Info'!$A$2:$T$500,13,FALSE)))</f>
        <v>0.48302500000000004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18.28</v>
      </c>
      <c r="P1287" s="12">
        <v>160</v>
      </c>
    </row>
    <row r="1288" spans="1:16">
      <c r="A1288" s="27" t="str">
        <f t="shared" si="60"/>
        <v>SRB028</v>
      </c>
      <c r="B1288" s="4" t="s">
        <v>495</v>
      </c>
      <c r="C1288" s="27" t="str">
        <f>VLOOKUP(B1288,'Plot Info'!$A$2:$T$500,2,FALSE)</f>
        <v>Savannah River</v>
      </c>
      <c r="D1288" s="37" t="s">
        <v>226</v>
      </c>
      <c r="E1288" s="4" t="s">
        <v>493</v>
      </c>
      <c r="F1288" s="13" t="s">
        <v>15</v>
      </c>
      <c r="G1288" s="35" t="str">
        <f t="shared" si="61"/>
        <v>LIVE</v>
      </c>
      <c r="H1288" s="40">
        <v>24</v>
      </c>
      <c r="I1288" s="12">
        <v>1</v>
      </c>
      <c r="J1288" s="15">
        <v>2</v>
      </c>
      <c r="K1288" s="26">
        <f t="shared" si="62"/>
        <v>452.38934211693021</v>
      </c>
      <c r="L1288" s="27">
        <f>IF(H1288&lt;VLOOKUP(B1288,'Plot Info'!$A$2:$T$500,9,FALSE),K1288*0.0001*(1/VLOOKUP(B1288,'Plot Info'!$A$2:$T$500,12,FALSE)),K1288*0.0001*(1/VLOOKUP(B1288,'Plot Info'!$A$2:$T$500,13,FALSE)))</f>
        <v>0.36000000000000004</v>
      </c>
      <c r="M1288" s="27">
        <f>IF(H1288&lt;VLOOKUP(B1288,'Plot Info'!$A$2:$T$500,9,FALSE),I1288*1/(VLOOKUP(B1288,'Plot Info'!$A$2:$T$500,12,FALSE)),I1288*1/(VLOOKUP(B1288,'Plot Info'!$A$2:$T$500,13,FALSE)))</f>
        <v>7.9577471545947667</v>
      </c>
      <c r="O1288" s="40">
        <v>13.66</v>
      </c>
      <c r="P1288" s="12">
        <v>181</v>
      </c>
    </row>
    <row r="1289" spans="1:16">
      <c r="A1289" s="27" t="str">
        <f t="shared" si="60"/>
        <v>SRB029</v>
      </c>
      <c r="B1289" s="4" t="s">
        <v>495</v>
      </c>
      <c r="C1289" s="27" t="str">
        <f>VLOOKUP(B1289,'Plot Info'!$A$2:$T$500,2,FALSE)</f>
        <v>Savannah River</v>
      </c>
      <c r="D1289" s="37" t="s">
        <v>227</v>
      </c>
      <c r="E1289" s="4" t="s">
        <v>493</v>
      </c>
      <c r="F1289" s="13" t="s">
        <v>15</v>
      </c>
      <c r="G1289" s="35" t="str">
        <f t="shared" si="61"/>
        <v>LIVE</v>
      </c>
      <c r="H1289" s="40">
        <v>29.6</v>
      </c>
      <c r="I1289" s="12">
        <v>1</v>
      </c>
      <c r="J1289" s="15">
        <v>2</v>
      </c>
      <c r="K1289" s="26">
        <f t="shared" si="62"/>
        <v>688.1344548423084</v>
      </c>
      <c r="L1289" s="27">
        <f>IF(H1289&lt;VLOOKUP(B1289,'Plot Info'!$A$2:$T$500,9,FALSE),K1289*0.0001*(1/VLOOKUP(B1289,'Plot Info'!$A$2:$T$500,12,FALSE)),K1289*0.0001*(1/VLOOKUP(B1289,'Plot Info'!$A$2:$T$500,13,FALSE)))</f>
        <v>0.54760000000000009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15.17</v>
      </c>
      <c r="P1289" s="12">
        <v>216</v>
      </c>
    </row>
    <row r="1290" spans="1:16">
      <c r="A1290" s="27" t="str">
        <f t="shared" si="60"/>
        <v>SRB030</v>
      </c>
      <c r="B1290" s="4" t="s">
        <v>495</v>
      </c>
      <c r="C1290" s="27" t="str">
        <f>VLOOKUP(B1290,'Plot Info'!$A$2:$T$500,2,FALSE)</f>
        <v>Savannah River</v>
      </c>
      <c r="D1290" s="37" t="s">
        <v>228</v>
      </c>
      <c r="E1290" s="4" t="s">
        <v>493</v>
      </c>
      <c r="F1290" s="13" t="s">
        <v>15</v>
      </c>
      <c r="G1290" s="35" t="str">
        <f t="shared" si="61"/>
        <v>LIVE</v>
      </c>
      <c r="H1290" s="40">
        <v>26</v>
      </c>
      <c r="I1290" s="12">
        <v>1</v>
      </c>
      <c r="J1290" s="15">
        <v>2</v>
      </c>
      <c r="K1290" s="26">
        <f t="shared" si="62"/>
        <v>530.92915845667505</v>
      </c>
      <c r="L1290" s="27">
        <f>IF(H1290&lt;VLOOKUP(B1290,'Plot Info'!$A$2:$T$500,9,FALSE),K1290*0.0001*(1/VLOOKUP(B1290,'Plot Info'!$A$2:$T$500,12,FALSE)),K1290*0.0001*(1/VLOOKUP(B1290,'Plot Info'!$A$2:$T$500,13,FALSE)))</f>
        <v>0.42249999999999999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19.100000000000001</v>
      </c>
      <c r="P1290" s="12">
        <v>223</v>
      </c>
    </row>
    <row r="1291" spans="1:16">
      <c r="A1291" s="27" t="str">
        <f t="shared" si="60"/>
        <v>SRB031</v>
      </c>
      <c r="B1291" s="4" t="s">
        <v>495</v>
      </c>
      <c r="C1291" s="27" t="str">
        <f>VLOOKUP(B1291,'Plot Info'!$A$2:$T$500,2,FALSE)</f>
        <v>Savannah River</v>
      </c>
      <c r="D1291" s="37" t="s">
        <v>229</v>
      </c>
      <c r="E1291" s="4" t="s">
        <v>493</v>
      </c>
      <c r="F1291" s="13" t="s">
        <v>15</v>
      </c>
      <c r="G1291" s="35" t="str">
        <f t="shared" si="61"/>
        <v>LIVE</v>
      </c>
      <c r="H1291" s="40">
        <v>23.7</v>
      </c>
      <c r="I1291" s="12">
        <v>1</v>
      </c>
      <c r="J1291" s="15">
        <v>2</v>
      </c>
      <c r="K1291" s="26">
        <f t="shared" si="62"/>
        <v>441.15029439871267</v>
      </c>
      <c r="L1291" s="27">
        <f>IF(H1291&lt;VLOOKUP(B1291,'Plot Info'!$A$2:$T$500,9,FALSE),K1291*0.0001*(1/VLOOKUP(B1291,'Plot Info'!$A$2:$T$500,12,FALSE)),K1291*0.0001*(1/VLOOKUP(B1291,'Plot Info'!$A$2:$T$500,13,FALSE)))</f>
        <v>0.35105624999999996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17.059999999999999</v>
      </c>
      <c r="P1291" s="12">
        <v>250</v>
      </c>
    </row>
    <row r="1292" spans="1:16">
      <c r="A1292" s="27" t="str">
        <f t="shared" si="60"/>
        <v>SRB032</v>
      </c>
      <c r="B1292" s="4" t="s">
        <v>495</v>
      </c>
      <c r="C1292" s="27" t="str">
        <f>VLOOKUP(B1292,'Plot Info'!$A$2:$T$500,2,FALSE)</f>
        <v>Savannah River</v>
      </c>
      <c r="D1292" s="37" t="s">
        <v>230</v>
      </c>
      <c r="E1292" s="4" t="s">
        <v>493</v>
      </c>
      <c r="F1292" s="13" t="s">
        <v>15</v>
      </c>
      <c r="G1292" s="35" t="str">
        <f t="shared" si="61"/>
        <v>LIVE</v>
      </c>
      <c r="H1292" s="40">
        <v>37.5</v>
      </c>
      <c r="I1292" s="12">
        <v>1</v>
      </c>
      <c r="J1292" s="15">
        <v>2</v>
      </c>
      <c r="K1292" s="26">
        <f t="shared" si="62"/>
        <v>1104.4661672776617</v>
      </c>
      <c r="L1292" s="27">
        <f>IF(H1292&lt;VLOOKUP(B1292,'Plot Info'!$A$2:$T$500,9,FALSE),K1292*0.0001*(1/VLOOKUP(B1292,'Plot Info'!$A$2:$T$500,12,FALSE)),K1292*0.0001*(1/VLOOKUP(B1292,'Plot Info'!$A$2:$T$500,13,FALSE)))</f>
        <v>0.87890625000000011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17.920000000000002</v>
      </c>
      <c r="P1292" s="12">
        <v>160</v>
      </c>
    </row>
    <row r="1293" spans="1:16">
      <c r="A1293" s="27" t="str">
        <f t="shared" si="60"/>
        <v>SRB033</v>
      </c>
      <c r="B1293" s="4" t="s">
        <v>495</v>
      </c>
      <c r="C1293" s="27" t="str">
        <f>VLOOKUP(B1293,'Plot Info'!$A$2:$T$500,2,FALSE)</f>
        <v>Savannah River</v>
      </c>
      <c r="D1293" s="37" t="s">
        <v>231</v>
      </c>
      <c r="E1293" s="4" t="s">
        <v>493</v>
      </c>
      <c r="F1293" s="13" t="s">
        <v>15</v>
      </c>
      <c r="G1293" s="35" t="str">
        <f t="shared" si="61"/>
        <v>LIVE</v>
      </c>
      <c r="H1293" s="40">
        <v>26.2</v>
      </c>
      <c r="I1293" s="12">
        <v>1</v>
      </c>
      <c r="J1293" s="15">
        <v>2</v>
      </c>
      <c r="K1293" s="26">
        <f t="shared" si="62"/>
        <v>539.12871528254436</v>
      </c>
      <c r="L1293" s="27">
        <f>IF(H1293&lt;VLOOKUP(B1293,'Plot Info'!$A$2:$T$500,9,FALSE),K1293*0.0001*(1/VLOOKUP(B1293,'Plot Info'!$A$2:$T$500,12,FALSE)),K1293*0.0001*(1/VLOOKUP(B1293,'Plot Info'!$A$2:$T$500,13,FALSE)))</f>
        <v>0.42902499999999999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19.63</v>
      </c>
      <c r="P1293" s="12">
        <v>274</v>
      </c>
    </row>
    <row r="1294" spans="1:16">
      <c r="A1294" s="27" t="str">
        <f t="shared" si="60"/>
        <v>SRB034</v>
      </c>
      <c r="B1294" s="4" t="s">
        <v>495</v>
      </c>
      <c r="C1294" s="27" t="str">
        <f>VLOOKUP(B1294,'Plot Info'!$A$2:$T$500,2,FALSE)</f>
        <v>Savannah River</v>
      </c>
      <c r="D1294" s="37" t="s">
        <v>232</v>
      </c>
      <c r="E1294" s="4" t="s">
        <v>493</v>
      </c>
      <c r="F1294" s="13" t="s">
        <v>15</v>
      </c>
      <c r="G1294" s="35" t="str">
        <f t="shared" si="61"/>
        <v>LIVE</v>
      </c>
      <c r="H1294" s="40">
        <v>37.6</v>
      </c>
      <c r="I1294" s="12">
        <v>1</v>
      </c>
      <c r="J1294" s="15">
        <v>2</v>
      </c>
      <c r="K1294" s="26">
        <f t="shared" si="62"/>
        <v>1110.3645074847766</v>
      </c>
      <c r="L1294" s="27">
        <f>IF(H1294&lt;VLOOKUP(B1294,'Plot Info'!$A$2:$T$500,9,FALSE),K1294*0.0001*(1/VLOOKUP(B1294,'Plot Info'!$A$2:$T$500,12,FALSE)),K1294*0.0001*(1/VLOOKUP(B1294,'Plot Info'!$A$2:$T$500,13,FALSE)))</f>
        <v>0.88360000000000005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17.11</v>
      </c>
      <c r="P1294" s="12">
        <v>281</v>
      </c>
    </row>
    <row r="1295" spans="1:16">
      <c r="A1295" s="27" t="str">
        <f t="shared" si="60"/>
        <v>SRB035</v>
      </c>
      <c r="B1295" s="4" t="s">
        <v>495</v>
      </c>
      <c r="C1295" s="27" t="str">
        <f>VLOOKUP(B1295,'Plot Info'!$A$2:$T$500,2,FALSE)</f>
        <v>Savannah River</v>
      </c>
      <c r="D1295" s="37" t="s">
        <v>233</v>
      </c>
      <c r="E1295" s="4" t="s">
        <v>493</v>
      </c>
      <c r="F1295" s="13" t="s">
        <v>15</v>
      </c>
      <c r="G1295" s="35" t="str">
        <f t="shared" si="61"/>
        <v>LIVE</v>
      </c>
      <c r="H1295" s="40">
        <v>29.8</v>
      </c>
      <c r="I1295" s="12">
        <v>1</v>
      </c>
      <c r="J1295" s="15">
        <v>2</v>
      </c>
      <c r="K1295" s="26">
        <f t="shared" si="62"/>
        <v>697.46498502347004</v>
      </c>
      <c r="L1295" s="27">
        <f>IF(H1295&lt;VLOOKUP(B1295,'Plot Info'!$A$2:$T$500,9,FALSE),K1295*0.0001*(1/VLOOKUP(B1295,'Plot Info'!$A$2:$T$500,12,FALSE)),K1295*0.0001*(1/VLOOKUP(B1295,'Plot Info'!$A$2:$T$500,13,FALSE)))</f>
        <v>0.55502499999999999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17.66</v>
      </c>
      <c r="P1295" s="12">
        <v>259</v>
      </c>
    </row>
    <row r="1296" spans="1:16">
      <c r="A1296" s="27" t="str">
        <f t="shared" si="60"/>
        <v>SRB036</v>
      </c>
      <c r="B1296" s="4" t="s">
        <v>495</v>
      </c>
      <c r="C1296" s="27" t="str">
        <f>VLOOKUP(B1296,'Plot Info'!$A$2:$T$500,2,FALSE)</f>
        <v>Savannah River</v>
      </c>
      <c r="D1296" s="37" t="s">
        <v>234</v>
      </c>
      <c r="E1296" s="4" t="s">
        <v>493</v>
      </c>
      <c r="F1296" s="13" t="s">
        <v>15</v>
      </c>
      <c r="G1296" s="35" t="str">
        <f t="shared" si="61"/>
        <v>LIVE</v>
      </c>
      <c r="H1296" s="40">
        <v>25.4</v>
      </c>
      <c r="I1296" s="12">
        <v>1</v>
      </c>
      <c r="J1296" s="15">
        <v>2</v>
      </c>
      <c r="K1296" s="26">
        <f t="shared" si="62"/>
        <v>506.7074790974977</v>
      </c>
      <c r="L1296" s="27">
        <f>IF(H1296&lt;VLOOKUP(B1296,'Plot Info'!$A$2:$T$500,9,FALSE),K1296*0.0001*(1/VLOOKUP(B1296,'Plot Info'!$A$2:$T$500,12,FALSE)),K1296*0.0001*(1/VLOOKUP(B1296,'Plot Info'!$A$2:$T$500,13,FALSE)))</f>
        <v>0.40322499999999994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14.34</v>
      </c>
      <c r="P1296" s="12">
        <v>306</v>
      </c>
    </row>
    <row r="1297" spans="1:16">
      <c r="A1297" s="27" t="str">
        <f t="shared" si="60"/>
        <v>SRB037</v>
      </c>
      <c r="B1297" s="4" t="s">
        <v>495</v>
      </c>
      <c r="C1297" s="27" t="str">
        <f>VLOOKUP(B1297,'Plot Info'!$A$2:$T$500,2,FALSE)</f>
        <v>Savannah River</v>
      </c>
      <c r="D1297" s="37" t="s">
        <v>235</v>
      </c>
      <c r="E1297" s="4" t="s">
        <v>493</v>
      </c>
      <c r="F1297" s="13" t="s">
        <v>15</v>
      </c>
      <c r="G1297" s="35" t="str">
        <f t="shared" si="61"/>
        <v>LIVE</v>
      </c>
      <c r="H1297" s="40">
        <v>27.6</v>
      </c>
      <c r="I1297" s="12">
        <v>1</v>
      </c>
      <c r="J1297" s="15">
        <v>2</v>
      </c>
      <c r="K1297" s="26">
        <f t="shared" si="62"/>
        <v>598.28490494964024</v>
      </c>
      <c r="L1297" s="27">
        <f>IF(H1297&lt;VLOOKUP(B1297,'Plot Info'!$A$2:$T$500,9,FALSE),K1297*0.0001*(1/VLOOKUP(B1297,'Plot Info'!$A$2:$T$500,12,FALSE)),K1297*0.0001*(1/VLOOKUP(B1297,'Plot Info'!$A$2:$T$500,13,FALSE)))</f>
        <v>0.47610000000000002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16.579999999999998</v>
      </c>
      <c r="P1297" s="12">
        <v>309</v>
      </c>
    </row>
    <row r="1298" spans="1:16">
      <c r="A1298" s="27" t="str">
        <f t="shared" si="60"/>
        <v>SRB038</v>
      </c>
      <c r="B1298" s="4" t="s">
        <v>495</v>
      </c>
      <c r="C1298" s="27" t="str">
        <f>VLOOKUP(B1298,'Plot Info'!$A$2:$T$500,2,FALSE)</f>
        <v>Savannah River</v>
      </c>
      <c r="D1298" s="37" t="s">
        <v>238</v>
      </c>
      <c r="E1298" s="4" t="s">
        <v>493</v>
      </c>
      <c r="F1298" s="13" t="s">
        <v>15</v>
      </c>
      <c r="G1298" s="35" t="str">
        <f t="shared" si="61"/>
        <v>LIVE</v>
      </c>
      <c r="H1298" s="40">
        <v>32.5</v>
      </c>
      <c r="I1298" s="12">
        <v>1</v>
      </c>
      <c r="J1298" s="15">
        <v>2</v>
      </c>
      <c r="K1298" s="26">
        <f t="shared" si="62"/>
        <v>829.57681008855479</v>
      </c>
      <c r="L1298" s="27">
        <f>IF(H1298&lt;VLOOKUP(B1298,'Plot Info'!$A$2:$T$500,9,FALSE),K1298*0.0001*(1/VLOOKUP(B1298,'Plot Info'!$A$2:$T$500,12,FALSE)),K1298*0.0001*(1/VLOOKUP(B1298,'Plot Info'!$A$2:$T$500,13,FALSE)))</f>
        <v>0.66015625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16.8</v>
      </c>
      <c r="P1298" s="12">
        <v>318</v>
      </c>
    </row>
    <row r="1299" spans="1:16">
      <c r="A1299" s="27" t="str">
        <f t="shared" si="60"/>
        <v>SRB039</v>
      </c>
      <c r="B1299" s="4" t="s">
        <v>495</v>
      </c>
      <c r="C1299" s="27" t="str">
        <f>VLOOKUP(B1299,'Plot Info'!$A$2:$T$500,2,FALSE)</f>
        <v>Savannah River</v>
      </c>
      <c r="D1299" s="37" t="s">
        <v>239</v>
      </c>
      <c r="E1299" s="4" t="s">
        <v>493</v>
      </c>
      <c r="F1299" s="13" t="s">
        <v>15</v>
      </c>
      <c r="G1299" s="35" t="str">
        <f t="shared" si="61"/>
        <v>LIVE</v>
      </c>
      <c r="H1299" s="40">
        <v>25.5</v>
      </c>
      <c r="I1299" s="12">
        <v>1</v>
      </c>
      <c r="J1299" s="15">
        <v>2</v>
      </c>
      <c r="K1299" s="26">
        <f t="shared" si="62"/>
        <v>510.70515574919074</v>
      </c>
      <c r="L1299" s="27">
        <f>IF(H1299&lt;VLOOKUP(B1299,'Plot Info'!$A$2:$T$500,9,FALSE),K1299*0.0001*(1/VLOOKUP(B1299,'Plot Info'!$A$2:$T$500,12,FALSE)),K1299*0.0001*(1/VLOOKUP(B1299,'Plot Info'!$A$2:$T$500,13,FALSE)))</f>
        <v>0.40640624999999997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19.190000000000001</v>
      </c>
      <c r="P1299" s="12">
        <v>331</v>
      </c>
    </row>
    <row r="1300" spans="1:16">
      <c r="A1300" s="27" t="str">
        <f t="shared" si="60"/>
        <v>SRB040</v>
      </c>
      <c r="B1300" s="4" t="s">
        <v>495</v>
      </c>
      <c r="C1300" s="27" t="str">
        <f>VLOOKUP(B1300,'Plot Info'!$A$2:$T$500,2,FALSE)</f>
        <v>Savannah River</v>
      </c>
      <c r="D1300" s="37" t="s">
        <v>240</v>
      </c>
      <c r="E1300" s="4" t="s">
        <v>493</v>
      </c>
      <c r="F1300" s="13" t="s">
        <v>15</v>
      </c>
      <c r="G1300" s="35" t="str">
        <f t="shared" si="61"/>
        <v>LIVE</v>
      </c>
      <c r="H1300" s="40">
        <v>30</v>
      </c>
      <c r="I1300" s="12">
        <v>1</v>
      </c>
      <c r="J1300" s="15">
        <v>2</v>
      </c>
      <c r="K1300" s="26">
        <f t="shared" si="62"/>
        <v>706.85834705770344</v>
      </c>
      <c r="L1300" s="27">
        <f>IF(H1300&lt;VLOOKUP(B1300,'Plot Info'!$A$2:$T$500,9,FALSE),K1300*0.0001*(1/VLOOKUP(B1300,'Plot Info'!$A$2:$T$500,12,FALSE)),K1300*0.0001*(1/VLOOKUP(B1300,'Plot Info'!$A$2:$T$500,13,FALSE)))</f>
        <v>0.5625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13.18</v>
      </c>
      <c r="P1300" s="12">
        <v>341</v>
      </c>
    </row>
    <row r="1301" spans="1:16">
      <c r="A1301" s="27" t="str">
        <f t="shared" si="60"/>
        <v>SRB041</v>
      </c>
      <c r="B1301" s="4" t="s">
        <v>495</v>
      </c>
      <c r="C1301" s="27" t="str">
        <f>VLOOKUP(B1301,'Plot Info'!$A$2:$T$500,2,FALSE)</f>
        <v>Savannah River</v>
      </c>
      <c r="D1301" s="37" t="s">
        <v>241</v>
      </c>
      <c r="E1301" s="4" t="s">
        <v>493</v>
      </c>
      <c r="F1301" s="13" t="s">
        <v>15</v>
      </c>
      <c r="G1301" s="35" t="str">
        <f t="shared" si="61"/>
        <v>LIVE</v>
      </c>
      <c r="H1301" s="40">
        <v>24.8</v>
      </c>
      <c r="I1301" s="12">
        <v>1</v>
      </c>
      <c r="J1301" s="15">
        <v>2</v>
      </c>
      <c r="K1301" s="26">
        <f t="shared" si="62"/>
        <v>483.05128641596667</v>
      </c>
      <c r="L1301" s="27">
        <f>IF(H1301&lt;VLOOKUP(B1301,'Plot Info'!$A$2:$T$500,9,FALSE),K1301*0.0001*(1/VLOOKUP(B1301,'Plot Info'!$A$2:$T$500,12,FALSE)),K1301*0.0001*(1/VLOOKUP(B1301,'Plot Info'!$A$2:$T$500,13,FALSE)))</f>
        <v>0.38440000000000002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19.510000000000002</v>
      </c>
      <c r="P1301" s="12">
        <v>1</v>
      </c>
    </row>
    <row r="1302" spans="1:16">
      <c r="A1302" s="27" t="str">
        <f t="shared" si="60"/>
        <v>SRB042</v>
      </c>
      <c r="B1302" s="4" t="s">
        <v>495</v>
      </c>
      <c r="C1302" s="27" t="str">
        <f>VLOOKUP(B1302,'Plot Info'!$A$2:$T$500,2,FALSE)</f>
        <v>Savannah River</v>
      </c>
      <c r="D1302" s="37" t="s">
        <v>242</v>
      </c>
      <c r="E1302" s="4" t="s">
        <v>493</v>
      </c>
      <c r="F1302" s="13" t="s">
        <v>15</v>
      </c>
      <c r="G1302" s="35" t="str">
        <f t="shared" si="61"/>
        <v>LIVE</v>
      </c>
      <c r="H1302" s="40">
        <v>30.6</v>
      </c>
      <c r="I1302" s="12">
        <v>1</v>
      </c>
      <c r="J1302" s="15">
        <v>2</v>
      </c>
      <c r="K1302" s="26">
        <f t="shared" si="62"/>
        <v>735.41542427883473</v>
      </c>
      <c r="L1302" s="27">
        <f>IF(H1302&lt;VLOOKUP(B1302,'Plot Info'!$A$2:$T$500,9,FALSE),K1302*0.0001*(1/VLOOKUP(B1302,'Plot Info'!$A$2:$T$500,12,FALSE)),K1302*0.0001*(1/VLOOKUP(B1302,'Plot Info'!$A$2:$T$500,13,FALSE)))</f>
        <v>0.58522500000000011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16.34</v>
      </c>
      <c r="P1302" s="12">
        <v>53</v>
      </c>
    </row>
    <row r="1303" spans="1:16">
      <c r="A1303" s="27" t="str">
        <f t="shared" si="60"/>
        <v>SRB043</v>
      </c>
      <c r="B1303" s="4" t="s">
        <v>495</v>
      </c>
      <c r="C1303" s="27" t="str">
        <f>VLOOKUP(B1303,'Plot Info'!$A$2:$T$500,2,FALSE)</f>
        <v>Savannah River</v>
      </c>
      <c r="D1303" s="37" t="s">
        <v>243</v>
      </c>
      <c r="E1303" s="4" t="s">
        <v>493</v>
      </c>
      <c r="F1303" s="13" t="s">
        <v>15</v>
      </c>
      <c r="G1303" s="35" t="str">
        <f t="shared" si="61"/>
        <v>LIVE</v>
      </c>
      <c r="H1303" s="40">
        <v>23.5</v>
      </c>
      <c r="I1303" s="12">
        <v>1</v>
      </c>
      <c r="J1303" s="15">
        <v>2</v>
      </c>
      <c r="K1303" s="26">
        <f t="shared" si="62"/>
        <v>433.73613573624084</v>
      </c>
      <c r="L1303" s="27">
        <f>IF(H1303&lt;VLOOKUP(B1303,'Plot Info'!$A$2:$T$500,9,FALSE),K1303*0.0001*(1/VLOOKUP(B1303,'Plot Info'!$A$2:$T$500,12,FALSE)),K1303*0.0001*(1/VLOOKUP(B1303,'Plot Info'!$A$2:$T$500,13,FALSE)))</f>
        <v>0.34515625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19.25</v>
      </c>
      <c r="P1303" s="12">
        <v>52</v>
      </c>
    </row>
    <row r="1304" spans="1:16">
      <c r="A1304" s="27" t="str">
        <f t="shared" si="60"/>
        <v>SRB044</v>
      </c>
      <c r="B1304" s="4" t="s">
        <v>495</v>
      </c>
      <c r="C1304" s="27" t="str">
        <f>VLOOKUP(B1304,'Plot Info'!$A$2:$T$500,2,FALSE)</f>
        <v>Savannah River</v>
      </c>
      <c r="D1304" s="37" t="s">
        <v>244</v>
      </c>
      <c r="E1304" s="4" t="s">
        <v>493</v>
      </c>
      <c r="F1304" s="13" t="s">
        <v>15</v>
      </c>
      <c r="G1304" s="35" t="str">
        <f t="shared" si="61"/>
        <v>LIVE</v>
      </c>
      <c r="H1304" s="40">
        <v>23.7</v>
      </c>
      <c r="I1304" s="12">
        <v>1</v>
      </c>
      <c r="J1304" s="15">
        <v>2</v>
      </c>
      <c r="K1304" s="26">
        <f t="shared" si="62"/>
        <v>441.15029439871267</v>
      </c>
      <c r="L1304" s="27">
        <f>IF(H1304&lt;VLOOKUP(B1304,'Plot Info'!$A$2:$T$500,9,FALSE),K1304*0.0001*(1/VLOOKUP(B1304,'Plot Info'!$A$2:$T$500,12,FALSE)),K1304*0.0001*(1/VLOOKUP(B1304,'Plot Info'!$A$2:$T$500,13,FALSE)))</f>
        <v>0.35105624999999996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14.75</v>
      </c>
      <c r="P1304" s="12">
        <v>55</v>
      </c>
    </row>
    <row r="1305" spans="1:16">
      <c r="A1305" s="27" t="str">
        <f t="shared" si="60"/>
        <v>SRB045</v>
      </c>
      <c r="B1305" s="4" t="s">
        <v>495</v>
      </c>
      <c r="C1305" s="27" t="str">
        <f>VLOOKUP(B1305,'Plot Info'!$A$2:$T$500,2,FALSE)</f>
        <v>Savannah River</v>
      </c>
      <c r="D1305" s="37" t="s">
        <v>245</v>
      </c>
      <c r="E1305" s="4" t="s">
        <v>493</v>
      </c>
      <c r="F1305" s="13" t="s">
        <v>15</v>
      </c>
      <c r="G1305" s="35" t="str">
        <f t="shared" si="61"/>
        <v>LIVE</v>
      </c>
      <c r="H1305" s="40">
        <v>25.7</v>
      </c>
      <c r="I1305" s="12">
        <v>1</v>
      </c>
      <c r="J1305" s="15">
        <v>2</v>
      </c>
      <c r="K1305" s="26">
        <f t="shared" si="62"/>
        <v>518.74763294238062</v>
      </c>
      <c r="L1305" s="27">
        <f>IF(H1305&lt;VLOOKUP(B1305,'Plot Info'!$A$2:$T$500,9,FALSE),K1305*0.0001*(1/VLOOKUP(B1305,'Plot Info'!$A$2:$T$500,12,FALSE)),K1305*0.0001*(1/VLOOKUP(B1305,'Plot Info'!$A$2:$T$500,13,FALSE)))</f>
        <v>0.41280624999999999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17.600000000000001</v>
      </c>
      <c r="P1305" s="12">
        <v>76</v>
      </c>
    </row>
    <row r="1306" spans="1:16">
      <c r="A1306" s="27" t="str">
        <f t="shared" si="60"/>
        <v>SRB046</v>
      </c>
      <c r="B1306" s="4" t="s">
        <v>495</v>
      </c>
      <c r="C1306" s="27" t="str">
        <f>VLOOKUP(B1306,'Plot Info'!$A$2:$T$500,2,FALSE)</f>
        <v>Savannah River</v>
      </c>
      <c r="D1306" s="37" t="s">
        <v>268</v>
      </c>
      <c r="E1306" s="4" t="s">
        <v>493</v>
      </c>
      <c r="F1306" s="13" t="s">
        <v>15</v>
      </c>
      <c r="G1306" s="35" t="str">
        <f t="shared" si="61"/>
        <v>LIVE</v>
      </c>
      <c r="H1306" s="40">
        <v>27.8</v>
      </c>
      <c r="I1306" s="12">
        <v>1</v>
      </c>
      <c r="J1306" s="15">
        <v>2</v>
      </c>
      <c r="K1306" s="26">
        <f t="shared" si="62"/>
        <v>606.98711660008394</v>
      </c>
      <c r="L1306" s="27">
        <f>IF(H1306&lt;VLOOKUP(B1306,'Plot Info'!$A$2:$T$500,9,FALSE),K1306*0.0001*(1/VLOOKUP(B1306,'Plot Info'!$A$2:$T$500,12,FALSE)),K1306*0.0001*(1/VLOOKUP(B1306,'Plot Info'!$A$2:$T$500,13,FALSE)))</f>
        <v>0.48302500000000004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19.03</v>
      </c>
      <c r="P1306" s="12">
        <v>93</v>
      </c>
    </row>
    <row r="1307" spans="1:16">
      <c r="A1307" s="27" t="str">
        <f t="shared" si="60"/>
        <v>SRB047</v>
      </c>
      <c r="B1307" s="4" t="s">
        <v>495</v>
      </c>
      <c r="C1307" s="27" t="str">
        <f>VLOOKUP(B1307,'Plot Info'!$A$2:$T$500,2,FALSE)</f>
        <v>Savannah River</v>
      </c>
      <c r="D1307" s="37" t="s">
        <v>269</v>
      </c>
      <c r="E1307" s="4" t="s">
        <v>493</v>
      </c>
      <c r="F1307" s="13" t="s">
        <v>15</v>
      </c>
      <c r="G1307" s="35" t="str">
        <f t="shared" si="61"/>
        <v>LIVE</v>
      </c>
      <c r="H1307" s="40">
        <v>28.8</v>
      </c>
      <c r="I1307" s="12">
        <v>1</v>
      </c>
      <c r="J1307" s="15">
        <v>2</v>
      </c>
      <c r="K1307" s="26">
        <f t="shared" si="62"/>
        <v>651.44065264837957</v>
      </c>
      <c r="L1307" s="27">
        <f>IF(H1307&lt;VLOOKUP(B1307,'Plot Info'!$A$2:$T$500,9,FALSE),K1307*0.0001*(1/VLOOKUP(B1307,'Plot Info'!$A$2:$T$500,12,FALSE)),K1307*0.0001*(1/VLOOKUP(B1307,'Plot Info'!$A$2:$T$500,13,FALSE)))</f>
        <v>0.51840000000000008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O1307" s="40">
        <v>13.77</v>
      </c>
      <c r="P1307" s="12">
        <v>94</v>
      </c>
    </row>
    <row r="1308" spans="1:16">
      <c r="A1308" s="27" t="str">
        <f t="shared" si="60"/>
        <v>SRB048</v>
      </c>
      <c r="B1308" s="4" t="s">
        <v>495</v>
      </c>
      <c r="C1308" s="27" t="str">
        <f>VLOOKUP(B1308,'Plot Info'!$A$2:$T$500,2,FALSE)</f>
        <v>Savannah River</v>
      </c>
      <c r="D1308" s="37" t="s">
        <v>270</v>
      </c>
      <c r="E1308" s="4" t="s">
        <v>494</v>
      </c>
      <c r="F1308" s="13" t="s">
        <v>81</v>
      </c>
      <c r="G1308" s="35" t="str">
        <f t="shared" si="61"/>
        <v>DEAD</v>
      </c>
      <c r="H1308" s="40">
        <v>22.4</v>
      </c>
      <c r="I1308" s="12">
        <v>1</v>
      </c>
      <c r="J1308" s="15">
        <v>0</v>
      </c>
      <c r="K1308" s="26">
        <f t="shared" si="62"/>
        <v>394.08138246630358</v>
      </c>
      <c r="L1308" s="27">
        <f>IF(H1308&lt;VLOOKUP(B1308,'Plot Info'!$A$2:$T$500,9,FALSE),K1308*0.0001*(1/VLOOKUP(B1308,'Plot Info'!$A$2:$T$500,12,FALSE)),K1308*0.0001*(1/VLOOKUP(B1308,'Plot Info'!$A$2:$T$500,13,FALSE)))</f>
        <v>0.31359999999999993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N1308" s="8" t="s">
        <v>420</v>
      </c>
      <c r="O1308" s="40">
        <v>14.47</v>
      </c>
      <c r="P1308" s="12">
        <v>126</v>
      </c>
    </row>
    <row r="1309" spans="1:16">
      <c r="A1309" s="27" t="str">
        <f t="shared" si="60"/>
        <v>SRB049</v>
      </c>
      <c r="B1309" s="4" t="s">
        <v>495</v>
      </c>
      <c r="C1309" s="27" t="str">
        <f>VLOOKUP(B1309,'Plot Info'!$A$2:$T$500,2,FALSE)</f>
        <v>Savannah River</v>
      </c>
      <c r="D1309" s="37" t="s">
        <v>271</v>
      </c>
      <c r="E1309" s="4" t="s">
        <v>494</v>
      </c>
      <c r="F1309" s="13" t="s">
        <v>81</v>
      </c>
      <c r="G1309" s="35" t="str">
        <f t="shared" si="61"/>
        <v>DEAD</v>
      </c>
      <c r="H1309" s="40">
        <v>21.7</v>
      </c>
      <c r="I1309" s="12">
        <v>1</v>
      </c>
      <c r="J1309" s="15">
        <v>0</v>
      </c>
      <c r="K1309" s="26">
        <f t="shared" si="62"/>
        <v>369.83614116222441</v>
      </c>
      <c r="L1309" s="27">
        <f>IF(H1309&lt;VLOOKUP(B1309,'Plot Info'!$A$2:$T$500,9,FALSE),K1309*0.0001*(1/VLOOKUP(B1309,'Plot Info'!$A$2:$T$500,12,FALSE)),K1309*0.0001*(1/VLOOKUP(B1309,'Plot Info'!$A$2:$T$500,13,FALSE)))</f>
        <v>0.29430624999999994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N1309" s="8" t="s">
        <v>498</v>
      </c>
      <c r="O1309" s="40">
        <v>13.1</v>
      </c>
      <c r="P1309" s="12">
        <v>123</v>
      </c>
    </row>
    <row r="1310" spans="1:16">
      <c r="A1310" s="27" t="str">
        <f t="shared" si="60"/>
        <v>SRB050</v>
      </c>
      <c r="B1310" s="4" t="s">
        <v>495</v>
      </c>
      <c r="C1310" s="27" t="str">
        <f>VLOOKUP(B1310,'Plot Info'!$A$2:$T$500,2,FALSE)</f>
        <v>Savannah River</v>
      </c>
      <c r="D1310" s="37" t="s">
        <v>310</v>
      </c>
      <c r="E1310" s="4" t="s">
        <v>493</v>
      </c>
      <c r="F1310" s="13" t="s">
        <v>15</v>
      </c>
      <c r="G1310" s="35" t="str">
        <f t="shared" si="61"/>
        <v>LIVE</v>
      </c>
      <c r="H1310" s="40">
        <v>20.6</v>
      </c>
      <c r="I1310" s="12">
        <v>1</v>
      </c>
      <c r="J1310" s="15">
        <v>2</v>
      </c>
      <c r="K1310" s="26">
        <f t="shared" si="62"/>
        <v>333.29156461934122</v>
      </c>
      <c r="L1310" s="27">
        <f>IF(H1310&lt;VLOOKUP(B1310,'Plot Info'!$A$2:$T$500,9,FALSE),K1310*0.0001*(1/VLOOKUP(B1310,'Plot Info'!$A$2:$T$500,12,FALSE)),K1310*0.0001*(1/VLOOKUP(B1310,'Plot Info'!$A$2:$T$500,13,FALSE)))</f>
        <v>0.26522500000000004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16.309999999999999</v>
      </c>
      <c r="P1310" s="12">
        <v>134</v>
      </c>
    </row>
    <row r="1311" spans="1:16">
      <c r="A1311" s="27" t="str">
        <f t="shared" si="60"/>
        <v>SRC001</v>
      </c>
      <c r="B1311" s="4" t="s">
        <v>499</v>
      </c>
      <c r="C1311" s="27" t="str">
        <f>VLOOKUP(B1311,'Plot Info'!$A$2:$T$500,2,FALSE)</f>
        <v>Savannah River</v>
      </c>
      <c r="D1311" s="37" t="s">
        <v>161</v>
      </c>
      <c r="E1311" s="4" t="s">
        <v>493</v>
      </c>
      <c r="F1311" s="13" t="s">
        <v>15</v>
      </c>
      <c r="G1311" s="35" t="str">
        <f t="shared" si="61"/>
        <v>LIVE</v>
      </c>
      <c r="H1311" s="40">
        <v>21.2</v>
      </c>
      <c r="I1311" s="12">
        <v>1</v>
      </c>
      <c r="J1311" s="15">
        <v>2</v>
      </c>
      <c r="K1311" s="26">
        <f t="shared" si="62"/>
        <v>352.98935055734916</v>
      </c>
      <c r="L1311" s="27">
        <f>IF(H1311&lt;VLOOKUP(B1311,'Plot Info'!$A$2:$T$500,9,FALSE),K1311*0.0001*(1/VLOOKUP(B1311,'Plot Info'!$A$2:$T$500,12,FALSE)),K1311*0.0001*(1/VLOOKUP(B1311,'Plot Info'!$A$2:$T$500,13,FALSE)))</f>
        <v>0.28090000000000004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1.75</v>
      </c>
      <c r="P1311" s="12">
        <v>75</v>
      </c>
    </row>
    <row r="1312" spans="1:16">
      <c r="A1312" s="27" t="str">
        <f t="shared" si="60"/>
        <v>SRC002</v>
      </c>
      <c r="B1312" s="4" t="s">
        <v>499</v>
      </c>
      <c r="C1312" s="27" t="str">
        <f>VLOOKUP(B1312,'Plot Info'!$A$2:$T$500,2,FALSE)</f>
        <v>Savannah River</v>
      </c>
      <c r="D1312" s="37" t="s">
        <v>162</v>
      </c>
      <c r="E1312" s="4" t="s">
        <v>493</v>
      </c>
      <c r="F1312" s="13" t="s">
        <v>15</v>
      </c>
      <c r="G1312" s="35" t="str">
        <f t="shared" si="61"/>
        <v>LIVE</v>
      </c>
      <c r="H1312" s="40">
        <v>27</v>
      </c>
      <c r="I1312" s="12">
        <v>1</v>
      </c>
      <c r="J1312" s="15">
        <v>2</v>
      </c>
      <c r="K1312" s="26">
        <f t="shared" si="62"/>
        <v>572.55526111673976</v>
      </c>
      <c r="L1312" s="27">
        <f>IF(H1312&lt;VLOOKUP(B1312,'Plot Info'!$A$2:$T$500,9,FALSE),K1312*0.0001*(1/VLOOKUP(B1312,'Plot Info'!$A$2:$T$500,12,FALSE)),K1312*0.0001*(1/VLOOKUP(B1312,'Plot Info'!$A$2:$T$500,13,FALSE)))</f>
        <v>0.45562499999999995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O1312" s="40">
        <v>8.83</v>
      </c>
      <c r="P1312" s="12">
        <v>75</v>
      </c>
    </row>
    <row r="1313" spans="1:16">
      <c r="A1313" s="27" t="str">
        <f t="shared" si="60"/>
        <v>SRC003</v>
      </c>
      <c r="B1313" s="4" t="s">
        <v>499</v>
      </c>
      <c r="C1313" s="27" t="str">
        <f>VLOOKUP(B1313,'Plot Info'!$A$2:$T$500,2,FALSE)</f>
        <v>Savannah River</v>
      </c>
      <c r="D1313" s="37" t="s">
        <v>163</v>
      </c>
      <c r="E1313" s="4" t="s">
        <v>493</v>
      </c>
      <c r="F1313" s="13" t="s">
        <v>81</v>
      </c>
      <c r="G1313" s="35" t="str">
        <f t="shared" si="61"/>
        <v>DEAD</v>
      </c>
      <c r="H1313" s="40">
        <v>12.1</v>
      </c>
      <c r="I1313" s="12">
        <v>1</v>
      </c>
      <c r="J1313" s="15">
        <v>2</v>
      </c>
      <c r="K1313" s="26">
        <f t="shared" si="62"/>
        <v>114.9901451030204</v>
      </c>
      <c r="L1313" s="27">
        <f>IF(H1313&lt;VLOOKUP(B1313,'Plot Info'!$A$2:$T$500,9,FALSE),K1313*0.0001*(1/VLOOKUP(B1313,'Plot Info'!$A$2:$T$500,12,FALSE)),K1313*0.0001*(1/VLOOKUP(B1313,'Plot Info'!$A$2:$T$500,13,FALSE)))</f>
        <v>0.21658284023668639</v>
      </c>
      <c r="M1313" s="27">
        <f>IF(H1313&lt;VLOOKUP(B1313,'Plot Info'!$A$2:$T$500,9,FALSE),I1313*1/(VLOOKUP(B1313,'Plot Info'!$A$2:$T$500,12,FALSE)),I1313*1/(VLOOKUP(B1313,'Plot Info'!$A$2:$T$500,13,FALSE)))</f>
        <v>18.834904507916608</v>
      </c>
      <c r="O1313" s="40">
        <v>10.17</v>
      </c>
      <c r="P1313" s="12">
        <v>72</v>
      </c>
    </row>
    <row r="1314" spans="1:16">
      <c r="A1314" s="27" t="str">
        <f t="shared" si="60"/>
        <v>SRC004</v>
      </c>
      <c r="B1314" s="4" t="s">
        <v>499</v>
      </c>
      <c r="C1314" s="27" t="str">
        <f>VLOOKUP(B1314,'Plot Info'!$A$2:$T$500,2,FALSE)</f>
        <v>Savannah River</v>
      </c>
      <c r="D1314" s="37" t="s">
        <v>164</v>
      </c>
      <c r="E1314" s="4" t="s">
        <v>493</v>
      </c>
      <c r="F1314" s="13" t="s">
        <v>16</v>
      </c>
      <c r="G1314" s="35" t="str">
        <f t="shared" si="61"/>
        <v>LIVE</v>
      </c>
      <c r="H1314" s="40">
        <v>12.2</v>
      </c>
      <c r="I1314" s="12">
        <v>1</v>
      </c>
      <c r="J1314" s="15">
        <v>2</v>
      </c>
      <c r="K1314" s="26">
        <f t="shared" si="62"/>
        <v>116.89866264007618</v>
      </c>
      <c r="L1314" s="27">
        <f>IF(H1314&lt;VLOOKUP(B1314,'Plot Info'!$A$2:$T$500,9,FALSE),K1314*0.0001*(1/VLOOKUP(B1314,'Plot Info'!$A$2:$T$500,12,FALSE)),K1314*0.0001*(1/VLOOKUP(B1314,'Plot Info'!$A$2:$T$500,13,FALSE)))</f>
        <v>0.22017751479289938</v>
      </c>
      <c r="M1314" s="27">
        <f>IF(H1314&lt;VLOOKUP(B1314,'Plot Info'!$A$2:$T$500,9,FALSE),I1314*1/(VLOOKUP(B1314,'Plot Info'!$A$2:$T$500,12,FALSE)),I1314*1/(VLOOKUP(B1314,'Plot Info'!$A$2:$T$500,13,FALSE)))</f>
        <v>18.834904507916608</v>
      </c>
      <c r="O1314" s="40">
        <v>10.210000000000001</v>
      </c>
      <c r="P1314" s="12">
        <v>75</v>
      </c>
    </row>
    <row r="1315" spans="1:16">
      <c r="A1315" s="27" t="str">
        <f t="shared" si="60"/>
        <v>SRC005</v>
      </c>
      <c r="B1315" s="4" t="s">
        <v>499</v>
      </c>
      <c r="C1315" s="27" t="str">
        <f>VLOOKUP(B1315,'Plot Info'!$A$2:$T$500,2,FALSE)</f>
        <v>Savannah River</v>
      </c>
      <c r="D1315" s="37" t="s">
        <v>165</v>
      </c>
      <c r="E1315" s="4" t="s">
        <v>493</v>
      </c>
      <c r="F1315" s="13" t="s">
        <v>15</v>
      </c>
      <c r="G1315" s="35" t="str">
        <f t="shared" si="61"/>
        <v>LIVE</v>
      </c>
      <c r="H1315" s="40">
        <v>18.8</v>
      </c>
      <c r="I1315" s="12">
        <v>1</v>
      </c>
      <c r="J1315" s="15">
        <v>2</v>
      </c>
      <c r="K1315" s="26">
        <f t="shared" si="62"/>
        <v>277.59112687119415</v>
      </c>
      <c r="L1315" s="27">
        <f>IF(H1315&lt;VLOOKUP(B1315,'Plot Info'!$A$2:$T$500,9,FALSE),K1315*0.0001*(1/VLOOKUP(B1315,'Plot Info'!$A$2:$T$500,12,FALSE)),K1315*0.0001*(1/VLOOKUP(B1315,'Plot Info'!$A$2:$T$500,13,FALSE)))</f>
        <v>0.52284023668639057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O1315" s="40">
        <v>10.55</v>
      </c>
      <c r="P1315" s="12">
        <v>80</v>
      </c>
    </row>
    <row r="1316" spans="1:16">
      <c r="A1316" s="27" t="str">
        <f t="shared" si="60"/>
        <v>SRC006</v>
      </c>
      <c r="B1316" s="4" t="s">
        <v>499</v>
      </c>
      <c r="C1316" s="27" t="str">
        <f>VLOOKUP(B1316,'Plot Info'!$A$2:$T$500,2,FALSE)</f>
        <v>Savannah River</v>
      </c>
      <c r="D1316" s="37" t="s">
        <v>166</v>
      </c>
      <c r="E1316" s="4" t="s">
        <v>493</v>
      </c>
      <c r="F1316" s="13" t="s">
        <v>15</v>
      </c>
      <c r="G1316" s="35" t="str">
        <f t="shared" si="61"/>
        <v>LIVE</v>
      </c>
      <c r="H1316" s="40">
        <v>23.3</v>
      </c>
      <c r="I1316" s="12">
        <v>1</v>
      </c>
      <c r="J1316" s="15">
        <v>2</v>
      </c>
      <c r="K1316" s="26">
        <f t="shared" si="62"/>
        <v>426.38480892684066</v>
      </c>
      <c r="L1316" s="27">
        <f>IF(H1316&lt;VLOOKUP(B1316,'Plot Info'!$A$2:$T$500,9,FALSE),K1316*0.0001*(1/VLOOKUP(B1316,'Plot Info'!$A$2:$T$500,12,FALSE)),K1316*0.0001*(1/VLOOKUP(B1316,'Plot Info'!$A$2:$T$500,13,FALSE)))</f>
        <v>0.33930624999999992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O1316" s="40">
        <v>10.85</v>
      </c>
      <c r="P1316" s="12">
        <v>90</v>
      </c>
    </row>
    <row r="1317" spans="1:16">
      <c r="A1317" s="27" t="str">
        <f t="shared" si="60"/>
        <v>SRC007</v>
      </c>
      <c r="B1317" s="4" t="s">
        <v>499</v>
      </c>
      <c r="C1317" s="27" t="str">
        <f>VLOOKUP(B1317,'Plot Info'!$A$2:$T$500,2,FALSE)</f>
        <v>Savannah River</v>
      </c>
      <c r="D1317" s="37" t="s">
        <v>167</v>
      </c>
      <c r="E1317" s="4" t="s">
        <v>493</v>
      </c>
      <c r="F1317" s="13" t="s">
        <v>15</v>
      </c>
      <c r="G1317" s="35" t="str">
        <f t="shared" si="61"/>
        <v>LIVE</v>
      </c>
      <c r="H1317" s="40">
        <v>16.899999999999999</v>
      </c>
      <c r="I1317" s="12">
        <v>1</v>
      </c>
      <c r="J1317" s="15">
        <v>2</v>
      </c>
      <c r="K1317" s="26">
        <f t="shared" si="62"/>
        <v>224.31756944794517</v>
      </c>
      <c r="L1317" s="27">
        <f>IF(H1317&lt;VLOOKUP(B1317,'Plot Info'!$A$2:$T$500,9,FALSE),K1317*0.0001*(1/VLOOKUP(B1317,'Plot Info'!$A$2:$T$500,12,FALSE)),K1317*0.0001*(1/VLOOKUP(B1317,'Plot Info'!$A$2:$T$500,13,FALSE)))</f>
        <v>0.42249999999999993</v>
      </c>
      <c r="M1317" s="27">
        <f>IF(H1317&lt;VLOOKUP(B1317,'Plot Info'!$A$2:$T$500,9,FALSE),I1317*1/(VLOOKUP(B1317,'Plot Info'!$A$2:$T$500,12,FALSE)),I1317*1/(VLOOKUP(B1317,'Plot Info'!$A$2:$T$500,13,FALSE)))</f>
        <v>18.834904507916608</v>
      </c>
      <c r="O1317" s="40">
        <v>7.25</v>
      </c>
      <c r="P1317" s="12">
        <v>105</v>
      </c>
    </row>
    <row r="1318" spans="1:16">
      <c r="A1318" s="27" t="str">
        <f t="shared" si="60"/>
        <v>SRC008</v>
      </c>
      <c r="B1318" s="4" t="s">
        <v>499</v>
      </c>
      <c r="C1318" s="27" t="str">
        <f>VLOOKUP(B1318,'Plot Info'!$A$2:$T$500,2,FALSE)</f>
        <v>Savannah River</v>
      </c>
      <c r="D1318" s="37" t="s">
        <v>168</v>
      </c>
      <c r="E1318" s="4" t="s">
        <v>493</v>
      </c>
      <c r="F1318" s="13" t="s">
        <v>16</v>
      </c>
      <c r="G1318" s="35" t="str">
        <f t="shared" si="61"/>
        <v>LIVE</v>
      </c>
      <c r="H1318" s="40">
        <v>12.6</v>
      </c>
      <c r="I1318" s="12">
        <v>1</v>
      </c>
      <c r="J1318" s="15">
        <v>2</v>
      </c>
      <c r="K1318" s="26">
        <f t="shared" si="62"/>
        <v>124.68981242097888</v>
      </c>
      <c r="L1318" s="27">
        <f>IF(H1318&lt;VLOOKUP(B1318,'Plot Info'!$A$2:$T$500,9,FALSE),K1318*0.0001*(1/VLOOKUP(B1318,'Plot Info'!$A$2:$T$500,12,FALSE)),K1318*0.0001*(1/VLOOKUP(B1318,'Plot Info'!$A$2:$T$500,13,FALSE)))</f>
        <v>0.23485207100591715</v>
      </c>
      <c r="M1318" s="27">
        <f>IF(H1318&lt;VLOOKUP(B1318,'Plot Info'!$A$2:$T$500,9,FALSE),I1318*1/(VLOOKUP(B1318,'Plot Info'!$A$2:$T$500,12,FALSE)),I1318*1/(VLOOKUP(B1318,'Plot Info'!$A$2:$T$500,13,FALSE)))</f>
        <v>18.834904507916608</v>
      </c>
      <c r="N1318" s="8" t="s">
        <v>500</v>
      </c>
      <c r="O1318" s="40">
        <v>11.31</v>
      </c>
      <c r="P1318" s="12">
        <v>127</v>
      </c>
    </row>
    <row r="1319" spans="1:16">
      <c r="A1319" s="27" t="str">
        <f t="shared" si="60"/>
        <v>SRC009</v>
      </c>
      <c r="B1319" s="4" t="s">
        <v>499</v>
      </c>
      <c r="C1319" s="27" t="str">
        <f>VLOOKUP(B1319,'Plot Info'!$A$2:$T$500,2,FALSE)</f>
        <v>Savannah River</v>
      </c>
      <c r="D1319" s="37" t="s">
        <v>169</v>
      </c>
      <c r="E1319" s="4" t="s">
        <v>493</v>
      </c>
      <c r="F1319" s="13" t="s">
        <v>16</v>
      </c>
      <c r="G1319" s="35" t="str">
        <f t="shared" si="61"/>
        <v>LIVE</v>
      </c>
      <c r="H1319" s="40">
        <v>10.3</v>
      </c>
      <c r="I1319" s="12">
        <v>1</v>
      </c>
      <c r="J1319" s="15">
        <v>2</v>
      </c>
      <c r="K1319" s="26">
        <f t="shared" si="62"/>
        <v>83.322891154835304</v>
      </c>
      <c r="L1319" s="27">
        <f>IF(H1319&lt;VLOOKUP(B1319,'Plot Info'!$A$2:$T$500,9,FALSE),K1319*0.0001*(1/VLOOKUP(B1319,'Plot Info'!$A$2:$T$500,12,FALSE)),K1319*0.0001*(1/VLOOKUP(B1319,'Plot Info'!$A$2:$T$500,13,FALSE)))</f>
        <v>0.15693786982248523</v>
      </c>
      <c r="M1319" s="27">
        <f>IF(H1319&lt;VLOOKUP(B1319,'Plot Info'!$A$2:$T$500,9,FALSE),I1319*1/(VLOOKUP(B1319,'Plot Info'!$A$2:$T$500,12,FALSE)),I1319*1/(VLOOKUP(B1319,'Plot Info'!$A$2:$T$500,13,FALSE)))</f>
        <v>18.834904507916608</v>
      </c>
      <c r="O1319" s="40">
        <v>10.59</v>
      </c>
      <c r="P1319" s="12">
        <v>127</v>
      </c>
    </row>
    <row r="1320" spans="1:16">
      <c r="A1320" s="27" t="str">
        <f t="shared" si="60"/>
        <v>SRC010</v>
      </c>
      <c r="B1320" s="4" t="s">
        <v>499</v>
      </c>
      <c r="C1320" s="27" t="str">
        <f>VLOOKUP(B1320,'Plot Info'!$A$2:$T$500,2,FALSE)</f>
        <v>Savannah River</v>
      </c>
      <c r="D1320" s="37" t="s">
        <v>170</v>
      </c>
      <c r="E1320" s="4" t="s">
        <v>493</v>
      </c>
      <c r="F1320" s="13" t="s">
        <v>15</v>
      </c>
      <c r="G1320" s="35" t="str">
        <f t="shared" si="61"/>
        <v>LIVE</v>
      </c>
      <c r="H1320" s="40">
        <v>29.3</v>
      </c>
      <c r="I1320" s="12">
        <v>1</v>
      </c>
      <c r="J1320" s="15">
        <v>2</v>
      </c>
      <c r="K1320" s="26">
        <f t="shared" si="62"/>
        <v>674.25646929507536</v>
      </c>
      <c r="L1320" s="27">
        <f>IF(H1320&lt;VLOOKUP(B1320,'Plot Info'!$A$2:$T$500,9,FALSE),K1320*0.0001*(1/VLOOKUP(B1320,'Plot Info'!$A$2:$T$500,12,FALSE)),K1320*0.0001*(1/VLOOKUP(B1320,'Plot Info'!$A$2:$T$500,13,FALSE)))</f>
        <v>0.53655625000000007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O1320" s="40">
        <v>10.51</v>
      </c>
      <c r="P1320" s="12">
        <v>140</v>
      </c>
    </row>
    <row r="1321" spans="1:16">
      <c r="A1321" s="27" t="str">
        <f t="shared" si="60"/>
        <v>SRC011</v>
      </c>
      <c r="B1321" s="4" t="s">
        <v>499</v>
      </c>
      <c r="C1321" s="27" t="str">
        <f>VLOOKUP(B1321,'Plot Info'!$A$2:$T$500,2,FALSE)</f>
        <v>Savannah River</v>
      </c>
      <c r="D1321" s="37" t="s">
        <v>171</v>
      </c>
      <c r="E1321" s="4" t="s">
        <v>493</v>
      </c>
      <c r="F1321" s="13" t="s">
        <v>15</v>
      </c>
      <c r="G1321" s="35" t="str">
        <f t="shared" si="61"/>
        <v>LIVE</v>
      </c>
      <c r="H1321" s="40">
        <v>22.5</v>
      </c>
      <c r="I1321" s="12">
        <v>1</v>
      </c>
      <c r="J1321" s="15">
        <v>2</v>
      </c>
      <c r="K1321" s="26">
        <f t="shared" si="62"/>
        <v>397.60782021995817</v>
      </c>
      <c r="L1321" s="27">
        <f>IF(H1321&lt;VLOOKUP(B1321,'Plot Info'!$A$2:$T$500,9,FALSE),K1321*0.0001*(1/VLOOKUP(B1321,'Plot Info'!$A$2:$T$500,12,FALSE)),K1321*0.0001*(1/VLOOKUP(B1321,'Plot Info'!$A$2:$T$500,13,FALSE)))</f>
        <v>0.31640624999999994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O1321" s="40">
        <v>11.29</v>
      </c>
      <c r="P1321" s="12">
        <v>158</v>
      </c>
    </row>
    <row r="1322" spans="1:16">
      <c r="A1322" s="27" t="str">
        <f t="shared" si="60"/>
        <v>SRC012</v>
      </c>
      <c r="B1322" s="4" t="s">
        <v>499</v>
      </c>
      <c r="C1322" s="27" t="str">
        <f>VLOOKUP(B1322,'Plot Info'!$A$2:$T$500,2,FALSE)</f>
        <v>Savannah River</v>
      </c>
      <c r="D1322" s="37" t="s">
        <v>172</v>
      </c>
      <c r="E1322" s="4" t="s">
        <v>493</v>
      </c>
      <c r="F1322" s="13" t="s">
        <v>15</v>
      </c>
      <c r="G1322" s="35" t="str">
        <f t="shared" si="61"/>
        <v>LIVE</v>
      </c>
      <c r="H1322" s="40">
        <v>22.1</v>
      </c>
      <c r="I1322" s="12">
        <v>1</v>
      </c>
      <c r="J1322" s="15">
        <v>2</v>
      </c>
      <c r="K1322" s="26">
        <f t="shared" si="62"/>
        <v>383.5963169849478</v>
      </c>
      <c r="L1322" s="27">
        <f>IF(H1322&lt;VLOOKUP(B1322,'Plot Info'!$A$2:$T$500,9,FALSE),K1322*0.0001*(1/VLOOKUP(B1322,'Plot Info'!$A$2:$T$500,12,FALSE)),K1322*0.0001*(1/VLOOKUP(B1322,'Plot Info'!$A$2:$T$500,13,FALSE)))</f>
        <v>0.30525625000000006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O1322" s="40">
        <v>6.11</v>
      </c>
      <c r="P1322" s="12">
        <v>133</v>
      </c>
    </row>
    <row r="1323" spans="1:16">
      <c r="A1323" s="27" t="str">
        <f t="shared" si="60"/>
        <v>SRC013</v>
      </c>
      <c r="B1323" s="4" t="s">
        <v>499</v>
      </c>
      <c r="C1323" s="27" t="str">
        <f>VLOOKUP(B1323,'Plot Info'!$A$2:$T$500,2,FALSE)</f>
        <v>Savannah River</v>
      </c>
      <c r="D1323" s="37" t="s">
        <v>173</v>
      </c>
      <c r="E1323" s="4" t="s">
        <v>493</v>
      </c>
      <c r="F1323" s="13" t="s">
        <v>15</v>
      </c>
      <c r="G1323" s="35" t="str">
        <f t="shared" si="61"/>
        <v>LIVE</v>
      </c>
      <c r="H1323" s="40">
        <v>30.8</v>
      </c>
      <c r="I1323" s="12">
        <v>1</v>
      </c>
      <c r="J1323" s="15">
        <v>2</v>
      </c>
      <c r="K1323" s="26">
        <f t="shared" si="62"/>
        <v>745.06011372535545</v>
      </c>
      <c r="L1323" s="27">
        <f>IF(H1323&lt;VLOOKUP(B1323,'Plot Info'!$A$2:$T$500,9,FALSE),K1323*0.0001*(1/VLOOKUP(B1323,'Plot Info'!$A$2:$T$500,12,FALSE)),K1323*0.0001*(1/VLOOKUP(B1323,'Plot Info'!$A$2:$T$500,13,FALSE)))</f>
        <v>0.59290000000000009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O1323" s="40">
        <v>4.51</v>
      </c>
      <c r="P1323" s="12">
        <v>160</v>
      </c>
    </row>
    <row r="1324" spans="1:16">
      <c r="A1324" s="27" t="str">
        <f t="shared" si="60"/>
        <v>SRC014</v>
      </c>
      <c r="B1324" s="4" t="s">
        <v>499</v>
      </c>
      <c r="C1324" s="27" t="str">
        <f>VLOOKUP(B1324,'Plot Info'!$A$2:$T$500,2,FALSE)</f>
        <v>Savannah River</v>
      </c>
      <c r="D1324" s="37" t="s">
        <v>174</v>
      </c>
      <c r="E1324" s="4" t="s">
        <v>493</v>
      </c>
      <c r="F1324" s="13" t="s">
        <v>15</v>
      </c>
      <c r="G1324" s="35" t="str">
        <f t="shared" si="61"/>
        <v>LIVE</v>
      </c>
      <c r="H1324" s="40">
        <v>30</v>
      </c>
      <c r="I1324" s="12">
        <v>1</v>
      </c>
      <c r="J1324" s="15">
        <v>4</v>
      </c>
      <c r="K1324" s="26">
        <f t="shared" si="62"/>
        <v>706.85834705770344</v>
      </c>
      <c r="L1324" s="27">
        <f>IF(H1324&lt;VLOOKUP(B1324,'Plot Info'!$A$2:$T$500,9,FALSE),K1324*0.0001*(1/VLOOKUP(B1324,'Plot Info'!$A$2:$T$500,12,FALSE)),K1324*0.0001*(1/VLOOKUP(B1324,'Plot Info'!$A$2:$T$500,13,FALSE)))</f>
        <v>0.5625</v>
      </c>
      <c r="M1324" s="27">
        <f>IF(H1324&lt;VLOOKUP(B1324,'Plot Info'!$A$2:$T$500,9,FALSE),I1324*1/(VLOOKUP(B1324,'Plot Info'!$A$2:$T$500,12,FALSE)),I1324*1/(VLOOKUP(B1324,'Plot Info'!$A$2:$T$500,13,FALSE)))</f>
        <v>7.9577471545947667</v>
      </c>
      <c r="N1324" s="8" t="s">
        <v>501</v>
      </c>
      <c r="O1324" s="40">
        <v>4.42</v>
      </c>
      <c r="P1324" s="12">
        <v>189</v>
      </c>
    </row>
    <row r="1325" spans="1:16">
      <c r="A1325" s="27" t="str">
        <f t="shared" si="60"/>
        <v>SRC015</v>
      </c>
      <c r="B1325" s="4" t="s">
        <v>499</v>
      </c>
      <c r="C1325" s="27" t="str">
        <f>VLOOKUP(B1325,'Plot Info'!$A$2:$T$500,2,FALSE)</f>
        <v>Savannah River</v>
      </c>
      <c r="D1325" s="37" t="s">
        <v>175</v>
      </c>
      <c r="E1325" s="4" t="s">
        <v>493</v>
      </c>
      <c r="F1325" s="13" t="s">
        <v>15</v>
      </c>
      <c r="G1325" s="35" t="str">
        <f t="shared" si="61"/>
        <v>LIVE</v>
      </c>
      <c r="H1325" s="40">
        <v>20.5</v>
      </c>
      <c r="I1325" s="12">
        <v>1</v>
      </c>
      <c r="J1325" s="15">
        <v>2</v>
      </c>
      <c r="K1325" s="26">
        <f t="shared" si="62"/>
        <v>330.06357816777762</v>
      </c>
      <c r="L1325" s="27">
        <f>IF(H1325&lt;VLOOKUP(B1325,'Plot Info'!$A$2:$T$500,9,FALSE),K1325*0.0001*(1/VLOOKUP(B1325,'Plot Info'!$A$2:$T$500,12,FALSE)),K1325*0.0001*(1/VLOOKUP(B1325,'Plot Info'!$A$2:$T$500,13,FALSE)))</f>
        <v>0.26265624999999998</v>
      </c>
      <c r="M1325" s="27">
        <f>IF(H1325&lt;VLOOKUP(B1325,'Plot Info'!$A$2:$T$500,9,FALSE),I1325*1/(VLOOKUP(B1325,'Plot Info'!$A$2:$T$500,12,FALSE)),I1325*1/(VLOOKUP(B1325,'Plot Info'!$A$2:$T$500,13,FALSE)))</f>
        <v>7.9577471545947667</v>
      </c>
      <c r="O1325" s="40">
        <v>10.51</v>
      </c>
      <c r="P1325" s="12">
        <v>186</v>
      </c>
    </row>
    <row r="1326" spans="1:16">
      <c r="A1326" s="27" t="str">
        <f t="shared" si="60"/>
        <v>SRC016</v>
      </c>
      <c r="B1326" s="4" t="s">
        <v>499</v>
      </c>
      <c r="C1326" s="27" t="str">
        <f>VLOOKUP(B1326,'Plot Info'!$A$2:$T$500,2,FALSE)</f>
        <v>Savannah River</v>
      </c>
      <c r="D1326" s="37" t="s">
        <v>176</v>
      </c>
      <c r="E1326" s="4" t="s">
        <v>493</v>
      </c>
      <c r="F1326" s="13" t="s">
        <v>15</v>
      </c>
      <c r="G1326" s="35" t="str">
        <f t="shared" si="61"/>
        <v>LIVE</v>
      </c>
      <c r="H1326" s="40">
        <v>23.3</v>
      </c>
      <c r="I1326" s="12">
        <v>1</v>
      </c>
      <c r="J1326" s="15">
        <v>2</v>
      </c>
      <c r="K1326" s="26">
        <f t="shared" si="62"/>
        <v>426.38480892684066</v>
      </c>
      <c r="L1326" s="27">
        <f>IF(H1326&lt;VLOOKUP(B1326,'Plot Info'!$A$2:$T$500,9,FALSE),K1326*0.0001*(1/VLOOKUP(B1326,'Plot Info'!$A$2:$T$500,12,FALSE)),K1326*0.0001*(1/VLOOKUP(B1326,'Plot Info'!$A$2:$T$500,13,FALSE)))</f>
        <v>0.33930624999999992</v>
      </c>
      <c r="M1326" s="27">
        <f>IF(H1326&lt;VLOOKUP(B1326,'Plot Info'!$A$2:$T$500,9,FALSE),I1326*1/(VLOOKUP(B1326,'Plot Info'!$A$2:$T$500,12,FALSE)),I1326*1/(VLOOKUP(B1326,'Plot Info'!$A$2:$T$500,13,FALSE)))</f>
        <v>7.9577471545947667</v>
      </c>
      <c r="O1326" s="40">
        <v>9.86</v>
      </c>
      <c r="P1326" s="12">
        <v>134</v>
      </c>
    </row>
    <row r="1327" spans="1:16">
      <c r="A1327" s="27" t="str">
        <f t="shared" si="60"/>
        <v>SRC017</v>
      </c>
      <c r="B1327" s="4" t="s">
        <v>499</v>
      </c>
      <c r="C1327" s="27" t="str">
        <f>VLOOKUP(B1327,'Plot Info'!$A$2:$T$500,2,FALSE)</f>
        <v>Savannah River</v>
      </c>
      <c r="D1327" s="37" t="s">
        <v>177</v>
      </c>
      <c r="E1327" s="4" t="s">
        <v>493</v>
      </c>
      <c r="F1327" s="13" t="s">
        <v>15</v>
      </c>
      <c r="G1327" s="35" t="str">
        <f t="shared" si="61"/>
        <v>LIVE</v>
      </c>
      <c r="H1327" s="40">
        <v>21.5</v>
      </c>
      <c r="I1327" s="12">
        <v>1</v>
      </c>
      <c r="J1327" s="15">
        <v>2</v>
      </c>
      <c r="K1327" s="26">
        <f t="shared" si="62"/>
        <v>363.05030103047045</v>
      </c>
      <c r="L1327" s="27">
        <f>IF(H1327&lt;VLOOKUP(B1327,'Plot Info'!$A$2:$T$500,9,FALSE),K1327*0.0001*(1/VLOOKUP(B1327,'Plot Info'!$A$2:$T$500,12,FALSE)),K1327*0.0001*(1/VLOOKUP(B1327,'Plot Info'!$A$2:$T$500,13,FALSE)))</f>
        <v>0.28890624999999998</v>
      </c>
      <c r="M1327" s="27">
        <f>IF(H1327&lt;VLOOKUP(B1327,'Plot Info'!$A$2:$T$500,9,FALSE),I1327*1/(VLOOKUP(B1327,'Plot Info'!$A$2:$T$500,12,FALSE)),I1327*1/(VLOOKUP(B1327,'Plot Info'!$A$2:$T$500,13,FALSE)))</f>
        <v>7.9577471545947667</v>
      </c>
      <c r="O1327" s="40">
        <v>7.79</v>
      </c>
      <c r="P1327" s="12">
        <v>224</v>
      </c>
    </row>
    <row r="1328" spans="1:16">
      <c r="A1328" s="27" t="str">
        <f t="shared" si="60"/>
        <v>SRC018</v>
      </c>
      <c r="B1328" s="4" t="s">
        <v>499</v>
      </c>
      <c r="C1328" s="27" t="str">
        <f>VLOOKUP(B1328,'Plot Info'!$A$2:$T$500,2,FALSE)</f>
        <v>Savannah River</v>
      </c>
      <c r="D1328" s="37" t="s">
        <v>178</v>
      </c>
      <c r="E1328" s="4" t="s">
        <v>493</v>
      </c>
      <c r="F1328" s="13" t="s">
        <v>15</v>
      </c>
      <c r="G1328" s="35" t="str">
        <f t="shared" si="61"/>
        <v>LIVE</v>
      </c>
      <c r="H1328" s="40">
        <v>28</v>
      </c>
      <c r="I1328" s="12">
        <v>1</v>
      </c>
      <c r="J1328" s="15">
        <v>2</v>
      </c>
      <c r="K1328" s="26">
        <f t="shared" si="62"/>
        <v>615.75216010359941</v>
      </c>
      <c r="L1328" s="27">
        <f>IF(H1328&lt;VLOOKUP(B1328,'Plot Info'!$A$2:$T$500,9,FALSE),K1328*0.0001*(1/VLOOKUP(B1328,'Plot Info'!$A$2:$T$500,12,FALSE)),K1328*0.0001*(1/VLOOKUP(B1328,'Plot Info'!$A$2:$T$500,13,FALSE)))</f>
        <v>0.49</v>
      </c>
      <c r="M1328" s="27">
        <f>IF(H1328&lt;VLOOKUP(B1328,'Plot Info'!$A$2:$T$500,9,FALSE),I1328*1/(VLOOKUP(B1328,'Plot Info'!$A$2:$T$500,12,FALSE)),I1328*1/(VLOOKUP(B1328,'Plot Info'!$A$2:$T$500,13,FALSE)))</f>
        <v>7.9577471545947667</v>
      </c>
      <c r="O1328" s="40">
        <v>7.06</v>
      </c>
      <c r="P1328" s="12">
        <v>244</v>
      </c>
    </row>
    <row r="1329" spans="1:16">
      <c r="A1329" s="27" t="str">
        <f t="shared" si="60"/>
        <v>SRC019</v>
      </c>
      <c r="B1329" s="4" t="s">
        <v>499</v>
      </c>
      <c r="C1329" s="27" t="str">
        <f>VLOOKUP(B1329,'Plot Info'!$A$2:$T$500,2,FALSE)</f>
        <v>Savannah River</v>
      </c>
      <c r="D1329" s="37" t="s">
        <v>179</v>
      </c>
      <c r="E1329" s="4" t="s">
        <v>493</v>
      </c>
      <c r="F1329" s="13" t="s">
        <v>16</v>
      </c>
      <c r="G1329" s="35" t="str">
        <f t="shared" si="61"/>
        <v>LIVE</v>
      </c>
      <c r="H1329" s="40">
        <v>15.5</v>
      </c>
      <c r="I1329" s="12">
        <v>1</v>
      </c>
      <c r="J1329" s="15">
        <v>2</v>
      </c>
      <c r="K1329" s="26">
        <f t="shared" si="62"/>
        <v>188.69190875623696</v>
      </c>
      <c r="L1329" s="27">
        <f>IF(H1329&lt;VLOOKUP(B1329,'Plot Info'!$A$2:$T$500,9,FALSE),K1329*0.0001*(1/VLOOKUP(B1329,'Plot Info'!$A$2:$T$500,12,FALSE)),K1329*0.0001*(1/VLOOKUP(B1329,'Plot Info'!$A$2:$T$500,13,FALSE)))</f>
        <v>0.35539940828402367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O1329" s="40">
        <v>4.16</v>
      </c>
      <c r="P1329" s="12">
        <v>249</v>
      </c>
    </row>
    <row r="1330" spans="1:16">
      <c r="A1330" s="27" t="str">
        <f t="shared" si="60"/>
        <v>SRC020</v>
      </c>
      <c r="B1330" s="4" t="s">
        <v>499</v>
      </c>
      <c r="C1330" s="27" t="str">
        <f>VLOOKUP(B1330,'Plot Info'!$A$2:$T$500,2,FALSE)</f>
        <v>Savannah River</v>
      </c>
      <c r="D1330" s="37" t="s">
        <v>180</v>
      </c>
      <c r="E1330" s="4" t="s">
        <v>494</v>
      </c>
      <c r="F1330" s="13" t="s">
        <v>214</v>
      </c>
      <c r="G1330" s="35" t="str">
        <f t="shared" si="61"/>
        <v>LIVE</v>
      </c>
      <c r="H1330" s="40">
        <v>11.6</v>
      </c>
      <c r="I1330" s="12">
        <v>1</v>
      </c>
      <c r="J1330" s="15">
        <v>2</v>
      </c>
      <c r="K1330" s="26">
        <f t="shared" si="62"/>
        <v>105.68317686676065</v>
      </c>
      <c r="L1330" s="27">
        <f>IF(H1330&lt;VLOOKUP(B1330,'Plot Info'!$A$2:$T$500,9,FALSE),K1330*0.0001*(1/VLOOKUP(B1330,'Plot Info'!$A$2:$T$500,12,FALSE)),K1330*0.0001*(1/VLOOKUP(B1330,'Plot Info'!$A$2:$T$500,13,FALSE)))</f>
        <v>0.19905325443786984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O1330" s="40">
        <v>2.27</v>
      </c>
      <c r="P1330" s="12">
        <v>266</v>
      </c>
    </row>
    <row r="1331" spans="1:16">
      <c r="A1331" s="27" t="str">
        <f t="shared" si="60"/>
        <v>SRC021</v>
      </c>
      <c r="B1331" s="4" t="s">
        <v>499</v>
      </c>
      <c r="C1331" s="27" t="str">
        <f>VLOOKUP(B1331,'Plot Info'!$A$2:$T$500,2,FALSE)</f>
        <v>Savannah River</v>
      </c>
      <c r="D1331" s="37" t="s">
        <v>219</v>
      </c>
      <c r="E1331" s="4" t="s">
        <v>493</v>
      </c>
      <c r="F1331" s="13" t="s">
        <v>15</v>
      </c>
      <c r="G1331" s="35" t="str">
        <f t="shared" si="61"/>
        <v>LIVE</v>
      </c>
      <c r="H1331" s="40">
        <v>10.7</v>
      </c>
      <c r="I1331" s="12">
        <v>1</v>
      </c>
      <c r="J1331" s="15">
        <v>2</v>
      </c>
      <c r="K1331" s="26">
        <f t="shared" si="62"/>
        <v>89.920235727373836</v>
      </c>
      <c r="L1331" s="27">
        <f>IF(H1331&lt;VLOOKUP(B1331,'Plot Info'!$A$2:$T$500,9,FALSE),K1331*0.0001*(1/VLOOKUP(B1331,'Plot Info'!$A$2:$T$500,12,FALSE)),K1331*0.0001*(1/VLOOKUP(B1331,'Plot Info'!$A$2:$T$500,13,FALSE)))</f>
        <v>0.16936390532544376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1.64</v>
      </c>
      <c r="P1331" s="12">
        <v>135</v>
      </c>
    </row>
    <row r="1332" spans="1:16">
      <c r="A1332" s="27" t="str">
        <f t="shared" si="60"/>
        <v>SRC022</v>
      </c>
      <c r="B1332" s="4" t="s">
        <v>499</v>
      </c>
      <c r="C1332" s="27" t="str">
        <f>VLOOKUP(B1332,'Plot Info'!$A$2:$T$500,2,FALSE)</f>
        <v>Savannah River</v>
      </c>
      <c r="D1332" s="37" t="s">
        <v>220</v>
      </c>
      <c r="E1332" s="4" t="s">
        <v>493</v>
      </c>
      <c r="F1332" s="13" t="s">
        <v>15</v>
      </c>
      <c r="G1332" s="35" t="str">
        <f t="shared" si="61"/>
        <v>LIVE</v>
      </c>
      <c r="H1332" s="40">
        <v>22.5</v>
      </c>
      <c r="I1332" s="12">
        <v>1</v>
      </c>
      <c r="J1332" s="15">
        <v>2</v>
      </c>
      <c r="K1332" s="26">
        <f t="shared" si="62"/>
        <v>397.60782021995817</v>
      </c>
      <c r="L1332" s="27">
        <f>IF(H1332&lt;VLOOKUP(B1332,'Plot Info'!$A$2:$T$500,9,FALSE),K1332*0.0001*(1/VLOOKUP(B1332,'Plot Info'!$A$2:$T$500,12,FALSE)),K1332*0.0001*(1/VLOOKUP(B1332,'Plot Info'!$A$2:$T$500,13,FALSE)))</f>
        <v>0.31640624999999994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3.37</v>
      </c>
      <c r="P1332" s="12">
        <v>268</v>
      </c>
    </row>
    <row r="1333" spans="1:16">
      <c r="A1333" s="27" t="str">
        <f t="shared" si="60"/>
        <v>SRC023</v>
      </c>
      <c r="B1333" s="4" t="s">
        <v>499</v>
      </c>
      <c r="C1333" s="27" t="str">
        <f>VLOOKUP(B1333,'Plot Info'!$A$2:$T$500,2,FALSE)</f>
        <v>Savannah River</v>
      </c>
      <c r="D1333" s="37" t="s">
        <v>221</v>
      </c>
      <c r="E1333" s="4" t="s">
        <v>494</v>
      </c>
      <c r="F1333" s="13" t="s">
        <v>214</v>
      </c>
      <c r="G1333" s="35" t="str">
        <f t="shared" si="61"/>
        <v>LIVE</v>
      </c>
      <c r="H1333" s="40">
        <v>18</v>
      </c>
      <c r="I1333" s="12">
        <v>1</v>
      </c>
      <c r="J1333" s="15">
        <v>2</v>
      </c>
      <c r="K1333" s="26">
        <f t="shared" si="62"/>
        <v>254.46900494077323</v>
      </c>
      <c r="L1333" s="27">
        <f>IF(H1333&lt;VLOOKUP(B1333,'Plot Info'!$A$2:$T$500,9,FALSE),K1333*0.0001*(1/VLOOKUP(B1333,'Plot Info'!$A$2:$T$500,12,FALSE)),K1333*0.0001*(1/VLOOKUP(B1333,'Plot Info'!$A$2:$T$500,13,FALSE)))</f>
        <v>0.47928994082840237</v>
      </c>
      <c r="M1333" s="27">
        <f>IF(H1333&lt;VLOOKUP(B1333,'Plot Info'!$A$2:$T$500,9,FALSE),I1333*1/(VLOOKUP(B1333,'Plot Info'!$A$2:$T$500,12,FALSE)),I1333*1/(VLOOKUP(B1333,'Plot Info'!$A$2:$T$500,13,FALSE)))</f>
        <v>18.834904507916608</v>
      </c>
      <c r="N1333" s="8" t="s">
        <v>502</v>
      </c>
      <c r="O1333" s="40">
        <v>10.54</v>
      </c>
      <c r="P1333" s="12">
        <v>260</v>
      </c>
    </row>
    <row r="1334" spans="1:16">
      <c r="A1334" s="27" t="str">
        <f t="shared" si="60"/>
        <v>SRC024</v>
      </c>
      <c r="B1334" s="4" t="s">
        <v>499</v>
      </c>
      <c r="C1334" s="27" t="str">
        <f>VLOOKUP(B1334,'Plot Info'!$A$2:$T$500,2,FALSE)</f>
        <v>Savannah River</v>
      </c>
      <c r="D1334" s="37" t="s">
        <v>222</v>
      </c>
      <c r="E1334" s="4" t="s">
        <v>494</v>
      </c>
      <c r="F1334" s="13" t="s">
        <v>214</v>
      </c>
      <c r="G1334" s="35" t="str">
        <f t="shared" si="61"/>
        <v>LIVE</v>
      </c>
      <c r="H1334" s="40">
        <v>22.5</v>
      </c>
      <c r="I1334" s="12">
        <v>1</v>
      </c>
      <c r="J1334" s="15">
        <v>2</v>
      </c>
      <c r="K1334" s="26">
        <f t="shared" si="62"/>
        <v>397.60782021995817</v>
      </c>
      <c r="L1334" s="27">
        <f>IF(H1334&lt;VLOOKUP(B1334,'Plot Info'!$A$2:$T$500,9,FALSE),K1334*0.0001*(1/VLOOKUP(B1334,'Plot Info'!$A$2:$T$500,12,FALSE)),K1334*0.0001*(1/VLOOKUP(B1334,'Plot Info'!$A$2:$T$500,13,FALSE)))</f>
        <v>0.31640624999999994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N1334" s="8" t="s">
        <v>502</v>
      </c>
      <c r="O1334" s="40">
        <v>10.07</v>
      </c>
      <c r="P1334" s="12">
        <v>260</v>
      </c>
    </row>
    <row r="1335" spans="1:16">
      <c r="A1335" s="27" t="str">
        <f t="shared" si="60"/>
        <v>SRC025</v>
      </c>
      <c r="B1335" s="4" t="s">
        <v>499</v>
      </c>
      <c r="C1335" s="27" t="str">
        <f>VLOOKUP(B1335,'Plot Info'!$A$2:$T$500,2,FALSE)</f>
        <v>Savannah River</v>
      </c>
      <c r="D1335" s="37" t="s">
        <v>223</v>
      </c>
      <c r="E1335" s="4" t="s">
        <v>494</v>
      </c>
      <c r="F1335" s="13" t="s">
        <v>214</v>
      </c>
      <c r="G1335" s="35" t="str">
        <f t="shared" si="61"/>
        <v>LIVE</v>
      </c>
      <c r="H1335" s="40">
        <v>21.4</v>
      </c>
      <c r="I1335" s="12">
        <v>1</v>
      </c>
      <c r="J1335" s="15">
        <v>0</v>
      </c>
      <c r="K1335" s="26">
        <f t="shared" si="62"/>
        <v>359.68094290949534</v>
      </c>
      <c r="L1335" s="27">
        <f>IF(H1335&lt;VLOOKUP(B1335,'Plot Info'!$A$2:$T$500,9,FALSE),K1335*0.0001*(1/VLOOKUP(B1335,'Plot Info'!$A$2:$T$500,12,FALSE)),K1335*0.0001*(1/VLOOKUP(B1335,'Plot Info'!$A$2:$T$500,13,FALSE)))</f>
        <v>0.28622499999999995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N1335" s="8" t="s">
        <v>503</v>
      </c>
      <c r="O1335" s="40">
        <v>10.23</v>
      </c>
      <c r="P1335" s="12">
        <v>263</v>
      </c>
    </row>
    <row r="1336" spans="1:16">
      <c r="A1336" s="27" t="str">
        <f t="shared" si="60"/>
        <v>SRC026</v>
      </c>
      <c r="B1336" s="4" t="s">
        <v>499</v>
      </c>
      <c r="C1336" s="27" t="str">
        <f>VLOOKUP(B1336,'Plot Info'!$A$2:$T$500,2,FALSE)</f>
        <v>Savannah River</v>
      </c>
      <c r="D1336" s="37" t="s">
        <v>224</v>
      </c>
      <c r="E1336" s="4" t="s">
        <v>493</v>
      </c>
      <c r="F1336" s="13" t="s">
        <v>81</v>
      </c>
      <c r="G1336" s="35" t="str">
        <f t="shared" si="61"/>
        <v>DEAD</v>
      </c>
      <c r="H1336" s="40">
        <v>18.100000000000001</v>
      </c>
      <c r="I1336" s="12">
        <v>1</v>
      </c>
      <c r="J1336" s="15">
        <v>2</v>
      </c>
      <c r="K1336" s="26">
        <f t="shared" si="62"/>
        <v>257.30429231063806</v>
      </c>
      <c r="L1336" s="27">
        <f>IF(H1336&lt;VLOOKUP(B1336,'Plot Info'!$A$2:$T$500,9,FALSE),K1336*0.0001*(1/VLOOKUP(B1336,'Plot Info'!$A$2:$T$500,12,FALSE)),K1336*0.0001*(1/VLOOKUP(B1336,'Plot Info'!$A$2:$T$500,13,FALSE)))</f>
        <v>0.48463017751479293</v>
      </c>
      <c r="M1336" s="27">
        <f>IF(H1336&lt;VLOOKUP(B1336,'Plot Info'!$A$2:$T$500,9,FALSE),I1336*1/(VLOOKUP(B1336,'Plot Info'!$A$2:$T$500,12,FALSE)),I1336*1/(VLOOKUP(B1336,'Plot Info'!$A$2:$T$500,13,FALSE)))</f>
        <v>18.834904507916608</v>
      </c>
      <c r="O1336" s="40">
        <v>10.27</v>
      </c>
      <c r="P1336" s="12">
        <v>305</v>
      </c>
    </row>
    <row r="1337" spans="1:16">
      <c r="A1337" s="27" t="str">
        <f t="shared" si="60"/>
        <v>SRC027</v>
      </c>
      <c r="B1337" s="4" t="s">
        <v>499</v>
      </c>
      <c r="C1337" s="27" t="str">
        <f>VLOOKUP(B1337,'Plot Info'!$A$2:$T$500,2,FALSE)</f>
        <v>Savannah River</v>
      </c>
      <c r="D1337" s="37" t="s">
        <v>225</v>
      </c>
      <c r="E1337" s="4" t="s">
        <v>493</v>
      </c>
      <c r="F1337" s="13" t="s">
        <v>15</v>
      </c>
      <c r="G1337" s="35" t="str">
        <f t="shared" si="61"/>
        <v>LIVE</v>
      </c>
      <c r="H1337" s="40">
        <v>14.1</v>
      </c>
      <c r="I1337" s="12">
        <v>1</v>
      </c>
      <c r="J1337" s="15">
        <v>2</v>
      </c>
      <c r="K1337" s="26">
        <f t="shared" si="62"/>
        <v>156.14500886504669</v>
      </c>
      <c r="L1337" s="27">
        <f>IF(H1337&lt;VLOOKUP(B1337,'Plot Info'!$A$2:$T$500,9,FALSE),K1337*0.0001*(1/VLOOKUP(B1337,'Plot Info'!$A$2:$T$500,12,FALSE)),K1337*0.0001*(1/VLOOKUP(B1337,'Plot Info'!$A$2:$T$500,13,FALSE)))</f>
        <v>0.29409763313609466</v>
      </c>
      <c r="M1337" s="27">
        <f>IF(H1337&lt;VLOOKUP(B1337,'Plot Info'!$A$2:$T$500,9,FALSE),I1337*1/(VLOOKUP(B1337,'Plot Info'!$A$2:$T$500,12,FALSE)),I1337*1/(VLOOKUP(B1337,'Plot Info'!$A$2:$T$500,13,FALSE)))</f>
        <v>18.834904507916608</v>
      </c>
      <c r="O1337" s="40">
        <v>7.47</v>
      </c>
      <c r="P1337" s="12">
        <v>315</v>
      </c>
    </row>
    <row r="1338" spans="1:16">
      <c r="A1338" s="27" t="str">
        <f t="shared" si="60"/>
        <v>SRC028</v>
      </c>
      <c r="B1338" s="4" t="s">
        <v>499</v>
      </c>
      <c r="C1338" s="27" t="str">
        <f>VLOOKUP(B1338,'Plot Info'!$A$2:$T$500,2,FALSE)</f>
        <v>Savannah River</v>
      </c>
      <c r="D1338" s="37" t="s">
        <v>226</v>
      </c>
      <c r="E1338" s="4" t="s">
        <v>493</v>
      </c>
      <c r="F1338" s="13" t="s">
        <v>15</v>
      </c>
      <c r="G1338" s="35" t="str">
        <f t="shared" si="61"/>
        <v>LIVE</v>
      </c>
      <c r="H1338" s="40">
        <v>20.6</v>
      </c>
      <c r="I1338" s="12">
        <v>1</v>
      </c>
      <c r="J1338" s="15">
        <v>2</v>
      </c>
      <c r="K1338" s="26">
        <f t="shared" si="62"/>
        <v>333.29156461934122</v>
      </c>
      <c r="L1338" s="27">
        <f>IF(H1338&lt;VLOOKUP(B1338,'Plot Info'!$A$2:$T$500,9,FALSE),K1338*0.0001*(1/VLOOKUP(B1338,'Plot Info'!$A$2:$T$500,12,FALSE)),K1338*0.0001*(1/VLOOKUP(B1338,'Plot Info'!$A$2:$T$500,13,FALSE)))</f>
        <v>0.26522500000000004</v>
      </c>
      <c r="M1338" s="27">
        <f>IF(H1338&lt;VLOOKUP(B1338,'Plot Info'!$A$2:$T$500,9,FALSE),I1338*1/(VLOOKUP(B1338,'Plot Info'!$A$2:$T$500,12,FALSE)),I1338*1/(VLOOKUP(B1338,'Plot Info'!$A$2:$T$500,13,FALSE)))</f>
        <v>7.9577471545947667</v>
      </c>
      <c r="O1338" s="40">
        <v>3.83</v>
      </c>
      <c r="P1338" s="12">
        <v>311</v>
      </c>
    </row>
    <row r="1339" spans="1:16">
      <c r="A1339" s="27" t="str">
        <f t="shared" si="60"/>
        <v>SRC029</v>
      </c>
      <c r="B1339" s="4" t="s">
        <v>499</v>
      </c>
      <c r="C1339" s="27" t="str">
        <f>VLOOKUP(B1339,'Plot Info'!$A$2:$T$500,2,FALSE)</f>
        <v>Savannah River</v>
      </c>
      <c r="D1339" s="37" t="s">
        <v>227</v>
      </c>
      <c r="E1339" s="4" t="s">
        <v>493</v>
      </c>
      <c r="F1339" s="13" t="s">
        <v>16</v>
      </c>
      <c r="G1339" s="35" t="str">
        <f t="shared" si="61"/>
        <v>LIVE</v>
      </c>
      <c r="H1339" s="40">
        <v>15.2</v>
      </c>
      <c r="I1339" s="12">
        <v>1</v>
      </c>
      <c r="J1339" s="15">
        <v>2</v>
      </c>
      <c r="K1339" s="26">
        <f t="shared" si="62"/>
        <v>181.45839167134645</v>
      </c>
      <c r="L1339" s="27">
        <f>IF(H1339&lt;VLOOKUP(B1339,'Plot Info'!$A$2:$T$500,9,FALSE),K1339*0.0001*(1/VLOOKUP(B1339,'Plot Info'!$A$2:$T$500,12,FALSE)),K1339*0.0001*(1/VLOOKUP(B1339,'Plot Info'!$A$2:$T$500,13,FALSE)))</f>
        <v>0.34177514792899411</v>
      </c>
      <c r="M1339" s="27">
        <f>IF(H1339&lt;VLOOKUP(B1339,'Plot Info'!$A$2:$T$500,9,FALSE),I1339*1/(VLOOKUP(B1339,'Plot Info'!$A$2:$T$500,12,FALSE)),I1339*1/(VLOOKUP(B1339,'Plot Info'!$A$2:$T$500,13,FALSE)))</f>
        <v>18.834904507916608</v>
      </c>
      <c r="O1339" s="40">
        <v>2.52</v>
      </c>
      <c r="P1339" s="12">
        <v>251</v>
      </c>
    </row>
    <row r="1340" spans="1:16">
      <c r="A1340" s="27" t="str">
        <f t="shared" si="60"/>
        <v>SRC030</v>
      </c>
      <c r="B1340" s="4" t="s">
        <v>499</v>
      </c>
      <c r="C1340" s="27" t="str">
        <f>VLOOKUP(B1340,'Plot Info'!$A$2:$T$500,2,FALSE)</f>
        <v>Savannah River</v>
      </c>
      <c r="D1340" s="37" t="s">
        <v>228</v>
      </c>
      <c r="E1340" s="4" t="s">
        <v>493</v>
      </c>
      <c r="F1340" s="13" t="s">
        <v>16</v>
      </c>
      <c r="G1340" s="35" t="str">
        <f t="shared" si="61"/>
        <v>LIVE</v>
      </c>
      <c r="H1340" s="40">
        <v>12.9</v>
      </c>
      <c r="I1340" s="12">
        <v>1</v>
      </c>
      <c r="J1340" s="15">
        <v>2</v>
      </c>
      <c r="K1340" s="26">
        <f t="shared" si="62"/>
        <v>130.69810837096938</v>
      </c>
      <c r="L1340" s="27">
        <f>IF(H1340&lt;VLOOKUP(B1340,'Plot Info'!$A$2:$T$500,9,FALSE),K1340*0.0001*(1/VLOOKUP(B1340,'Plot Info'!$A$2:$T$500,12,FALSE)),K1340*0.0001*(1/VLOOKUP(B1340,'Plot Info'!$A$2:$T$500,13,FALSE)))</f>
        <v>0.24616863905325445</v>
      </c>
      <c r="M1340" s="27">
        <f>IF(H1340&lt;VLOOKUP(B1340,'Plot Info'!$A$2:$T$500,9,FALSE),I1340*1/(VLOOKUP(B1340,'Plot Info'!$A$2:$T$500,12,FALSE)),I1340*1/(VLOOKUP(B1340,'Plot Info'!$A$2:$T$500,13,FALSE)))</f>
        <v>18.834904507916608</v>
      </c>
      <c r="O1340" s="40">
        <v>9.69</v>
      </c>
      <c r="P1340" s="12">
        <v>334</v>
      </c>
    </row>
    <row r="1341" spans="1:16">
      <c r="A1341" s="27" t="str">
        <f t="shared" si="60"/>
        <v>SRC031</v>
      </c>
      <c r="B1341" s="4" t="s">
        <v>499</v>
      </c>
      <c r="C1341" s="27" t="str">
        <f>VLOOKUP(B1341,'Plot Info'!$A$2:$T$500,2,FALSE)</f>
        <v>Savannah River</v>
      </c>
      <c r="D1341" s="37" t="s">
        <v>229</v>
      </c>
      <c r="E1341" s="4" t="s">
        <v>493</v>
      </c>
      <c r="F1341" s="13" t="s">
        <v>15</v>
      </c>
      <c r="G1341" s="35" t="str">
        <f t="shared" si="61"/>
        <v>LIVE</v>
      </c>
      <c r="H1341" s="40">
        <v>27.4</v>
      </c>
      <c r="I1341" s="12">
        <v>1</v>
      </c>
      <c r="J1341" s="15">
        <v>2</v>
      </c>
      <c r="K1341" s="26">
        <f t="shared" si="62"/>
        <v>589.64552515226819</v>
      </c>
      <c r="L1341" s="27">
        <f>IF(H1341&lt;VLOOKUP(B1341,'Plot Info'!$A$2:$T$500,9,FALSE),K1341*0.0001*(1/VLOOKUP(B1341,'Plot Info'!$A$2:$T$500,12,FALSE)),K1341*0.0001*(1/VLOOKUP(B1341,'Plot Info'!$A$2:$T$500,13,FALSE)))</f>
        <v>0.46922499999999995</v>
      </c>
      <c r="M1341" s="27">
        <f>IF(H1341&lt;VLOOKUP(B1341,'Plot Info'!$A$2:$T$500,9,FALSE),I1341*1/(VLOOKUP(B1341,'Plot Info'!$A$2:$T$500,12,FALSE)),I1341*1/(VLOOKUP(B1341,'Plot Info'!$A$2:$T$500,13,FALSE)))</f>
        <v>7.9577471545947667</v>
      </c>
      <c r="O1341" s="40">
        <v>9.42</v>
      </c>
      <c r="P1341" s="12">
        <v>324</v>
      </c>
    </row>
    <row r="1342" spans="1:16">
      <c r="A1342" s="27" t="str">
        <f t="shared" si="60"/>
        <v>SRC032</v>
      </c>
      <c r="B1342" s="4" t="s">
        <v>499</v>
      </c>
      <c r="C1342" s="27" t="str">
        <f>VLOOKUP(B1342,'Plot Info'!$A$2:$T$500,2,FALSE)</f>
        <v>Savannah River</v>
      </c>
      <c r="D1342" s="37" t="s">
        <v>230</v>
      </c>
      <c r="E1342" s="4" t="s">
        <v>493</v>
      </c>
      <c r="F1342" s="13" t="s">
        <v>15</v>
      </c>
      <c r="G1342" s="35" t="str">
        <f t="shared" si="61"/>
        <v>LIVE</v>
      </c>
      <c r="H1342" s="40">
        <v>33.799999999999997</v>
      </c>
      <c r="I1342" s="12">
        <v>1</v>
      </c>
      <c r="J1342" s="15">
        <v>2</v>
      </c>
      <c r="K1342" s="26">
        <f t="shared" si="62"/>
        <v>897.2702777917807</v>
      </c>
      <c r="L1342" s="27">
        <f>IF(H1342&lt;VLOOKUP(B1342,'Plot Info'!$A$2:$T$500,9,FALSE),K1342*0.0001*(1/VLOOKUP(B1342,'Plot Info'!$A$2:$T$500,12,FALSE)),K1342*0.0001*(1/VLOOKUP(B1342,'Plot Info'!$A$2:$T$500,13,FALSE)))</f>
        <v>0.71402499999999991</v>
      </c>
      <c r="M1342" s="27">
        <f>IF(H1342&lt;VLOOKUP(B1342,'Plot Info'!$A$2:$T$500,9,FALSE),I1342*1/(VLOOKUP(B1342,'Plot Info'!$A$2:$T$500,12,FALSE)),I1342*1/(VLOOKUP(B1342,'Plot Info'!$A$2:$T$500,13,FALSE)))</f>
        <v>7.9577471545947667</v>
      </c>
      <c r="O1342" s="40">
        <v>4.97</v>
      </c>
      <c r="P1342" s="12">
        <v>9</v>
      </c>
    </row>
    <row r="1343" spans="1:16">
      <c r="A1343" s="27" t="str">
        <f t="shared" si="60"/>
        <v>SRC033</v>
      </c>
      <c r="B1343" s="4" t="s">
        <v>499</v>
      </c>
      <c r="C1343" s="27" t="str">
        <f>VLOOKUP(B1343,'Plot Info'!$A$2:$T$500,2,FALSE)</f>
        <v>Savannah River</v>
      </c>
      <c r="D1343" s="37" t="s">
        <v>231</v>
      </c>
      <c r="E1343" s="4" t="s">
        <v>493</v>
      </c>
      <c r="F1343" s="13" t="s">
        <v>15</v>
      </c>
      <c r="G1343" s="35" t="str">
        <f t="shared" si="61"/>
        <v>LIVE</v>
      </c>
      <c r="H1343" s="40">
        <v>12.9</v>
      </c>
      <c r="I1343" s="12">
        <v>1</v>
      </c>
      <c r="J1343" s="15">
        <v>2</v>
      </c>
      <c r="K1343" s="26">
        <f t="shared" si="62"/>
        <v>130.69810837096938</v>
      </c>
      <c r="L1343" s="27">
        <f>IF(H1343&lt;VLOOKUP(B1343,'Plot Info'!$A$2:$T$500,9,FALSE),K1343*0.0001*(1/VLOOKUP(B1343,'Plot Info'!$A$2:$T$500,12,FALSE)),K1343*0.0001*(1/VLOOKUP(B1343,'Plot Info'!$A$2:$T$500,13,FALSE)))</f>
        <v>0.24616863905325445</v>
      </c>
      <c r="M1343" s="27">
        <f>IF(H1343&lt;VLOOKUP(B1343,'Plot Info'!$A$2:$T$500,9,FALSE),I1343*1/(VLOOKUP(B1343,'Plot Info'!$A$2:$T$500,12,FALSE)),I1343*1/(VLOOKUP(B1343,'Plot Info'!$A$2:$T$500,13,FALSE)))</f>
        <v>18.834904507916608</v>
      </c>
      <c r="O1343" s="40">
        <v>8.0500000000000007</v>
      </c>
      <c r="P1343" s="12">
        <v>20</v>
      </c>
    </row>
    <row r="1344" spans="1:16">
      <c r="A1344" s="27" t="str">
        <f t="shared" si="60"/>
        <v>SRC034</v>
      </c>
      <c r="B1344" s="4" t="s">
        <v>499</v>
      </c>
      <c r="C1344" s="27" t="str">
        <f>VLOOKUP(B1344,'Plot Info'!$A$2:$T$500,2,FALSE)</f>
        <v>Savannah River</v>
      </c>
      <c r="D1344" s="37" t="s">
        <v>232</v>
      </c>
      <c r="E1344" s="4" t="s">
        <v>493</v>
      </c>
      <c r="F1344" s="13" t="s">
        <v>16</v>
      </c>
      <c r="G1344" s="35" t="str">
        <f t="shared" si="61"/>
        <v>LIVE</v>
      </c>
      <c r="H1344" s="40">
        <v>14</v>
      </c>
      <c r="I1344" s="12">
        <v>1</v>
      </c>
      <c r="J1344" s="15">
        <v>2</v>
      </c>
      <c r="K1344" s="26">
        <f t="shared" si="62"/>
        <v>153.93804002589985</v>
      </c>
      <c r="L1344" s="27">
        <f>IF(H1344&lt;VLOOKUP(B1344,'Plot Info'!$A$2:$T$500,9,FALSE),K1344*0.0001*(1/VLOOKUP(B1344,'Plot Info'!$A$2:$T$500,12,FALSE)),K1344*0.0001*(1/VLOOKUP(B1344,'Plot Info'!$A$2:$T$500,13,FALSE)))</f>
        <v>0.28994082840236685</v>
      </c>
      <c r="M1344" s="27">
        <f>IF(H1344&lt;VLOOKUP(B1344,'Plot Info'!$A$2:$T$500,9,FALSE),I1344*1/(VLOOKUP(B1344,'Plot Info'!$A$2:$T$500,12,FALSE)),I1344*1/(VLOOKUP(B1344,'Plot Info'!$A$2:$T$500,13,FALSE)))</f>
        <v>18.834904507916608</v>
      </c>
      <c r="O1344" s="40">
        <v>12.45</v>
      </c>
      <c r="P1344" s="12">
        <v>37</v>
      </c>
    </row>
    <row r="1345" spans="1:16">
      <c r="A1345" s="27" t="str">
        <f t="shared" si="60"/>
        <v>SRC035</v>
      </c>
      <c r="B1345" s="4" t="s">
        <v>499</v>
      </c>
      <c r="C1345" s="27" t="str">
        <f>VLOOKUP(B1345,'Plot Info'!$A$2:$T$500,2,FALSE)</f>
        <v>Savannah River</v>
      </c>
      <c r="D1345" s="37" t="s">
        <v>233</v>
      </c>
      <c r="E1345" s="4" t="s">
        <v>493</v>
      </c>
      <c r="F1345" s="13" t="s">
        <v>15</v>
      </c>
      <c r="G1345" s="35" t="str">
        <f t="shared" si="61"/>
        <v>LIVE</v>
      </c>
      <c r="H1345" s="40">
        <v>38.799999999999997</v>
      </c>
      <c r="I1345" s="12">
        <v>1</v>
      </c>
      <c r="J1345" s="15">
        <v>2</v>
      </c>
      <c r="K1345" s="26">
        <f t="shared" si="62"/>
        <v>1182.3698111050544</v>
      </c>
      <c r="L1345" s="27">
        <f>IF(H1345&lt;VLOOKUP(B1345,'Plot Info'!$A$2:$T$500,9,FALSE),K1345*0.0001*(1/VLOOKUP(B1345,'Plot Info'!$A$2:$T$500,12,FALSE)),K1345*0.0001*(1/VLOOKUP(B1345,'Plot Info'!$A$2:$T$500,13,FALSE)))</f>
        <v>0.94089999999999985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12.16</v>
      </c>
      <c r="P1345" s="12">
        <v>35</v>
      </c>
    </row>
    <row r="1346" spans="1:16">
      <c r="A1346" s="27" t="str">
        <f t="shared" ref="A1346:A1409" si="63">CONCATENATE(B1346,D1346)</f>
        <v>WCA001</v>
      </c>
      <c r="B1346" s="4" t="s">
        <v>399</v>
      </c>
      <c r="C1346" s="27" t="str">
        <f>VLOOKUP(B1346,'Plot Info'!$A$2:$T$500,2,FALSE)</f>
        <v>Willow Creek</v>
      </c>
      <c r="D1346" s="38" t="s">
        <v>161</v>
      </c>
      <c r="E1346" s="4" t="s">
        <v>11</v>
      </c>
      <c r="F1346" s="4" t="s">
        <v>15</v>
      </c>
      <c r="G1346" s="35" t="str">
        <f t="shared" ref="G1346:G1409" si="64">IF(F1346="*","DEAD","LIVE")</f>
        <v>LIVE</v>
      </c>
      <c r="H1346" s="41">
        <v>26.4</v>
      </c>
      <c r="I1346" s="12">
        <v>1</v>
      </c>
      <c r="J1346" s="15">
        <v>2</v>
      </c>
      <c r="K1346" s="26">
        <f t="shared" ref="K1346:K1409" si="65">((H1346/2)^2)*PI()*I1346</f>
        <v>547.39110396148544</v>
      </c>
      <c r="L1346" s="27">
        <f>IF(H1346&lt;VLOOKUP(B1346,'Plot Info'!$A$2:$T$500,9,FALSE),K1346*0.0001*(1/VLOOKUP(B1346,'Plot Info'!$A$2:$T$500,12,FALSE)),K1346*0.0001*(1/VLOOKUP(B1346,'Plot Info'!$A$2:$T$500,13,FALSE)))</f>
        <v>0.43559999999999988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4.8899999999999997</v>
      </c>
      <c r="P1346" s="12">
        <v>219</v>
      </c>
    </row>
    <row r="1347" spans="1:16">
      <c r="A1347" s="27" t="str">
        <f t="shared" si="63"/>
        <v>WCA002</v>
      </c>
      <c r="B1347" s="4" t="s">
        <v>399</v>
      </c>
      <c r="C1347" s="27" t="str">
        <f>VLOOKUP(B1347,'Plot Info'!$A$2:$T$500,2,FALSE)</f>
        <v>Willow Creek</v>
      </c>
      <c r="D1347" s="38" t="s">
        <v>162</v>
      </c>
      <c r="E1347" s="4" t="s">
        <v>11</v>
      </c>
      <c r="F1347" s="4" t="s">
        <v>214</v>
      </c>
      <c r="G1347" s="35" t="str">
        <f t="shared" si="64"/>
        <v>LIVE</v>
      </c>
      <c r="H1347" s="41">
        <v>11.5</v>
      </c>
      <c r="I1347" s="12">
        <v>1</v>
      </c>
      <c r="J1347" s="15">
        <v>2</v>
      </c>
      <c r="K1347" s="26">
        <f t="shared" si="65"/>
        <v>103.86890710931253</v>
      </c>
      <c r="L1347" s="27">
        <f>IF(H1347&lt;VLOOKUP(B1347,'Plot Info'!$A$2:$T$500,9,FALSE),K1347*0.0001*(1/VLOOKUP(B1347,'Plot Info'!$A$2:$T$500,12,FALSE)),K1347*0.0001*(1/VLOOKUP(B1347,'Plot Info'!$A$2:$T$500,13,FALSE)))</f>
        <v>0.19563609467455623</v>
      </c>
      <c r="M1347" s="27">
        <f>IF(H1347&lt;VLOOKUP(B1347,'Plot Info'!$A$2:$T$500,9,FALSE),I1347*1/(VLOOKUP(B1347,'Plot Info'!$A$2:$T$500,12,FALSE)),I1347*1/(VLOOKUP(B1347,'Plot Info'!$A$2:$T$500,13,FALSE)))</f>
        <v>18.834904507916608</v>
      </c>
      <c r="O1347" s="40">
        <v>7.32</v>
      </c>
      <c r="P1347" s="12">
        <v>190</v>
      </c>
    </row>
    <row r="1348" spans="1:16">
      <c r="A1348" s="27" t="str">
        <f t="shared" si="63"/>
        <v>WCA003</v>
      </c>
      <c r="B1348" s="4" t="s">
        <v>399</v>
      </c>
      <c r="C1348" s="27" t="str">
        <f>VLOOKUP(B1348,'Plot Info'!$A$2:$T$500,2,FALSE)</f>
        <v>Willow Creek</v>
      </c>
      <c r="D1348" s="38" t="s">
        <v>163</v>
      </c>
      <c r="E1348" s="4" t="s">
        <v>11</v>
      </c>
      <c r="F1348" s="4" t="s">
        <v>15</v>
      </c>
      <c r="G1348" s="35" t="str">
        <f t="shared" si="64"/>
        <v>LIVE</v>
      </c>
      <c r="H1348" s="41">
        <v>24</v>
      </c>
      <c r="I1348" s="12">
        <v>1</v>
      </c>
      <c r="J1348" s="15">
        <v>2</v>
      </c>
      <c r="K1348" s="26">
        <f t="shared" si="65"/>
        <v>452.38934211693021</v>
      </c>
      <c r="L1348" s="27">
        <f>IF(H1348&lt;VLOOKUP(B1348,'Plot Info'!$A$2:$T$500,9,FALSE),K1348*0.0001*(1/VLOOKUP(B1348,'Plot Info'!$A$2:$T$500,12,FALSE)),K1348*0.0001*(1/VLOOKUP(B1348,'Plot Info'!$A$2:$T$500,13,FALSE)))</f>
        <v>0.36000000000000004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8.36</v>
      </c>
      <c r="P1348" s="12">
        <v>192</v>
      </c>
    </row>
    <row r="1349" spans="1:16">
      <c r="A1349" s="27" t="str">
        <f t="shared" si="63"/>
        <v>WCA004</v>
      </c>
      <c r="B1349" s="4" t="s">
        <v>399</v>
      </c>
      <c r="C1349" s="27" t="str">
        <f>VLOOKUP(B1349,'Plot Info'!$A$2:$T$500,2,FALSE)</f>
        <v>Willow Creek</v>
      </c>
      <c r="D1349" s="38" t="s">
        <v>164</v>
      </c>
      <c r="E1349" s="4" t="s">
        <v>11</v>
      </c>
      <c r="F1349" s="4" t="s">
        <v>15</v>
      </c>
      <c r="G1349" s="35" t="str">
        <f t="shared" si="64"/>
        <v>LIVE</v>
      </c>
      <c r="H1349" s="41">
        <v>29.9</v>
      </c>
      <c r="I1349" s="12">
        <v>1</v>
      </c>
      <c r="J1349" s="15">
        <v>2</v>
      </c>
      <c r="K1349" s="26">
        <f t="shared" si="65"/>
        <v>702.15381205895267</v>
      </c>
      <c r="L1349" s="27">
        <f>IF(H1349&lt;VLOOKUP(B1349,'Plot Info'!$A$2:$T$500,9,FALSE),K1349*0.0001*(1/VLOOKUP(B1349,'Plot Info'!$A$2:$T$500,12,FALSE)),K1349*0.0001*(1/VLOOKUP(B1349,'Plot Info'!$A$2:$T$500,13,FALSE)))</f>
        <v>0.55875624999999995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6.75</v>
      </c>
      <c r="P1349" s="12">
        <v>177</v>
      </c>
    </row>
    <row r="1350" spans="1:16">
      <c r="A1350" s="27" t="str">
        <f t="shared" si="63"/>
        <v>WCA005</v>
      </c>
      <c r="B1350" s="4" t="s">
        <v>399</v>
      </c>
      <c r="C1350" s="27" t="str">
        <f>VLOOKUP(B1350,'Plot Info'!$A$2:$T$500,2,FALSE)</f>
        <v>Willow Creek</v>
      </c>
      <c r="D1350" s="38" t="s">
        <v>165</v>
      </c>
      <c r="E1350" s="4" t="s">
        <v>19</v>
      </c>
      <c r="F1350" s="4" t="s">
        <v>15</v>
      </c>
      <c r="G1350" s="35" t="str">
        <f t="shared" si="64"/>
        <v>LIVE</v>
      </c>
      <c r="H1350" s="41">
        <v>22.2</v>
      </c>
      <c r="I1350" s="12">
        <v>1</v>
      </c>
      <c r="J1350" s="15">
        <v>2</v>
      </c>
      <c r="K1350" s="26">
        <f t="shared" si="65"/>
        <v>387.07563084879837</v>
      </c>
      <c r="L1350" s="27">
        <f>IF(H1350&lt;VLOOKUP(B1350,'Plot Info'!$A$2:$T$500,9,FALSE),K1350*0.0001*(1/VLOOKUP(B1350,'Plot Info'!$A$2:$T$500,12,FALSE)),K1350*0.0001*(1/VLOOKUP(B1350,'Plot Info'!$A$2:$T$500,13,FALSE)))</f>
        <v>0.30802499999999999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9.27</v>
      </c>
      <c r="P1350" s="12">
        <v>176</v>
      </c>
    </row>
    <row r="1351" spans="1:16">
      <c r="A1351" s="27" t="str">
        <f t="shared" si="63"/>
        <v>WCA006</v>
      </c>
      <c r="B1351" s="4" t="s">
        <v>399</v>
      </c>
      <c r="C1351" s="27" t="str">
        <f>VLOOKUP(B1351,'Plot Info'!$A$2:$T$500,2,FALSE)</f>
        <v>Willow Creek</v>
      </c>
      <c r="D1351" s="38" t="s">
        <v>166</v>
      </c>
      <c r="E1351" s="4" t="s">
        <v>19</v>
      </c>
      <c r="F1351" s="4" t="s">
        <v>15</v>
      </c>
      <c r="G1351" s="35" t="str">
        <f t="shared" si="64"/>
        <v>LIVE</v>
      </c>
      <c r="H1351" s="41">
        <v>26.7</v>
      </c>
      <c r="I1351" s="12">
        <v>1</v>
      </c>
      <c r="J1351" s="15">
        <v>2</v>
      </c>
      <c r="K1351" s="26">
        <f t="shared" si="65"/>
        <v>559.90249670440687</v>
      </c>
      <c r="L1351" s="27">
        <f>IF(H1351&lt;VLOOKUP(B1351,'Plot Info'!$A$2:$T$500,9,FALSE),K1351*0.0001*(1/VLOOKUP(B1351,'Plot Info'!$A$2:$T$500,12,FALSE)),K1351*0.0001*(1/VLOOKUP(B1351,'Plot Info'!$A$2:$T$500,13,FALSE)))</f>
        <v>0.44555624999999993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O1351" s="40">
        <v>9.86</v>
      </c>
      <c r="P1351" s="12">
        <v>175</v>
      </c>
    </row>
    <row r="1352" spans="1:16">
      <c r="A1352" s="27" t="str">
        <f t="shared" si="63"/>
        <v>WCA007</v>
      </c>
      <c r="B1352" s="4" t="s">
        <v>399</v>
      </c>
      <c r="C1352" s="27" t="str">
        <f>VLOOKUP(B1352,'Plot Info'!$A$2:$T$500,2,FALSE)</f>
        <v>Willow Creek</v>
      </c>
      <c r="D1352" s="38" t="s">
        <v>167</v>
      </c>
      <c r="E1352" s="4" t="s">
        <v>11</v>
      </c>
      <c r="F1352" s="4" t="s">
        <v>15</v>
      </c>
      <c r="G1352" s="35" t="str">
        <f t="shared" si="64"/>
        <v>LIVE</v>
      </c>
      <c r="H1352" s="41">
        <v>27.5</v>
      </c>
      <c r="I1352" s="12">
        <v>1</v>
      </c>
      <c r="J1352" s="15">
        <v>2</v>
      </c>
      <c r="K1352" s="26">
        <f t="shared" si="65"/>
        <v>593.95736106932031</v>
      </c>
      <c r="L1352" s="27">
        <f>IF(H1352&lt;VLOOKUP(B1352,'Plot Info'!$A$2:$T$500,9,FALSE),K1352*0.0001*(1/VLOOKUP(B1352,'Plot Info'!$A$2:$T$500,12,FALSE)),K1352*0.0001*(1/VLOOKUP(B1352,'Plot Info'!$A$2:$T$500,13,FALSE)))</f>
        <v>0.47265625000000006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N1352" s="8" t="s">
        <v>373</v>
      </c>
      <c r="O1352" s="40">
        <v>15.55</v>
      </c>
      <c r="P1352" s="12">
        <v>174</v>
      </c>
    </row>
    <row r="1353" spans="1:16">
      <c r="A1353" s="27" t="str">
        <f t="shared" si="63"/>
        <v>WCA008</v>
      </c>
      <c r="B1353" s="4" t="s">
        <v>399</v>
      </c>
      <c r="C1353" s="27" t="str">
        <f>VLOOKUP(B1353,'Plot Info'!$A$2:$T$500,2,FALSE)</f>
        <v>Willow Creek</v>
      </c>
      <c r="D1353" s="38" t="s">
        <v>168</v>
      </c>
      <c r="E1353" s="4" t="s">
        <v>11</v>
      </c>
      <c r="F1353" s="4" t="s">
        <v>15</v>
      </c>
      <c r="G1353" s="35" t="str">
        <f t="shared" si="64"/>
        <v>LIVE</v>
      </c>
      <c r="H1353" s="41">
        <v>26.1</v>
      </c>
      <c r="I1353" s="12">
        <v>1</v>
      </c>
      <c r="J1353" s="15">
        <v>2</v>
      </c>
      <c r="K1353" s="26">
        <f t="shared" si="65"/>
        <v>535.02108288797581</v>
      </c>
      <c r="L1353" s="27">
        <f>IF(H1353&lt;VLOOKUP(B1353,'Plot Info'!$A$2:$T$500,9,FALSE),K1353*0.0001*(1/VLOOKUP(B1353,'Plot Info'!$A$2:$T$500,12,FALSE)),K1353*0.0001*(1/VLOOKUP(B1353,'Plot Info'!$A$2:$T$500,13,FALSE)))</f>
        <v>0.42575625000000006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17.940000000000001</v>
      </c>
      <c r="P1353" s="12">
        <v>181</v>
      </c>
    </row>
    <row r="1354" spans="1:16">
      <c r="A1354" s="27" t="str">
        <f t="shared" si="63"/>
        <v>WCA009</v>
      </c>
      <c r="B1354" s="4" t="s">
        <v>399</v>
      </c>
      <c r="C1354" s="27" t="str">
        <f>VLOOKUP(B1354,'Plot Info'!$A$2:$T$500,2,FALSE)</f>
        <v>Willow Creek</v>
      </c>
      <c r="D1354" s="38" t="s">
        <v>169</v>
      </c>
      <c r="E1354" s="4" t="s">
        <v>19</v>
      </c>
      <c r="F1354" s="4" t="s">
        <v>15</v>
      </c>
      <c r="G1354" s="35" t="str">
        <f t="shared" si="64"/>
        <v>LIVE</v>
      </c>
      <c r="H1354" s="41">
        <v>31.7</v>
      </c>
      <c r="I1354" s="12">
        <v>1</v>
      </c>
      <c r="J1354" s="15">
        <v>2</v>
      </c>
      <c r="K1354" s="26">
        <f t="shared" si="65"/>
        <v>789.23876041646179</v>
      </c>
      <c r="L1354" s="27">
        <f>IF(H1354&lt;VLOOKUP(B1354,'Plot Info'!$A$2:$T$500,9,FALSE),K1354*0.0001*(1/VLOOKUP(B1354,'Plot Info'!$A$2:$T$500,12,FALSE)),K1354*0.0001*(1/VLOOKUP(B1354,'Plot Info'!$A$2:$T$500,13,FALSE)))</f>
        <v>0.62805624999999998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17.62</v>
      </c>
      <c r="P1354" s="12">
        <v>167</v>
      </c>
    </row>
    <row r="1355" spans="1:16">
      <c r="A1355" s="27" t="str">
        <f t="shared" si="63"/>
        <v>WCA010</v>
      </c>
      <c r="B1355" s="4" t="s">
        <v>399</v>
      </c>
      <c r="C1355" s="27" t="str">
        <f>VLOOKUP(B1355,'Plot Info'!$A$2:$T$500,2,FALSE)</f>
        <v>Willow Creek</v>
      </c>
      <c r="D1355" s="38" t="s">
        <v>170</v>
      </c>
      <c r="E1355" s="4" t="s">
        <v>19</v>
      </c>
      <c r="F1355" s="4" t="s">
        <v>15</v>
      </c>
      <c r="G1355" s="35" t="str">
        <f t="shared" si="64"/>
        <v>LIVE</v>
      </c>
      <c r="H1355" s="41">
        <v>38</v>
      </c>
      <c r="I1355" s="12">
        <v>1</v>
      </c>
      <c r="J1355" s="15">
        <v>2</v>
      </c>
      <c r="K1355" s="26">
        <f t="shared" si="65"/>
        <v>1134.1149479459152</v>
      </c>
      <c r="L1355" s="27">
        <f>IF(H1355&lt;VLOOKUP(B1355,'Plot Info'!$A$2:$T$500,9,FALSE),K1355*0.0001*(1/VLOOKUP(B1355,'Plot Info'!$A$2:$T$500,12,FALSE)),K1355*0.0001*(1/VLOOKUP(B1355,'Plot Info'!$A$2:$T$500,13,FALSE)))</f>
        <v>0.90249999999999997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17.97</v>
      </c>
      <c r="P1355" s="12">
        <v>165</v>
      </c>
    </row>
    <row r="1356" spans="1:16">
      <c r="A1356" s="27" t="str">
        <f t="shared" si="63"/>
        <v>WCA011</v>
      </c>
      <c r="B1356" s="4" t="s">
        <v>399</v>
      </c>
      <c r="C1356" s="27" t="str">
        <f>VLOOKUP(B1356,'Plot Info'!$A$2:$T$500,2,FALSE)</f>
        <v>Willow Creek</v>
      </c>
      <c r="D1356" s="38" t="s">
        <v>171</v>
      </c>
      <c r="E1356" s="4" t="s">
        <v>19</v>
      </c>
      <c r="F1356" s="4" t="s">
        <v>15</v>
      </c>
      <c r="G1356" s="35" t="str">
        <f t="shared" si="64"/>
        <v>LIVE</v>
      </c>
      <c r="H1356" s="41">
        <v>35.799999999999997</v>
      </c>
      <c r="I1356" s="12">
        <v>1</v>
      </c>
      <c r="J1356" s="15">
        <v>2</v>
      </c>
      <c r="K1356" s="26">
        <f t="shared" si="65"/>
        <v>1006.5977021367055</v>
      </c>
      <c r="L1356" s="27">
        <f>IF(H1356&lt;VLOOKUP(B1356,'Plot Info'!$A$2:$T$500,9,FALSE),K1356*0.0001*(1/VLOOKUP(B1356,'Plot Info'!$A$2:$T$500,12,FALSE)),K1356*0.0001*(1/VLOOKUP(B1356,'Plot Info'!$A$2:$T$500,13,FALSE)))</f>
        <v>0.80102499999999988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O1356" s="40">
        <v>18.7</v>
      </c>
      <c r="P1356" s="12">
        <v>166</v>
      </c>
    </row>
    <row r="1357" spans="1:16">
      <c r="A1357" s="27" t="str">
        <f t="shared" si="63"/>
        <v>WCA012</v>
      </c>
      <c r="B1357" s="4" t="s">
        <v>399</v>
      </c>
      <c r="C1357" s="27" t="str">
        <f>VLOOKUP(B1357,'Plot Info'!$A$2:$T$500,2,FALSE)</f>
        <v>Willow Creek</v>
      </c>
      <c r="D1357" s="38" t="s">
        <v>172</v>
      </c>
      <c r="E1357" s="4" t="s">
        <v>19</v>
      </c>
      <c r="F1357" s="4" t="s">
        <v>15</v>
      </c>
      <c r="G1357" s="35" t="str">
        <f t="shared" si="64"/>
        <v>LIVE</v>
      </c>
      <c r="H1357" s="41">
        <v>26.6</v>
      </c>
      <c r="I1357" s="12">
        <v>1</v>
      </c>
      <c r="J1357" s="15">
        <v>2</v>
      </c>
      <c r="K1357" s="26">
        <f t="shared" si="65"/>
        <v>555.71632449349852</v>
      </c>
      <c r="L1357" s="27">
        <f>IF(H1357&lt;VLOOKUP(B1357,'Plot Info'!$A$2:$T$500,9,FALSE),K1357*0.0001*(1/VLOOKUP(B1357,'Plot Info'!$A$2:$T$500,12,FALSE)),K1357*0.0001*(1/VLOOKUP(B1357,'Plot Info'!$A$2:$T$500,13,FALSE)))</f>
        <v>0.44222499999999998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12.89</v>
      </c>
      <c r="P1357" s="12">
        <v>148</v>
      </c>
    </row>
    <row r="1358" spans="1:16">
      <c r="A1358" s="27" t="str">
        <f t="shared" si="63"/>
        <v>WCA013</v>
      </c>
      <c r="B1358" s="4" t="s">
        <v>399</v>
      </c>
      <c r="C1358" s="27" t="str">
        <f>VLOOKUP(B1358,'Plot Info'!$A$2:$T$500,2,FALSE)</f>
        <v>Willow Creek</v>
      </c>
      <c r="D1358" s="38" t="s">
        <v>173</v>
      </c>
      <c r="E1358" s="4" t="s">
        <v>11</v>
      </c>
      <c r="F1358" s="4" t="s">
        <v>15</v>
      </c>
      <c r="G1358" s="35" t="str">
        <f t="shared" si="64"/>
        <v>LIVE</v>
      </c>
      <c r="H1358" s="41">
        <v>27.8</v>
      </c>
      <c r="I1358" s="12">
        <v>1</v>
      </c>
      <c r="J1358" s="15">
        <v>2</v>
      </c>
      <c r="K1358" s="26">
        <f t="shared" si="65"/>
        <v>606.98711660008394</v>
      </c>
      <c r="L1358" s="27">
        <f>IF(H1358&lt;VLOOKUP(B1358,'Plot Info'!$A$2:$T$500,9,FALSE),K1358*0.0001*(1/VLOOKUP(B1358,'Plot Info'!$A$2:$T$500,12,FALSE)),K1358*0.0001*(1/VLOOKUP(B1358,'Plot Info'!$A$2:$T$500,13,FALSE)))</f>
        <v>0.48302500000000004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O1358" s="40">
        <v>9.3699999999999992</v>
      </c>
      <c r="P1358" s="12">
        <v>135</v>
      </c>
    </row>
    <row r="1359" spans="1:16">
      <c r="A1359" s="27" t="str">
        <f t="shared" si="63"/>
        <v>WCA014</v>
      </c>
      <c r="B1359" s="4" t="s">
        <v>399</v>
      </c>
      <c r="C1359" s="27" t="str">
        <f>VLOOKUP(B1359,'Plot Info'!$A$2:$T$500,2,FALSE)</f>
        <v>Willow Creek</v>
      </c>
      <c r="D1359" s="38" t="s">
        <v>174</v>
      </c>
      <c r="E1359" s="4" t="s">
        <v>11</v>
      </c>
      <c r="F1359" s="4" t="s">
        <v>15</v>
      </c>
      <c r="G1359" s="35" t="str">
        <f t="shared" si="64"/>
        <v>LIVE</v>
      </c>
      <c r="H1359" s="41">
        <v>28</v>
      </c>
      <c r="I1359" s="12">
        <v>1</v>
      </c>
      <c r="J1359" s="15">
        <v>2</v>
      </c>
      <c r="K1359" s="26">
        <f t="shared" si="65"/>
        <v>615.75216010359941</v>
      </c>
      <c r="L1359" s="27">
        <f>IF(H1359&lt;VLOOKUP(B1359,'Plot Info'!$A$2:$T$500,9,FALSE),K1359*0.0001*(1/VLOOKUP(B1359,'Plot Info'!$A$2:$T$500,12,FALSE)),K1359*0.0001*(1/VLOOKUP(B1359,'Plot Info'!$A$2:$T$500,13,FALSE)))</f>
        <v>0.49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O1359" s="40">
        <v>17.579999999999998</v>
      </c>
      <c r="P1359" s="12">
        <v>132</v>
      </c>
    </row>
    <row r="1360" spans="1:16">
      <c r="A1360" s="27" t="str">
        <f t="shared" si="63"/>
        <v>WCA015</v>
      </c>
      <c r="B1360" s="4" t="s">
        <v>399</v>
      </c>
      <c r="C1360" s="27" t="str">
        <f>VLOOKUP(B1360,'Plot Info'!$A$2:$T$500,2,FALSE)</f>
        <v>Willow Creek</v>
      </c>
      <c r="D1360" s="38" t="s">
        <v>175</v>
      </c>
      <c r="E1360" s="4" t="s">
        <v>11</v>
      </c>
      <c r="F1360" s="4" t="s">
        <v>15</v>
      </c>
      <c r="G1360" s="35" t="str">
        <f t="shared" si="64"/>
        <v>LIVE</v>
      </c>
      <c r="H1360" s="41">
        <v>23.1</v>
      </c>
      <c r="I1360" s="12">
        <v>1</v>
      </c>
      <c r="J1360" s="15">
        <v>2</v>
      </c>
      <c r="K1360" s="26">
        <f t="shared" si="65"/>
        <v>419.09631397051237</v>
      </c>
      <c r="L1360" s="27">
        <f>IF(H1360&lt;VLOOKUP(B1360,'Plot Info'!$A$2:$T$500,9,FALSE),K1360*0.0001*(1/VLOOKUP(B1360,'Plot Info'!$A$2:$T$500,12,FALSE)),K1360*0.0001*(1/VLOOKUP(B1360,'Plot Info'!$A$2:$T$500,13,FALSE)))</f>
        <v>0.33350625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17.68</v>
      </c>
      <c r="P1360" s="12">
        <v>125</v>
      </c>
    </row>
    <row r="1361" spans="1:16">
      <c r="A1361" s="27" t="str">
        <f t="shared" si="63"/>
        <v>WCA016</v>
      </c>
      <c r="B1361" s="4" t="s">
        <v>399</v>
      </c>
      <c r="C1361" s="27" t="str">
        <f>VLOOKUP(B1361,'Plot Info'!$A$2:$T$500,2,FALSE)</f>
        <v>Willow Creek</v>
      </c>
      <c r="D1361" s="38" t="s">
        <v>176</v>
      </c>
      <c r="E1361" s="4" t="s">
        <v>11</v>
      </c>
      <c r="F1361" s="4" t="s">
        <v>15</v>
      </c>
      <c r="G1361" s="35" t="str">
        <f t="shared" si="64"/>
        <v>LIVE</v>
      </c>
      <c r="H1361" s="41">
        <v>21.4</v>
      </c>
      <c r="I1361" s="12">
        <v>1</v>
      </c>
      <c r="J1361" s="15">
        <v>2</v>
      </c>
      <c r="K1361" s="26">
        <f t="shared" si="65"/>
        <v>359.68094290949534</v>
      </c>
      <c r="L1361" s="27">
        <f>IF(H1361&lt;VLOOKUP(B1361,'Plot Info'!$A$2:$T$500,9,FALSE),K1361*0.0001*(1/VLOOKUP(B1361,'Plot Info'!$A$2:$T$500,12,FALSE)),K1361*0.0001*(1/VLOOKUP(B1361,'Plot Info'!$A$2:$T$500,13,FALSE)))</f>
        <v>0.28622499999999995</v>
      </c>
      <c r="M1361" s="27">
        <f>IF(H1361&lt;VLOOKUP(B1361,'Plot Info'!$A$2:$T$500,9,FALSE),I1361*1/(VLOOKUP(B1361,'Plot Info'!$A$2:$T$500,12,FALSE)),I1361*1/(VLOOKUP(B1361,'Plot Info'!$A$2:$T$500,13,FALSE)))</f>
        <v>7.9577471545947667</v>
      </c>
      <c r="O1361" s="40">
        <v>17.43</v>
      </c>
      <c r="P1361" s="12">
        <v>125</v>
      </c>
    </row>
    <row r="1362" spans="1:16">
      <c r="A1362" s="27" t="str">
        <f t="shared" si="63"/>
        <v>WCA017</v>
      </c>
      <c r="B1362" s="4" t="s">
        <v>399</v>
      </c>
      <c r="C1362" s="27" t="str">
        <f>VLOOKUP(B1362,'Plot Info'!$A$2:$T$500,2,FALSE)</f>
        <v>Willow Creek</v>
      </c>
      <c r="D1362" s="38" t="s">
        <v>177</v>
      </c>
      <c r="E1362" s="4" t="s">
        <v>19</v>
      </c>
      <c r="F1362" s="4" t="s">
        <v>15</v>
      </c>
      <c r="G1362" s="35" t="str">
        <f t="shared" si="64"/>
        <v>LIVE</v>
      </c>
      <c r="H1362" s="41">
        <v>25.5</v>
      </c>
      <c r="I1362" s="12">
        <v>1</v>
      </c>
      <c r="J1362" s="15">
        <v>2</v>
      </c>
      <c r="K1362" s="26">
        <f t="shared" si="65"/>
        <v>510.70515574919074</v>
      </c>
      <c r="L1362" s="27">
        <f>IF(H1362&lt;VLOOKUP(B1362,'Plot Info'!$A$2:$T$500,9,FALSE),K1362*0.0001*(1/VLOOKUP(B1362,'Plot Info'!$A$2:$T$500,12,FALSE)),K1362*0.0001*(1/VLOOKUP(B1362,'Plot Info'!$A$2:$T$500,13,FALSE)))</f>
        <v>0.40640624999999997</v>
      </c>
      <c r="M1362" s="27">
        <f>IF(H1362&lt;VLOOKUP(B1362,'Plot Info'!$A$2:$T$500,9,FALSE),I1362*1/(VLOOKUP(B1362,'Plot Info'!$A$2:$T$500,12,FALSE)),I1362*1/(VLOOKUP(B1362,'Plot Info'!$A$2:$T$500,13,FALSE)))</f>
        <v>7.9577471545947667</v>
      </c>
      <c r="O1362" s="40">
        <v>12.66</v>
      </c>
      <c r="P1362" s="12">
        <v>125</v>
      </c>
    </row>
    <row r="1363" spans="1:16">
      <c r="A1363" s="27" t="str">
        <f t="shared" si="63"/>
        <v>WCA018</v>
      </c>
      <c r="B1363" s="4" t="s">
        <v>399</v>
      </c>
      <c r="C1363" s="27" t="str">
        <f>VLOOKUP(B1363,'Plot Info'!$A$2:$T$500,2,FALSE)</f>
        <v>Willow Creek</v>
      </c>
      <c r="D1363" s="38" t="s">
        <v>178</v>
      </c>
      <c r="E1363" s="4" t="s">
        <v>11</v>
      </c>
      <c r="F1363" s="4" t="s">
        <v>15</v>
      </c>
      <c r="G1363" s="35" t="str">
        <f t="shared" si="64"/>
        <v>LIVE</v>
      </c>
      <c r="H1363" s="41">
        <v>33.1</v>
      </c>
      <c r="I1363" s="12">
        <v>1</v>
      </c>
      <c r="J1363" s="15">
        <v>2</v>
      </c>
      <c r="K1363" s="26">
        <f t="shared" si="65"/>
        <v>860.49008179987845</v>
      </c>
      <c r="L1363" s="27">
        <f>IF(H1363&lt;VLOOKUP(B1363,'Plot Info'!$A$2:$T$500,9,FALSE),K1363*0.0001*(1/VLOOKUP(B1363,'Plot Info'!$A$2:$T$500,12,FALSE)),K1363*0.0001*(1/VLOOKUP(B1363,'Plot Info'!$A$2:$T$500,13,FALSE)))</f>
        <v>0.68475625000000018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O1363" s="40">
        <v>13.22</v>
      </c>
      <c r="P1363" s="12">
        <v>104</v>
      </c>
    </row>
    <row r="1364" spans="1:16">
      <c r="A1364" s="27" t="str">
        <f t="shared" si="63"/>
        <v>WCA019</v>
      </c>
      <c r="B1364" s="4" t="s">
        <v>399</v>
      </c>
      <c r="C1364" s="27" t="str">
        <f>VLOOKUP(B1364,'Plot Info'!$A$2:$T$500,2,FALSE)</f>
        <v>Willow Creek</v>
      </c>
      <c r="D1364" s="38" t="s">
        <v>179</v>
      </c>
      <c r="E1364" s="4" t="s">
        <v>11</v>
      </c>
      <c r="F1364" s="4" t="s">
        <v>16</v>
      </c>
      <c r="G1364" s="35" t="str">
        <f t="shared" si="64"/>
        <v>LIVE</v>
      </c>
      <c r="H1364" s="41">
        <v>11.8</v>
      </c>
      <c r="I1364" s="12">
        <v>1</v>
      </c>
      <c r="J1364" s="15">
        <v>2</v>
      </c>
      <c r="K1364" s="26">
        <f t="shared" si="65"/>
        <v>109.35884027146071</v>
      </c>
      <c r="L1364" s="27">
        <f>IF(H1364&lt;VLOOKUP(B1364,'Plot Info'!$A$2:$T$500,9,FALSE),K1364*0.0001*(1/VLOOKUP(B1364,'Plot Info'!$A$2:$T$500,12,FALSE)),K1364*0.0001*(1/VLOOKUP(B1364,'Plot Info'!$A$2:$T$500,13,FALSE)))</f>
        <v>0.20597633136094678</v>
      </c>
      <c r="M1364" s="27">
        <f>IF(H1364&lt;VLOOKUP(B1364,'Plot Info'!$A$2:$T$500,9,FALSE),I1364*1/(VLOOKUP(B1364,'Plot Info'!$A$2:$T$500,12,FALSE)),I1364*1/(VLOOKUP(B1364,'Plot Info'!$A$2:$T$500,13,FALSE)))</f>
        <v>18.834904507916608</v>
      </c>
      <c r="O1364" s="40">
        <v>9.7899999999999991</v>
      </c>
      <c r="P1364" s="12">
        <v>90</v>
      </c>
    </row>
    <row r="1365" spans="1:16">
      <c r="A1365" s="27" t="str">
        <f t="shared" si="63"/>
        <v>WCA020</v>
      </c>
      <c r="B1365" s="4" t="s">
        <v>399</v>
      </c>
      <c r="C1365" s="27" t="str">
        <f>VLOOKUP(B1365,'Plot Info'!$A$2:$T$500,2,FALSE)</f>
        <v>Willow Creek</v>
      </c>
      <c r="D1365" s="38" t="s">
        <v>180</v>
      </c>
      <c r="E1365" s="4" t="s">
        <v>19</v>
      </c>
      <c r="F1365" s="4" t="s">
        <v>15</v>
      </c>
      <c r="G1365" s="35" t="str">
        <f t="shared" si="64"/>
        <v>LIVE</v>
      </c>
      <c r="H1365" s="41">
        <v>34.200000000000003</v>
      </c>
      <c r="I1365" s="12">
        <v>1</v>
      </c>
      <c r="J1365" s="15">
        <v>2</v>
      </c>
      <c r="K1365" s="26">
        <f t="shared" si="65"/>
        <v>918.63310783619147</v>
      </c>
      <c r="L1365" s="27">
        <f>IF(H1365&lt;VLOOKUP(B1365,'Plot Info'!$A$2:$T$500,9,FALSE),K1365*0.0001*(1/VLOOKUP(B1365,'Plot Info'!$A$2:$T$500,12,FALSE)),K1365*0.0001*(1/VLOOKUP(B1365,'Plot Info'!$A$2:$T$500,13,FALSE)))</f>
        <v>0.73102500000000004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O1365" s="40">
        <v>11.79</v>
      </c>
      <c r="P1365" s="12">
        <v>73</v>
      </c>
    </row>
    <row r="1366" spans="1:16">
      <c r="A1366" s="27" t="str">
        <f t="shared" si="63"/>
        <v>WCA021</v>
      </c>
      <c r="B1366" s="4" t="s">
        <v>399</v>
      </c>
      <c r="C1366" s="27" t="str">
        <f>VLOOKUP(B1366,'Plot Info'!$A$2:$T$500,2,FALSE)</f>
        <v>Willow Creek</v>
      </c>
      <c r="D1366" s="38" t="s">
        <v>219</v>
      </c>
      <c r="E1366" s="4" t="s">
        <v>19</v>
      </c>
      <c r="F1366" s="4" t="s">
        <v>15</v>
      </c>
      <c r="G1366" s="35" t="str">
        <f t="shared" si="64"/>
        <v>LIVE</v>
      </c>
      <c r="H1366" s="41">
        <v>34.700000000000003</v>
      </c>
      <c r="I1366" s="12">
        <v>1</v>
      </c>
      <c r="J1366" s="15">
        <v>2</v>
      </c>
      <c r="K1366" s="26">
        <f t="shared" si="65"/>
        <v>945.69007456523366</v>
      </c>
      <c r="L1366" s="27">
        <f>IF(H1366&lt;VLOOKUP(B1366,'Plot Info'!$A$2:$T$500,9,FALSE),K1366*0.0001*(1/VLOOKUP(B1366,'Plot Info'!$A$2:$T$500,12,FALSE)),K1366*0.0001*(1/VLOOKUP(B1366,'Plot Info'!$A$2:$T$500,13,FALSE)))</f>
        <v>0.75255625000000015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16.100000000000001</v>
      </c>
      <c r="P1366" s="12">
        <v>69</v>
      </c>
    </row>
    <row r="1367" spans="1:16">
      <c r="A1367" s="27" t="str">
        <f t="shared" si="63"/>
        <v>WCA022</v>
      </c>
      <c r="B1367" s="4" t="s">
        <v>399</v>
      </c>
      <c r="C1367" s="27" t="str">
        <f>VLOOKUP(B1367,'Plot Info'!$A$2:$T$500,2,FALSE)</f>
        <v>Willow Creek</v>
      </c>
      <c r="D1367" s="38" t="s">
        <v>220</v>
      </c>
      <c r="E1367" s="4" t="s">
        <v>19</v>
      </c>
      <c r="F1367" s="4" t="s">
        <v>15</v>
      </c>
      <c r="G1367" s="35" t="str">
        <f t="shared" si="64"/>
        <v>LIVE</v>
      </c>
      <c r="H1367" s="41">
        <v>39.5</v>
      </c>
      <c r="I1367" s="12">
        <v>1</v>
      </c>
      <c r="J1367" s="15">
        <v>2</v>
      </c>
      <c r="K1367" s="26">
        <f t="shared" si="65"/>
        <v>1225.4174844408687</v>
      </c>
      <c r="L1367" s="27">
        <f>IF(H1367&lt;VLOOKUP(B1367,'Plot Info'!$A$2:$T$500,9,FALSE),K1367*0.0001*(1/VLOOKUP(B1367,'Plot Info'!$A$2:$T$500,12,FALSE)),K1367*0.0001*(1/VLOOKUP(B1367,'Plot Info'!$A$2:$T$500,13,FALSE)))</f>
        <v>0.97515625000000006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O1367" s="40">
        <v>15.92</v>
      </c>
      <c r="P1367" s="12">
        <v>66</v>
      </c>
    </row>
    <row r="1368" spans="1:16">
      <c r="A1368" s="27" t="str">
        <f t="shared" si="63"/>
        <v>WCA023</v>
      </c>
      <c r="B1368" s="4" t="s">
        <v>399</v>
      </c>
      <c r="C1368" s="27" t="str">
        <f>VLOOKUP(B1368,'Plot Info'!$A$2:$T$500,2,FALSE)</f>
        <v>Willow Creek</v>
      </c>
      <c r="D1368" s="38" t="s">
        <v>221</v>
      </c>
      <c r="E1368" s="4" t="s">
        <v>19</v>
      </c>
      <c r="F1368" s="4" t="s">
        <v>15</v>
      </c>
      <c r="G1368" s="35" t="str">
        <f t="shared" si="64"/>
        <v>LIVE</v>
      </c>
      <c r="H1368" s="41">
        <v>32.299999999999997</v>
      </c>
      <c r="I1368" s="12">
        <v>1</v>
      </c>
      <c r="J1368" s="15">
        <v>2</v>
      </c>
      <c r="K1368" s="26">
        <f t="shared" si="65"/>
        <v>819.39804989092363</v>
      </c>
      <c r="L1368" s="27">
        <f>IF(H1368&lt;VLOOKUP(B1368,'Plot Info'!$A$2:$T$500,9,FALSE),K1368*0.0001*(1/VLOOKUP(B1368,'Plot Info'!$A$2:$T$500,12,FALSE)),K1368*0.0001*(1/VLOOKUP(B1368,'Plot Info'!$A$2:$T$500,13,FALSE)))</f>
        <v>0.65205624999999989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14.3</v>
      </c>
      <c r="P1368" s="12">
        <v>43</v>
      </c>
    </row>
    <row r="1369" spans="1:16">
      <c r="A1369" s="27" t="str">
        <f t="shared" si="63"/>
        <v>WCA024</v>
      </c>
      <c r="B1369" s="4" t="s">
        <v>399</v>
      </c>
      <c r="C1369" s="27" t="str">
        <f>VLOOKUP(B1369,'Plot Info'!$A$2:$T$500,2,FALSE)</f>
        <v>Willow Creek</v>
      </c>
      <c r="D1369" s="38" t="s">
        <v>222</v>
      </c>
      <c r="E1369" s="4" t="s">
        <v>11</v>
      </c>
      <c r="F1369" s="4" t="s">
        <v>16</v>
      </c>
      <c r="G1369" s="35" t="str">
        <f t="shared" si="64"/>
        <v>LIVE</v>
      </c>
      <c r="H1369" s="41">
        <v>23.3</v>
      </c>
      <c r="I1369" s="12">
        <v>1</v>
      </c>
      <c r="J1369" s="15">
        <v>2</v>
      </c>
      <c r="K1369" s="26">
        <f t="shared" si="65"/>
        <v>426.38480892684066</v>
      </c>
      <c r="L1369" s="27">
        <f>IF(H1369&lt;VLOOKUP(B1369,'Plot Info'!$A$2:$T$500,9,FALSE),K1369*0.0001*(1/VLOOKUP(B1369,'Plot Info'!$A$2:$T$500,12,FALSE)),K1369*0.0001*(1/VLOOKUP(B1369,'Plot Info'!$A$2:$T$500,13,FALSE)))</f>
        <v>0.33930624999999992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8.64</v>
      </c>
      <c r="P1369" s="12">
        <v>47</v>
      </c>
    </row>
    <row r="1370" spans="1:16">
      <c r="A1370" s="27" t="str">
        <f t="shared" si="63"/>
        <v>WCA025</v>
      </c>
      <c r="B1370" s="4" t="s">
        <v>399</v>
      </c>
      <c r="C1370" s="27" t="str">
        <f>VLOOKUP(B1370,'Plot Info'!$A$2:$T$500,2,FALSE)</f>
        <v>Willow Creek</v>
      </c>
      <c r="D1370" s="38" t="s">
        <v>223</v>
      </c>
      <c r="E1370" s="4" t="s">
        <v>19</v>
      </c>
      <c r="F1370" s="4" t="s">
        <v>15</v>
      </c>
      <c r="G1370" s="35" t="str">
        <f t="shared" si="64"/>
        <v>LIVE</v>
      </c>
      <c r="H1370" s="41">
        <v>36.200000000000003</v>
      </c>
      <c r="I1370" s="12">
        <v>1</v>
      </c>
      <c r="J1370" s="15">
        <v>2</v>
      </c>
      <c r="K1370" s="26">
        <f t="shared" si="65"/>
        <v>1029.2171692425522</v>
      </c>
      <c r="L1370" s="27">
        <f>IF(H1370&lt;VLOOKUP(B1370,'Plot Info'!$A$2:$T$500,9,FALSE),K1370*0.0001*(1/VLOOKUP(B1370,'Plot Info'!$A$2:$T$500,12,FALSE)),K1370*0.0001*(1/VLOOKUP(B1370,'Plot Info'!$A$2:$T$500,13,FALSE)))</f>
        <v>0.819025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4.37</v>
      </c>
      <c r="P1370" s="12">
        <v>19</v>
      </c>
    </row>
    <row r="1371" spans="1:16">
      <c r="A1371" s="27" t="str">
        <f t="shared" si="63"/>
        <v>WCA026</v>
      </c>
      <c r="B1371" s="4" t="s">
        <v>399</v>
      </c>
      <c r="C1371" s="27" t="str">
        <f>VLOOKUP(B1371,'Plot Info'!$A$2:$T$500,2,FALSE)</f>
        <v>Willow Creek</v>
      </c>
      <c r="D1371" s="38" t="s">
        <v>224</v>
      </c>
      <c r="E1371" s="4" t="s">
        <v>19</v>
      </c>
      <c r="F1371" s="4" t="s">
        <v>15</v>
      </c>
      <c r="G1371" s="35" t="str">
        <f t="shared" si="64"/>
        <v>LIVE</v>
      </c>
      <c r="H1371" s="41">
        <v>29.7</v>
      </c>
      <c r="I1371" s="12">
        <v>1</v>
      </c>
      <c r="J1371" s="15">
        <v>2</v>
      </c>
      <c r="K1371" s="26">
        <f t="shared" si="65"/>
        <v>692.79186595125509</v>
      </c>
      <c r="L1371" s="27">
        <f>IF(H1371&lt;VLOOKUP(B1371,'Plot Info'!$A$2:$T$500,9,FALSE),K1371*0.0001*(1/VLOOKUP(B1371,'Plot Info'!$A$2:$T$500,12,FALSE)),K1371*0.0001*(1/VLOOKUP(B1371,'Plot Info'!$A$2:$T$500,13,FALSE)))</f>
        <v>0.55130624999999989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11.13</v>
      </c>
      <c r="P1371" s="12">
        <v>8</v>
      </c>
    </row>
    <row r="1372" spans="1:16">
      <c r="A1372" s="27" t="str">
        <f t="shared" si="63"/>
        <v>WCA027</v>
      </c>
      <c r="B1372" s="4" t="s">
        <v>399</v>
      </c>
      <c r="C1372" s="27" t="str">
        <f>VLOOKUP(B1372,'Plot Info'!$A$2:$T$500,2,FALSE)</f>
        <v>Willow Creek</v>
      </c>
      <c r="D1372" s="38" t="s">
        <v>225</v>
      </c>
      <c r="E1372" s="4" t="s">
        <v>19</v>
      </c>
      <c r="F1372" s="4" t="s">
        <v>15</v>
      </c>
      <c r="G1372" s="35" t="str">
        <f t="shared" si="64"/>
        <v>LIVE</v>
      </c>
      <c r="H1372" s="41">
        <v>26.4</v>
      </c>
      <c r="I1372" s="12">
        <v>1</v>
      </c>
      <c r="J1372" s="15">
        <v>2</v>
      </c>
      <c r="K1372" s="26">
        <f t="shared" si="65"/>
        <v>547.39110396148544</v>
      </c>
      <c r="L1372" s="27">
        <f>IF(H1372&lt;VLOOKUP(B1372,'Plot Info'!$A$2:$T$500,9,FALSE),K1372*0.0001*(1/VLOOKUP(B1372,'Plot Info'!$A$2:$T$500,12,FALSE)),K1372*0.0001*(1/VLOOKUP(B1372,'Plot Info'!$A$2:$T$500,13,FALSE)))</f>
        <v>0.43559999999999988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O1372" s="40">
        <v>11.3</v>
      </c>
      <c r="P1372" s="12">
        <v>6</v>
      </c>
    </row>
    <row r="1373" spans="1:16">
      <c r="A1373" s="27" t="str">
        <f t="shared" si="63"/>
        <v>WCA028</v>
      </c>
      <c r="B1373" s="4" t="s">
        <v>399</v>
      </c>
      <c r="C1373" s="27" t="str">
        <f>VLOOKUP(B1373,'Plot Info'!$A$2:$T$500,2,FALSE)</f>
        <v>Willow Creek</v>
      </c>
      <c r="D1373" s="38" t="s">
        <v>226</v>
      </c>
      <c r="E1373" s="4" t="s">
        <v>11</v>
      </c>
      <c r="F1373" s="4" t="s">
        <v>15</v>
      </c>
      <c r="G1373" s="35" t="str">
        <f t="shared" si="64"/>
        <v>LIVE</v>
      </c>
      <c r="H1373" s="41">
        <v>23.7</v>
      </c>
      <c r="I1373" s="12">
        <v>1</v>
      </c>
      <c r="J1373" s="15">
        <v>2</v>
      </c>
      <c r="K1373" s="26">
        <f t="shared" si="65"/>
        <v>441.15029439871267</v>
      </c>
      <c r="L1373" s="27">
        <f>IF(H1373&lt;VLOOKUP(B1373,'Plot Info'!$A$2:$T$500,9,FALSE),K1373*0.0001*(1/VLOOKUP(B1373,'Plot Info'!$A$2:$T$500,12,FALSE)),K1373*0.0001*(1/VLOOKUP(B1373,'Plot Info'!$A$2:$T$500,13,FALSE)))</f>
        <v>0.35105624999999996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O1373" s="40">
        <v>18.59</v>
      </c>
      <c r="P1373" s="12">
        <v>1</v>
      </c>
    </row>
    <row r="1374" spans="1:16">
      <c r="A1374" s="27" t="str">
        <f t="shared" si="63"/>
        <v>WCA029</v>
      </c>
      <c r="B1374" s="4" t="s">
        <v>399</v>
      </c>
      <c r="C1374" s="27" t="str">
        <f>VLOOKUP(B1374,'Plot Info'!$A$2:$T$500,2,FALSE)</f>
        <v>Willow Creek</v>
      </c>
      <c r="D1374" s="38" t="s">
        <v>227</v>
      </c>
      <c r="E1374" s="4" t="s">
        <v>11</v>
      </c>
      <c r="F1374" s="4" t="s">
        <v>15</v>
      </c>
      <c r="G1374" s="35" t="str">
        <f t="shared" si="64"/>
        <v>LIVE</v>
      </c>
      <c r="H1374" s="41">
        <v>27.6</v>
      </c>
      <c r="I1374" s="12">
        <v>1</v>
      </c>
      <c r="J1374" s="15">
        <v>2</v>
      </c>
      <c r="K1374" s="26">
        <f t="shared" si="65"/>
        <v>598.28490494964024</v>
      </c>
      <c r="L1374" s="27">
        <f>IF(H1374&lt;VLOOKUP(B1374,'Plot Info'!$A$2:$T$500,9,FALSE),K1374*0.0001*(1/VLOOKUP(B1374,'Plot Info'!$A$2:$T$500,12,FALSE)),K1374*0.0001*(1/VLOOKUP(B1374,'Plot Info'!$A$2:$T$500,13,FALSE)))</f>
        <v>0.47610000000000002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O1374" s="40">
        <v>10.25</v>
      </c>
      <c r="P1374" s="12">
        <v>322</v>
      </c>
    </row>
    <row r="1375" spans="1:16">
      <c r="A1375" s="27" t="str">
        <f t="shared" si="63"/>
        <v>WCA030</v>
      </c>
      <c r="B1375" s="4" t="s">
        <v>399</v>
      </c>
      <c r="C1375" s="27" t="str">
        <f>VLOOKUP(B1375,'Plot Info'!$A$2:$T$500,2,FALSE)</f>
        <v>Willow Creek</v>
      </c>
      <c r="D1375" s="38" t="s">
        <v>228</v>
      </c>
      <c r="E1375" s="4" t="s">
        <v>11</v>
      </c>
      <c r="F1375" s="4" t="s">
        <v>15</v>
      </c>
      <c r="G1375" s="35" t="str">
        <f t="shared" si="64"/>
        <v>LIVE</v>
      </c>
      <c r="H1375" s="41">
        <v>32.700000000000003</v>
      </c>
      <c r="I1375" s="12">
        <v>1</v>
      </c>
      <c r="J1375" s="15">
        <v>2</v>
      </c>
      <c r="K1375" s="26">
        <f t="shared" si="65"/>
        <v>839.81840213925761</v>
      </c>
      <c r="L1375" s="27">
        <f>IF(H1375&lt;VLOOKUP(B1375,'Plot Info'!$A$2:$T$500,9,FALSE),K1375*0.0001*(1/VLOOKUP(B1375,'Plot Info'!$A$2:$T$500,12,FALSE)),K1375*0.0001*(1/VLOOKUP(B1375,'Plot Info'!$A$2:$T$500,13,FALSE)))</f>
        <v>0.6683062500000001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O1375" s="40">
        <v>5.41</v>
      </c>
      <c r="P1375" s="12">
        <v>330</v>
      </c>
    </row>
    <row r="1376" spans="1:16">
      <c r="A1376" s="27" t="str">
        <f t="shared" si="63"/>
        <v>WCA031</v>
      </c>
      <c r="B1376" s="4" t="s">
        <v>399</v>
      </c>
      <c r="C1376" s="27" t="str">
        <f>VLOOKUP(B1376,'Plot Info'!$A$2:$T$500,2,FALSE)</f>
        <v>Willow Creek</v>
      </c>
      <c r="D1376" s="38" t="s">
        <v>229</v>
      </c>
      <c r="E1376" s="4" t="s">
        <v>11</v>
      </c>
      <c r="F1376" s="4" t="s">
        <v>15</v>
      </c>
      <c r="G1376" s="35" t="str">
        <f t="shared" si="64"/>
        <v>LIVE</v>
      </c>
      <c r="H1376" s="41">
        <v>24.7</v>
      </c>
      <c r="I1376" s="12">
        <v>1</v>
      </c>
      <c r="J1376" s="15">
        <v>2</v>
      </c>
      <c r="K1376" s="26">
        <f t="shared" si="65"/>
        <v>479.16356550714914</v>
      </c>
      <c r="L1376" s="27">
        <f>IF(H1376&lt;VLOOKUP(B1376,'Plot Info'!$A$2:$T$500,9,FALSE),K1376*0.0001*(1/VLOOKUP(B1376,'Plot Info'!$A$2:$T$500,12,FALSE)),K1376*0.0001*(1/VLOOKUP(B1376,'Plot Info'!$A$2:$T$500,13,FALSE)))</f>
        <v>0.38130624999999996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373</v>
      </c>
      <c r="O1376" s="40">
        <v>13.63</v>
      </c>
      <c r="P1376" s="12">
        <v>312</v>
      </c>
    </row>
    <row r="1377" spans="1:16">
      <c r="A1377" s="27" t="str">
        <f t="shared" si="63"/>
        <v>WCA032</v>
      </c>
      <c r="B1377" s="4" t="s">
        <v>399</v>
      </c>
      <c r="C1377" s="27" t="str">
        <f>VLOOKUP(B1377,'Plot Info'!$A$2:$T$500,2,FALSE)</f>
        <v>Willow Creek</v>
      </c>
      <c r="D1377" s="38" t="s">
        <v>230</v>
      </c>
      <c r="E1377" s="4" t="s">
        <v>11</v>
      </c>
      <c r="F1377" s="4" t="s">
        <v>15</v>
      </c>
      <c r="G1377" s="35" t="str">
        <f t="shared" si="64"/>
        <v>LIVE</v>
      </c>
      <c r="H1377" s="41">
        <v>25.1</v>
      </c>
      <c r="I1377" s="12">
        <v>1</v>
      </c>
      <c r="J1377" s="15">
        <v>2</v>
      </c>
      <c r="K1377" s="26">
        <f t="shared" si="65"/>
        <v>494.80869692202646</v>
      </c>
      <c r="L1377" s="27">
        <f>IF(H1377&lt;VLOOKUP(B1377,'Plot Info'!$A$2:$T$500,9,FALSE),K1377*0.0001*(1/VLOOKUP(B1377,'Plot Info'!$A$2:$T$500,12,FALSE)),K1377*0.0001*(1/VLOOKUP(B1377,'Plot Info'!$A$2:$T$500,13,FALSE)))</f>
        <v>0.39375625000000003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O1377" s="40">
        <v>19.100000000000001</v>
      </c>
      <c r="P1377" s="12">
        <v>308</v>
      </c>
    </row>
    <row r="1378" spans="1:16">
      <c r="A1378" s="27" t="str">
        <f t="shared" si="63"/>
        <v>WCA033</v>
      </c>
      <c r="B1378" s="4" t="s">
        <v>399</v>
      </c>
      <c r="C1378" s="27" t="str">
        <f>VLOOKUP(B1378,'Plot Info'!$A$2:$T$500,2,FALSE)</f>
        <v>Willow Creek</v>
      </c>
      <c r="D1378" s="38" t="s">
        <v>231</v>
      </c>
      <c r="E1378" s="4" t="s">
        <v>11</v>
      </c>
      <c r="F1378" s="4" t="s">
        <v>15</v>
      </c>
      <c r="G1378" s="35" t="str">
        <f t="shared" si="64"/>
        <v>LIVE</v>
      </c>
      <c r="H1378" s="41">
        <v>25.9</v>
      </c>
      <c r="I1378" s="12">
        <v>1</v>
      </c>
      <c r="J1378" s="15">
        <v>1</v>
      </c>
      <c r="K1378" s="26">
        <f t="shared" si="65"/>
        <v>526.85294198864221</v>
      </c>
      <c r="L1378" s="27">
        <f>IF(H1378&lt;VLOOKUP(B1378,'Plot Info'!$A$2:$T$500,9,FALSE),K1378*0.0001*(1/VLOOKUP(B1378,'Plot Info'!$A$2:$T$500,12,FALSE)),K1378*0.0001*(1/VLOOKUP(B1378,'Plot Info'!$A$2:$T$500,13,FALSE)))</f>
        <v>0.41925624999999994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N1378" s="8" t="s">
        <v>401</v>
      </c>
      <c r="O1378" s="40">
        <v>18.45</v>
      </c>
      <c r="P1378" s="12">
        <v>288</v>
      </c>
    </row>
    <row r="1379" spans="1:16">
      <c r="A1379" s="27" t="str">
        <f t="shared" si="63"/>
        <v>WCA034</v>
      </c>
      <c r="B1379" s="4" t="s">
        <v>399</v>
      </c>
      <c r="C1379" s="27" t="str">
        <f>VLOOKUP(B1379,'Plot Info'!$A$2:$T$500,2,FALSE)</f>
        <v>Willow Creek</v>
      </c>
      <c r="D1379" s="38" t="s">
        <v>232</v>
      </c>
      <c r="E1379" s="4" t="s">
        <v>11</v>
      </c>
      <c r="F1379" s="4" t="s">
        <v>15</v>
      </c>
      <c r="G1379" s="35" t="str">
        <f t="shared" si="64"/>
        <v>LIVE</v>
      </c>
      <c r="H1379" s="41">
        <v>23.4</v>
      </c>
      <c r="I1379" s="12">
        <v>1</v>
      </c>
      <c r="J1379" s="15">
        <v>2</v>
      </c>
      <c r="K1379" s="26">
        <f t="shared" si="65"/>
        <v>430.05261834990671</v>
      </c>
      <c r="L1379" s="27">
        <f>IF(H1379&lt;VLOOKUP(B1379,'Plot Info'!$A$2:$T$500,9,FALSE),K1379*0.0001*(1/VLOOKUP(B1379,'Plot Info'!$A$2:$T$500,12,FALSE)),K1379*0.0001*(1/VLOOKUP(B1379,'Plot Info'!$A$2:$T$500,13,FALSE)))</f>
        <v>0.34222499999999989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13.88</v>
      </c>
      <c r="P1379" s="12">
        <v>293</v>
      </c>
    </row>
    <row r="1380" spans="1:16">
      <c r="A1380" s="27" t="str">
        <f t="shared" si="63"/>
        <v>WCA035</v>
      </c>
      <c r="B1380" s="4" t="s">
        <v>399</v>
      </c>
      <c r="C1380" s="27" t="str">
        <f>VLOOKUP(B1380,'Plot Info'!$A$2:$T$500,2,FALSE)</f>
        <v>Willow Creek</v>
      </c>
      <c r="D1380" s="38" t="s">
        <v>233</v>
      </c>
      <c r="E1380" s="4" t="s">
        <v>19</v>
      </c>
      <c r="F1380" s="4" t="s">
        <v>15</v>
      </c>
      <c r="G1380" s="35" t="str">
        <f t="shared" si="64"/>
        <v>LIVE</v>
      </c>
      <c r="H1380" s="41">
        <v>30.3</v>
      </c>
      <c r="I1380" s="12">
        <v>1</v>
      </c>
      <c r="J1380" s="15">
        <v>2</v>
      </c>
      <c r="K1380" s="26">
        <f t="shared" si="65"/>
        <v>721.06619983356336</v>
      </c>
      <c r="L1380" s="27">
        <f>IF(H1380&lt;VLOOKUP(B1380,'Plot Info'!$A$2:$T$500,9,FALSE),K1380*0.0001*(1/VLOOKUP(B1380,'Plot Info'!$A$2:$T$500,12,FALSE)),K1380*0.0001*(1/VLOOKUP(B1380,'Plot Info'!$A$2:$T$500,13,FALSE)))</f>
        <v>0.57380625000000007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10.3</v>
      </c>
      <c r="P1380" s="12">
        <v>300</v>
      </c>
    </row>
    <row r="1381" spans="1:16">
      <c r="A1381" s="27" t="str">
        <f t="shared" si="63"/>
        <v>WCA036</v>
      </c>
      <c r="B1381" s="4" t="s">
        <v>399</v>
      </c>
      <c r="C1381" s="27" t="str">
        <f>VLOOKUP(B1381,'Plot Info'!$A$2:$T$500,2,FALSE)</f>
        <v>Willow Creek</v>
      </c>
      <c r="D1381" s="38" t="s">
        <v>234</v>
      </c>
      <c r="E1381" s="4" t="s">
        <v>11</v>
      </c>
      <c r="F1381" s="4" t="s">
        <v>15</v>
      </c>
      <c r="G1381" s="35" t="str">
        <f t="shared" si="64"/>
        <v>LIVE</v>
      </c>
      <c r="H1381" s="41">
        <v>24.8</v>
      </c>
      <c r="I1381" s="12">
        <v>1</v>
      </c>
      <c r="J1381" s="15">
        <v>2</v>
      </c>
      <c r="K1381" s="26">
        <f t="shared" si="65"/>
        <v>483.05128641596667</v>
      </c>
      <c r="L1381" s="27">
        <f>IF(H1381&lt;VLOOKUP(B1381,'Plot Info'!$A$2:$T$500,9,FALSE),K1381*0.0001*(1/VLOOKUP(B1381,'Plot Info'!$A$2:$T$500,12,FALSE)),K1381*0.0001*(1/VLOOKUP(B1381,'Plot Info'!$A$2:$T$500,13,FALSE)))</f>
        <v>0.38440000000000002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7.55</v>
      </c>
      <c r="P1381" s="12">
        <v>283</v>
      </c>
    </row>
    <row r="1382" spans="1:16">
      <c r="A1382" s="27" t="str">
        <f t="shared" si="63"/>
        <v>WCA037</v>
      </c>
      <c r="B1382" s="4" t="s">
        <v>399</v>
      </c>
      <c r="C1382" s="27" t="str">
        <f>VLOOKUP(B1382,'Plot Info'!$A$2:$T$500,2,FALSE)</f>
        <v>Willow Creek</v>
      </c>
      <c r="D1382" s="38" t="s">
        <v>235</v>
      </c>
      <c r="E1382" s="4" t="s">
        <v>11</v>
      </c>
      <c r="F1382" s="4" t="s">
        <v>15</v>
      </c>
      <c r="G1382" s="35" t="str">
        <f t="shared" si="64"/>
        <v>LIVE</v>
      </c>
      <c r="H1382" s="41">
        <v>10.9</v>
      </c>
      <c r="I1382" s="12">
        <v>1</v>
      </c>
      <c r="J1382" s="15">
        <v>2</v>
      </c>
      <c r="K1382" s="26">
        <f t="shared" si="65"/>
        <v>93.313155793250829</v>
      </c>
      <c r="L1382" s="27">
        <f>IF(H1382&lt;VLOOKUP(B1382,'Plot Info'!$A$2:$T$500,9,FALSE),K1382*0.0001*(1/VLOOKUP(B1382,'Plot Info'!$A$2:$T$500,12,FALSE)),K1382*0.0001*(1/VLOOKUP(B1382,'Plot Info'!$A$2:$T$500,13,FALSE)))</f>
        <v>0.17575443786982248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7.48</v>
      </c>
      <c r="P1382" s="12">
        <v>282</v>
      </c>
    </row>
    <row r="1383" spans="1:16">
      <c r="A1383" s="27" t="str">
        <f t="shared" si="63"/>
        <v>WCA038</v>
      </c>
      <c r="B1383" s="4" t="s">
        <v>399</v>
      </c>
      <c r="C1383" s="27" t="str">
        <f>VLOOKUP(B1383,'Plot Info'!$A$2:$T$500,2,FALSE)</f>
        <v>Willow Creek</v>
      </c>
      <c r="D1383" s="38" t="s">
        <v>238</v>
      </c>
      <c r="E1383" s="4" t="s">
        <v>11</v>
      </c>
      <c r="F1383" s="4" t="s">
        <v>15</v>
      </c>
      <c r="G1383" s="35" t="str">
        <f t="shared" si="64"/>
        <v>LIVE</v>
      </c>
      <c r="H1383" s="41">
        <v>26</v>
      </c>
      <c r="I1383" s="12">
        <v>1</v>
      </c>
      <c r="J1383" s="15">
        <v>2</v>
      </c>
      <c r="K1383" s="26">
        <f t="shared" si="65"/>
        <v>530.92915845667505</v>
      </c>
      <c r="L1383" s="27">
        <f>IF(H1383&lt;VLOOKUP(B1383,'Plot Info'!$A$2:$T$500,9,FALSE),K1383*0.0001*(1/VLOOKUP(B1383,'Plot Info'!$A$2:$T$500,12,FALSE)),K1383*0.0001*(1/VLOOKUP(B1383,'Plot Info'!$A$2:$T$500,13,FALSE)))</f>
        <v>0.42249999999999999</v>
      </c>
      <c r="M1383" s="27">
        <f>IF(H1383&lt;VLOOKUP(B1383,'Plot Info'!$A$2:$T$500,9,FALSE),I1383*1/(VLOOKUP(B1383,'Plot Info'!$A$2:$T$500,12,FALSE)),I1383*1/(VLOOKUP(B1383,'Plot Info'!$A$2:$T$500,13,FALSE)))</f>
        <v>7.9577471545947667</v>
      </c>
      <c r="O1383" s="40">
        <v>16.61</v>
      </c>
      <c r="P1383" s="12">
        <v>252</v>
      </c>
    </row>
    <row r="1384" spans="1:16">
      <c r="A1384" s="27" t="str">
        <f t="shared" si="63"/>
        <v>WCA039</v>
      </c>
      <c r="B1384" s="4" t="s">
        <v>399</v>
      </c>
      <c r="C1384" s="27" t="str">
        <f>VLOOKUP(B1384,'Plot Info'!$A$2:$T$500,2,FALSE)</f>
        <v>Willow Creek</v>
      </c>
      <c r="D1384" s="38" t="s">
        <v>239</v>
      </c>
      <c r="E1384" s="4" t="s">
        <v>8</v>
      </c>
      <c r="F1384" s="4" t="s">
        <v>236</v>
      </c>
      <c r="G1384" s="35" t="str">
        <f t="shared" si="64"/>
        <v>LIVE</v>
      </c>
      <c r="H1384" s="41">
        <v>74.8</v>
      </c>
      <c r="I1384" s="12">
        <v>1</v>
      </c>
      <c r="J1384" s="15">
        <v>2</v>
      </c>
      <c r="K1384" s="26">
        <f t="shared" si="65"/>
        <v>4394.3341401352591</v>
      </c>
      <c r="L1384" s="27">
        <f>IF(H1384&lt;VLOOKUP(B1384,'Plot Info'!$A$2:$T$500,9,FALSE),K1384*0.0001*(1/VLOOKUP(B1384,'Plot Info'!$A$2:$T$500,12,FALSE)),K1384*0.0001*(1/VLOOKUP(B1384,'Plot Info'!$A$2:$T$500,13,FALSE)))</f>
        <v>3.4969000000000001</v>
      </c>
      <c r="M1384" s="27">
        <f>IF(H1384&lt;VLOOKUP(B1384,'Plot Info'!$A$2:$T$500,9,FALSE),I1384*1/(VLOOKUP(B1384,'Plot Info'!$A$2:$T$500,12,FALSE)),I1384*1/(VLOOKUP(B1384,'Plot Info'!$A$2:$T$500,13,FALSE)))</f>
        <v>7.9577471545947667</v>
      </c>
      <c r="N1384" s="8" t="s">
        <v>402</v>
      </c>
      <c r="O1384" s="40">
        <v>17.63</v>
      </c>
      <c r="P1384" s="12">
        <v>226</v>
      </c>
    </row>
    <row r="1385" spans="1:16">
      <c r="A1385" s="27" t="str">
        <f t="shared" si="63"/>
        <v>WCA040</v>
      </c>
      <c r="B1385" s="4" t="s">
        <v>399</v>
      </c>
      <c r="C1385" s="27" t="str">
        <f>VLOOKUP(B1385,'Plot Info'!$A$2:$T$500,2,FALSE)</f>
        <v>Willow Creek</v>
      </c>
      <c r="D1385" s="38" t="s">
        <v>240</v>
      </c>
      <c r="E1385" s="4" t="s">
        <v>11</v>
      </c>
      <c r="F1385" s="4" t="s">
        <v>15</v>
      </c>
      <c r="G1385" s="35" t="str">
        <f t="shared" si="64"/>
        <v>LIVE</v>
      </c>
      <c r="H1385" s="41">
        <v>25.8</v>
      </c>
      <c r="I1385" s="12">
        <v>1</v>
      </c>
      <c r="J1385" s="15">
        <v>2</v>
      </c>
      <c r="K1385" s="26">
        <f t="shared" si="65"/>
        <v>522.79243348387752</v>
      </c>
      <c r="L1385" s="27">
        <f>IF(H1385&lt;VLOOKUP(B1385,'Plot Info'!$A$2:$T$500,9,FALSE),K1385*0.0001*(1/VLOOKUP(B1385,'Plot Info'!$A$2:$T$500,12,FALSE)),K1385*0.0001*(1/VLOOKUP(B1385,'Plot Info'!$A$2:$T$500,13,FALSE)))</f>
        <v>0.41602500000000003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17.649999999999999</v>
      </c>
      <c r="P1385" s="12">
        <v>205</v>
      </c>
    </row>
    <row r="1386" spans="1:16">
      <c r="A1386" s="27" t="str">
        <f t="shared" si="63"/>
        <v>WCB001</v>
      </c>
      <c r="B1386" s="4" t="s">
        <v>403</v>
      </c>
      <c r="C1386" s="27" t="str">
        <f>VLOOKUP(B1386,'Plot Info'!$A$2:$T$500,2,FALSE)</f>
        <v>Willow Creek</v>
      </c>
      <c r="D1386" s="38" t="s">
        <v>161</v>
      </c>
      <c r="E1386" s="4" t="s">
        <v>11</v>
      </c>
      <c r="F1386" s="4" t="s">
        <v>15</v>
      </c>
      <c r="G1386" s="35" t="str">
        <f t="shared" si="64"/>
        <v>LIVE</v>
      </c>
      <c r="H1386" s="40">
        <v>20.7</v>
      </c>
      <c r="I1386" s="12">
        <v>1</v>
      </c>
      <c r="J1386" s="15">
        <v>2</v>
      </c>
      <c r="K1386" s="26">
        <f t="shared" si="65"/>
        <v>336.53525903417255</v>
      </c>
      <c r="L1386" s="27">
        <f>IF(H1386&lt;VLOOKUP(B1386,'Plot Info'!$A$2:$T$500,9,FALSE),K1386*0.0001*(1/VLOOKUP(B1386,'Plot Info'!$A$2:$T$500,12,FALSE)),K1386*0.0001*(1/VLOOKUP(B1386,'Plot Info'!$A$2:$T$500,13,FALSE)))</f>
        <v>0.26780624999999991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3.45</v>
      </c>
      <c r="P1386" s="12">
        <v>180</v>
      </c>
    </row>
    <row r="1387" spans="1:16">
      <c r="A1387" s="27" t="str">
        <f t="shared" si="63"/>
        <v>WCB002</v>
      </c>
      <c r="B1387" s="4" t="s">
        <v>403</v>
      </c>
      <c r="C1387" s="27" t="str">
        <f>VLOOKUP(B1387,'Plot Info'!$A$2:$T$500,2,FALSE)</f>
        <v>Willow Creek</v>
      </c>
      <c r="D1387" s="38" t="s">
        <v>162</v>
      </c>
      <c r="E1387" s="4" t="s">
        <v>19</v>
      </c>
      <c r="F1387" s="4" t="s">
        <v>15</v>
      </c>
      <c r="G1387" s="35" t="str">
        <f t="shared" si="64"/>
        <v>LIVE</v>
      </c>
      <c r="H1387" s="41">
        <v>28.1</v>
      </c>
      <c r="I1387" s="12">
        <v>1</v>
      </c>
      <c r="J1387" s="15">
        <v>2</v>
      </c>
      <c r="K1387" s="26">
        <f t="shared" si="65"/>
        <v>620.15824380025924</v>
      </c>
      <c r="L1387" s="27">
        <f>IF(H1387&lt;VLOOKUP(B1387,'Plot Info'!$A$2:$T$500,9,FALSE),K1387*0.0001*(1/VLOOKUP(B1387,'Plot Info'!$A$2:$T$500,12,FALSE)),K1387*0.0001*(1/VLOOKUP(B1387,'Plot Info'!$A$2:$T$500,13,FALSE)))</f>
        <v>0.49350625000000004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6.34</v>
      </c>
      <c r="P1387" s="12">
        <v>193</v>
      </c>
    </row>
    <row r="1388" spans="1:16">
      <c r="A1388" s="27" t="str">
        <f t="shared" si="63"/>
        <v>WCB003</v>
      </c>
      <c r="B1388" s="4" t="s">
        <v>403</v>
      </c>
      <c r="C1388" s="27" t="str">
        <f>VLOOKUP(B1388,'Plot Info'!$A$2:$T$500,2,FALSE)</f>
        <v>Willow Creek</v>
      </c>
      <c r="D1388" s="38" t="s">
        <v>163</v>
      </c>
      <c r="E1388" s="4" t="s">
        <v>19</v>
      </c>
      <c r="F1388" s="4" t="s">
        <v>15</v>
      </c>
      <c r="G1388" s="35" t="str">
        <f t="shared" si="64"/>
        <v>LIVE</v>
      </c>
      <c r="H1388" s="41">
        <v>32.200000000000003</v>
      </c>
      <c r="I1388" s="12">
        <v>1</v>
      </c>
      <c r="J1388" s="15">
        <v>2</v>
      </c>
      <c r="K1388" s="26">
        <f t="shared" si="65"/>
        <v>814.33223173701037</v>
      </c>
      <c r="L1388" s="27">
        <f>IF(H1388&lt;VLOOKUP(B1388,'Plot Info'!$A$2:$T$500,9,FALSE),K1388*0.0001*(1/VLOOKUP(B1388,'Plot Info'!$A$2:$T$500,12,FALSE)),K1388*0.0001*(1/VLOOKUP(B1388,'Plot Info'!$A$2:$T$500,13,FALSE)))</f>
        <v>0.64802500000000007</v>
      </c>
      <c r="M1388" s="27">
        <f>IF(H1388&lt;VLOOKUP(B1388,'Plot Info'!$A$2:$T$500,9,FALSE),I1388*1/(VLOOKUP(B1388,'Plot Info'!$A$2:$T$500,12,FALSE)),I1388*1/(VLOOKUP(B1388,'Plot Info'!$A$2:$T$500,13,FALSE)))</f>
        <v>7.9577471545947667</v>
      </c>
      <c r="O1388" s="40">
        <v>6.04</v>
      </c>
      <c r="P1388" s="12">
        <v>198</v>
      </c>
    </row>
    <row r="1389" spans="1:16">
      <c r="A1389" s="27" t="str">
        <f t="shared" si="63"/>
        <v>WCB004</v>
      </c>
      <c r="B1389" s="4" t="s">
        <v>403</v>
      </c>
      <c r="C1389" s="27" t="str">
        <f>VLOOKUP(B1389,'Plot Info'!$A$2:$T$500,2,FALSE)</f>
        <v>Willow Creek</v>
      </c>
      <c r="D1389" s="38" t="s">
        <v>164</v>
      </c>
      <c r="E1389" s="4" t="s">
        <v>19</v>
      </c>
      <c r="F1389" s="4" t="s">
        <v>15</v>
      </c>
      <c r="G1389" s="35" t="str">
        <f t="shared" si="64"/>
        <v>LIVE</v>
      </c>
      <c r="H1389" s="41">
        <v>25.8</v>
      </c>
      <c r="I1389" s="12">
        <v>1</v>
      </c>
      <c r="J1389" s="15">
        <v>2</v>
      </c>
      <c r="K1389" s="26">
        <f t="shared" si="65"/>
        <v>522.79243348387752</v>
      </c>
      <c r="L1389" s="27">
        <f>IF(H1389&lt;VLOOKUP(B1389,'Plot Info'!$A$2:$T$500,9,FALSE),K1389*0.0001*(1/VLOOKUP(B1389,'Plot Info'!$A$2:$T$500,12,FALSE)),K1389*0.0001*(1/VLOOKUP(B1389,'Plot Info'!$A$2:$T$500,13,FALSE)))</f>
        <v>0.41602500000000003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11.64</v>
      </c>
      <c r="P1389" s="12">
        <v>180</v>
      </c>
    </row>
    <row r="1390" spans="1:16">
      <c r="A1390" s="27" t="str">
        <f t="shared" si="63"/>
        <v>WCB005</v>
      </c>
      <c r="B1390" s="4" t="s">
        <v>403</v>
      </c>
      <c r="C1390" s="27" t="str">
        <f>VLOOKUP(B1390,'Plot Info'!$A$2:$T$500,2,FALSE)</f>
        <v>Willow Creek</v>
      </c>
      <c r="D1390" s="38" t="s">
        <v>165</v>
      </c>
      <c r="E1390" s="4" t="s">
        <v>19</v>
      </c>
      <c r="F1390" s="4" t="s">
        <v>15</v>
      </c>
      <c r="G1390" s="35" t="str">
        <f t="shared" si="64"/>
        <v>LIVE</v>
      </c>
      <c r="H1390" s="41">
        <v>29.5</v>
      </c>
      <c r="I1390" s="12">
        <v>1</v>
      </c>
      <c r="J1390" s="15">
        <v>2</v>
      </c>
      <c r="K1390" s="26">
        <f t="shared" si="65"/>
        <v>683.4927516966294</v>
      </c>
      <c r="L1390" s="27">
        <f>IF(H1390&lt;VLOOKUP(B1390,'Plot Info'!$A$2:$T$500,9,FALSE),K1390*0.0001*(1/VLOOKUP(B1390,'Plot Info'!$A$2:$T$500,12,FALSE)),K1390*0.0001*(1/VLOOKUP(B1390,'Plot Info'!$A$2:$T$500,13,FALSE)))</f>
        <v>0.54390624999999992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12.08</v>
      </c>
      <c r="P1390" s="12">
        <v>179</v>
      </c>
    </row>
    <row r="1391" spans="1:16">
      <c r="A1391" s="27" t="str">
        <f t="shared" si="63"/>
        <v>WCB006</v>
      </c>
      <c r="B1391" s="4" t="s">
        <v>403</v>
      </c>
      <c r="C1391" s="27" t="str">
        <f>VLOOKUP(B1391,'Plot Info'!$A$2:$T$500,2,FALSE)</f>
        <v>Willow Creek</v>
      </c>
      <c r="D1391" s="38" t="s">
        <v>166</v>
      </c>
      <c r="E1391" s="4" t="s">
        <v>11</v>
      </c>
      <c r="F1391" s="4" t="s">
        <v>16</v>
      </c>
      <c r="G1391" s="35" t="str">
        <f t="shared" si="64"/>
        <v>LIVE</v>
      </c>
      <c r="H1391" s="41">
        <v>22.7</v>
      </c>
      <c r="I1391" s="12">
        <v>1</v>
      </c>
      <c r="J1391" s="15">
        <v>2</v>
      </c>
      <c r="K1391" s="26">
        <f t="shared" si="65"/>
        <v>404.7078196170711</v>
      </c>
      <c r="L1391" s="27">
        <f>IF(H1391&lt;VLOOKUP(B1391,'Plot Info'!$A$2:$T$500,9,FALSE),K1391*0.0001*(1/VLOOKUP(B1391,'Plot Info'!$A$2:$T$500,12,FALSE)),K1391*0.0001*(1/VLOOKUP(B1391,'Plot Info'!$A$2:$T$500,13,FALSE)))</f>
        <v>0.32205624999999999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17.149999999999999</v>
      </c>
      <c r="P1391" s="12">
        <v>157</v>
      </c>
    </row>
    <row r="1392" spans="1:16">
      <c r="A1392" s="27" t="str">
        <f t="shared" si="63"/>
        <v>WCB007</v>
      </c>
      <c r="B1392" s="4" t="s">
        <v>403</v>
      </c>
      <c r="C1392" s="27" t="str">
        <f>VLOOKUP(B1392,'Plot Info'!$A$2:$T$500,2,FALSE)</f>
        <v>Willow Creek</v>
      </c>
      <c r="D1392" s="38" t="s">
        <v>167</v>
      </c>
      <c r="E1392" s="4" t="s">
        <v>19</v>
      </c>
      <c r="F1392" s="4" t="s">
        <v>15</v>
      </c>
      <c r="G1392" s="35" t="str">
        <f t="shared" si="64"/>
        <v>LIVE</v>
      </c>
      <c r="H1392" s="41">
        <v>28.4</v>
      </c>
      <c r="I1392" s="12">
        <v>1</v>
      </c>
      <c r="J1392" s="15">
        <v>2</v>
      </c>
      <c r="K1392" s="26">
        <f t="shared" si="65"/>
        <v>633.47074266984589</v>
      </c>
      <c r="L1392" s="27">
        <f>IF(H1392&lt;VLOOKUP(B1392,'Plot Info'!$A$2:$T$500,9,FALSE),K1392*0.0001*(1/VLOOKUP(B1392,'Plot Info'!$A$2:$T$500,12,FALSE)),K1392*0.0001*(1/VLOOKUP(B1392,'Plot Info'!$A$2:$T$500,13,FALSE)))</f>
        <v>0.50409999999999999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N1392" s="8" t="s">
        <v>406</v>
      </c>
      <c r="O1392" s="40">
        <v>13.45</v>
      </c>
      <c r="P1392" s="12">
        <v>135</v>
      </c>
    </row>
    <row r="1393" spans="1:16">
      <c r="A1393" s="27" t="str">
        <f t="shared" si="63"/>
        <v>WCB008</v>
      </c>
      <c r="B1393" s="4" t="s">
        <v>403</v>
      </c>
      <c r="C1393" s="27" t="str">
        <f>VLOOKUP(B1393,'Plot Info'!$A$2:$T$500,2,FALSE)</f>
        <v>Willow Creek</v>
      </c>
      <c r="D1393" s="38" t="s">
        <v>168</v>
      </c>
      <c r="E1393" s="4" t="s">
        <v>19</v>
      </c>
      <c r="F1393" s="4" t="s">
        <v>15</v>
      </c>
      <c r="G1393" s="35" t="str">
        <f t="shared" si="64"/>
        <v>LIVE</v>
      </c>
      <c r="H1393" s="41">
        <v>29.2</v>
      </c>
      <c r="I1393" s="12">
        <v>1</v>
      </c>
      <c r="J1393" s="15">
        <v>2</v>
      </c>
      <c r="K1393" s="26">
        <f t="shared" si="65"/>
        <v>669.66189003920033</v>
      </c>
      <c r="L1393" s="27">
        <f>IF(H1393&lt;VLOOKUP(B1393,'Plot Info'!$A$2:$T$500,9,FALSE),K1393*0.0001*(1/VLOOKUP(B1393,'Plot Info'!$A$2:$T$500,12,FALSE)),K1393*0.0001*(1/VLOOKUP(B1393,'Plot Info'!$A$2:$T$500,13,FALSE)))</f>
        <v>0.53290000000000004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9.3800000000000008</v>
      </c>
      <c r="P1393" s="12">
        <v>150</v>
      </c>
    </row>
    <row r="1394" spans="1:16">
      <c r="A1394" s="27" t="str">
        <f t="shared" si="63"/>
        <v>WCB009</v>
      </c>
      <c r="B1394" s="4" t="s">
        <v>403</v>
      </c>
      <c r="C1394" s="27" t="str">
        <f>VLOOKUP(B1394,'Plot Info'!$A$2:$T$500,2,FALSE)</f>
        <v>Willow Creek</v>
      </c>
      <c r="D1394" s="38" t="s">
        <v>169</v>
      </c>
      <c r="E1394" s="4" t="s">
        <v>19</v>
      </c>
      <c r="F1394" s="4" t="s">
        <v>15</v>
      </c>
      <c r="G1394" s="35" t="str">
        <f t="shared" si="64"/>
        <v>LIVE</v>
      </c>
      <c r="H1394" s="41">
        <v>25.8</v>
      </c>
      <c r="I1394" s="12">
        <v>1</v>
      </c>
      <c r="J1394" s="15">
        <v>2</v>
      </c>
      <c r="K1394" s="26">
        <f t="shared" si="65"/>
        <v>522.79243348387752</v>
      </c>
      <c r="L1394" s="27">
        <f>IF(H1394&lt;VLOOKUP(B1394,'Plot Info'!$A$2:$T$500,9,FALSE),K1394*0.0001*(1/VLOOKUP(B1394,'Plot Info'!$A$2:$T$500,12,FALSE)),K1394*0.0001*(1/VLOOKUP(B1394,'Plot Info'!$A$2:$T$500,13,FALSE)))</f>
        <v>0.41602500000000003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O1394" s="40">
        <v>7.15</v>
      </c>
      <c r="P1394" s="12">
        <v>120</v>
      </c>
    </row>
    <row r="1395" spans="1:16">
      <c r="A1395" s="27" t="str">
        <f t="shared" si="63"/>
        <v>WCB010</v>
      </c>
      <c r="B1395" s="4" t="s">
        <v>403</v>
      </c>
      <c r="C1395" s="27" t="str">
        <f>VLOOKUP(B1395,'Plot Info'!$A$2:$T$500,2,FALSE)</f>
        <v>Willow Creek</v>
      </c>
      <c r="D1395" s="38" t="s">
        <v>170</v>
      </c>
      <c r="E1395" s="4" t="s">
        <v>19</v>
      </c>
      <c r="F1395" s="4" t="s">
        <v>15</v>
      </c>
      <c r="G1395" s="35" t="str">
        <f t="shared" si="64"/>
        <v>LIVE</v>
      </c>
      <c r="H1395" s="41">
        <v>34</v>
      </c>
      <c r="I1395" s="12">
        <v>1</v>
      </c>
      <c r="J1395" s="15">
        <v>2</v>
      </c>
      <c r="K1395" s="26">
        <f t="shared" si="65"/>
        <v>907.9202768874502</v>
      </c>
      <c r="L1395" s="27">
        <f>IF(H1395&lt;VLOOKUP(B1395,'Plot Info'!$A$2:$T$500,9,FALSE),K1395*0.0001*(1/VLOOKUP(B1395,'Plot Info'!$A$2:$T$500,12,FALSE)),K1395*0.0001*(1/VLOOKUP(B1395,'Plot Info'!$A$2:$T$500,13,FALSE)))</f>
        <v>0.72250000000000003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10.67</v>
      </c>
      <c r="P1395" s="12">
        <v>105</v>
      </c>
    </row>
    <row r="1396" spans="1:16">
      <c r="A1396" s="27" t="str">
        <f t="shared" si="63"/>
        <v>WCB011</v>
      </c>
      <c r="B1396" s="4" t="s">
        <v>403</v>
      </c>
      <c r="C1396" s="27" t="str">
        <f>VLOOKUP(B1396,'Plot Info'!$A$2:$T$500,2,FALSE)</f>
        <v>Willow Creek</v>
      </c>
      <c r="D1396" s="38" t="s">
        <v>171</v>
      </c>
      <c r="E1396" s="4" t="s">
        <v>19</v>
      </c>
      <c r="F1396" s="4" t="s">
        <v>15</v>
      </c>
      <c r="G1396" s="35" t="str">
        <f t="shared" si="64"/>
        <v>LIVE</v>
      </c>
      <c r="H1396" s="41">
        <v>31.9</v>
      </c>
      <c r="I1396" s="12">
        <v>1</v>
      </c>
      <c r="J1396" s="15">
        <v>2</v>
      </c>
      <c r="K1396" s="26">
        <f t="shared" si="65"/>
        <v>799.2290250548773</v>
      </c>
      <c r="L1396" s="27">
        <f>IF(H1396&lt;VLOOKUP(B1396,'Plot Info'!$A$2:$T$500,9,FALSE),K1396*0.0001*(1/VLOOKUP(B1396,'Plot Info'!$A$2:$T$500,12,FALSE)),K1396*0.0001*(1/VLOOKUP(B1396,'Plot Info'!$A$2:$T$500,13,FALSE)))</f>
        <v>0.63600625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N1396" s="8" t="s">
        <v>405</v>
      </c>
      <c r="O1396" s="40">
        <v>16.79</v>
      </c>
      <c r="P1396" s="12">
        <v>100</v>
      </c>
    </row>
    <row r="1397" spans="1:16">
      <c r="A1397" s="27" t="str">
        <f t="shared" si="63"/>
        <v>WCB012</v>
      </c>
      <c r="B1397" s="4" t="s">
        <v>403</v>
      </c>
      <c r="C1397" s="27" t="str">
        <f>VLOOKUP(B1397,'Plot Info'!$A$2:$T$500,2,FALSE)</f>
        <v>Willow Creek</v>
      </c>
      <c r="D1397" s="38" t="s">
        <v>172</v>
      </c>
      <c r="E1397" s="4" t="s">
        <v>19</v>
      </c>
      <c r="F1397" s="4" t="s">
        <v>15</v>
      </c>
      <c r="G1397" s="35" t="str">
        <f t="shared" si="64"/>
        <v>LIVE</v>
      </c>
      <c r="H1397" s="41">
        <v>29.5</v>
      </c>
      <c r="I1397" s="12">
        <v>1</v>
      </c>
      <c r="J1397" s="15">
        <v>2</v>
      </c>
      <c r="K1397" s="26">
        <f t="shared" si="65"/>
        <v>683.4927516966294</v>
      </c>
      <c r="L1397" s="27">
        <f>IF(H1397&lt;VLOOKUP(B1397,'Plot Info'!$A$2:$T$500,9,FALSE),K1397*0.0001*(1/VLOOKUP(B1397,'Plot Info'!$A$2:$T$500,12,FALSE)),K1397*0.0001*(1/VLOOKUP(B1397,'Plot Info'!$A$2:$T$500,13,FALSE)))</f>
        <v>0.54390624999999992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15.68</v>
      </c>
      <c r="P1397" s="12">
        <v>95</v>
      </c>
    </row>
    <row r="1398" spans="1:16">
      <c r="A1398" s="27" t="str">
        <f t="shared" si="63"/>
        <v>WCB013</v>
      </c>
      <c r="B1398" s="4" t="s">
        <v>403</v>
      </c>
      <c r="C1398" s="27" t="str">
        <f>VLOOKUP(B1398,'Plot Info'!$A$2:$T$500,2,FALSE)</f>
        <v>Willow Creek</v>
      </c>
      <c r="D1398" s="38" t="s">
        <v>173</v>
      </c>
      <c r="E1398" s="4" t="s">
        <v>11</v>
      </c>
      <c r="F1398" s="4" t="s">
        <v>15</v>
      </c>
      <c r="G1398" s="35" t="str">
        <f t="shared" si="64"/>
        <v>LIVE</v>
      </c>
      <c r="H1398" s="41">
        <v>28.8</v>
      </c>
      <c r="I1398" s="12">
        <v>1</v>
      </c>
      <c r="J1398" s="15">
        <v>2</v>
      </c>
      <c r="K1398" s="26">
        <f t="shared" si="65"/>
        <v>651.44065264837957</v>
      </c>
      <c r="L1398" s="27">
        <f>IF(H1398&lt;VLOOKUP(B1398,'Plot Info'!$A$2:$T$500,9,FALSE),K1398*0.0001*(1/VLOOKUP(B1398,'Plot Info'!$A$2:$T$500,12,FALSE)),K1398*0.0001*(1/VLOOKUP(B1398,'Plot Info'!$A$2:$T$500,13,FALSE)))</f>
        <v>0.51840000000000008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15.42</v>
      </c>
      <c r="P1398" s="12">
        <v>65</v>
      </c>
    </row>
    <row r="1399" spans="1:16">
      <c r="A1399" s="27" t="str">
        <f t="shared" si="63"/>
        <v>WCB014</v>
      </c>
      <c r="B1399" s="4" t="s">
        <v>403</v>
      </c>
      <c r="C1399" s="27" t="str">
        <f>VLOOKUP(B1399,'Plot Info'!$A$2:$T$500,2,FALSE)</f>
        <v>Willow Creek</v>
      </c>
      <c r="D1399" s="38" t="s">
        <v>174</v>
      </c>
      <c r="E1399" s="4" t="s">
        <v>19</v>
      </c>
      <c r="F1399" s="4" t="s">
        <v>15</v>
      </c>
      <c r="G1399" s="35" t="str">
        <f t="shared" si="64"/>
        <v>LIVE</v>
      </c>
      <c r="H1399" s="41">
        <v>39.700000000000003</v>
      </c>
      <c r="I1399" s="12">
        <v>1</v>
      </c>
      <c r="J1399" s="15">
        <v>2</v>
      </c>
      <c r="K1399" s="26">
        <f t="shared" si="65"/>
        <v>1237.8581913490843</v>
      </c>
      <c r="L1399" s="27">
        <f>IF(H1399&lt;VLOOKUP(B1399,'Plot Info'!$A$2:$T$500,9,FALSE),K1399*0.0001*(1/VLOOKUP(B1399,'Plot Info'!$A$2:$T$500,12,FALSE)),K1399*0.0001*(1/VLOOKUP(B1399,'Plot Info'!$A$2:$T$500,13,FALSE)))</f>
        <v>0.98505625000000008</v>
      </c>
      <c r="M1399" s="27">
        <f>IF(H1399&lt;VLOOKUP(B1399,'Plot Info'!$A$2:$T$500,9,FALSE),I1399*1/(VLOOKUP(B1399,'Plot Info'!$A$2:$T$500,12,FALSE)),I1399*1/(VLOOKUP(B1399,'Plot Info'!$A$2:$T$500,13,FALSE)))</f>
        <v>7.9577471545947667</v>
      </c>
      <c r="O1399" s="40">
        <v>8.2200000000000006</v>
      </c>
      <c r="P1399" s="12">
        <v>60</v>
      </c>
    </row>
    <row r="1400" spans="1:16">
      <c r="A1400" s="27" t="str">
        <f t="shared" si="63"/>
        <v>WCB015</v>
      </c>
      <c r="B1400" s="4" t="s">
        <v>403</v>
      </c>
      <c r="C1400" s="27" t="str">
        <f>VLOOKUP(B1400,'Plot Info'!$A$2:$T$500,2,FALSE)</f>
        <v>Willow Creek</v>
      </c>
      <c r="D1400" s="38" t="s">
        <v>175</v>
      </c>
      <c r="E1400" s="4" t="s">
        <v>11</v>
      </c>
      <c r="F1400" s="4" t="s">
        <v>15</v>
      </c>
      <c r="G1400" s="35" t="str">
        <f t="shared" si="64"/>
        <v>LIVE</v>
      </c>
      <c r="H1400" s="41">
        <v>30.2</v>
      </c>
      <c r="I1400" s="12">
        <v>1</v>
      </c>
      <c r="J1400" s="15">
        <v>2</v>
      </c>
      <c r="K1400" s="26">
        <f t="shared" si="65"/>
        <v>716.31454094500873</v>
      </c>
      <c r="L1400" s="27">
        <f>IF(H1400&lt;VLOOKUP(B1400,'Plot Info'!$A$2:$T$500,9,FALSE),K1400*0.0001*(1/VLOOKUP(B1400,'Plot Info'!$A$2:$T$500,12,FALSE)),K1400*0.0001*(1/VLOOKUP(B1400,'Plot Info'!$A$2:$T$500,13,FALSE)))</f>
        <v>0.570025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N1400" s="8" t="s">
        <v>407</v>
      </c>
      <c r="O1400" s="40">
        <v>13.37</v>
      </c>
      <c r="P1400" s="12">
        <v>44</v>
      </c>
    </row>
    <row r="1401" spans="1:16">
      <c r="A1401" s="27" t="str">
        <f t="shared" si="63"/>
        <v>WCB016</v>
      </c>
      <c r="B1401" s="4" t="s">
        <v>403</v>
      </c>
      <c r="C1401" s="27" t="str">
        <f>VLOOKUP(B1401,'Plot Info'!$A$2:$T$500,2,FALSE)</f>
        <v>Willow Creek</v>
      </c>
      <c r="D1401" s="38" t="s">
        <v>176</v>
      </c>
      <c r="E1401" s="4" t="s">
        <v>19</v>
      </c>
      <c r="F1401" s="4" t="s">
        <v>15</v>
      </c>
      <c r="G1401" s="35" t="str">
        <f t="shared" si="64"/>
        <v>LIVE</v>
      </c>
      <c r="H1401" s="41">
        <v>30</v>
      </c>
      <c r="I1401" s="12">
        <v>1</v>
      </c>
      <c r="J1401" s="15">
        <v>2</v>
      </c>
      <c r="K1401" s="26">
        <f t="shared" si="65"/>
        <v>706.85834705770344</v>
      </c>
      <c r="L1401" s="27">
        <f>IF(H1401&lt;VLOOKUP(B1401,'Plot Info'!$A$2:$T$500,9,FALSE),K1401*0.0001*(1/VLOOKUP(B1401,'Plot Info'!$A$2:$T$500,12,FALSE)),K1401*0.0001*(1/VLOOKUP(B1401,'Plot Info'!$A$2:$T$500,13,FALSE)))</f>
        <v>0.5625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11.64</v>
      </c>
      <c r="P1401" s="12">
        <v>35</v>
      </c>
    </row>
    <row r="1402" spans="1:16">
      <c r="A1402" s="27" t="str">
        <f t="shared" si="63"/>
        <v>WCB017</v>
      </c>
      <c r="B1402" s="4" t="s">
        <v>403</v>
      </c>
      <c r="C1402" s="27" t="str">
        <f>VLOOKUP(B1402,'Plot Info'!$A$2:$T$500,2,FALSE)</f>
        <v>Willow Creek</v>
      </c>
      <c r="D1402" s="38" t="s">
        <v>177</v>
      </c>
      <c r="E1402" s="4" t="s">
        <v>11</v>
      </c>
      <c r="F1402" s="4" t="s">
        <v>15</v>
      </c>
      <c r="G1402" s="35" t="str">
        <f t="shared" si="64"/>
        <v>LIVE</v>
      </c>
      <c r="H1402" s="41">
        <v>23</v>
      </c>
      <c r="I1402" s="12">
        <v>1</v>
      </c>
      <c r="J1402" s="15">
        <v>2</v>
      </c>
      <c r="K1402" s="26">
        <f t="shared" si="65"/>
        <v>415.47562843725012</v>
      </c>
      <c r="L1402" s="27">
        <f>IF(H1402&lt;VLOOKUP(B1402,'Plot Info'!$A$2:$T$500,9,FALSE),K1402*0.0001*(1/VLOOKUP(B1402,'Plot Info'!$A$2:$T$500,12,FALSE)),K1402*0.0001*(1/VLOOKUP(B1402,'Plot Info'!$A$2:$T$500,13,FALSE)))</f>
        <v>0.330625</v>
      </c>
      <c r="M1402" s="27">
        <f>IF(H1402&lt;VLOOKUP(B1402,'Plot Info'!$A$2:$T$500,9,FALSE),I1402*1/(VLOOKUP(B1402,'Plot Info'!$A$2:$T$500,12,FALSE)),I1402*1/(VLOOKUP(B1402,'Plot Info'!$A$2:$T$500,13,FALSE)))</f>
        <v>7.9577471545947667</v>
      </c>
      <c r="O1402" s="40">
        <v>17.690000000000001</v>
      </c>
      <c r="P1402" s="12">
        <v>23</v>
      </c>
    </row>
    <row r="1403" spans="1:16">
      <c r="A1403" s="27" t="str">
        <f t="shared" si="63"/>
        <v>WCB018</v>
      </c>
      <c r="B1403" s="4" t="s">
        <v>403</v>
      </c>
      <c r="C1403" s="27" t="str">
        <f>VLOOKUP(B1403,'Plot Info'!$A$2:$T$500,2,FALSE)</f>
        <v>Willow Creek</v>
      </c>
      <c r="D1403" s="38" t="s">
        <v>178</v>
      </c>
      <c r="E1403" s="4" t="s">
        <v>19</v>
      </c>
      <c r="F1403" s="4" t="s">
        <v>15</v>
      </c>
      <c r="G1403" s="35" t="str">
        <f t="shared" si="64"/>
        <v>LIVE</v>
      </c>
      <c r="H1403" s="41">
        <v>23.7</v>
      </c>
      <c r="I1403" s="12">
        <v>1</v>
      </c>
      <c r="J1403" s="15">
        <v>2</v>
      </c>
      <c r="K1403" s="26">
        <f t="shared" si="65"/>
        <v>441.15029439871267</v>
      </c>
      <c r="L1403" s="27">
        <f>IF(H1403&lt;VLOOKUP(B1403,'Plot Info'!$A$2:$T$500,9,FALSE),K1403*0.0001*(1/VLOOKUP(B1403,'Plot Info'!$A$2:$T$500,12,FALSE)),K1403*0.0001*(1/VLOOKUP(B1403,'Plot Info'!$A$2:$T$500,13,FALSE)))</f>
        <v>0.35105624999999996</v>
      </c>
      <c r="M1403" s="27">
        <f>IF(H1403&lt;VLOOKUP(B1403,'Plot Info'!$A$2:$T$500,9,FALSE),I1403*1/(VLOOKUP(B1403,'Plot Info'!$A$2:$T$500,12,FALSE)),I1403*1/(VLOOKUP(B1403,'Plot Info'!$A$2:$T$500,13,FALSE)))</f>
        <v>7.9577471545947667</v>
      </c>
      <c r="O1403" s="40">
        <v>5.0999999999999996</v>
      </c>
      <c r="P1403" s="12">
        <v>31</v>
      </c>
    </row>
    <row r="1404" spans="1:16">
      <c r="A1404" s="27" t="str">
        <f t="shared" si="63"/>
        <v>WCB019</v>
      </c>
      <c r="B1404" s="4" t="s">
        <v>403</v>
      </c>
      <c r="C1404" s="27" t="str">
        <f>VLOOKUP(B1404,'Plot Info'!$A$2:$T$500,2,FALSE)</f>
        <v>Willow Creek</v>
      </c>
      <c r="D1404" s="38" t="s">
        <v>179</v>
      </c>
      <c r="E1404" s="4" t="s">
        <v>11</v>
      </c>
      <c r="F1404" s="4" t="s">
        <v>16</v>
      </c>
      <c r="G1404" s="35" t="str">
        <f t="shared" si="64"/>
        <v>LIVE</v>
      </c>
      <c r="H1404" s="41">
        <v>11</v>
      </c>
      <c r="I1404" s="12">
        <v>1</v>
      </c>
      <c r="J1404" s="15">
        <v>2</v>
      </c>
      <c r="K1404" s="26">
        <f t="shared" si="65"/>
        <v>95.033177771091246</v>
      </c>
      <c r="L1404" s="27">
        <f>IF(H1404&lt;VLOOKUP(B1404,'Plot Info'!$A$2:$T$500,9,FALSE),K1404*0.0001*(1/VLOOKUP(B1404,'Plot Info'!$A$2:$T$500,12,FALSE)),K1404*0.0001*(1/VLOOKUP(B1404,'Plot Info'!$A$2:$T$500,13,FALSE)))</f>
        <v>0.17899408284023668</v>
      </c>
      <c r="M1404" s="27">
        <f>IF(H1404&lt;VLOOKUP(B1404,'Plot Info'!$A$2:$T$500,9,FALSE),I1404*1/(VLOOKUP(B1404,'Plot Info'!$A$2:$T$500,12,FALSE)),I1404*1/(VLOOKUP(B1404,'Plot Info'!$A$2:$T$500,13,FALSE)))</f>
        <v>18.834904507916608</v>
      </c>
      <c r="O1404" s="40">
        <v>3.4</v>
      </c>
      <c r="P1404" s="12">
        <v>3</v>
      </c>
    </row>
    <row r="1405" spans="1:16">
      <c r="A1405" s="27" t="str">
        <f t="shared" si="63"/>
        <v>WCB020</v>
      </c>
      <c r="B1405" s="4" t="s">
        <v>403</v>
      </c>
      <c r="C1405" s="27" t="str">
        <f>VLOOKUP(B1405,'Plot Info'!$A$2:$T$500,2,FALSE)</f>
        <v>Willow Creek</v>
      </c>
      <c r="D1405" s="38" t="s">
        <v>180</v>
      </c>
      <c r="E1405" s="4" t="s">
        <v>11</v>
      </c>
      <c r="F1405" s="4" t="s">
        <v>214</v>
      </c>
      <c r="G1405" s="35" t="str">
        <f t="shared" si="64"/>
        <v>LIVE</v>
      </c>
      <c r="H1405" s="41">
        <v>12.1</v>
      </c>
      <c r="I1405" s="12">
        <v>1</v>
      </c>
      <c r="J1405" s="15">
        <v>2</v>
      </c>
      <c r="K1405" s="26">
        <f t="shared" si="65"/>
        <v>114.9901451030204</v>
      </c>
      <c r="L1405" s="27">
        <f>IF(H1405&lt;VLOOKUP(B1405,'Plot Info'!$A$2:$T$500,9,FALSE),K1405*0.0001*(1/VLOOKUP(B1405,'Plot Info'!$A$2:$T$500,12,FALSE)),K1405*0.0001*(1/VLOOKUP(B1405,'Plot Info'!$A$2:$T$500,13,FALSE)))</f>
        <v>0.21658284023668639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11.1</v>
      </c>
      <c r="P1405" s="12">
        <v>10</v>
      </c>
    </row>
    <row r="1406" spans="1:16">
      <c r="A1406" s="27" t="str">
        <f t="shared" si="63"/>
        <v>WCB021</v>
      </c>
      <c r="B1406" s="4" t="s">
        <v>403</v>
      </c>
      <c r="C1406" s="27" t="str">
        <f>VLOOKUP(B1406,'Plot Info'!$A$2:$T$500,2,FALSE)</f>
        <v>Willow Creek</v>
      </c>
      <c r="D1406" s="38" t="s">
        <v>219</v>
      </c>
      <c r="E1406" s="4" t="s">
        <v>19</v>
      </c>
      <c r="F1406" s="4" t="s">
        <v>15</v>
      </c>
      <c r="G1406" s="35" t="str">
        <f t="shared" si="64"/>
        <v>LIVE</v>
      </c>
      <c r="H1406" s="41">
        <v>42.4</v>
      </c>
      <c r="I1406" s="12">
        <v>1</v>
      </c>
      <c r="J1406" s="15">
        <v>2</v>
      </c>
      <c r="K1406" s="26">
        <f t="shared" si="65"/>
        <v>1411.9574022293966</v>
      </c>
      <c r="L1406" s="27">
        <f>IF(H1406&lt;VLOOKUP(B1406,'Plot Info'!$A$2:$T$500,9,FALSE),K1406*0.0001*(1/VLOOKUP(B1406,'Plot Info'!$A$2:$T$500,12,FALSE)),K1406*0.0001*(1/VLOOKUP(B1406,'Plot Info'!$A$2:$T$500,13,FALSE)))</f>
        <v>1.1236000000000002</v>
      </c>
      <c r="M1406" s="27">
        <f>IF(H1406&lt;VLOOKUP(B1406,'Plot Info'!$A$2:$T$500,9,FALSE),I1406*1/(VLOOKUP(B1406,'Plot Info'!$A$2:$T$500,12,FALSE)),I1406*1/(VLOOKUP(B1406,'Plot Info'!$A$2:$T$500,13,FALSE)))</f>
        <v>7.9577471545947667</v>
      </c>
      <c r="O1406" s="40">
        <v>13.1</v>
      </c>
      <c r="P1406" s="12">
        <v>2</v>
      </c>
    </row>
    <row r="1407" spans="1:16">
      <c r="A1407" s="27" t="str">
        <f t="shared" si="63"/>
        <v>WCB022</v>
      </c>
      <c r="B1407" s="4" t="s">
        <v>403</v>
      </c>
      <c r="C1407" s="27" t="str">
        <f>VLOOKUP(B1407,'Plot Info'!$A$2:$T$500,2,FALSE)</f>
        <v>Willow Creek</v>
      </c>
      <c r="D1407" s="38" t="s">
        <v>220</v>
      </c>
      <c r="E1407" s="4" t="s">
        <v>19</v>
      </c>
      <c r="F1407" s="4" t="s">
        <v>15</v>
      </c>
      <c r="G1407" s="35" t="str">
        <f t="shared" si="64"/>
        <v>LIVE</v>
      </c>
      <c r="H1407" s="41">
        <v>36.6</v>
      </c>
      <c r="I1407" s="12">
        <v>1</v>
      </c>
      <c r="J1407" s="15">
        <v>2</v>
      </c>
      <c r="K1407" s="26">
        <f t="shared" si="65"/>
        <v>1052.0879637606859</v>
      </c>
      <c r="L1407" s="27">
        <f>IF(H1407&lt;VLOOKUP(B1407,'Plot Info'!$A$2:$T$500,9,FALSE),K1407*0.0001*(1/VLOOKUP(B1407,'Plot Info'!$A$2:$T$500,12,FALSE)),K1407*0.0001*(1/VLOOKUP(B1407,'Plot Info'!$A$2:$T$500,13,FALSE)))</f>
        <v>0.837225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13.65</v>
      </c>
      <c r="P1407" s="12">
        <v>2</v>
      </c>
    </row>
    <row r="1408" spans="1:16">
      <c r="A1408" s="27" t="str">
        <f t="shared" si="63"/>
        <v>WCB023</v>
      </c>
      <c r="B1408" s="4" t="s">
        <v>403</v>
      </c>
      <c r="C1408" s="27" t="str">
        <f>VLOOKUP(B1408,'Plot Info'!$A$2:$T$500,2,FALSE)</f>
        <v>Willow Creek</v>
      </c>
      <c r="D1408" s="38" t="s">
        <v>221</v>
      </c>
      <c r="E1408" s="4" t="s">
        <v>19</v>
      </c>
      <c r="F1408" s="4" t="s">
        <v>15</v>
      </c>
      <c r="G1408" s="35" t="str">
        <f t="shared" si="64"/>
        <v>LIVE</v>
      </c>
      <c r="H1408" s="41">
        <v>42.3</v>
      </c>
      <c r="I1408" s="12">
        <v>1</v>
      </c>
      <c r="J1408" s="15">
        <v>2</v>
      </c>
      <c r="K1408" s="26">
        <f t="shared" si="65"/>
        <v>1405.30507978542</v>
      </c>
      <c r="L1408" s="27">
        <f>IF(H1408&lt;VLOOKUP(B1408,'Plot Info'!$A$2:$T$500,9,FALSE),K1408*0.0001*(1/VLOOKUP(B1408,'Plot Info'!$A$2:$T$500,12,FALSE)),K1408*0.0001*(1/VLOOKUP(B1408,'Plot Info'!$A$2:$T$500,13,FALSE)))</f>
        <v>1.1183062500000001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19.3</v>
      </c>
      <c r="P1408" s="12">
        <v>345</v>
      </c>
    </row>
    <row r="1409" spans="1:16">
      <c r="A1409" s="27" t="str">
        <f t="shared" si="63"/>
        <v>WCB024</v>
      </c>
      <c r="B1409" s="4" t="s">
        <v>403</v>
      </c>
      <c r="C1409" s="27" t="str">
        <f>VLOOKUP(B1409,'Plot Info'!$A$2:$T$500,2,FALSE)</f>
        <v>Willow Creek</v>
      </c>
      <c r="D1409" s="38" t="s">
        <v>222</v>
      </c>
      <c r="E1409" s="4" t="s">
        <v>11</v>
      </c>
      <c r="F1409" s="4" t="s">
        <v>16</v>
      </c>
      <c r="G1409" s="35" t="str">
        <f t="shared" si="64"/>
        <v>LIVE</v>
      </c>
      <c r="H1409" s="41">
        <v>22.5</v>
      </c>
      <c r="I1409" s="12">
        <v>1</v>
      </c>
      <c r="J1409" s="15">
        <v>2</v>
      </c>
      <c r="K1409" s="26">
        <f t="shared" si="65"/>
        <v>397.60782021995817</v>
      </c>
      <c r="L1409" s="27">
        <f>IF(H1409&lt;VLOOKUP(B1409,'Plot Info'!$A$2:$T$500,9,FALSE),K1409*0.0001*(1/VLOOKUP(B1409,'Plot Info'!$A$2:$T$500,12,FALSE)),K1409*0.0001*(1/VLOOKUP(B1409,'Plot Info'!$A$2:$T$500,13,FALSE)))</f>
        <v>0.31640624999999994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13.85</v>
      </c>
      <c r="P1409" s="12">
        <v>328</v>
      </c>
    </row>
    <row r="1410" spans="1:16">
      <c r="A1410" s="27" t="str">
        <f t="shared" ref="A1410:A1473" si="66">CONCATENATE(B1410,D1410)</f>
        <v>WCB025</v>
      </c>
      <c r="B1410" s="4" t="s">
        <v>403</v>
      </c>
      <c r="C1410" s="27" t="str">
        <f>VLOOKUP(B1410,'Plot Info'!$A$2:$T$500,2,FALSE)</f>
        <v>Willow Creek</v>
      </c>
      <c r="D1410" s="38" t="s">
        <v>223</v>
      </c>
      <c r="E1410" s="4" t="s">
        <v>11</v>
      </c>
      <c r="F1410" s="4" t="s">
        <v>15</v>
      </c>
      <c r="G1410" s="35" t="str">
        <f t="shared" ref="G1410:G1473" si="67">IF(F1410="*","DEAD","LIVE")</f>
        <v>LIVE</v>
      </c>
      <c r="H1410" s="41">
        <v>31</v>
      </c>
      <c r="I1410" s="12">
        <v>1</v>
      </c>
      <c r="J1410" s="15">
        <v>2</v>
      </c>
      <c r="K1410" s="26">
        <f t="shared" ref="K1410:K1473" si="68">((H1410/2)^2)*PI()*I1410</f>
        <v>754.76763502494782</v>
      </c>
      <c r="L1410" s="27">
        <f>IF(H1410&lt;VLOOKUP(B1410,'Plot Info'!$A$2:$T$500,9,FALSE),K1410*0.0001*(1/VLOOKUP(B1410,'Plot Info'!$A$2:$T$500,12,FALSE)),K1410*0.0001*(1/VLOOKUP(B1410,'Plot Info'!$A$2:$T$500,13,FALSE)))</f>
        <v>0.60062499999999996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9.35</v>
      </c>
      <c r="P1410" s="12">
        <v>348</v>
      </c>
    </row>
    <row r="1411" spans="1:16">
      <c r="A1411" s="27" t="str">
        <f t="shared" si="66"/>
        <v>WCB026</v>
      </c>
      <c r="B1411" s="4" t="s">
        <v>403</v>
      </c>
      <c r="C1411" s="27" t="str">
        <f>VLOOKUP(B1411,'Plot Info'!$A$2:$T$500,2,FALSE)</f>
        <v>Willow Creek</v>
      </c>
      <c r="D1411" s="38" t="s">
        <v>224</v>
      </c>
      <c r="E1411" s="4" t="s">
        <v>11</v>
      </c>
      <c r="F1411" s="4" t="s">
        <v>81</v>
      </c>
      <c r="G1411" s="35" t="str">
        <f t="shared" si="67"/>
        <v>DEAD</v>
      </c>
      <c r="H1411" s="41">
        <v>28.5</v>
      </c>
      <c r="I1411" s="12">
        <v>1</v>
      </c>
      <c r="J1411" s="15">
        <v>2</v>
      </c>
      <c r="K1411" s="26">
        <f t="shared" si="68"/>
        <v>637.93965821957738</v>
      </c>
      <c r="L1411" s="27">
        <f>IF(H1411&lt;VLOOKUP(B1411,'Plot Info'!$A$2:$T$500,9,FALSE),K1411*0.0001*(1/VLOOKUP(B1411,'Plot Info'!$A$2:$T$500,12,FALSE)),K1411*0.0001*(1/VLOOKUP(B1411,'Plot Info'!$A$2:$T$500,13,FALSE)))</f>
        <v>0.50765625000000003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4.91</v>
      </c>
      <c r="P1411" s="12">
        <v>328</v>
      </c>
    </row>
    <row r="1412" spans="1:16">
      <c r="A1412" s="27" t="str">
        <f t="shared" si="66"/>
        <v>WCB027</v>
      </c>
      <c r="B1412" s="4" t="s">
        <v>403</v>
      </c>
      <c r="C1412" s="27" t="str">
        <f>VLOOKUP(B1412,'Plot Info'!$A$2:$T$500,2,FALSE)</f>
        <v>Willow Creek</v>
      </c>
      <c r="D1412" s="38" t="s">
        <v>225</v>
      </c>
      <c r="E1412" s="4" t="s">
        <v>11</v>
      </c>
      <c r="F1412" s="4" t="s">
        <v>15</v>
      </c>
      <c r="G1412" s="35" t="str">
        <f t="shared" si="67"/>
        <v>LIVE</v>
      </c>
      <c r="H1412" s="41">
        <v>28.3</v>
      </c>
      <c r="I1412" s="12">
        <v>1</v>
      </c>
      <c r="J1412" s="15">
        <v>2</v>
      </c>
      <c r="K1412" s="26">
        <f t="shared" si="68"/>
        <v>629.01753508338231</v>
      </c>
      <c r="L1412" s="27">
        <f>IF(H1412&lt;VLOOKUP(B1412,'Plot Info'!$A$2:$T$500,9,FALSE),K1412*0.0001*(1/VLOOKUP(B1412,'Plot Info'!$A$2:$T$500,12,FALSE)),K1412*0.0001*(1/VLOOKUP(B1412,'Plot Info'!$A$2:$T$500,13,FALSE)))</f>
        <v>0.50055625000000004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9.1</v>
      </c>
      <c r="P1412" s="12">
        <v>315</v>
      </c>
    </row>
    <row r="1413" spans="1:16">
      <c r="A1413" s="27" t="str">
        <f t="shared" si="66"/>
        <v>WCB028</v>
      </c>
      <c r="B1413" s="4" t="s">
        <v>403</v>
      </c>
      <c r="C1413" s="27" t="str">
        <f>VLOOKUP(B1413,'Plot Info'!$A$2:$T$500,2,FALSE)</f>
        <v>Willow Creek</v>
      </c>
      <c r="D1413" s="38" t="s">
        <v>226</v>
      </c>
      <c r="E1413" s="4" t="s">
        <v>19</v>
      </c>
      <c r="F1413" s="13" t="s">
        <v>15</v>
      </c>
      <c r="G1413" s="35" t="str">
        <f t="shared" si="67"/>
        <v>LIVE</v>
      </c>
      <c r="H1413" s="40">
        <v>30.4</v>
      </c>
      <c r="I1413" s="12">
        <v>1</v>
      </c>
      <c r="J1413" s="15">
        <v>2</v>
      </c>
      <c r="K1413" s="26">
        <f t="shared" si="68"/>
        <v>725.83356668538579</v>
      </c>
      <c r="L1413" s="27">
        <f>IF(H1413&lt;VLOOKUP(B1413,'Plot Info'!$A$2:$T$500,9,FALSE),K1413*0.0001*(1/VLOOKUP(B1413,'Plot Info'!$A$2:$T$500,12,FALSE)),K1413*0.0001*(1/VLOOKUP(B1413,'Plot Info'!$A$2:$T$500,13,FALSE)))</f>
        <v>0.5776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18.2</v>
      </c>
      <c r="P1413" s="12">
        <v>295</v>
      </c>
    </row>
    <row r="1414" spans="1:16">
      <c r="A1414" s="27" t="str">
        <f t="shared" si="66"/>
        <v>WCB029</v>
      </c>
      <c r="B1414" s="4" t="s">
        <v>403</v>
      </c>
      <c r="C1414" s="27" t="str">
        <f>VLOOKUP(B1414,'Plot Info'!$A$2:$T$500,2,FALSE)</f>
        <v>Willow Creek</v>
      </c>
      <c r="D1414" s="38" t="s">
        <v>227</v>
      </c>
      <c r="E1414" s="4" t="s">
        <v>11</v>
      </c>
      <c r="F1414" s="13" t="s">
        <v>15</v>
      </c>
      <c r="G1414" s="35" t="str">
        <f t="shared" si="67"/>
        <v>LIVE</v>
      </c>
      <c r="H1414" s="40">
        <v>27</v>
      </c>
      <c r="I1414" s="12">
        <v>1</v>
      </c>
      <c r="J1414" s="15">
        <v>2</v>
      </c>
      <c r="K1414" s="26">
        <f t="shared" si="68"/>
        <v>572.55526111673976</v>
      </c>
      <c r="L1414" s="27">
        <f>IF(H1414&lt;VLOOKUP(B1414,'Plot Info'!$A$2:$T$500,9,FALSE),K1414*0.0001*(1/VLOOKUP(B1414,'Plot Info'!$A$2:$T$500,12,FALSE)),K1414*0.0001*(1/VLOOKUP(B1414,'Plot Info'!$A$2:$T$500,13,FALSE)))</f>
        <v>0.45562499999999995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N1414"/>
      <c r="O1414" s="40">
        <v>13.24</v>
      </c>
      <c r="P1414" s="12">
        <v>297</v>
      </c>
    </row>
    <row r="1415" spans="1:16">
      <c r="A1415" s="27" t="str">
        <f t="shared" si="66"/>
        <v>WCB030</v>
      </c>
      <c r="B1415" s="4" t="s">
        <v>403</v>
      </c>
      <c r="C1415" s="27" t="str">
        <f>VLOOKUP(B1415,'Plot Info'!$A$2:$T$500,2,FALSE)</f>
        <v>Willow Creek</v>
      </c>
      <c r="D1415" s="38" t="s">
        <v>228</v>
      </c>
      <c r="E1415" s="4" t="s">
        <v>19</v>
      </c>
      <c r="F1415" s="13" t="s">
        <v>15</v>
      </c>
      <c r="G1415" s="35" t="str">
        <f t="shared" si="67"/>
        <v>LIVE</v>
      </c>
      <c r="H1415" s="40">
        <v>35.4</v>
      </c>
      <c r="I1415" s="12">
        <v>1</v>
      </c>
      <c r="J1415" s="15">
        <v>2</v>
      </c>
      <c r="K1415" s="26">
        <f t="shared" si="68"/>
        <v>984.22956244314616</v>
      </c>
      <c r="L1415" s="27">
        <f>IF(H1415&lt;VLOOKUP(B1415,'Plot Info'!$A$2:$T$500,9,FALSE),K1415*0.0001*(1/VLOOKUP(B1415,'Plot Info'!$A$2:$T$500,12,FALSE)),K1415*0.0001*(1/VLOOKUP(B1415,'Plot Info'!$A$2:$T$500,13,FALSE)))</f>
        <v>0.78322499999999984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N1415"/>
      <c r="O1415" s="40">
        <v>17.7</v>
      </c>
      <c r="P1415" s="12">
        <v>286</v>
      </c>
    </row>
    <row r="1416" spans="1:16">
      <c r="A1416" s="27" t="str">
        <f t="shared" si="66"/>
        <v>WCB031</v>
      </c>
      <c r="B1416" s="4" t="s">
        <v>403</v>
      </c>
      <c r="C1416" s="27" t="str">
        <f>VLOOKUP(B1416,'Plot Info'!$A$2:$T$500,2,FALSE)</f>
        <v>Willow Creek</v>
      </c>
      <c r="D1416" s="38" t="s">
        <v>229</v>
      </c>
      <c r="E1416" s="4" t="s">
        <v>11</v>
      </c>
      <c r="F1416" s="13" t="s">
        <v>15</v>
      </c>
      <c r="G1416" s="35" t="str">
        <f t="shared" si="67"/>
        <v>LIVE</v>
      </c>
      <c r="H1416" s="40">
        <v>26.8</v>
      </c>
      <c r="I1416" s="12">
        <v>1</v>
      </c>
      <c r="J1416" s="15">
        <v>2</v>
      </c>
      <c r="K1416" s="26">
        <f t="shared" si="68"/>
        <v>564.10437687858325</v>
      </c>
      <c r="L1416" s="27">
        <f>IF(H1416&lt;VLOOKUP(B1416,'Plot Info'!$A$2:$T$500,9,FALSE),K1416*0.0001*(1/VLOOKUP(B1416,'Plot Info'!$A$2:$T$500,12,FALSE)),K1416*0.0001*(1/VLOOKUP(B1416,'Plot Info'!$A$2:$T$500,13,FALSE)))</f>
        <v>0.44889999999999997</v>
      </c>
      <c r="M1416" s="27">
        <f>IF(H1416&lt;VLOOKUP(B1416,'Plot Info'!$A$2:$T$500,9,FALSE),I1416*1/(VLOOKUP(B1416,'Plot Info'!$A$2:$T$500,12,FALSE)),I1416*1/(VLOOKUP(B1416,'Plot Info'!$A$2:$T$500,13,FALSE)))</f>
        <v>7.9577471545947667</v>
      </c>
      <c r="N1416"/>
      <c r="O1416" s="40">
        <v>15.88</v>
      </c>
      <c r="P1416" s="12">
        <v>257</v>
      </c>
    </row>
    <row r="1417" spans="1:16">
      <c r="A1417" s="27" t="str">
        <f t="shared" si="66"/>
        <v>WCB032</v>
      </c>
      <c r="B1417" s="4" t="s">
        <v>403</v>
      </c>
      <c r="C1417" s="27" t="str">
        <f>VLOOKUP(B1417,'Plot Info'!$A$2:$T$500,2,FALSE)</f>
        <v>Willow Creek</v>
      </c>
      <c r="D1417" s="38" t="s">
        <v>230</v>
      </c>
      <c r="E1417" s="4" t="s">
        <v>11</v>
      </c>
      <c r="F1417" s="13" t="s">
        <v>15</v>
      </c>
      <c r="G1417" s="35" t="str">
        <f t="shared" si="67"/>
        <v>LIVE</v>
      </c>
      <c r="H1417" s="40">
        <v>25.3</v>
      </c>
      <c r="I1417" s="12">
        <v>1</v>
      </c>
      <c r="J1417" s="15">
        <v>2</v>
      </c>
      <c r="K1417" s="26">
        <f t="shared" si="68"/>
        <v>502.72551040907268</v>
      </c>
      <c r="L1417" s="27">
        <f>IF(H1417&lt;VLOOKUP(B1417,'Plot Info'!$A$2:$T$500,9,FALSE),K1417*0.0001*(1/VLOOKUP(B1417,'Plot Info'!$A$2:$T$500,12,FALSE)),K1417*0.0001*(1/VLOOKUP(B1417,'Plot Info'!$A$2:$T$500,13,FALSE)))</f>
        <v>0.40005625</v>
      </c>
      <c r="M1417" s="27">
        <f>IF(H1417&lt;VLOOKUP(B1417,'Plot Info'!$A$2:$T$500,9,FALSE),I1417*1/(VLOOKUP(B1417,'Plot Info'!$A$2:$T$500,12,FALSE)),I1417*1/(VLOOKUP(B1417,'Plot Info'!$A$2:$T$500,13,FALSE)))</f>
        <v>7.9577471545947667</v>
      </c>
      <c r="O1417" s="40">
        <v>14.45</v>
      </c>
      <c r="P1417" s="12">
        <v>265</v>
      </c>
    </row>
    <row r="1418" spans="1:16">
      <c r="A1418" s="27" t="str">
        <f t="shared" si="66"/>
        <v>WCB033</v>
      </c>
      <c r="B1418" s="4" t="s">
        <v>403</v>
      </c>
      <c r="C1418" s="27" t="str">
        <f>VLOOKUP(B1418,'Plot Info'!$A$2:$T$500,2,FALSE)</f>
        <v>Willow Creek</v>
      </c>
      <c r="D1418" s="38" t="s">
        <v>231</v>
      </c>
      <c r="E1418" s="4" t="s">
        <v>19</v>
      </c>
      <c r="F1418" s="13" t="s">
        <v>15</v>
      </c>
      <c r="G1418" s="35" t="str">
        <f t="shared" si="67"/>
        <v>LIVE</v>
      </c>
      <c r="H1418" s="40">
        <v>29.2</v>
      </c>
      <c r="I1418" s="12">
        <v>1</v>
      </c>
      <c r="J1418" s="15">
        <v>2</v>
      </c>
      <c r="K1418" s="26">
        <f t="shared" si="68"/>
        <v>669.66189003920033</v>
      </c>
      <c r="L1418" s="27">
        <f>IF(H1418&lt;VLOOKUP(B1418,'Plot Info'!$A$2:$T$500,9,FALSE),K1418*0.0001*(1/VLOOKUP(B1418,'Plot Info'!$A$2:$T$500,12,FALSE)),K1418*0.0001*(1/VLOOKUP(B1418,'Plot Info'!$A$2:$T$500,13,FALSE)))</f>
        <v>0.53290000000000004</v>
      </c>
      <c r="M1418" s="27">
        <f>IF(H1418&lt;VLOOKUP(B1418,'Plot Info'!$A$2:$T$500,9,FALSE),I1418*1/(VLOOKUP(B1418,'Plot Info'!$A$2:$T$500,12,FALSE)),I1418*1/(VLOOKUP(B1418,'Plot Info'!$A$2:$T$500,13,FALSE)))</f>
        <v>7.9577471545947667</v>
      </c>
      <c r="O1418" s="40">
        <v>10.81</v>
      </c>
      <c r="P1418" s="12">
        <v>263</v>
      </c>
    </row>
    <row r="1419" spans="1:16">
      <c r="A1419" s="27" t="str">
        <f t="shared" si="66"/>
        <v>WCB034</v>
      </c>
      <c r="B1419" s="4" t="s">
        <v>403</v>
      </c>
      <c r="C1419" s="27" t="str">
        <f>VLOOKUP(B1419,'Plot Info'!$A$2:$T$500,2,FALSE)</f>
        <v>Willow Creek</v>
      </c>
      <c r="D1419" s="38" t="s">
        <v>232</v>
      </c>
      <c r="E1419" s="4" t="s">
        <v>19</v>
      </c>
      <c r="F1419" s="13" t="s">
        <v>15</v>
      </c>
      <c r="G1419" s="35" t="str">
        <f t="shared" si="67"/>
        <v>LIVE</v>
      </c>
      <c r="H1419" s="40">
        <v>34.9</v>
      </c>
      <c r="I1419" s="12">
        <v>1</v>
      </c>
      <c r="J1419" s="15">
        <v>2</v>
      </c>
      <c r="K1419" s="26">
        <f t="shared" si="68"/>
        <v>956.62281699972596</v>
      </c>
      <c r="L1419" s="27">
        <f>IF(H1419&lt;VLOOKUP(B1419,'Plot Info'!$A$2:$T$500,9,FALSE),K1419*0.0001*(1/VLOOKUP(B1419,'Plot Info'!$A$2:$T$500,12,FALSE)),K1419*0.0001*(1/VLOOKUP(B1419,'Plot Info'!$A$2:$T$500,13,FALSE)))</f>
        <v>0.76125624999999997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5.89</v>
      </c>
      <c r="P1419" s="12">
        <v>240</v>
      </c>
    </row>
    <row r="1420" spans="1:16">
      <c r="A1420" s="27" t="str">
        <f t="shared" si="66"/>
        <v>WCB035</v>
      </c>
      <c r="B1420" s="4" t="s">
        <v>403</v>
      </c>
      <c r="C1420" s="27" t="str">
        <f>VLOOKUP(B1420,'Plot Info'!$A$2:$T$500,2,FALSE)</f>
        <v>Willow Creek</v>
      </c>
      <c r="D1420" s="38" t="s">
        <v>233</v>
      </c>
      <c r="E1420" s="4" t="s">
        <v>19</v>
      </c>
      <c r="F1420" s="13" t="s">
        <v>15</v>
      </c>
      <c r="G1420" s="35" t="str">
        <f t="shared" si="67"/>
        <v>LIVE</v>
      </c>
      <c r="H1420" s="40">
        <v>23</v>
      </c>
      <c r="I1420" s="12">
        <v>1</v>
      </c>
      <c r="J1420" s="15">
        <v>2</v>
      </c>
      <c r="K1420" s="26">
        <f t="shared" si="68"/>
        <v>415.47562843725012</v>
      </c>
      <c r="L1420" s="27">
        <f>IF(H1420&lt;VLOOKUP(B1420,'Plot Info'!$A$2:$T$500,9,FALSE),K1420*0.0001*(1/VLOOKUP(B1420,'Plot Info'!$A$2:$T$500,12,FALSE)),K1420*0.0001*(1/VLOOKUP(B1420,'Plot Info'!$A$2:$T$500,13,FALSE)))</f>
        <v>0.330625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8.9499999999999993</v>
      </c>
      <c r="P1420" s="12">
        <v>239</v>
      </c>
    </row>
    <row r="1421" spans="1:16">
      <c r="A1421" s="27" t="str">
        <f t="shared" si="66"/>
        <v>WCB036</v>
      </c>
      <c r="B1421" s="4" t="s">
        <v>403</v>
      </c>
      <c r="C1421" s="27" t="str">
        <f>VLOOKUP(B1421,'Plot Info'!$A$2:$T$500,2,FALSE)</f>
        <v>Willow Creek</v>
      </c>
      <c r="D1421" s="38" t="s">
        <v>234</v>
      </c>
      <c r="E1421" s="4" t="s">
        <v>11</v>
      </c>
      <c r="F1421" s="13" t="s">
        <v>16</v>
      </c>
      <c r="G1421" s="35" t="str">
        <f t="shared" si="67"/>
        <v>LIVE</v>
      </c>
      <c r="H1421" s="40">
        <v>18</v>
      </c>
      <c r="I1421" s="12">
        <v>1</v>
      </c>
      <c r="J1421" s="15">
        <v>2</v>
      </c>
      <c r="K1421" s="26">
        <f t="shared" si="68"/>
        <v>254.46900494077323</v>
      </c>
      <c r="L1421" s="27">
        <f>IF(H1421&lt;VLOOKUP(B1421,'Plot Info'!$A$2:$T$500,9,FALSE),K1421*0.0001*(1/VLOOKUP(B1421,'Plot Info'!$A$2:$T$500,12,FALSE)),K1421*0.0001*(1/VLOOKUP(B1421,'Plot Info'!$A$2:$T$500,13,FALSE)))</f>
        <v>0.47928994082840237</v>
      </c>
      <c r="M1421" s="27">
        <f>IF(H1421&lt;VLOOKUP(B1421,'Plot Info'!$A$2:$T$500,9,FALSE),I1421*1/(VLOOKUP(B1421,'Plot Info'!$A$2:$T$500,12,FALSE)),I1421*1/(VLOOKUP(B1421,'Plot Info'!$A$2:$T$500,13,FALSE)))</f>
        <v>18.834904507916608</v>
      </c>
      <c r="O1421" s="40">
        <v>12.35</v>
      </c>
      <c r="P1421" s="12">
        <v>232</v>
      </c>
    </row>
    <row r="1422" spans="1:16">
      <c r="A1422" s="27" t="str">
        <f t="shared" si="66"/>
        <v>WCB037</v>
      </c>
      <c r="B1422" s="4" t="s">
        <v>403</v>
      </c>
      <c r="C1422" s="27" t="str">
        <f>VLOOKUP(B1422,'Plot Info'!$A$2:$T$500,2,FALSE)</f>
        <v>Willow Creek</v>
      </c>
      <c r="D1422" s="38" t="s">
        <v>235</v>
      </c>
      <c r="E1422" s="4" t="s">
        <v>19</v>
      </c>
      <c r="F1422" s="13" t="s">
        <v>15</v>
      </c>
      <c r="G1422" s="35" t="str">
        <f t="shared" si="67"/>
        <v>LIVE</v>
      </c>
      <c r="H1422" s="40">
        <v>41.5</v>
      </c>
      <c r="I1422" s="12">
        <v>1</v>
      </c>
      <c r="J1422" s="15">
        <v>2</v>
      </c>
      <c r="K1422" s="26">
        <f t="shared" si="68"/>
        <v>1352.6519869112553</v>
      </c>
      <c r="L1422" s="27">
        <f>IF(H1422&lt;VLOOKUP(B1422,'Plot Info'!$A$2:$T$500,9,FALSE),K1422*0.0001*(1/VLOOKUP(B1422,'Plot Info'!$A$2:$T$500,12,FALSE)),K1422*0.0001*(1/VLOOKUP(B1422,'Plot Info'!$A$2:$T$500,13,FALSE)))</f>
        <v>1.07640625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16.52</v>
      </c>
      <c r="P1422" s="12">
        <v>227</v>
      </c>
    </row>
    <row r="1423" spans="1:16">
      <c r="A1423" s="27" t="str">
        <f t="shared" si="66"/>
        <v>WCB038</v>
      </c>
      <c r="B1423" s="4" t="s">
        <v>403</v>
      </c>
      <c r="C1423" s="27" t="str">
        <f>VLOOKUP(B1423,'Plot Info'!$A$2:$T$500,2,FALSE)</f>
        <v>Willow Creek</v>
      </c>
      <c r="D1423" s="38" t="s">
        <v>238</v>
      </c>
      <c r="E1423" s="4" t="s">
        <v>19</v>
      </c>
      <c r="F1423" s="13" t="s">
        <v>15</v>
      </c>
      <c r="G1423" s="35" t="str">
        <f t="shared" si="67"/>
        <v>LIVE</v>
      </c>
      <c r="H1423" s="40">
        <v>28.3</v>
      </c>
      <c r="I1423" s="12">
        <v>1</v>
      </c>
      <c r="J1423" s="15">
        <v>2</v>
      </c>
      <c r="K1423" s="26">
        <f t="shared" si="68"/>
        <v>629.01753508338231</v>
      </c>
      <c r="L1423" s="27">
        <f>IF(H1423&lt;VLOOKUP(B1423,'Plot Info'!$A$2:$T$500,9,FALSE),K1423*0.0001*(1/VLOOKUP(B1423,'Plot Info'!$A$2:$T$500,12,FALSE)),K1423*0.0001*(1/VLOOKUP(B1423,'Plot Info'!$A$2:$T$500,13,FALSE)))</f>
        <v>0.50055625000000004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19.5</v>
      </c>
      <c r="P1423" s="12">
        <v>202</v>
      </c>
    </row>
    <row r="1424" spans="1:16">
      <c r="A1424" s="27" t="str">
        <f t="shared" si="66"/>
        <v>WCB039</v>
      </c>
      <c r="B1424" s="4" t="s">
        <v>403</v>
      </c>
      <c r="C1424" s="27" t="str">
        <f>VLOOKUP(B1424,'Plot Info'!$A$2:$T$500,2,FALSE)</f>
        <v>Willow Creek</v>
      </c>
      <c r="D1424" s="38" t="s">
        <v>239</v>
      </c>
      <c r="E1424" s="4" t="s">
        <v>19</v>
      </c>
      <c r="F1424" s="13" t="s">
        <v>15</v>
      </c>
      <c r="G1424" s="35" t="str">
        <f t="shared" si="67"/>
        <v>LIVE</v>
      </c>
      <c r="H1424" s="40">
        <v>20.8</v>
      </c>
      <c r="I1424" s="12">
        <v>1</v>
      </c>
      <c r="J1424" s="15">
        <v>2</v>
      </c>
      <c r="K1424" s="26">
        <f t="shared" si="68"/>
        <v>339.79466141227203</v>
      </c>
      <c r="L1424" s="27">
        <f>IF(H1424&lt;VLOOKUP(B1424,'Plot Info'!$A$2:$T$500,9,FALSE),K1424*0.0001*(1/VLOOKUP(B1424,'Plot Info'!$A$2:$T$500,12,FALSE)),K1424*0.0001*(1/VLOOKUP(B1424,'Plot Info'!$A$2:$T$500,13,FALSE)))</f>
        <v>0.27039999999999997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N1424" s="8" t="s">
        <v>408</v>
      </c>
      <c r="O1424" s="40">
        <v>19.52</v>
      </c>
      <c r="P1424" s="12">
        <v>200</v>
      </c>
    </row>
    <row r="1425" spans="1:16">
      <c r="A1425" s="27" t="str">
        <f t="shared" si="66"/>
        <v>WCB040</v>
      </c>
      <c r="B1425" s="4" t="s">
        <v>403</v>
      </c>
      <c r="C1425" s="27" t="str">
        <f>VLOOKUP(B1425,'Plot Info'!$A$2:$T$500,2,FALSE)</f>
        <v>Willow Creek</v>
      </c>
      <c r="D1425" s="38" t="s">
        <v>240</v>
      </c>
      <c r="E1425" s="4" t="s">
        <v>19</v>
      </c>
      <c r="F1425" s="13" t="s">
        <v>15</v>
      </c>
      <c r="G1425" s="35" t="str">
        <f t="shared" si="67"/>
        <v>LIVE</v>
      </c>
      <c r="H1425" s="40">
        <v>29.5</v>
      </c>
      <c r="I1425" s="12">
        <v>1</v>
      </c>
      <c r="J1425" s="15">
        <v>2</v>
      </c>
      <c r="K1425" s="26">
        <f t="shared" si="68"/>
        <v>683.4927516966294</v>
      </c>
      <c r="L1425" s="27">
        <f>IF(H1425&lt;VLOOKUP(B1425,'Plot Info'!$A$2:$T$500,9,FALSE),K1425*0.0001*(1/VLOOKUP(B1425,'Plot Info'!$A$2:$T$500,12,FALSE)),K1425*0.0001*(1/VLOOKUP(B1425,'Plot Info'!$A$2:$T$500,13,FALSE)))</f>
        <v>0.54390624999999992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15.53</v>
      </c>
      <c r="P1425" s="12">
        <v>195</v>
      </c>
    </row>
    <row r="1426" spans="1:16">
      <c r="A1426" s="27" t="str">
        <f t="shared" si="66"/>
        <v>WCB041</v>
      </c>
      <c r="B1426" s="4" t="s">
        <v>403</v>
      </c>
      <c r="C1426" s="27" t="str">
        <f>VLOOKUP(B1426,'Plot Info'!$A$2:$T$500,2,FALSE)</f>
        <v>Willow Creek</v>
      </c>
      <c r="D1426" s="38" t="s">
        <v>241</v>
      </c>
      <c r="E1426" s="4" t="s">
        <v>19</v>
      </c>
      <c r="F1426" s="13" t="s">
        <v>15</v>
      </c>
      <c r="G1426" s="35" t="str">
        <f t="shared" si="67"/>
        <v>LIVE</v>
      </c>
      <c r="H1426" s="40">
        <v>31</v>
      </c>
      <c r="I1426" s="12">
        <v>1</v>
      </c>
      <c r="J1426" s="15">
        <v>2</v>
      </c>
      <c r="K1426" s="26">
        <f t="shared" si="68"/>
        <v>754.76763502494782</v>
      </c>
      <c r="L1426" s="27">
        <f>IF(H1426&lt;VLOOKUP(B1426,'Plot Info'!$A$2:$T$500,9,FALSE),K1426*0.0001*(1/VLOOKUP(B1426,'Plot Info'!$A$2:$T$500,12,FALSE)),K1426*0.0001*(1/VLOOKUP(B1426,'Plot Info'!$A$2:$T$500,13,FALSE)))</f>
        <v>0.60062499999999996</v>
      </c>
      <c r="M1426" s="27">
        <f>IF(H1426&lt;VLOOKUP(B1426,'Plot Info'!$A$2:$T$500,9,FALSE),I1426*1/(VLOOKUP(B1426,'Plot Info'!$A$2:$T$500,12,FALSE)),I1426*1/(VLOOKUP(B1426,'Plot Info'!$A$2:$T$500,13,FALSE)))</f>
        <v>7.9577471545947667</v>
      </c>
      <c r="N1426" s="8" t="s">
        <v>409</v>
      </c>
      <c r="O1426" s="40">
        <v>8.65</v>
      </c>
      <c r="P1426" s="12">
        <v>215</v>
      </c>
    </row>
    <row r="1427" spans="1:16">
      <c r="A1427" s="27" t="str">
        <f t="shared" si="66"/>
        <v>WCC001</v>
      </c>
      <c r="B1427" s="4" t="s">
        <v>411</v>
      </c>
      <c r="C1427" s="27" t="str">
        <f>VLOOKUP(B1427,'Plot Info'!$A$2:$T$500,2,FALSE)</f>
        <v>Willow Creek</v>
      </c>
      <c r="D1427" s="38" t="s">
        <v>161</v>
      </c>
      <c r="E1427" s="4" t="s">
        <v>11</v>
      </c>
      <c r="F1427" s="13" t="s">
        <v>15</v>
      </c>
      <c r="G1427" s="35" t="str">
        <f t="shared" si="67"/>
        <v>LIVE</v>
      </c>
      <c r="H1427" s="40">
        <v>18.899999999999999</v>
      </c>
      <c r="I1427" s="12">
        <v>1</v>
      </c>
      <c r="J1427" s="15">
        <v>2</v>
      </c>
      <c r="K1427" s="26">
        <f t="shared" si="68"/>
        <v>280.55207794720246</v>
      </c>
      <c r="L1427" s="27">
        <f>IF(H1427&lt;VLOOKUP(B1427,'Plot Info'!$A$2:$T$500,9,FALSE),K1427*0.0001*(1/VLOOKUP(B1427,'Plot Info'!$A$2:$T$500,12,FALSE)),K1427*0.0001*(1/VLOOKUP(B1427,'Plot Info'!$A$2:$T$500,13,FALSE)))</f>
        <v>0.52841715976331349</v>
      </c>
      <c r="M1427" s="27">
        <f>IF(H1427&lt;VLOOKUP(B1427,'Plot Info'!$A$2:$T$500,9,FALSE),I1427*1/(VLOOKUP(B1427,'Plot Info'!$A$2:$T$500,12,FALSE)),I1427*1/(VLOOKUP(B1427,'Plot Info'!$A$2:$T$500,13,FALSE)))</f>
        <v>18.834904507916608</v>
      </c>
      <c r="O1427" s="40">
        <v>1.22</v>
      </c>
      <c r="P1427" s="12">
        <v>145</v>
      </c>
    </row>
    <row r="1428" spans="1:16">
      <c r="A1428" s="27" t="str">
        <f t="shared" si="66"/>
        <v>WCC002</v>
      </c>
      <c r="B1428" s="4" t="s">
        <v>411</v>
      </c>
      <c r="C1428" s="27" t="str">
        <f>VLOOKUP(B1428,'Plot Info'!$A$2:$T$500,2,FALSE)</f>
        <v>Willow Creek</v>
      </c>
      <c r="D1428" s="38" t="s">
        <v>162</v>
      </c>
      <c r="E1428" s="4" t="s">
        <v>18</v>
      </c>
      <c r="F1428" s="13" t="s">
        <v>15</v>
      </c>
      <c r="G1428" s="35" t="str">
        <f t="shared" si="67"/>
        <v>LIVE</v>
      </c>
      <c r="H1428" s="40">
        <v>33</v>
      </c>
      <c r="I1428" s="12">
        <v>1</v>
      </c>
      <c r="J1428" s="15">
        <v>2</v>
      </c>
      <c r="K1428" s="26">
        <f t="shared" si="68"/>
        <v>855.2985999398212</v>
      </c>
      <c r="L1428" s="27">
        <f>IF(H1428&lt;VLOOKUP(B1428,'Plot Info'!$A$2:$T$500,9,FALSE),K1428*0.0001*(1/VLOOKUP(B1428,'Plot Info'!$A$2:$T$500,12,FALSE)),K1428*0.0001*(1/VLOOKUP(B1428,'Plot Info'!$A$2:$T$500,13,FALSE)))</f>
        <v>0.68062499999999992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N1428" s="8" t="s">
        <v>414</v>
      </c>
      <c r="O1428" s="40">
        <v>6.22</v>
      </c>
      <c r="P1428" s="12">
        <v>187</v>
      </c>
    </row>
    <row r="1429" spans="1:16">
      <c r="A1429" s="27" t="str">
        <f t="shared" si="66"/>
        <v>WCC003</v>
      </c>
      <c r="B1429" s="4" t="s">
        <v>411</v>
      </c>
      <c r="C1429" s="27" t="str">
        <f>VLOOKUP(B1429,'Plot Info'!$A$2:$T$500,2,FALSE)</f>
        <v>Willow Creek</v>
      </c>
      <c r="D1429" s="38" t="s">
        <v>163</v>
      </c>
      <c r="E1429" s="4" t="s">
        <v>19</v>
      </c>
      <c r="F1429" s="13" t="s">
        <v>15</v>
      </c>
      <c r="G1429" s="35" t="str">
        <f t="shared" si="67"/>
        <v>LIVE</v>
      </c>
      <c r="H1429" s="40">
        <v>25.5</v>
      </c>
      <c r="I1429" s="12">
        <v>1</v>
      </c>
      <c r="J1429" s="15">
        <v>2</v>
      </c>
      <c r="K1429" s="26">
        <f t="shared" si="68"/>
        <v>510.70515574919074</v>
      </c>
      <c r="L1429" s="27">
        <f>IF(H1429&lt;VLOOKUP(B1429,'Plot Info'!$A$2:$T$500,9,FALSE),K1429*0.0001*(1/VLOOKUP(B1429,'Plot Info'!$A$2:$T$500,12,FALSE)),K1429*0.0001*(1/VLOOKUP(B1429,'Plot Info'!$A$2:$T$500,13,FALSE)))</f>
        <v>0.40640624999999997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9.2899999999999991</v>
      </c>
      <c r="P1429" s="12">
        <v>170</v>
      </c>
    </row>
    <row r="1430" spans="1:16">
      <c r="A1430" s="27" t="str">
        <f t="shared" si="66"/>
        <v>WCC004</v>
      </c>
      <c r="B1430" s="4" t="s">
        <v>411</v>
      </c>
      <c r="C1430" s="27" t="str">
        <f>VLOOKUP(B1430,'Plot Info'!$A$2:$T$500,2,FALSE)</f>
        <v>Willow Creek</v>
      </c>
      <c r="D1430" s="38" t="s">
        <v>164</v>
      </c>
      <c r="E1430" s="4" t="s">
        <v>19</v>
      </c>
      <c r="F1430" s="13" t="s">
        <v>15</v>
      </c>
      <c r="G1430" s="35" t="str">
        <f t="shared" si="67"/>
        <v>LIVE</v>
      </c>
      <c r="H1430" s="40">
        <v>30.1</v>
      </c>
      <c r="I1430" s="12">
        <v>1</v>
      </c>
      <c r="J1430" s="15">
        <v>2</v>
      </c>
      <c r="K1430" s="26">
        <f t="shared" si="68"/>
        <v>711.57859001972224</v>
      </c>
      <c r="L1430" s="27">
        <f>IF(H1430&lt;VLOOKUP(B1430,'Plot Info'!$A$2:$T$500,9,FALSE),K1430*0.0001*(1/VLOOKUP(B1430,'Plot Info'!$A$2:$T$500,12,FALSE)),K1430*0.0001*(1/VLOOKUP(B1430,'Plot Info'!$A$2:$T$500,13,FALSE)))</f>
        <v>0.56625625000000013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8.49</v>
      </c>
      <c r="P1430" s="12">
        <v>171</v>
      </c>
    </row>
    <row r="1431" spans="1:16">
      <c r="A1431" s="27" t="str">
        <f t="shared" si="66"/>
        <v>WCC005</v>
      </c>
      <c r="B1431" s="4" t="s">
        <v>411</v>
      </c>
      <c r="C1431" s="27" t="str">
        <f>VLOOKUP(B1431,'Plot Info'!$A$2:$T$500,2,FALSE)</f>
        <v>Willow Creek</v>
      </c>
      <c r="D1431" s="38" t="s">
        <v>165</v>
      </c>
      <c r="E1431" s="4" t="s">
        <v>11</v>
      </c>
      <c r="F1431" s="13" t="s">
        <v>15</v>
      </c>
      <c r="G1431" s="35" t="str">
        <f t="shared" si="67"/>
        <v>LIVE</v>
      </c>
      <c r="H1431" s="40">
        <v>29</v>
      </c>
      <c r="I1431" s="12">
        <v>1</v>
      </c>
      <c r="J1431" s="15">
        <v>2</v>
      </c>
      <c r="K1431" s="26">
        <f t="shared" si="68"/>
        <v>660.51985541725401</v>
      </c>
      <c r="L1431" s="27">
        <f>IF(H1431&lt;VLOOKUP(B1431,'Plot Info'!$A$2:$T$500,9,FALSE),K1431*0.0001*(1/VLOOKUP(B1431,'Plot Info'!$A$2:$T$500,12,FALSE)),K1431*0.0001*(1/VLOOKUP(B1431,'Plot Info'!$A$2:$T$500,13,FALSE)))</f>
        <v>0.52562500000000001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11.39</v>
      </c>
      <c r="P1431" s="12">
        <v>173</v>
      </c>
    </row>
    <row r="1432" spans="1:16">
      <c r="A1432" s="27" t="str">
        <f t="shared" si="66"/>
        <v>WCC006</v>
      </c>
      <c r="B1432" s="4" t="s">
        <v>411</v>
      </c>
      <c r="C1432" s="27" t="str">
        <f>VLOOKUP(B1432,'Plot Info'!$A$2:$T$500,2,FALSE)</f>
        <v>Willow Creek</v>
      </c>
      <c r="D1432" s="38" t="s">
        <v>166</v>
      </c>
      <c r="E1432" s="4" t="s">
        <v>11</v>
      </c>
      <c r="F1432" s="13" t="s">
        <v>16</v>
      </c>
      <c r="G1432" s="35" t="str">
        <f t="shared" si="67"/>
        <v>LIVE</v>
      </c>
      <c r="H1432" s="40">
        <v>25.8</v>
      </c>
      <c r="I1432" s="12">
        <v>1</v>
      </c>
      <c r="J1432" s="15">
        <v>2</v>
      </c>
      <c r="K1432" s="26">
        <f t="shared" si="68"/>
        <v>522.79243348387752</v>
      </c>
      <c r="L1432" s="27">
        <f>IF(H1432&lt;VLOOKUP(B1432,'Plot Info'!$A$2:$T$500,9,FALSE),K1432*0.0001*(1/VLOOKUP(B1432,'Plot Info'!$A$2:$T$500,12,FALSE)),K1432*0.0001*(1/VLOOKUP(B1432,'Plot Info'!$A$2:$T$500,13,FALSE)))</f>
        <v>0.41602500000000003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16.77</v>
      </c>
      <c r="P1432" s="12">
        <v>176</v>
      </c>
    </row>
    <row r="1433" spans="1:16">
      <c r="A1433" s="27" t="str">
        <f t="shared" si="66"/>
        <v>WCC007</v>
      </c>
      <c r="B1433" s="4" t="s">
        <v>411</v>
      </c>
      <c r="C1433" s="27" t="str">
        <f>VLOOKUP(B1433,'Plot Info'!$A$2:$T$500,2,FALSE)</f>
        <v>Willow Creek</v>
      </c>
      <c r="D1433" s="38" t="s">
        <v>167</v>
      </c>
      <c r="E1433" s="4" t="s">
        <v>11</v>
      </c>
      <c r="F1433" s="13" t="s">
        <v>15</v>
      </c>
      <c r="G1433" s="35" t="str">
        <f t="shared" si="67"/>
        <v>LIVE</v>
      </c>
      <c r="H1433" s="40">
        <v>25.6</v>
      </c>
      <c r="I1433" s="12">
        <v>1</v>
      </c>
      <c r="J1433" s="15">
        <v>2</v>
      </c>
      <c r="K1433" s="26">
        <f t="shared" si="68"/>
        <v>514.71854036415175</v>
      </c>
      <c r="L1433" s="27">
        <f>IF(H1433&lt;VLOOKUP(B1433,'Plot Info'!$A$2:$T$500,9,FALSE),K1433*0.0001*(1/VLOOKUP(B1433,'Plot Info'!$A$2:$T$500,12,FALSE)),K1433*0.0001*(1/VLOOKUP(B1433,'Plot Info'!$A$2:$T$500,13,FALSE)))</f>
        <v>0.40960000000000008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17.62</v>
      </c>
      <c r="P1433" s="12">
        <v>155</v>
      </c>
    </row>
    <row r="1434" spans="1:16">
      <c r="A1434" s="27" t="str">
        <f t="shared" si="66"/>
        <v>WCC008</v>
      </c>
      <c r="B1434" s="4" t="s">
        <v>411</v>
      </c>
      <c r="C1434" s="27" t="str">
        <f>VLOOKUP(B1434,'Plot Info'!$A$2:$T$500,2,FALSE)</f>
        <v>Willow Creek</v>
      </c>
      <c r="D1434" s="38" t="s">
        <v>168</v>
      </c>
      <c r="E1434" s="4" t="s">
        <v>11</v>
      </c>
      <c r="F1434" s="13" t="s">
        <v>15</v>
      </c>
      <c r="G1434" s="35" t="str">
        <f t="shared" si="67"/>
        <v>LIVE</v>
      </c>
      <c r="H1434" s="40">
        <v>25.9</v>
      </c>
      <c r="I1434" s="12">
        <v>1</v>
      </c>
      <c r="J1434" s="15">
        <v>2</v>
      </c>
      <c r="K1434" s="26">
        <f t="shared" si="68"/>
        <v>526.85294198864221</v>
      </c>
      <c r="L1434" s="27">
        <f>IF(H1434&lt;VLOOKUP(B1434,'Plot Info'!$A$2:$T$500,9,FALSE),K1434*0.0001*(1/VLOOKUP(B1434,'Plot Info'!$A$2:$T$500,12,FALSE)),K1434*0.0001*(1/VLOOKUP(B1434,'Plot Info'!$A$2:$T$500,13,FALSE)))</f>
        <v>0.41925624999999994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15.39</v>
      </c>
      <c r="P1434" s="12">
        <v>151</v>
      </c>
    </row>
    <row r="1435" spans="1:16">
      <c r="A1435" s="27" t="str">
        <f t="shared" si="66"/>
        <v>WCC009</v>
      </c>
      <c r="B1435" s="4" t="s">
        <v>411</v>
      </c>
      <c r="C1435" s="27" t="str">
        <f>VLOOKUP(B1435,'Plot Info'!$A$2:$T$500,2,FALSE)</f>
        <v>Willow Creek</v>
      </c>
      <c r="D1435" s="38" t="s">
        <v>169</v>
      </c>
      <c r="E1435" s="4" t="s">
        <v>11</v>
      </c>
      <c r="F1435" s="13" t="s">
        <v>15</v>
      </c>
      <c r="G1435" s="35" t="str">
        <f t="shared" si="67"/>
        <v>LIVE</v>
      </c>
      <c r="H1435" s="40">
        <v>23.7</v>
      </c>
      <c r="I1435" s="12">
        <v>1</v>
      </c>
      <c r="J1435" s="15">
        <v>2</v>
      </c>
      <c r="K1435" s="26">
        <f t="shared" si="68"/>
        <v>441.15029439871267</v>
      </c>
      <c r="L1435" s="27">
        <f>IF(H1435&lt;VLOOKUP(B1435,'Plot Info'!$A$2:$T$500,9,FALSE),K1435*0.0001*(1/VLOOKUP(B1435,'Plot Info'!$A$2:$T$500,12,FALSE)),K1435*0.0001*(1/VLOOKUP(B1435,'Plot Info'!$A$2:$T$500,13,FALSE)))</f>
        <v>0.35105624999999996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17.670000000000002</v>
      </c>
      <c r="P1435" s="12">
        <v>140</v>
      </c>
    </row>
    <row r="1436" spans="1:16">
      <c r="A1436" s="27" t="str">
        <f t="shared" si="66"/>
        <v>WCC010</v>
      </c>
      <c r="B1436" s="4" t="s">
        <v>411</v>
      </c>
      <c r="C1436" s="27" t="str">
        <f>VLOOKUP(B1436,'Plot Info'!$A$2:$T$500,2,FALSE)</f>
        <v>Willow Creek</v>
      </c>
      <c r="D1436" s="38" t="s">
        <v>170</v>
      </c>
      <c r="E1436" s="4" t="s">
        <v>19</v>
      </c>
      <c r="F1436" s="13" t="s">
        <v>15</v>
      </c>
      <c r="G1436" s="35" t="str">
        <f t="shared" si="67"/>
        <v>LIVE</v>
      </c>
      <c r="H1436" s="40">
        <v>32.299999999999997</v>
      </c>
      <c r="I1436" s="12">
        <v>1</v>
      </c>
      <c r="J1436" s="15">
        <v>2</v>
      </c>
      <c r="K1436" s="26">
        <f t="shared" si="68"/>
        <v>819.39804989092363</v>
      </c>
      <c r="L1436" s="27">
        <f>IF(H1436&lt;VLOOKUP(B1436,'Plot Info'!$A$2:$T$500,9,FALSE),K1436*0.0001*(1/VLOOKUP(B1436,'Plot Info'!$A$2:$T$500,12,FALSE)),K1436*0.0001*(1/VLOOKUP(B1436,'Plot Info'!$A$2:$T$500,13,FALSE)))</f>
        <v>0.65205624999999989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14.78</v>
      </c>
      <c r="P1436" s="12">
        <v>133</v>
      </c>
    </row>
    <row r="1437" spans="1:16">
      <c r="A1437" s="27" t="str">
        <f t="shared" si="66"/>
        <v>WCC011</v>
      </c>
      <c r="B1437" s="4" t="s">
        <v>411</v>
      </c>
      <c r="C1437" s="27" t="str">
        <f>VLOOKUP(B1437,'Plot Info'!$A$2:$T$500,2,FALSE)</f>
        <v>Willow Creek</v>
      </c>
      <c r="D1437" s="38" t="s">
        <v>171</v>
      </c>
      <c r="E1437" s="4" t="s">
        <v>11</v>
      </c>
      <c r="F1437" s="13" t="s">
        <v>15</v>
      </c>
      <c r="G1437" s="35" t="str">
        <f t="shared" si="67"/>
        <v>LIVE</v>
      </c>
      <c r="H1437" s="40">
        <v>20.6</v>
      </c>
      <c r="I1437" s="12">
        <v>1</v>
      </c>
      <c r="J1437" s="15">
        <v>2</v>
      </c>
      <c r="K1437" s="26">
        <f t="shared" si="68"/>
        <v>333.29156461934122</v>
      </c>
      <c r="L1437" s="27">
        <f>IF(H1437&lt;VLOOKUP(B1437,'Plot Info'!$A$2:$T$500,9,FALSE),K1437*0.0001*(1/VLOOKUP(B1437,'Plot Info'!$A$2:$T$500,12,FALSE)),K1437*0.0001*(1/VLOOKUP(B1437,'Plot Info'!$A$2:$T$500,13,FALSE)))</f>
        <v>0.26522500000000004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19.329999999999998</v>
      </c>
      <c r="P1437" s="12">
        <v>125</v>
      </c>
    </row>
    <row r="1438" spans="1:16">
      <c r="A1438" s="27" t="str">
        <f t="shared" si="66"/>
        <v>WCC012</v>
      </c>
      <c r="B1438" s="4" t="s">
        <v>411</v>
      </c>
      <c r="C1438" s="27" t="str">
        <f>VLOOKUP(B1438,'Plot Info'!$A$2:$T$500,2,FALSE)</f>
        <v>Willow Creek</v>
      </c>
      <c r="D1438" s="38" t="s">
        <v>172</v>
      </c>
      <c r="E1438" s="4" t="s">
        <v>19</v>
      </c>
      <c r="F1438" s="13" t="s">
        <v>15</v>
      </c>
      <c r="G1438" s="35" t="str">
        <f t="shared" si="67"/>
        <v>LIVE</v>
      </c>
      <c r="H1438" s="40">
        <v>46</v>
      </c>
      <c r="I1438" s="12">
        <v>1</v>
      </c>
      <c r="J1438" s="15">
        <v>2</v>
      </c>
      <c r="K1438" s="26">
        <f t="shared" si="68"/>
        <v>1661.9025137490005</v>
      </c>
      <c r="L1438" s="27">
        <f>IF(H1438&lt;VLOOKUP(B1438,'Plot Info'!$A$2:$T$500,9,FALSE),K1438*0.0001*(1/VLOOKUP(B1438,'Plot Info'!$A$2:$T$500,12,FALSE)),K1438*0.0001*(1/VLOOKUP(B1438,'Plot Info'!$A$2:$T$500,13,FALSE)))</f>
        <v>1.3225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8.58</v>
      </c>
      <c r="P1438" s="12">
        <v>124</v>
      </c>
    </row>
    <row r="1439" spans="1:16">
      <c r="A1439" s="27" t="str">
        <f t="shared" si="66"/>
        <v>WCC013</v>
      </c>
      <c r="B1439" s="4" t="s">
        <v>411</v>
      </c>
      <c r="C1439" s="27" t="str">
        <f>VLOOKUP(B1439,'Plot Info'!$A$2:$T$500,2,FALSE)</f>
        <v>Willow Creek</v>
      </c>
      <c r="D1439" s="38" t="s">
        <v>173</v>
      </c>
      <c r="E1439" s="4" t="s">
        <v>11</v>
      </c>
      <c r="F1439" s="13" t="s">
        <v>15</v>
      </c>
      <c r="G1439" s="35" t="str">
        <f t="shared" si="67"/>
        <v>LIVE</v>
      </c>
      <c r="H1439" s="40">
        <v>18.5</v>
      </c>
      <c r="I1439" s="12">
        <v>1</v>
      </c>
      <c r="J1439" s="15">
        <v>2</v>
      </c>
      <c r="K1439" s="26">
        <f t="shared" si="68"/>
        <v>268.80252142277669</v>
      </c>
      <c r="L1439" s="27">
        <f>IF(H1439&lt;VLOOKUP(B1439,'Plot Info'!$A$2:$T$500,9,FALSE),K1439*0.0001*(1/VLOOKUP(B1439,'Plot Info'!$A$2:$T$500,12,FALSE)),K1439*0.0001*(1/VLOOKUP(B1439,'Plot Info'!$A$2:$T$500,13,FALSE)))</f>
        <v>0.50628698224852076</v>
      </c>
      <c r="M1439" s="27">
        <f>IF(H1439&lt;VLOOKUP(B1439,'Plot Info'!$A$2:$T$500,9,FALSE),I1439*1/(VLOOKUP(B1439,'Plot Info'!$A$2:$T$500,12,FALSE)),I1439*1/(VLOOKUP(B1439,'Plot Info'!$A$2:$T$500,13,FALSE)))</f>
        <v>18.834904507916608</v>
      </c>
      <c r="O1439" s="40">
        <v>18.5</v>
      </c>
      <c r="P1439" s="12">
        <v>137</v>
      </c>
    </row>
    <row r="1440" spans="1:16">
      <c r="A1440" s="27" t="str">
        <f t="shared" si="66"/>
        <v>WCC014</v>
      </c>
      <c r="B1440" s="4" t="s">
        <v>411</v>
      </c>
      <c r="C1440" s="27" t="str">
        <f>VLOOKUP(B1440,'Plot Info'!$A$2:$T$500,2,FALSE)</f>
        <v>Willow Creek</v>
      </c>
      <c r="D1440" s="38" t="s">
        <v>174</v>
      </c>
      <c r="E1440" s="4" t="s">
        <v>11</v>
      </c>
      <c r="F1440" s="13" t="s">
        <v>16</v>
      </c>
      <c r="G1440" s="35" t="str">
        <f t="shared" si="67"/>
        <v>LIVE</v>
      </c>
      <c r="H1440" s="40">
        <v>24.9</v>
      </c>
      <c r="I1440" s="12">
        <v>1</v>
      </c>
      <c r="J1440" s="15">
        <v>2</v>
      </c>
      <c r="K1440" s="26">
        <f t="shared" si="68"/>
        <v>486.95471528805183</v>
      </c>
      <c r="L1440" s="27">
        <f>IF(H1440&lt;VLOOKUP(B1440,'Plot Info'!$A$2:$T$500,9,FALSE),K1440*0.0001*(1/VLOOKUP(B1440,'Plot Info'!$A$2:$T$500,12,FALSE)),K1440*0.0001*(1/VLOOKUP(B1440,'Plot Info'!$A$2:$T$500,13,FALSE)))</f>
        <v>0.38750624999999994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24.9</v>
      </c>
      <c r="P1440" s="12">
        <v>107</v>
      </c>
    </row>
    <row r="1441" spans="1:16">
      <c r="A1441" s="27" t="str">
        <f t="shared" si="66"/>
        <v>WCC015</v>
      </c>
      <c r="B1441" s="4" t="s">
        <v>411</v>
      </c>
      <c r="C1441" s="27" t="str">
        <f>VLOOKUP(B1441,'Plot Info'!$A$2:$T$500,2,FALSE)</f>
        <v>Willow Creek</v>
      </c>
      <c r="D1441" s="38" t="s">
        <v>175</v>
      </c>
      <c r="E1441" s="4" t="s">
        <v>11</v>
      </c>
      <c r="F1441" s="13" t="s">
        <v>16</v>
      </c>
      <c r="G1441" s="35" t="str">
        <f t="shared" si="67"/>
        <v>LIVE</v>
      </c>
      <c r="H1441" s="40">
        <v>21.9</v>
      </c>
      <c r="I1441" s="12">
        <v>1</v>
      </c>
      <c r="J1441" s="15">
        <v>2</v>
      </c>
      <c r="K1441" s="26">
        <f t="shared" si="68"/>
        <v>376.68481314705014</v>
      </c>
      <c r="L1441" s="27">
        <f>IF(H1441&lt;VLOOKUP(B1441,'Plot Info'!$A$2:$T$500,9,FALSE),K1441*0.0001*(1/VLOOKUP(B1441,'Plot Info'!$A$2:$T$500,12,FALSE)),K1441*0.0001*(1/VLOOKUP(B1441,'Plot Info'!$A$2:$T$500,13,FALSE)))</f>
        <v>0.29975625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21.9</v>
      </c>
      <c r="P1441" s="12">
        <v>112</v>
      </c>
    </row>
    <row r="1442" spans="1:16">
      <c r="A1442" s="27" t="str">
        <f t="shared" si="66"/>
        <v>WCC016</v>
      </c>
      <c r="B1442" s="4" t="s">
        <v>411</v>
      </c>
      <c r="C1442" s="27" t="str">
        <f>VLOOKUP(B1442,'Plot Info'!$A$2:$T$500,2,FALSE)</f>
        <v>Willow Creek</v>
      </c>
      <c r="D1442" s="38" t="s">
        <v>176</v>
      </c>
      <c r="E1442" s="4" t="s">
        <v>19</v>
      </c>
      <c r="F1442" s="13" t="s">
        <v>15</v>
      </c>
      <c r="G1442" s="35" t="str">
        <f t="shared" si="67"/>
        <v>LIVE</v>
      </c>
      <c r="H1442" s="40">
        <v>28.1</v>
      </c>
      <c r="I1442" s="12">
        <v>1</v>
      </c>
      <c r="J1442" s="15">
        <v>2</v>
      </c>
      <c r="K1442" s="26">
        <f t="shared" si="68"/>
        <v>620.15824380025924</v>
      </c>
      <c r="L1442" s="27">
        <f>IF(H1442&lt;VLOOKUP(B1442,'Plot Info'!$A$2:$T$500,9,FALSE),K1442*0.0001*(1/VLOOKUP(B1442,'Plot Info'!$A$2:$T$500,12,FALSE)),K1442*0.0001*(1/VLOOKUP(B1442,'Plot Info'!$A$2:$T$500,13,FALSE)))</f>
        <v>0.49350625000000004</v>
      </c>
      <c r="M1442" s="27">
        <f>IF(H1442&lt;VLOOKUP(B1442,'Plot Info'!$A$2:$T$500,9,FALSE),I1442*1/(VLOOKUP(B1442,'Plot Info'!$A$2:$T$500,12,FALSE)),I1442*1/(VLOOKUP(B1442,'Plot Info'!$A$2:$T$500,13,FALSE)))</f>
        <v>7.9577471545947667</v>
      </c>
      <c r="N1442" s="8" t="s">
        <v>415</v>
      </c>
      <c r="O1442" s="40">
        <v>28.1</v>
      </c>
      <c r="P1442" s="12">
        <v>114</v>
      </c>
    </row>
    <row r="1443" spans="1:16">
      <c r="A1443" s="27" t="str">
        <f t="shared" si="66"/>
        <v>WCC017</v>
      </c>
      <c r="B1443" s="4" t="s">
        <v>411</v>
      </c>
      <c r="C1443" s="27" t="str">
        <f>VLOOKUP(B1443,'Plot Info'!$A$2:$T$500,2,FALSE)</f>
        <v>Willow Creek</v>
      </c>
      <c r="D1443" s="38" t="s">
        <v>177</v>
      </c>
      <c r="E1443" s="4" t="s">
        <v>11</v>
      </c>
      <c r="F1443" s="13" t="s">
        <v>15</v>
      </c>
      <c r="G1443" s="35" t="str">
        <f t="shared" si="67"/>
        <v>LIVE</v>
      </c>
      <c r="H1443" s="40">
        <v>25.9</v>
      </c>
      <c r="I1443" s="12">
        <v>1</v>
      </c>
      <c r="J1443" s="15">
        <v>2</v>
      </c>
      <c r="K1443" s="26">
        <f t="shared" si="68"/>
        <v>526.85294198864221</v>
      </c>
      <c r="L1443" s="27">
        <f>IF(H1443&lt;VLOOKUP(B1443,'Plot Info'!$A$2:$T$500,9,FALSE),K1443*0.0001*(1/VLOOKUP(B1443,'Plot Info'!$A$2:$T$500,12,FALSE)),K1443*0.0001*(1/VLOOKUP(B1443,'Plot Info'!$A$2:$T$500,13,FALSE)))</f>
        <v>0.41925624999999994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N1443" s="8" t="s">
        <v>416</v>
      </c>
      <c r="O1443" s="40">
        <v>25.9</v>
      </c>
      <c r="P1443" s="12">
        <v>100</v>
      </c>
    </row>
    <row r="1444" spans="1:16">
      <c r="A1444" s="27" t="str">
        <f t="shared" si="66"/>
        <v>WCC018</v>
      </c>
      <c r="B1444" s="4" t="s">
        <v>411</v>
      </c>
      <c r="C1444" s="27" t="str">
        <f>VLOOKUP(B1444,'Plot Info'!$A$2:$T$500,2,FALSE)</f>
        <v>Willow Creek</v>
      </c>
      <c r="D1444" s="38" t="s">
        <v>178</v>
      </c>
      <c r="E1444" s="4" t="s">
        <v>19</v>
      </c>
      <c r="F1444" s="13" t="s">
        <v>15</v>
      </c>
      <c r="G1444" s="35" t="str">
        <f t="shared" si="67"/>
        <v>LIVE</v>
      </c>
      <c r="H1444" s="40">
        <v>31.5</v>
      </c>
      <c r="I1444" s="12">
        <v>1</v>
      </c>
      <c r="J1444" s="15">
        <v>2</v>
      </c>
      <c r="K1444" s="26">
        <f t="shared" si="68"/>
        <v>779.31132763111805</v>
      </c>
      <c r="L1444" s="27">
        <f>IF(H1444&lt;VLOOKUP(B1444,'Plot Info'!$A$2:$T$500,9,FALSE),K1444*0.0001*(1/VLOOKUP(B1444,'Plot Info'!$A$2:$T$500,12,FALSE)),K1444*0.0001*(1/VLOOKUP(B1444,'Plot Info'!$A$2:$T$500,13,FALSE)))</f>
        <v>0.62015624999999996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31.5</v>
      </c>
      <c r="P1444" s="12">
        <v>82</v>
      </c>
    </row>
    <row r="1445" spans="1:16">
      <c r="A1445" s="27" t="str">
        <f t="shared" si="66"/>
        <v>WCC019</v>
      </c>
      <c r="B1445" s="4" t="s">
        <v>411</v>
      </c>
      <c r="C1445" s="27" t="str">
        <f>VLOOKUP(B1445,'Plot Info'!$A$2:$T$500,2,FALSE)</f>
        <v>Willow Creek</v>
      </c>
      <c r="D1445" s="38" t="s">
        <v>179</v>
      </c>
      <c r="E1445" s="4" t="s">
        <v>19</v>
      </c>
      <c r="F1445" s="13" t="s">
        <v>15</v>
      </c>
      <c r="G1445" s="35" t="str">
        <f t="shared" si="67"/>
        <v>LIVE</v>
      </c>
      <c r="H1445" s="40">
        <v>32.1</v>
      </c>
      <c r="I1445" s="12">
        <v>1</v>
      </c>
      <c r="J1445" s="15">
        <v>2</v>
      </c>
      <c r="K1445" s="26">
        <f t="shared" si="68"/>
        <v>809.28212154636469</v>
      </c>
      <c r="L1445" s="27">
        <f>IF(H1445&lt;VLOOKUP(B1445,'Plot Info'!$A$2:$T$500,9,FALSE),K1445*0.0001*(1/VLOOKUP(B1445,'Plot Info'!$A$2:$T$500,12,FALSE)),K1445*0.0001*(1/VLOOKUP(B1445,'Plot Info'!$A$2:$T$500,13,FALSE)))</f>
        <v>0.64400625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N1445" s="8" t="s">
        <v>417</v>
      </c>
      <c r="O1445" s="40">
        <v>32.1</v>
      </c>
      <c r="P1445" s="12">
        <v>87</v>
      </c>
    </row>
    <row r="1446" spans="1:16">
      <c r="A1446" s="27" t="str">
        <f t="shared" si="66"/>
        <v>WCC020</v>
      </c>
      <c r="B1446" s="4" t="s">
        <v>411</v>
      </c>
      <c r="C1446" s="27" t="str">
        <f>VLOOKUP(B1446,'Plot Info'!$A$2:$T$500,2,FALSE)</f>
        <v>Willow Creek</v>
      </c>
      <c r="D1446" s="38" t="s">
        <v>180</v>
      </c>
      <c r="E1446" s="4" t="s">
        <v>19</v>
      </c>
      <c r="F1446" s="13" t="s">
        <v>15</v>
      </c>
      <c r="G1446" s="35" t="str">
        <f t="shared" si="67"/>
        <v>LIVE</v>
      </c>
      <c r="H1446" s="40">
        <v>29.8</v>
      </c>
      <c r="I1446" s="12">
        <v>1</v>
      </c>
      <c r="J1446" s="15">
        <v>2</v>
      </c>
      <c r="K1446" s="26">
        <f t="shared" si="68"/>
        <v>697.46498502347004</v>
      </c>
      <c r="L1446" s="27">
        <f>IF(H1446&lt;VLOOKUP(B1446,'Plot Info'!$A$2:$T$500,9,FALSE),K1446*0.0001*(1/VLOOKUP(B1446,'Plot Info'!$A$2:$T$500,12,FALSE)),K1446*0.0001*(1/VLOOKUP(B1446,'Plot Info'!$A$2:$T$500,13,FALSE)))</f>
        <v>0.55502499999999999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29.8</v>
      </c>
      <c r="P1446" s="12">
        <v>87</v>
      </c>
    </row>
    <row r="1447" spans="1:16">
      <c r="A1447" s="27" t="str">
        <f t="shared" si="66"/>
        <v>WCC021</v>
      </c>
      <c r="B1447" s="4" t="s">
        <v>411</v>
      </c>
      <c r="C1447" s="27" t="str">
        <f>VLOOKUP(B1447,'Plot Info'!$A$2:$T$500,2,FALSE)</f>
        <v>Willow Creek</v>
      </c>
      <c r="D1447" s="38" t="s">
        <v>219</v>
      </c>
      <c r="E1447" s="4" t="s">
        <v>19</v>
      </c>
      <c r="F1447" s="13" t="s">
        <v>16</v>
      </c>
      <c r="G1447" s="35" t="str">
        <f t="shared" si="67"/>
        <v>LIVE</v>
      </c>
      <c r="H1447" s="40">
        <v>24</v>
      </c>
      <c r="I1447" s="12">
        <v>1</v>
      </c>
      <c r="J1447" s="15">
        <v>2</v>
      </c>
      <c r="K1447" s="26">
        <f t="shared" si="68"/>
        <v>452.38934211693021</v>
      </c>
      <c r="L1447" s="27">
        <f>IF(H1447&lt;VLOOKUP(B1447,'Plot Info'!$A$2:$T$500,9,FALSE),K1447*0.0001*(1/VLOOKUP(B1447,'Plot Info'!$A$2:$T$500,12,FALSE)),K1447*0.0001*(1/VLOOKUP(B1447,'Plot Info'!$A$2:$T$500,13,FALSE)))</f>
        <v>0.36000000000000004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24</v>
      </c>
      <c r="P1447" s="12">
        <v>83</v>
      </c>
    </row>
    <row r="1448" spans="1:16">
      <c r="A1448" s="27" t="str">
        <f t="shared" si="66"/>
        <v>WCC022</v>
      </c>
      <c r="B1448" s="4" t="s">
        <v>411</v>
      </c>
      <c r="C1448" s="27" t="str">
        <f>VLOOKUP(B1448,'Plot Info'!$A$2:$T$500,2,FALSE)</f>
        <v>Willow Creek</v>
      </c>
      <c r="D1448" s="38" t="s">
        <v>220</v>
      </c>
      <c r="E1448" s="4" t="s">
        <v>18</v>
      </c>
      <c r="F1448" s="13" t="s">
        <v>15</v>
      </c>
      <c r="G1448" s="35" t="str">
        <f t="shared" si="67"/>
        <v>LIVE</v>
      </c>
      <c r="H1448" s="40">
        <v>32.1</v>
      </c>
      <c r="I1448" s="12">
        <v>1</v>
      </c>
      <c r="J1448" s="15">
        <v>2</v>
      </c>
      <c r="K1448" s="26">
        <f t="shared" si="68"/>
        <v>809.28212154636469</v>
      </c>
      <c r="L1448" s="27">
        <f>IF(H1448&lt;VLOOKUP(B1448,'Plot Info'!$A$2:$T$500,9,FALSE),K1448*0.0001*(1/VLOOKUP(B1448,'Plot Info'!$A$2:$T$500,12,FALSE)),K1448*0.0001*(1/VLOOKUP(B1448,'Plot Info'!$A$2:$T$500,13,FALSE)))</f>
        <v>0.64400625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N1448" s="8" t="s">
        <v>418</v>
      </c>
      <c r="O1448" s="40">
        <v>32.1</v>
      </c>
      <c r="P1448" s="12">
        <v>90</v>
      </c>
    </row>
    <row r="1449" spans="1:16">
      <c r="A1449" s="27" t="str">
        <f t="shared" si="66"/>
        <v>WCC023</v>
      </c>
      <c r="B1449" s="4" t="s">
        <v>411</v>
      </c>
      <c r="C1449" s="27" t="str">
        <f>VLOOKUP(B1449,'Plot Info'!$A$2:$T$500,2,FALSE)</f>
        <v>Willow Creek</v>
      </c>
      <c r="D1449" s="38" t="s">
        <v>221</v>
      </c>
      <c r="E1449" s="4" t="s">
        <v>19</v>
      </c>
      <c r="F1449" s="13" t="s">
        <v>15</v>
      </c>
      <c r="G1449" s="35" t="str">
        <f t="shared" si="67"/>
        <v>LIVE</v>
      </c>
      <c r="H1449" s="40">
        <v>36.799999999999997</v>
      </c>
      <c r="I1449" s="12">
        <v>1</v>
      </c>
      <c r="J1449" s="15">
        <v>2</v>
      </c>
      <c r="K1449" s="26">
        <f t="shared" si="68"/>
        <v>1063.6176087993601</v>
      </c>
      <c r="L1449" s="27">
        <f>IF(H1449&lt;VLOOKUP(B1449,'Plot Info'!$A$2:$T$500,9,FALSE),K1449*0.0001*(1/VLOOKUP(B1449,'Plot Info'!$A$2:$T$500,12,FALSE)),K1449*0.0001*(1/VLOOKUP(B1449,'Plot Info'!$A$2:$T$500,13,FALSE)))</f>
        <v>0.84639999999999982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N1449" s="8" t="s">
        <v>419</v>
      </c>
      <c r="O1449" s="40">
        <v>36.799999999999997</v>
      </c>
      <c r="P1449" s="12">
        <v>65</v>
      </c>
    </row>
    <row r="1450" spans="1:16">
      <c r="A1450" s="27" t="str">
        <f t="shared" si="66"/>
        <v>WCC024</v>
      </c>
      <c r="B1450" s="4" t="s">
        <v>411</v>
      </c>
      <c r="C1450" s="27" t="str">
        <f>VLOOKUP(B1450,'Plot Info'!$A$2:$T$500,2,FALSE)</f>
        <v>Willow Creek</v>
      </c>
      <c r="D1450" s="38" t="s">
        <v>222</v>
      </c>
      <c r="E1450" s="4" t="s">
        <v>11</v>
      </c>
      <c r="F1450" s="13" t="s">
        <v>214</v>
      </c>
      <c r="G1450" s="35" t="str">
        <f t="shared" si="67"/>
        <v>LIVE</v>
      </c>
      <c r="H1450" s="40">
        <v>14.2</v>
      </c>
      <c r="I1450" s="12">
        <v>1</v>
      </c>
      <c r="J1450" s="15">
        <v>2</v>
      </c>
      <c r="K1450" s="26">
        <f t="shared" si="68"/>
        <v>158.36768566746147</v>
      </c>
      <c r="L1450" s="27">
        <f>IF(H1450&lt;VLOOKUP(B1450,'Plot Info'!$A$2:$T$500,9,FALSE),K1450*0.0001*(1/VLOOKUP(B1450,'Plot Info'!$A$2:$T$500,12,FALSE)),K1450*0.0001*(1/VLOOKUP(B1450,'Plot Info'!$A$2:$T$500,13,FALSE)))</f>
        <v>0.29828402366863904</v>
      </c>
      <c r="M1450" s="27">
        <f>IF(H1450&lt;VLOOKUP(B1450,'Plot Info'!$A$2:$T$500,9,FALSE),I1450*1/(VLOOKUP(B1450,'Plot Info'!$A$2:$T$500,12,FALSE)),I1450*1/(VLOOKUP(B1450,'Plot Info'!$A$2:$T$500,13,FALSE)))</f>
        <v>18.834904507916608</v>
      </c>
      <c r="O1450" s="40">
        <v>14.2</v>
      </c>
      <c r="P1450" s="12">
        <v>60</v>
      </c>
    </row>
    <row r="1451" spans="1:16">
      <c r="A1451" s="27" t="str">
        <f t="shared" si="66"/>
        <v>WCC025</v>
      </c>
      <c r="B1451" s="4" t="s">
        <v>411</v>
      </c>
      <c r="C1451" s="27" t="str">
        <f>VLOOKUP(B1451,'Plot Info'!$A$2:$T$500,2,FALSE)</f>
        <v>Willow Creek</v>
      </c>
      <c r="D1451" s="38" t="s">
        <v>223</v>
      </c>
      <c r="E1451" s="4" t="s">
        <v>11</v>
      </c>
      <c r="F1451" s="13" t="s">
        <v>214</v>
      </c>
      <c r="G1451" s="35" t="str">
        <f t="shared" si="67"/>
        <v>LIVE</v>
      </c>
      <c r="H1451" s="40">
        <v>11.5</v>
      </c>
      <c r="I1451" s="12">
        <v>1</v>
      </c>
      <c r="J1451" s="15">
        <v>2</v>
      </c>
      <c r="K1451" s="26">
        <f t="shared" si="68"/>
        <v>103.86890710931253</v>
      </c>
      <c r="L1451" s="27">
        <f>IF(H1451&lt;VLOOKUP(B1451,'Plot Info'!$A$2:$T$500,9,FALSE),K1451*0.0001*(1/VLOOKUP(B1451,'Plot Info'!$A$2:$T$500,12,FALSE)),K1451*0.0001*(1/VLOOKUP(B1451,'Plot Info'!$A$2:$T$500,13,FALSE)))</f>
        <v>0.19563609467455623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11.5</v>
      </c>
      <c r="P1451" s="12">
        <v>57</v>
      </c>
    </row>
    <row r="1452" spans="1:16">
      <c r="A1452" s="27" t="str">
        <f t="shared" si="66"/>
        <v>WCC026</v>
      </c>
      <c r="B1452" s="4" t="s">
        <v>411</v>
      </c>
      <c r="C1452" s="27" t="str">
        <f>VLOOKUP(B1452,'Plot Info'!$A$2:$T$500,2,FALSE)</f>
        <v>Willow Creek</v>
      </c>
      <c r="D1452" s="38" t="s">
        <v>224</v>
      </c>
      <c r="E1452" s="4" t="s">
        <v>19</v>
      </c>
      <c r="F1452" s="13" t="s">
        <v>81</v>
      </c>
      <c r="G1452" s="35" t="str">
        <f t="shared" si="67"/>
        <v>DEAD</v>
      </c>
      <c r="H1452" s="40">
        <v>32.6</v>
      </c>
      <c r="I1452" s="12">
        <v>1</v>
      </c>
      <c r="J1452" s="12">
        <v>0</v>
      </c>
      <c r="K1452" s="26">
        <f t="shared" si="68"/>
        <v>834.68975213227213</v>
      </c>
      <c r="L1452" s="27">
        <f>IF(H1452&lt;VLOOKUP(B1452,'Plot Info'!$A$2:$T$500,9,FALSE),K1452*0.0001*(1/VLOOKUP(B1452,'Plot Info'!$A$2:$T$500,12,FALSE)),K1452*0.0001*(1/VLOOKUP(B1452,'Plot Info'!$A$2:$T$500,13,FALSE)))</f>
        <v>0.66422499999999995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N1452" s="8" t="s">
        <v>420</v>
      </c>
      <c r="O1452" s="40">
        <v>31.6</v>
      </c>
      <c r="P1452" s="12">
        <v>70</v>
      </c>
    </row>
    <row r="1453" spans="1:16">
      <c r="A1453" s="27" t="str">
        <f t="shared" si="66"/>
        <v>WCC027</v>
      </c>
      <c r="B1453" s="4" t="s">
        <v>411</v>
      </c>
      <c r="C1453" s="27" t="str">
        <f>VLOOKUP(B1453,'Plot Info'!$A$2:$T$500,2,FALSE)</f>
        <v>Willow Creek</v>
      </c>
      <c r="D1453" s="38" t="s">
        <v>225</v>
      </c>
      <c r="E1453" s="4" t="s">
        <v>19</v>
      </c>
      <c r="F1453" s="13" t="s">
        <v>15</v>
      </c>
      <c r="G1453" s="35" t="str">
        <f t="shared" si="67"/>
        <v>LIVE</v>
      </c>
      <c r="H1453" s="40">
        <v>39.799999999999997</v>
      </c>
      <c r="I1453" s="12">
        <v>1</v>
      </c>
      <c r="J1453" s="12">
        <v>2</v>
      </c>
      <c r="K1453" s="26">
        <f t="shared" si="68"/>
        <v>1244.1021067480938</v>
      </c>
      <c r="L1453" s="27">
        <f>IF(H1453&lt;VLOOKUP(B1453,'Plot Info'!$A$2:$T$500,9,FALSE),K1453*0.0001*(1/VLOOKUP(B1453,'Plot Info'!$A$2:$T$500,12,FALSE)),K1453*0.0001*(1/VLOOKUP(B1453,'Plot Info'!$A$2:$T$500,13,FALSE)))</f>
        <v>0.99002499999999982</v>
      </c>
      <c r="M1453" s="27">
        <f>IF(H1453&lt;VLOOKUP(B1453,'Plot Info'!$A$2:$T$500,9,FALSE),I1453*1/(VLOOKUP(B1453,'Plot Info'!$A$2:$T$500,12,FALSE)),I1453*1/(VLOOKUP(B1453,'Plot Info'!$A$2:$T$500,13,FALSE)))</f>
        <v>7.9577471545947667</v>
      </c>
      <c r="O1453" s="40">
        <v>39.799999999999997</v>
      </c>
      <c r="P1453" s="12">
        <v>65</v>
      </c>
    </row>
    <row r="1454" spans="1:16">
      <c r="A1454" s="27" t="str">
        <f t="shared" si="66"/>
        <v>WCC028</v>
      </c>
      <c r="B1454" s="4" t="s">
        <v>411</v>
      </c>
      <c r="C1454" s="27" t="str">
        <f>VLOOKUP(B1454,'Plot Info'!$A$2:$T$500,2,FALSE)</f>
        <v>Willow Creek</v>
      </c>
      <c r="D1454" s="38" t="s">
        <v>226</v>
      </c>
      <c r="E1454" s="4" t="s">
        <v>11</v>
      </c>
      <c r="F1454" s="13" t="s">
        <v>16</v>
      </c>
      <c r="G1454" s="35" t="str">
        <f t="shared" si="67"/>
        <v>LIVE</v>
      </c>
      <c r="H1454" s="40">
        <v>28.2</v>
      </c>
      <c r="I1454" s="12">
        <v>1</v>
      </c>
      <c r="J1454" s="12">
        <v>2</v>
      </c>
      <c r="K1454" s="26">
        <f t="shared" si="68"/>
        <v>624.58003546018676</v>
      </c>
      <c r="L1454" s="27">
        <f>IF(H1454&lt;VLOOKUP(B1454,'Plot Info'!$A$2:$T$500,9,FALSE),K1454*0.0001*(1/VLOOKUP(B1454,'Plot Info'!$A$2:$T$500,12,FALSE)),K1454*0.0001*(1/VLOOKUP(B1454,'Plot Info'!$A$2:$T$500,13,FALSE)))</f>
        <v>0.49702499999999999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N1454" s="8" t="s">
        <v>421</v>
      </c>
      <c r="O1454" s="40">
        <v>28.2</v>
      </c>
      <c r="P1454" s="12">
        <v>67</v>
      </c>
    </row>
    <row r="1455" spans="1:16">
      <c r="A1455" s="27" t="str">
        <f t="shared" si="66"/>
        <v>WCC029</v>
      </c>
      <c r="B1455" s="4" t="s">
        <v>411</v>
      </c>
      <c r="C1455" s="27" t="str">
        <f>VLOOKUP(B1455,'Plot Info'!$A$2:$T$500,2,FALSE)</f>
        <v>Willow Creek</v>
      </c>
      <c r="D1455" s="38" t="s">
        <v>227</v>
      </c>
      <c r="E1455" s="4" t="s">
        <v>11</v>
      </c>
      <c r="F1455" s="13" t="s">
        <v>16</v>
      </c>
      <c r="G1455" s="35" t="str">
        <f t="shared" si="67"/>
        <v>LIVE</v>
      </c>
      <c r="H1455" s="40">
        <v>15.4</v>
      </c>
      <c r="I1455" s="12">
        <v>1</v>
      </c>
      <c r="J1455" s="12">
        <v>2</v>
      </c>
      <c r="K1455" s="26">
        <f t="shared" si="68"/>
        <v>186.26502843133886</v>
      </c>
      <c r="L1455" s="27">
        <f>IF(H1455&lt;VLOOKUP(B1455,'Plot Info'!$A$2:$T$500,9,FALSE),K1455*0.0001*(1/VLOOKUP(B1455,'Plot Info'!$A$2:$T$500,12,FALSE)),K1455*0.0001*(1/VLOOKUP(B1455,'Plot Info'!$A$2:$T$500,13,FALSE)))</f>
        <v>0.35082840236686402</v>
      </c>
      <c r="M1455" s="27">
        <f>IF(H1455&lt;VLOOKUP(B1455,'Plot Info'!$A$2:$T$500,9,FALSE),I1455*1/(VLOOKUP(B1455,'Plot Info'!$A$2:$T$500,12,FALSE)),I1455*1/(VLOOKUP(B1455,'Plot Info'!$A$2:$T$500,13,FALSE)))</f>
        <v>18.834904507916608</v>
      </c>
      <c r="O1455" s="40">
        <v>15.4</v>
      </c>
      <c r="P1455" s="12">
        <v>48</v>
      </c>
    </row>
    <row r="1456" spans="1:16">
      <c r="A1456" s="27" t="str">
        <f t="shared" si="66"/>
        <v>WCC030</v>
      </c>
      <c r="B1456" s="4" t="s">
        <v>411</v>
      </c>
      <c r="C1456" s="27" t="str">
        <f>VLOOKUP(B1456,'Plot Info'!$A$2:$T$500,2,FALSE)</f>
        <v>Willow Creek</v>
      </c>
      <c r="D1456" s="38" t="s">
        <v>228</v>
      </c>
      <c r="E1456" s="4" t="s">
        <v>18</v>
      </c>
      <c r="F1456" s="13" t="s">
        <v>15</v>
      </c>
      <c r="G1456" s="35" t="str">
        <f t="shared" si="67"/>
        <v>LIVE</v>
      </c>
      <c r="H1456" s="40">
        <v>27.6</v>
      </c>
      <c r="I1456" s="12">
        <v>1</v>
      </c>
      <c r="J1456" s="12">
        <v>0</v>
      </c>
      <c r="K1456" s="26">
        <f t="shared" si="68"/>
        <v>598.28490494964024</v>
      </c>
      <c r="L1456" s="27">
        <f>IF(H1456&lt;VLOOKUP(B1456,'Plot Info'!$A$2:$T$500,9,FALSE),K1456*0.0001*(1/VLOOKUP(B1456,'Plot Info'!$A$2:$T$500,12,FALSE)),K1456*0.0001*(1/VLOOKUP(B1456,'Plot Info'!$A$2:$T$500,13,FALSE)))</f>
        <v>0.47610000000000002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N1456" s="8" t="s">
        <v>422</v>
      </c>
      <c r="O1456" s="40">
        <v>27.6</v>
      </c>
      <c r="P1456" s="12">
        <v>40</v>
      </c>
    </row>
    <row r="1457" spans="1:16">
      <c r="A1457" s="27" t="str">
        <f t="shared" si="66"/>
        <v>WCC031</v>
      </c>
      <c r="B1457" s="4" t="s">
        <v>411</v>
      </c>
      <c r="C1457" s="27" t="str">
        <f>VLOOKUP(B1457,'Plot Info'!$A$2:$T$500,2,FALSE)</f>
        <v>Willow Creek</v>
      </c>
      <c r="D1457" s="38" t="s">
        <v>229</v>
      </c>
      <c r="E1457" s="4" t="s">
        <v>18</v>
      </c>
      <c r="F1457" s="13" t="s">
        <v>15</v>
      </c>
      <c r="G1457" s="35" t="str">
        <f t="shared" si="67"/>
        <v>LIVE</v>
      </c>
      <c r="H1457" s="40">
        <v>24.9</v>
      </c>
      <c r="I1457" s="12">
        <v>1</v>
      </c>
      <c r="J1457" s="12">
        <v>0</v>
      </c>
      <c r="K1457" s="26">
        <f t="shared" si="68"/>
        <v>486.95471528805183</v>
      </c>
      <c r="L1457" s="27">
        <f>IF(H1457&lt;VLOOKUP(B1457,'Plot Info'!$A$2:$T$500,9,FALSE),K1457*0.0001*(1/VLOOKUP(B1457,'Plot Info'!$A$2:$T$500,12,FALSE)),K1457*0.0001*(1/VLOOKUP(B1457,'Plot Info'!$A$2:$T$500,13,FALSE)))</f>
        <v>0.38750624999999994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N1457" s="8" t="s">
        <v>422</v>
      </c>
      <c r="O1457" s="40">
        <v>24.9</v>
      </c>
      <c r="P1457" s="12">
        <v>25</v>
      </c>
    </row>
    <row r="1458" spans="1:16">
      <c r="A1458" s="27" t="str">
        <f t="shared" si="66"/>
        <v>WCC032</v>
      </c>
      <c r="B1458" s="4" t="s">
        <v>411</v>
      </c>
      <c r="C1458" s="27" t="str">
        <f>VLOOKUP(B1458,'Plot Info'!$A$2:$T$500,2,FALSE)</f>
        <v>Willow Creek</v>
      </c>
      <c r="D1458" s="38" t="s">
        <v>230</v>
      </c>
      <c r="E1458" s="4" t="s">
        <v>11</v>
      </c>
      <c r="F1458" s="13" t="s">
        <v>15</v>
      </c>
      <c r="G1458" s="35" t="str">
        <f t="shared" si="67"/>
        <v>LIVE</v>
      </c>
      <c r="H1458" s="40">
        <v>26.2</v>
      </c>
      <c r="I1458" s="12">
        <v>1</v>
      </c>
      <c r="J1458" s="12">
        <v>2</v>
      </c>
      <c r="K1458" s="26">
        <f t="shared" si="68"/>
        <v>539.12871528254436</v>
      </c>
      <c r="L1458" s="27">
        <f>IF(H1458&lt;VLOOKUP(B1458,'Plot Info'!$A$2:$T$500,9,FALSE),K1458*0.0001*(1/VLOOKUP(B1458,'Plot Info'!$A$2:$T$500,12,FALSE)),K1458*0.0001*(1/VLOOKUP(B1458,'Plot Info'!$A$2:$T$500,13,FALSE)))</f>
        <v>0.42902499999999999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26.2</v>
      </c>
      <c r="P1458" s="12">
        <v>23</v>
      </c>
    </row>
    <row r="1459" spans="1:16">
      <c r="A1459" s="27" t="str">
        <f t="shared" si="66"/>
        <v>WCC033</v>
      </c>
      <c r="B1459" s="4" t="s">
        <v>411</v>
      </c>
      <c r="C1459" s="27" t="str">
        <f>VLOOKUP(B1459,'Plot Info'!$A$2:$T$500,2,FALSE)</f>
        <v>Willow Creek</v>
      </c>
      <c r="D1459" s="38" t="s">
        <v>231</v>
      </c>
      <c r="E1459" s="4" t="s">
        <v>11</v>
      </c>
      <c r="F1459" s="13" t="s">
        <v>15</v>
      </c>
      <c r="G1459" s="35" t="str">
        <f t="shared" si="67"/>
        <v>LIVE</v>
      </c>
      <c r="H1459" s="40">
        <v>28.7</v>
      </c>
      <c r="I1459" s="12">
        <v>1</v>
      </c>
      <c r="J1459" s="12">
        <v>2</v>
      </c>
      <c r="K1459" s="26">
        <f t="shared" si="68"/>
        <v>646.92461320884411</v>
      </c>
      <c r="L1459" s="27">
        <f>IF(H1459&lt;VLOOKUP(B1459,'Plot Info'!$A$2:$T$500,9,FALSE),K1459*0.0001*(1/VLOOKUP(B1459,'Plot Info'!$A$2:$T$500,12,FALSE)),K1459*0.0001*(1/VLOOKUP(B1459,'Plot Info'!$A$2:$T$500,13,FALSE)))</f>
        <v>0.51480624999999991</v>
      </c>
      <c r="M1459" s="27">
        <f>IF(H1459&lt;VLOOKUP(B1459,'Plot Info'!$A$2:$T$500,9,FALSE),I1459*1/(VLOOKUP(B1459,'Plot Info'!$A$2:$T$500,12,FALSE)),I1459*1/(VLOOKUP(B1459,'Plot Info'!$A$2:$T$500,13,FALSE)))</f>
        <v>7.9577471545947667</v>
      </c>
      <c r="N1459" s="8" t="s">
        <v>423</v>
      </c>
      <c r="O1459" s="40">
        <v>28.7</v>
      </c>
      <c r="P1459" s="12">
        <v>22</v>
      </c>
    </row>
    <row r="1460" spans="1:16">
      <c r="A1460" s="27" t="str">
        <f t="shared" si="66"/>
        <v>WCC034</v>
      </c>
      <c r="B1460" s="4" t="s">
        <v>411</v>
      </c>
      <c r="C1460" s="27" t="str">
        <f>VLOOKUP(B1460,'Plot Info'!$A$2:$T$500,2,FALSE)</f>
        <v>Willow Creek</v>
      </c>
      <c r="D1460" s="38" t="s">
        <v>232</v>
      </c>
      <c r="E1460" s="4" t="s">
        <v>18</v>
      </c>
      <c r="F1460" s="13" t="s">
        <v>15</v>
      </c>
      <c r="G1460" s="35" t="str">
        <f t="shared" si="67"/>
        <v>LIVE</v>
      </c>
      <c r="H1460" s="40">
        <v>35.200000000000003</v>
      </c>
      <c r="I1460" s="12">
        <v>1</v>
      </c>
      <c r="J1460" s="12">
        <v>2</v>
      </c>
      <c r="K1460" s="26">
        <f t="shared" si="68"/>
        <v>973.1397403759745</v>
      </c>
      <c r="L1460" s="27">
        <f>IF(H1460&lt;VLOOKUP(B1460,'Plot Info'!$A$2:$T$500,9,FALSE),K1460*0.0001*(1/VLOOKUP(B1460,'Plot Info'!$A$2:$T$500,12,FALSE)),K1460*0.0001*(1/VLOOKUP(B1460,'Plot Info'!$A$2:$T$500,13,FALSE)))</f>
        <v>0.77440000000000009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O1460" s="40">
        <v>35.200000000000003</v>
      </c>
      <c r="P1460" s="12">
        <v>17</v>
      </c>
    </row>
    <row r="1461" spans="1:16">
      <c r="A1461" s="27" t="str">
        <f t="shared" si="66"/>
        <v>WCC035</v>
      </c>
      <c r="B1461" s="4" t="s">
        <v>411</v>
      </c>
      <c r="C1461" s="27" t="str">
        <f>VLOOKUP(B1461,'Plot Info'!$A$2:$T$500,2,FALSE)</f>
        <v>Willow Creek</v>
      </c>
      <c r="D1461" s="38" t="s">
        <v>233</v>
      </c>
      <c r="E1461" s="4" t="s">
        <v>11</v>
      </c>
      <c r="F1461" s="13" t="s">
        <v>214</v>
      </c>
      <c r="G1461" s="35" t="str">
        <f t="shared" si="67"/>
        <v>LIVE</v>
      </c>
      <c r="H1461" s="40">
        <v>10.199999999999999</v>
      </c>
      <c r="I1461" s="12">
        <v>1</v>
      </c>
      <c r="J1461" s="12">
        <v>2</v>
      </c>
      <c r="K1461" s="26">
        <f t="shared" si="68"/>
        <v>81.712824919870513</v>
      </c>
      <c r="L1461" s="27">
        <f>IF(H1461&lt;VLOOKUP(B1461,'Plot Info'!$A$2:$T$500,9,FALSE),K1461*0.0001*(1/VLOOKUP(B1461,'Plot Info'!$A$2:$T$500,12,FALSE)),K1461*0.0001*(1/VLOOKUP(B1461,'Plot Info'!$A$2:$T$500,13,FALSE)))</f>
        <v>0.15390532544378699</v>
      </c>
      <c r="M1461" s="27">
        <f>IF(H1461&lt;VLOOKUP(B1461,'Plot Info'!$A$2:$T$500,9,FALSE),I1461*1/(VLOOKUP(B1461,'Plot Info'!$A$2:$T$500,12,FALSE)),I1461*1/(VLOOKUP(B1461,'Plot Info'!$A$2:$T$500,13,FALSE)))</f>
        <v>18.834904507916608</v>
      </c>
      <c r="O1461" s="40">
        <v>10.199999999999999</v>
      </c>
      <c r="P1461" s="12">
        <v>40</v>
      </c>
    </row>
    <row r="1462" spans="1:16">
      <c r="A1462" s="27" t="str">
        <f t="shared" si="66"/>
        <v>WCC036</v>
      </c>
      <c r="B1462" s="4" t="s">
        <v>411</v>
      </c>
      <c r="C1462" s="27" t="str">
        <f>VLOOKUP(B1462,'Plot Info'!$A$2:$T$500,2,FALSE)</f>
        <v>Willow Creek</v>
      </c>
      <c r="D1462" s="38" t="s">
        <v>234</v>
      </c>
      <c r="E1462" s="4" t="s">
        <v>18</v>
      </c>
      <c r="F1462" s="13" t="s">
        <v>81</v>
      </c>
      <c r="G1462" s="35" t="str">
        <f t="shared" si="67"/>
        <v>DEAD</v>
      </c>
      <c r="H1462" s="40">
        <v>18.8</v>
      </c>
      <c r="I1462" s="12">
        <v>1</v>
      </c>
      <c r="J1462" s="12">
        <v>2</v>
      </c>
      <c r="K1462" s="26">
        <f t="shared" si="68"/>
        <v>277.59112687119415</v>
      </c>
      <c r="L1462" s="27">
        <f>IF(H1462&lt;VLOOKUP(B1462,'Plot Info'!$A$2:$T$500,9,FALSE),K1462*0.0001*(1/VLOOKUP(B1462,'Plot Info'!$A$2:$T$500,12,FALSE)),K1462*0.0001*(1/VLOOKUP(B1462,'Plot Info'!$A$2:$T$500,13,FALSE)))</f>
        <v>0.52284023668639057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18.8</v>
      </c>
      <c r="P1462" s="12">
        <v>10</v>
      </c>
    </row>
    <row r="1463" spans="1:16">
      <c r="A1463" s="27" t="str">
        <f t="shared" si="66"/>
        <v>WCC037</v>
      </c>
      <c r="B1463" s="4" t="s">
        <v>411</v>
      </c>
      <c r="C1463" s="27" t="str">
        <f>VLOOKUP(B1463,'Plot Info'!$A$2:$T$500,2,FALSE)</f>
        <v>Willow Creek</v>
      </c>
      <c r="D1463" s="38" t="s">
        <v>235</v>
      </c>
      <c r="E1463" s="4" t="s">
        <v>19</v>
      </c>
      <c r="F1463" s="13" t="s">
        <v>15</v>
      </c>
      <c r="G1463" s="35" t="str">
        <f t="shared" si="67"/>
        <v>LIVE</v>
      </c>
      <c r="H1463" s="40">
        <v>34.299999999999997</v>
      </c>
      <c r="I1463" s="12">
        <v>1</v>
      </c>
      <c r="J1463" s="12">
        <v>2</v>
      </c>
      <c r="K1463" s="26">
        <f t="shared" si="68"/>
        <v>924.01308525546381</v>
      </c>
      <c r="L1463" s="27">
        <f>IF(H1463&lt;VLOOKUP(B1463,'Plot Info'!$A$2:$T$500,9,FALSE),K1463*0.0001*(1/VLOOKUP(B1463,'Plot Info'!$A$2:$T$500,12,FALSE)),K1463*0.0001*(1/VLOOKUP(B1463,'Plot Info'!$A$2:$T$500,13,FALSE)))</f>
        <v>0.73530624999999994</v>
      </c>
      <c r="M1463" s="27">
        <f>IF(H1463&lt;VLOOKUP(B1463,'Plot Info'!$A$2:$T$500,9,FALSE),I1463*1/(VLOOKUP(B1463,'Plot Info'!$A$2:$T$500,12,FALSE)),I1463*1/(VLOOKUP(B1463,'Plot Info'!$A$2:$T$500,13,FALSE)))</f>
        <v>7.9577471545947667</v>
      </c>
      <c r="N1463" s="8" t="s">
        <v>424</v>
      </c>
      <c r="O1463" s="40">
        <v>34.299999999999997</v>
      </c>
      <c r="P1463" s="12">
        <v>14</v>
      </c>
    </row>
    <row r="1464" spans="1:16">
      <c r="A1464" s="27" t="str">
        <f t="shared" si="66"/>
        <v>WCC038</v>
      </c>
      <c r="B1464" s="4" t="s">
        <v>411</v>
      </c>
      <c r="C1464" s="27" t="str">
        <f>VLOOKUP(B1464,'Plot Info'!$A$2:$T$500,2,FALSE)</f>
        <v>Willow Creek</v>
      </c>
      <c r="D1464" s="38" t="s">
        <v>238</v>
      </c>
      <c r="E1464" s="4" t="s">
        <v>11</v>
      </c>
      <c r="F1464" s="13" t="s">
        <v>16</v>
      </c>
      <c r="G1464" s="35" t="str">
        <f t="shared" si="67"/>
        <v>LIVE</v>
      </c>
      <c r="H1464" s="40">
        <v>20.399999999999999</v>
      </c>
      <c r="I1464" s="12">
        <v>1</v>
      </c>
      <c r="J1464" s="12">
        <v>2</v>
      </c>
      <c r="K1464" s="26">
        <f t="shared" si="68"/>
        <v>326.85129967948205</v>
      </c>
      <c r="L1464" s="27">
        <f>IF(H1464&lt;VLOOKUP(B1464,'Plot Info'!$A$2:$T$500,9,FALSE),K1464*0.0001*(1/VLOOKUP(B1464,'Plot Info'!$A$2:$T$500,12,FALSE)),K1464*0.0001*(1/VLOOKUP(B1464,'Plot Info'!$A$2:$T$500,13,FALSE)))</f>
        <v>0.2601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O1464" s="40">
        <v>20.399999999999999</v>
      </c>
      <c r="P1464" s="12">
        <v>1</v>
      </c>
    </row>
    <row r="1465" spans="1:16">
      <c r="A1465" s="27" t="str">
        <f t="shared" si="66"/>
        <v>WCC039</v>
      </c>
      <c r="B1465" s="4" t="s">
        <v>411</v>
      </c>
      <c r="C1465" s="27" t="str">
        <f>VLOOKUP(B1465,'Plot Info'!$A$2:$T$500,2,FALSE)</f>
        <v>Willow Creek</v>
      </c>
      <c r="D1465" s="38" t="s">
        <v>239</v>
      </c>
      <c r="E1465" s="4" t="s">
        <v>11</v>
      </c>
      <c r="F1465" s="13" t="s">
        <v>16</v>
      </c>
      <c r="G1465" s="35" t="str">
        <f t="shared" si="67"/>
        <v>LIVE</v>
      </c>
      <c r="H1465" s="40">
        <v>15.7</v>
      </c>
      <c r="I1465" s="12">
        <v>1</v>
      </c>
      <c r="J1465" s="12">
        <v>2</v>
      </c>
      <c r="K1465" s="26">
        <f t="shared" si="68"/>
        <v>193.592793295837</v>
      </c>
      <c r="L1465" s="27">
        <f>IF(H1465&lt;VLOOKUP(B1465,'Plot Info'!$A$2:$T$500,9,FALSE),K1465*0.0001*(1/VLOOKUP(B1465,'Plot Info'!$A$2:$T$500,12,FALSE)),K1465*0.0001*(1/VLOOKUP(B1465,'Plot Info'!$A$2:$T$500,13,FALSE)))</f>
        <v>0.36463017751479287</v>
      </c>
      <c r="M1465" s="27">
        <f>IF(H1465&lt;VLOOKUP(B1465,'Plot Info'!$A$2:$T$500,9,FALSE),I1465*1/(VLOOKUP(B1465,'Plot Info'!$A$2:$T$500,12,FALSE)),I1465*1/(VLOOKUP(B1465,'Plot Info'!$A$2:$T$500,13,FALSE)))</f>
        <v>18.834904507916608</v>
      </c>
      <c r="O1465" s="40">
        <v>15.7</v>
      </c>
      <c r="P1465" s="12">
        <v>330</v>
      </c>
    </row>
    <row r="1466" spans="1:16">
      <c r="A1466" s="27" t="str">
        <f t="shared" si="66"/>
        <v>WCC040</v>
      </c>
      <c r="B1466" s="4" t="s">
        <v>411</v>
      </c>
      <c r="C1466" s="27" t="str">
        <f>VLOOKUP(B1466,'Plot Info'!$A$2:$T$500,2,FALSE)</f>
        <v>Willow Creek</v>
      </c>
      <c r="D1466" s="38" t="s">
        <v>240</v>
      </c>
      <c r="E1466" s="4" t="s">
        <v>11</v>
      </c>
      <c r="F1466" s="13" t="s">
        <v>15</v>
      </c>
      <c r="G1466" s="35" t="str">
        <f t="shared" si="67"/>
        <v>LIVE</v>
      </c>
      <c r="H1466" s="40">
        <v>31.8</v>
      </c>
      <c r="I1466" s="12">
        <v>1</v>
      </c>
      <c r="J1466" s="12">
        <v>2</v>
      </c>
      <c r="K1466" s="26">
        <f t="shared" si="68"/>
        <v>794.22603875403559</v>
      </c>
      <c r="L1466" s="27">
        <f>IF(H1466&lt;VLOOKUP(B1466,'Plot Info'!$A$2:$T$500,9,FALSE),K1466*0.0001*(1/VLOOKUP(B1466,'Plot Info'!$A$2:$T$500,12,FALSE)),K1466*0.0001*(1/VLOOKUP(B1466,'Plot Info'!$A$2:$T$500,13,FALSE)))</f>
        <v>0.63202499999999995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N1466" s="8" t="s">
        <v>425</v>
      </c>
      <c r="O1466" s="40">
        <v>31.8</v>
      </c>
      <c r="P1466" s="12">
        <v>300</v>
      </c>
    </row>
    <row r="1467" spans="1:16">
      <c r="A1467" s="27" t="str">
        <f t="shared" si="66"/>
        <v>WCC041</v>
      </c>
      <c r="B1467" s="4" t="s">
        <v>411</v>
      </c>
      <c r="C1467" s="27" t="str">
        <f>VLOOKUP(B1467,'Plot Info'!$A$2:$T$500,2,FALSE)</f>
        <v>Willow Creek</v>
      </c>
      <c r="D1467" s="38" t="s">
        <v>241</v>
      </c>
      <c r="E1467" s="4" t="s">
        <v>11</v>
      </c>
      <c r="F1467" s="13" t="s">
        <v>15</v>
      </c>
      <c r="G1467" s="35" t="str">
        <f t="shared" si="67"/>
        <v>LIVE</v>
      </c>
      <c r="H1467" s="40">
        <v>20.8</v>
      </c>
      <c r="I1467" s="12">
        <v>1</v>
      </c>
      <c r="J1467" s="12">
        <v>2</v>
      </c>
      <c r="K1467" s="26">
        <f t="shared" si="68"/>
        <v>339.79466141227203</v>
      </c>
      <c r="L1467" s="27">
        <f>IF(H1467&lt;VLOOKUP(B1467,'Plot Info'!$A$2:$T$500,9,FALSE),K1467*0.0001*(1/VLOOKUP(B1467,'Plot Info'!$A$2:$T$500,12,FALSE)),K1467*0.0001*(1/VLOOKUP(B1467,'Plot Info'!$A$2:$T$500,13,FALSE)))</f>
        <v>0.27039999999999997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N1467" s="8" t="s">
        <v>426</v>
      </c>
      <c r="O1467" s="40">
        <v>1.79</v>
      </c>
      <c r="P1467" s="12">
        <v>290</v>
      </c>
    </row>
    <row r="1468" spans="1:16">
      <c r="A1468" s="27" t="str">
        <f t="shared" si="66"/>
        <v>WCC042</v>
      </c>
      <c r="B1468" s="4" t="s">
        <v>411</v>
      </c>
      <c r="C1468" s="27" t="str">
        <f>VLOOKUP(B1468,'Plot Info'!$A$2:$T$500,2,FALSE)</f>
        <v>Willow Creek</v>
      </c>
      <c r="D1468" s="38" t="s">
        <v>242</v>
      </c>
      <c r="E1468" s="4" t="s">
        <v>11</v>
      </c>
      <c r="F1468" s="13" t="s">
        <v>214</v>
      </c>
      <c r="G1468" s="35" t="str">
        <f t="shared" si="67"/>
        <v>LIVE</v>
      </c>
      <c r="H1468" s="40">
        <v>16.3</v>
      </c>
      <c r="I1468" s="12">
        <v>1</v>
      </c>
      <c r="J1468" s="12">
        <v>2</v>
      </c>
      <c r="K1468" s="26">
        <f t="shared" si="68"/>
        <v>208.67243803306803</v>
      </c>
      <c r="L1468" s="27">
        <f>IF(H1468&lt;VLOOKUP(B1468,'Plot Info'!$A$2:$T$500,9,FALSE),K1468*0.0001*(1/VLOOKUP(B1468,'Plot Info'!$A$2:$T$500,12,FALSE)),K1468*0.0001*(1/VLOOKUP(B1468,'Plot Info'!$A$2:$T$500,13,FALSE)))</f>
        <v>0.39303254437869822</v>
      </c>
      <c r="M1468" s="27">
        <f>IF(H1468&lt;VLOOKUP(B1468,'Plot Info'!$A$2:$T$500,9,FALSE),I1468*1/(VLOOKUP(B1468,'Plot Info'!$A$2:$T$500,12,FALSE)),I1468*1/(VLOOKUP(B1468,'Plot Info'!$A$2:$T$500,13,FALSE)))</f>
        <v>18.834904507916608</v>
      </c>
      <c r="O1468" s="40">
        <v>6.39</v>
      </c>
      <c r="P1468" s="12">
        <v>310</v>
      </c>
    </row>
    <row r="1469" spans="1:16">
      <c r="A1469" s="27" t="str">
        <f t="shared" si="66"/>
        <v>WCC043</v>
      </c>
      <c r="B1469" s="4" t="s">
        <v>411</v>
      </c>
      <c r="C1469" s="27" t="str">
        <f>VLOOKUP(B1469,'Plot Info'!$A$2:$T$500,2,FALSE)</f>
        <v>Willow Creek</v>
      </c>
      <c r="D1469" s="38" t="s">
        <v>243</v>
      </c>
      <c r="E1469" s="4" t="s">
        <v>11</v>
      </c>
      <c r="F1469" s="13" t="s">
        <v>16</v>
      </c>
      <c r="G1469" s="35" t="str">
        <f t="shared" si="67"/>
        <v>LIVE</v>
      </c>
      <c r="H1469" s="40">
        <v>16.5</v>
      </c>
      <c r="I1469" s="12">
        <v>1</v>
      </c>
      <c r="J1469" s="12">
        <v>2</v>
      </c>
      <c r="K1469" s="26">
        <f t="shared" si="68"/>
        <v>213.8246499849553</v>
      </c>
      <c r="L1469" s="27">
        <f>IF(H1469&lt;VLOOKUP(B1469,'Plot Info'!$A$2:$T$500,9,FALSE),K1469*0.0001*(1/VLOOKUP(B1469,'Plot Info'!$A$2:$T$500,12,FALSE)),K1469*0.0001*(1/VLOOKUP(B1469,'Plot Info'!$A$2:$T$500,13,FALSE)))</f>
        <v>0.40273668639053256</v>
      </c>
      <c r="M1469" s="27">
        <f>IF(H1469&lt;VLOOKUP(B1469,'Plot Info'!$A$2:$T$500,9,FALSE),I1469*1/(VLOOKUP(B1469,'Plot Info'!$A$2:$T$500,12,FALSE)),I1469*1/(VLOOKUP(B1469,'Plot Info'!$A$2:$T$500,13,FALSE)))</f>
        <v>18.834904507916608</v>
      </c>
      <c r="O1469" s="40">
        <v>8.09</v>
      </c>
      <c r="P1469" s="12">
        <v>330</v>
      </c>
    </row>
    <row r="1470" spans="1:16">
      <c r="A1470" s="27" t="str">
        <f t="shared" si="66"/>
        <v>WCC044</v>
      </c>
      <c r="B1470" s="4" t="s">
        <v>411</v>
      </c>
      <c r="C1470" s="27" t="str">
        <f>VLOOKUP(B1470,'Plot Info'!$A$2:$T$500,2,FALSE)</f>
        <v>Willow Creek</v>
      </c>
      <c r="D1470" s="38" t="s">
        <v>244</v>
      </c>
      <c r="E1470" s="4" t="s">
        <v>11</v>
      </c>
      <c r="F1470" s="13" t="s">
        <v>15</v>
      </c>
      <c r="G1470" s="35" t="str">
        <f t="shared" si="67"/>
        <v>LIVE</v>
      </c>
      <c r="H1470" s="40">
        <v>26.8</v>
      </c>
      <c r="I1470" s="12">
        <v>1</v>
      </c>
      <c r="J1470" s="12">
        <v>2</v>
      </c>
      <c r="K1470" s="26">
        <f t="shared" si="68"/>
        <v>564.10437687858325</v>
      </c>
      <c r="L1470" s="27">
        <f>IF(H1470&lt;VLOOKUP(B1470,'Plot Info'!$A$2:$T$500,9,FALSE),K1470*0.0001*(1/VLOOKUP(B1470,'Plot Info'!$A$2:$T$500,12,FALSE)),K1470*0.0001*(1/VLOOKUP(B1470,'Plot Info'!$A$2:$T$500,13,FALSE)))</f>
        <v>0.44889999999999997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11.37</v>
      </c>
      <c r="P1470" s="12">
        <v>340</v>
      </c>
    </row>
    <row r="1471" spans="1:16">
      <c r="A1471" s="27" t="str">
        <f t="shared" si="66"/>
        <v>WCC045</v>
      </c>
      <c r="B1471" s="4" t="s">
        <v>411</v>
      </c>
      <c r="C1471" s="27" t="str">
        <f>VLOOKUP(B1471,'Plot Info'!$A$2:$T$500,2,FALSE)</f>
        <v>Willow Creek</v>
      </c>
      <c r="D1471" s="38" t="s">
        <v>245</v>
      </c>
      <c r="E1471" s="4" t="s">
        <v>11</v>
      </c>
      <c r="F1471" s="13" t="s">
        <v>15</v>
      </c>
      <c r="G1471" s="35" t="str">
        <f t="shared" si="67"/>
        <v>LIVE</v>
      </c>
      <c r="H1471" s="40">
        <v>23</v>
      </c>
      <c r="I1471" s="12">
        <v>1</v>
      </c>
      <c r="J1471" s="12">
        <v>2</v>
      </c>
      <c r="K1471" s="26">
        <f t="shared" si="68"/>
        <v>415.47562843725012</v>
      </c>
      <c r="L1471" s="27">
        <f>IF(H1471&lt;VLOOKUP(B1471,'Plot Info'!$A$2:$T$500,9,FALSE),K1471*0.0001*(1/VLOOKUP(B1471,'Plot Info'!$A$2:$T$500,12,FALSE)),K1471*0.0001*(1/VLOOKUP(B1471,'Plot Info'!$A$2:$T$500,13,FALSE)))</f>
        <v>0.330625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11.85</v>
      </c>
      <c r="P1471" s="12">
        <v>341</v>
      </c>
    </row>
    <row r="1472" spans="1:16">
      <c r="A1472" s="27" t="str">
        <f t="shared" si="66"/>
        <v>WCC046</v>
      </c>
      <c r="B1472" s="4" t="s">
        <v>411</v>
      </c>
      <c r="C1472" s="27" t="str">
        <f>VLOOKUP(B1472,'Plot Info'!$A$2:$T$500,2,FALSE)</f>
        <v>Willow Creek</v>
      </c>
      <c r="D1472" s="38" t="s">
        <v>268</v>
      </c>
      <c r="E1472" s="4" t="s">
        <v>11</v>
      </c>
      <c r="F1472" s="13" t="s">
        <v>15</v>
      </c>
      <c r="G1472" s="35" t="str">
        <f t="shared" si="67"/>
        <v>LIVE</v>
      </c>
      <c r="H1472" s="40">
        <v>29.2</v>
      </c>
      <c r="I1472" s="12">
        <v>1</v>
      </c>
      <c r="J1472" s="12">
        <v>2</v>
      </c>
      <c r="K1472" s="26">
        <f t="shared" si="68"/>
        <v>669.66189003920033</v>
      </c>
      <c r="L1472" s="27">
        <f>IF(H1472&lt;VLOOKUP(B1472,'Plot Info'!$A$2:$T$500,9,FALSE),K1472*0.0001*(1/VLOOKUP(B1472,'Plot Info'!$A$2:$T$500,12,FALSE)),K1472*0.0001*(1/VLOOKUP(B1472,'Plot Info'!$A$2:$T$500,13,FALSE)))</f>
        <v>0.53290000000000004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17.829999999999998</v>
      </c>
      <c r="P1472" s="12">
        <v>3</v>
      </c>
    </row>
    <row r="1473" spans="1:16">
      <c r="A1473" s="27" t="str">
        <f t="shared" si="66"/>
        <v>WCC047</v>
      </c>
      <c r="B1473" s="4" t="s">
        <v>411</v>
      </c>
      <c r="C1473" s="27" t="str">
        <f>VLOOKUP(B1473,'Plot Info'!$A$2:$T$500,2,FALSE)</f>
        <v>Willow Creek</v>
      </c>
      <c r="D1473" s="38" t="s">
        <v>269</v>
      </c>
      <c r="E1473" s="4" t="s">
        <v>11</v>
      </c>
      <c r="F1473" s="13" t="s">
        <v>15</v>
      </c>
      <c r="G1473" s="35" t="str">
        <f t="shared" si="67"/>
        <v>LIVE</v>
      </c>
      <c r="H1473" s="40">
        <v>29.8</v>
      </c>
      <c r="I1473" s="12">
        <v>1</v>
      </c>
      <c r="J1473" s="12">
        <v>2</v>
      </c>
      <c r="K1473" s="26">
        <f t="shared" si="68"/>
        <v>697.46498502347004</v>
      </c>
      <c r="L1473" s="27">
        <f>IF(H1473&lt;VLOOKUP(B1473,'Plot Info'!$A$2:$T$500,9,FALSE),K1473*0.0001*(1/VLOOKUP(B1473,'Plot Info'!$A$2:$T$500,12,FALSE)),K1473*0.0001*(1/VLOOKUP(B1473,'Plot Info'!$A$2:$T$500,13,FALSE)))</f>
        <v>0.55502499999999999</v>
      </c>
      <c r="M1473" s="27">
        <f>IF(H1473&lt;VLOOKUP(B1473,'Plot Info'!$A$2:$T$500,9,FALSE),I1473*1/(VLOOKUP(B1473,'Plot Info'!$A$2:$T$500,12,FALSE)),I1473*1/(VLOOKUP(B1473,'Plot Info'!$A$2:$T$500,13,FALSE)))</f>
        <v>7.9577471545947667</v>
      </c>
      <c r="O1473" s="40">
        <v>19.04</v>
      </c>
      <c r="P1473" s="12">
        <v>329</v>
      </c>
    </row>
    <row r="1474" spans="1:16">
      <c r="A1474" s="27" t="str">
        <f t="shared" ref="A1474:A1537" si="69">CONCATENATE(B1474,D1474)</f>
        <v>WCC048</v>
      </c>
      <c r="B1474" s="4" t="s">
        <v>411</v>
      </c>
      <c r="C1474" s="27" t="str">
        <f>VLOOKUP(B1474,'Plot Info'!$A$2:$T$500,2,FALSE)</f>
        <v>Willow Creek</v>
      </c>
      <c r="D1474" s="38" t="s">
        <v>270</v>
      </c>
      <c r="E1474" s="4" t="s">
        <v>19</v>
      </c>
      <c r="F1474" s="13" t="s">
        <v>15</v>
      </c>
      <c r="G1474" s="35" t="str">
        <f t="shared" ref="G1474:G1501" si="70">IF(F1474="*","DEAD","LIVE")</f>
        <v>LIVE</v>
      </c>
      <c r="H1474" s="40">
        <v>31.5</v>
      </c>
      <c r="I1474" s="12">
        <v>1</v>
      </c>
      <c r="J1474" s="12">
        <v>2</v>
      </c>
      <c r="K1474" s="26">
        <f t="shared" ref="K1474:K1537" si="71">((H1474/2)^2)*PI()*I1474</f>
        <v>779.31132763111805</v>
      </c>
      <c r="L1474" s="27">
        <f>IF(H1474&lt;VLOOKUP(B1474,'Plot Info'!$A$2:$T$500,9,FALSE),K1474*0.0001*(1/VLOOKUP(B1474,'Plot Info'!$A$2:$T$500,12,FALSE)),K1474*0.0001*(1/VLOOKUP(B1474,'Plot Info'!$A$2:$T$500,13,FALSE)))</f>
        <v>0.62015624999999996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13.99</v>
      </c>
      <c r="P1474" s="12">
        <v>330</v>
      </c>
    </row>
    <row r="1475" spans="1:16">
      <c r="A1475" s="27" t="str">
        <f t="shared" si="69"/>
        <v>WCC049</v>
      </c>
      <c r="B1475" s="4" t="s">
        <v>411</v>
      </c>
      <c r="C1475" s="27" t="str">
        <f>VLOOKUP(B1475,'Plot Info'!$A$2:$T$500,2,FALSE)</f>
        <v>Willow Creek</v>
      </c>
      <c r="D1475" s="38" t="s">
        <v>271</v>
      </c>
      <c r="E1475" s="4" t="s">
        <v>19</v>
      </c>
      <c r="F1475" s="13" t="s">
        <v>15</v>
      </c>
      <c r="G1475" s="35" t="str">
        <f t="shared" si="70"/>
        <v>LIVE</v>
      </c>
      <c r="H1475" s="40">
        <v>30</v>
      </c>
      <c r="I1475" s="12">
        <v>1</v>
      </c>
      <c r="J1475" s="12">
        <v>2</v>
      </c>
      <c r="K1475" s="26">
        <f t="shared" si="71"/>
        <v>706.85834705770344</v>
      </c>
      <c r="L1475" s="27">
        <f>IF(H1475&lt;VLOOKUP(B1475,'Plot Info'!$A$2:$T$500,9,FALSE),K1475*0.0001*(1/VLOOKUP(B1475,'Plot Info'!$A$2:$T$500,12,FALSE)),K1475*0.0001*(1/VLOOKUP(B1475,'Plot Info'!$A$2:$T$500,13,FALSE)))</f>
        <v>0.5625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13.22</v>
      </c>
      <c r="P1475" s="12">
        <v>328</v>
      </c>
    </row>
    <row r="1476" spans="1:16">
      <c r="A1476" s="27" t="str">
        <f t="shared" si="69"/>
        <v>WCC050</v>
      </c>
      <c r="B1476" s="4" t="s">
        <v>411</v>
      </c>
      <c r="C1476" s="27" t="str">
        <f>VLOOKUP(B1476,'Plot Info'!$A$2:$T$500,2,FALSE)</f>
        <v>Willow Creek</v>
      </c>
      <c r="D1476" s="38" t="s">
        <v>310</v>
      </c>
      <c r="E1476" s="4" t="s">
        <v>11</v>
      </c>
      <c r="F1476" s="13" t="s">
        <v>15</v>
      </c>
      <c r="G1476" s="35" t="str">
        <f t="shared" si="70"/>
        <v>LIVE</v>
      </c>
      <c r="H1476" s="40">
        <v>28.6</v>
      </c>
      <c r="I1476" s="12">
        <v>1</v>
      </c>
      <c r="J1476" s="12">
        <v>2</v>
      </c>
      <c r="K1476" s="26">
        <f t="shared" si="71"/>
        <v>642.42428173257679</v>
      </c>
      <c r="L1476" s="27">
        <f>IF(H1476&lt;VLOOKUP(B1476,'Plot Info'!$A$2:$T$500,9,FALSE),K1476*0.0001*(1/VLOOKUP(B1476,'Plot Info'!$A$2:$T$500,12,FALSE)),K1476*0.0001*(1/VLOOKUP(B1476,'Plot Info'!$A$2:$T$500,13,FALSE)))</f>
        <v>0.51122499999999993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11.45</v>
      </c>
      <c r="P1476" s="12">
        <v>315</v>
      </c>
    </row>
    <row r="1477" spans="1:16">
      <c r="A1477" s="27" t="str">
        <f t="shared" si="69"/>
        <v>WCC051</v>
      </c>
      <c r="B1477" s="4" t="s">
        <v>411</v>
      </c>
      <c r="C1477" s="27" t="str">
        <f>VLOOKUP(B1477,'Plot Info'!$A$2:$T$500,2,FALSE)</f>
        <v>Willow Creek</v>
      </c>
      <c r="D1477" s="38" t="s">
        <v>311</v>
      </c>
      <c r="E1477" s="4" t="s">
        <v>11</v>
      </c>
      <c r="F1477" s="13" t="s">
        <v>15</v>
      </c>
      <c r="G1477" s="35" t="str">
        <f t="shared" si="70"/>
        <v>LIVE</v>
      </c>
      <c r="H1477" s="40">
        <v>29</v>
      </c>
      <c r="I1477" s="12">
        <v>1</v>
      </c>
      <c r="J1477" s="12">
        <v>2</v>
      </c>
      <c r="K1477" s="26">
        <f t="shared" si="71"/>
        <v>660.51985541725401</v>
      </c>
      <c r="L1477" s="27">
        <f>IF(H1477&lt;VLOOKUP(B1477,'Plot Info'!$A$2:$T$500,9,FALSE),K1477*0.0001*(1/VLOOKUP(B1477,'Plot Info'!$A$2:$T$500,12,FALSE)),K1477*0.0001*(1/VLOOKUP(B1477,'Plot Info'!$A$2:$T$500,13,FALSE)))</f>
        <v>0.52562500000000001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16.850000000000001</v>
      </c>
      <c r="P1477" s="12">
        <v>305</v>
      </c>
    </row>
    <row r="1478" spans="1:16">
      <c r="A1478" s="27" t="str">
        <f t="shared" si="69"/>
        <v>WCC052</v>
      </c>
      <c r="B1478" s="4" t="s">
        <v>411</v>
      </c>
      <c r="C1478" s="27" t="str">
        <f>VLOOKUP(B1478,'Plot Info'!$A$2:$T$500,2,FALSE)</f>
        <v>Willow Creek</v>
      </c>
      <c r="D1478" s="38" t="s">
        <v>319</v>
      </c>
      <c r="E1478" s="4" t="s">
        <v>11</v>
      </c>
      <c r="F1478" s="13" t="s">
        <v>15</v>
      </c>
      <c r="G1478" s="35" t="str">
        <f t="shared" si="70"/>
        <v>LIVE</v>
      </c>
      <c r="H1478" s="40">
        <v>21</v>
      </c>
      <c r="I1478" s="12">
        <v>1</v>
      </c>
      <c r="J1478" s="12">
        <v>2</v>
      </c>
      <c r="K1478" s="26">
        <f t="shared" si="71"/>
        <v>346.36059005827468</v>
      </c>
      <c r="L1478" s="27">
        <f>IF(H1478&lt;VLOOKUP(B1478,'Plot Info'!$A$2:$T$500,9,FALSE),K1478*0.0001*(1/VLOOKUP(B1478,'Plot Info'!$A$2:$T$500,12,FALSE)),K1478*0.0001*(1/VLOOKUP(B1478,'Plot Info'!$A$2:$T$500,13,FALSE)))</f>
        <v>0.27562499999999995</v>
      </c>
      <c r="M1478" s="27">
        <f>IF(H1478&lt;VLOOKUP(B1478,'Plot Info'!$A$2:$T$500,9,FALSE),I1478*1/(VLOOKUP(B1478,'Plot Info'!$A$2:$T$500,12,FALSE)),I1478*1/(VLOOKUP(B1478,'Plot Info'!$A$2:$T$500,13,FALSE)))</f>
        <v>7.9577471545947667</v>
      </c>
      <c r="O1478" s="40">
        <v>17.32</v>
      </c>
      <c r="P1478" s="12">
        <v>320</v>
      </c>
    </row>
    <row r="1479" spans="1:16">
      <c r="A1479" s="27" t="str">
        <f t="shared" si="69"/>
        <v>WCC053</v>
      </c>
      <c r="B1479" s="4" t="s">
        <v>411</v>
      </c>
      <c r="C1479" s="27" t="str">
        <f>VLOOKUP(B1479,'Plot Info'!$A$2:$T$500,2,FALSE)</f>
        <v>Willow Creek</v>
      </c>
      <c r="D1479" s="38" t="s">
        <v>324</v>
      </c>
      <c r="E1479" s="4" t="s">
        <v>19</v>
      </c>
      <c r="F1479" s="13" t="s">
        <v>15</v>
      </c>
      <c r="G1479" s="35" t="str">
        <f t="shared" si="70"/>
        <v>LIVE</v>
      </c>
      <c r="H1479" s="40">
        <v>34.9</v>
      </c>
      <c r="I1479" s="12">
        <v>1</v>
      </c>
      <c r="J1479" s="12">
        <v>2</v>
      </c>
      <c r="K1479" s="26">
        <f t="shared" si="71"/>
        <v>956.62281699972596</v>
      </c>
      <c r="L1479" s="27">
        <f>IF(H1479&lt;VLOOKUP(B1479,'Plot Info'!$A$2:$T$500,9,FALSE),K1479*0.0001*(1/VLOOKUP(B1479,'Plot Info'!$A$2:$T$500,12,FALSE)),K1479*0.0001*(1/VLOOKUP(B1479,'Plot Info'!$A$2:$T$500,13,FALSE)))</f>
        <v>0.76125624999999997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17.77</v>
      </c>
      <c r="P1479" s="12">
        <v>280</v>
      </c>
    </row>
    <row r="1480" spans="1:16">
      <c r="A1480" s="27" t="str">
        <f t="shared" si="69"/>
        <v>WCC054</v>
      </c>
      <c r="B1480" s="4" t="s">
        <v>411</v>
      </c>
      <c r="C1480" s="27" t="str">
        <f>VLOOKUP(B1480,'Plot Info'!$A$2:$T$500,2,FALSE)</f>
        <v>Willow Creek</v>
      </c>
      <c r="D1480" s="38" t="s">
        <v>325</v>
      </c>
      <c r="E1480" s="4" t="s">
        <v>19</v>
      </c>
      <c r="F1480" s="13" t="s">
        <v>15</v>
      </c>
      <c r="G1480" s="35" t="str">
        <f t="shared" si="70"/>
        <v>LIVE</v>
      </c>
      <c r="H1480" s="40">
        <v>21.5</v>
      </c>
      <c r="I1480" s="12">
        <v>1</v>
      </c>
      <c r="J1480" s="12">
        <v>2</v>
      </c>
      <c r="K1480" s="26">
        <f t="shared" si="71"/>
        <v>363.05030103047045</v>
      </c>
      <c r="L1480" s="27">
        <f>IF(H1480&lt;VLOOKUP(B1480,'Plot Info'!$A$2:$T$500,9,FALSE),K1480*0.0001*(1/VLOOKUP(B1480,'Plot Info'!$A$2:$T$500,12,FALSE)),K1480*0.0001*(1/VLOOKUP(B1480,'Plot Info'!$A$2:$T$500,13,FALSE)))</f>
        <v>0.28890624999999998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12.33</v>
      </c>
      <c r="P1480" s="12">
        <v>277</v>
      </c>
    </row>
    <row r="1481" spans="1:16">
      <c r="A1481" s="27" t="str">
        <f t="shared" si="69"/>
        <v>WCC055</v>
      </c>
      <c r="B1481" s="4" t="s">
        <v>411</v>
      </c>
      <c r="C1481" s="27" t="str">
        <f>VLOOKUP(B1481,'Plot Info'!$A$2:$T$500,2,FALSE)</f>
        <v>Willow Creek</v>
      </c>
      <c r="D1481" s="38" t="s">
        <v>326</v>
      </c>
      <c r="E1481" s="4" t="s">
        <v>11</v>
      </c>
      <c r="F1481" s="13" t="s">
        <v>16</v>
      </c>
      <c r="G1481" s="35" t="str">
        <f t="shared" si="70"/>
        <v>LIVE</v>
      </c>
      <c r="H1481" s="40">
        <v>18.399999999999999</v>
      </c>
      <c r="I1481" s="12">
        <v>1</v>
      </c>
      <c r="J1481" s="12">
        <v>2</v>
      </c>
      <c r="K1481" s="26">
        <f t="shared" si="71"/>
        <v>265.90440219984004</v>
      </c>
      <c r="L1481" s="27">
        <f>IF(H1481&lt;VLOOKUP(B1481,'Plot Info'!$A$2:$T$500,9,FALSE),K1481*0.0001*(1/VLOOKUP(B1481,'Plot Info'!$A$2:$T$500,12,FALSE)),K1481*0.0001*(1/VLOOKUP(B1481,'Plot Info'!$A$2:$T$500,13,FALSE)))</f>
        <v>0.50082840236686377</v>
      </c>
      <c r="M1481" s="27">
        <f>IF(H1481&lt;VLOOKUP(B1481,'Plot Info'!$A$2:$T$500,9,FALSE),I1481*1/(VLOOKUP(B1481,'Plot Info'!$A$2:$T$500,12,FALSE)),I1481*1/(VLOOKUP(B1481,'Plot Info'!$A$2:$T$500,13,FALSE)))</f>
        <v>18.834904507916608</v>
      </c>
      <c r="O1481" s="40">
        <v>7.88</v>
      </c>
      <c r="P1481" s="12">
        <v>284</v>
      </c>
    </row>
    <row r="1482" spans="1:16">
      <c r="A1482" s="27" t="str">
        <f t="shared" si="69"/>
        <v>WCC056</v>
      </c>
      <c r="B1482" s="4" t="s">
        <v>411</v>
      </c>
      <c r="C1482" s="27" t="str">
        <f>VLOOKUP(B1482,'Plot Info'!$A$2:$T$500,2,FALSE)</f>
        <v>Willow Creek</v>
      </c>
      <c r="D1482" s="38" t="s">
        <v>327</v>
      </c>
      <c r="E1482" s="4" t="s">
        <v>19</v>
      </c>
      <c r="F1482" s="13" t="s">
        <v>15</v>
      </c>
      <c r="G1482" s="35" t="str">
        <f t="shared" si="70"/>
        <v>LIVE</v>
      </c>
      <c r="H1482" s="40">
        <v>32.299999999999997</v>
      </c>
      <c r="I1482" s="12">
        <v>1</v>
      </c>
      <c r="J1482" s="12">
        <v>2</v>
      </c>
      <c r="K1482" s="26">
        <f t="shared" si="71"/>
        <v>819.39804989092363</v>
      </c>
      <c r="L1482" s="27">
        <f>IF(H1482&lt;VLOOKUP(B1482,'Plot Info'!$A$2:$T$500,9,FALSE),K1482*0.0001*(1/VLOOKUP(B1482,'Plot Info'!$A$2:$T$500,12,FALSE)),K1482*0.0001*(1/VLOOKUP(B1482,'Plot Info'!$A$2:$T$500,13,FALSE)))</f>
        <v>0.65205624999999989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N1482" s="8" t="s">
        <v>427</v>
      </c>
      <c r="O1482" s="40">
        <v>6.4</v>
      </c>
      <c r="P1482" s="12">
        <v>272</v>
      </c>
    </row>
    <row r="1483" spans="1:16">
      <c r="A1483" s="27" t="str">
        <f t="shared" si="69"/>
        <v>WCC057</v>
      </c>
      <c r="B1483" s="4" t="s">
        <v>411</v>
      </c>
      <c r="C1483" s="27" t="str">
        <f>VLOOKUP(B1483,'Plot Info'!$A$2:$T$500,2,FALSE)</f>
        <v>Willow Creek</v>
      </c>
      <c r="D1483" s="38" t="s">
        <v>328</v>
      </c>
      <c r="E1483" s="4" t="s">
        <v>19</v>
      </c>
      <c r="F1483" s="13" t="s">
        <v>15</v>
      </c>
      <c r="G1483" s="35" t="str">
        <f t="shared" si="70"/>
        <v>LIVE</v>
      </c>
      <c r="H1483" s="40">
        <v>38.6</v>
      </c>
      <c r="I1483" s="12">
        <v>1</v>
      </c>
      <c r="J1483" s="12">
        <v>2</v>
      </c>
      <c r="K1483" s="26">
        <f t="shared" si="71"/>
        <v>1170.2118475356622</v>
      </c>
      <c r="L1483" s="27">
        <f>IF(H1483&lt;VLOOKUP(B1483,'Plot Info'!$A$2:$T$500,9,FALSE),K1483*0.0001*(1/VLOOKUP(B1483,'Plot Info'!$A$2:$T$500,12,FALSE)),K1483*0.0001*(1/VLOOKUP(B1483,'Plot Info'!$A$2:$T$500,13,FALSE)))</f>
        <v>0.93122500000000008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6.12</v>
      </c>
      <c r="P1483" s="12">
        <v>275</v>
      </c>
    </row>
    <row r="1484" spans="1:16">
      <c r="A1484" s="27" t="str">
        <f t="shared" si="69"/>
        <v>WCC058</v>
      </c>
      <c r="B1484" s="4" t="s">
        <v>411</v>
      </c>
      <c r="C1484" s="27" t="str">
        <f>VLOOKUP(B1484,'Plot Info'!$A$2:$T$500,2,FALSE)</f>
        <v>Willow Creek</v>
      </c>
      <c r="D1484" s="38" t="s">
        <v>329</v>
      </c>
      <c r="E1484" s="4" t="s">
        <v>11</v>
      </c>
      <c r="F1484" s="13" t="s">
        <v>15</v>
      </c>
      <c r="G1484" s="35" t="str">
        <f t="shared" si="70"/>
        <v>LIVE</v>
      </c>
      <c r="H1484" s="40">
        <v>27.8</v>
      </c>
      <c r="I1484" s="12">
        <v>1</v>
      </c>
      <c r="J1484" s="12">
        <v>2</v>
      </c>
      <c r="K1484" s="26">
        <f t="shared" si="71"/>
        <v>606.98711660008394</v>
      </c>
      <c r="L1484" s="27">
        <f>IF(H1484&lt;VLOOKUP(B1484,'Plot Info'!$A$2:$T$500,9,FALSE),K1484*0.0001*(1/VLOOKUP(B1484,'Plot Info'!$A$2:$T$500,12,FALSE)),K1484*0.0001*(1/VLOOKUP(B1484,'Plot Info'!$A$2:$T$500,13,FALSE)))</f>
        <v>0.48302500000000004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10.15</v>
      </c>
      <c r="P1484" s="12">
        <v>265</v>
      </c>
    </row>
    <row r="1485" spans="1:16">
      <c r="A1485" s="27" t="str">
        <f t="shared" si="69"/>
        <v>WCC059</v>
      </c>
      <c r="B1485" s="4" t="s">
        <v>411</v>
      </c>
      <c r="C1485" s="27" t="str">
        <f>VLOOKUP(B1485,'Plot Info'!$A$2:$T$500,2,FALSE)</f>
        <v>Willow Creek</v>
      </c>
      <c r="D1485" s="38" t="s">
        <v>330</v>
      </c>
      <c r="E1485" s="4" t="s">
        <v>18</v>
      </c>
      <c r="F1485" s="13" t="s">
        <v>15</v>
      </c>
      <c r="G1485" s="35" t="str">
        <f t="shared" si="70"/>
        <v>LIVE</v>
      </c>
      <c r="H1485" s="40">
        <v>27</v>
      </c>
      <c r="I1485" s="12">
        <v>1</v>
      </c>
      <c r="J1485" s="12">
        <v>2</v>
      </c>
      <c r="K1485" s="26">
        <f t="shared" si="71"/>
        <v>572.55526111673976</v>
      </c>
      <c r="L1485" s="27">
        <f>IF(H1485&lt;VLOOKUP(B1485,'Plot Info'!$A$2:$T$500,9,FALSE),K1485*0.0001*(1/VLOOKUP(B1485,'Plot Info'!$A$2:$T$500,12,FALSE)),K1485*0.0001*(1/VLOOKUP(B1485,'Plot Info'!$A$2:$T$500,13,FALSE)))</f>
        <v>0.45562499999999995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12.67</v>
      </c>
      <c r="P1485" s="12">
        <v>260</v>
      </c>
    </row>
    <row r="1486" spans="1:16">
      <c r="A1486" s="27" t="str">
        <f t="shared" si="69"/>
        <v>WCC060</v>
      </c>
      <c r="B1486" s="4" t="s">
        <v>411</v>
      </c>
      <c r="C1486" s="27" t="str">
        <f>VLOOKUP(B1486,'Plot Info'!$A$2:$T$500,2,FALSE)</f>
        <v>Willow Creek</v>
      </c>
      <c r="D1486" s="38" t="s">
        <v>331</v>
      </c>
      <c r="E1486" s="4" t="s">
        <v>19</v>
      </c>
      <c r="F1486" s="13" t="s">
        <v>15</v>
      </c>
      <c r="G1486" s="35" t="str">
        <f t="shared" si="70"/>
        <v>LIVE</v>
      </c>
      <c r="H1486" s="40">
        <v>20.9</v>
      </c>
      <c r="I1486" s="12">
        <v>1</v>
      </c>
      <c r="J1486" s="12">
        <v>2</v>
      </c>
      <c r="K1486" s="26">
        <f t="shared" si="71"/>
        <v>343.06977175363932</v>
      </c>
      <c r="L1486" s="27">
        <f>IF(H1486&lt;VLOOKUP(B1486,'Plot Info'!$A$2:$T$500,9,FALSE),K1486*0.0001*(1/VLOOKUP(B1486,'Plot Info'!$A$2:$T$500,12,FALSE)),K1486*0.0001*(1/VLOOKUP(B1486,'Plot Info'!$A$2:$T$500,13,FALSE)))</f>
        <v>0.27300624999999995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15.81</v>
      </c>
      <c r="P1486" s="12">
        <v>267</v>
      </c>
    </row>
    <row r="1487" spans="1:16">
      <c r="A1487" s="27" t="str">
        <f t="shared" si="69"/>
        <v>WCC061</v>
      </c>
      <c r="B1487" s="4" t="s">
        <v>411</v>
      </c>
      <c r="C1487" s="27" t="str">
        <f>VLOOKUP(B1487,'Plot Info'!$A$2:$T$500,2,FALSE)</f>
        <v>Willow Creek</v>
      </c>
      <c r="D1487" s="38" t="s">
        <v>332</v>
      </c>
      <c r="E1487" s="4" t="s">
        <v>11</v>
      </c>
      <c r="F1487" s="13" t="s">
        <v>15</v>
      </c>
      <c r="G1487" s="35" t="str">
        <f t="shared" si="70"/>
        <v>LIVE</v>
      </c>
      <c r="H1487" s="40">
        <v>37</v>
      </c>
      <c r="I1487" s="12">
        <v>1</v>
      </c>
      <c r="J1487" s="12">
        <v>2</v>
      </c>
      <c r="K1487" s="26">
        <f t="shared" si="71"/>
        <v>1075.2100856911068</v>
      </c>
      <c r="L1487" s="27">
        <f>IF(H1487&lt;VLOOKUP(B1487,'Plot Info'!$A$2:$T$500,9,FALSE),K1487*0.0001*(1/VLOOKUP(B1487,'Plot Info'!$A$2:$T$500,12,FALSE)),K1487*0.0001*(1/VLOOKUP(B1487,'Plot Info'!$A$2:$T$500,13,FALSE)))</f>
        <v>0.85562499999999997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N1487" s="8" t="s">
        <v>428</v>
      </c>
      <c r="O1487" s="40">
        <v>19.440000000000001</v>
      </c>
      <c r="P1487" s="12">
        <v>260</v>
      </c>
    </row>
    <row r="1488" spans="1:16">
      <c r="A1488" s="27" t="str">
        <f t="shared" si="69"/>
        <v>WCC062</v>
      </c>
      <c r="B1488" s="4" t="s">
        <v>411</v>
      </c>
      <c r="C1488" s="27" t="str">
        <f>VLOOKUP(B1488,'Plot Info'!$A$2:$T$500,2,FALSE)</f>
        <v>Willow Creek</v>
      </c>
      <c r="D1488" s="38" t="s">
        <v>333</v>
      </c>
      <c r="E1488" s="4" t="s">
        <v>18</v>
      </c>
      <c r="F1488" s="13" t="s">
        <v>15</v>
      </c>
      <c r="G1488" s="35" t="str">
        <f t="shared" si="70"/>
        <v>LIVE</v>
      </c>
      <c r="H1488" s="40">
        <v>43.2</v>
      </c>
      <c r="I1488" s="12">
        <v>1</v>
      </c>
      <c r="J1488" s="12">
        <v>2</v>
      </c>
      <c r="K1488" s="26">
        <f t="shared" si="71"/>
        <v>1465.7414684588541</v>
      </c>
      <c r="L1488" s="27">
        <f>IF(H1488&lt;VLOOKUP(B1488,'Plot Info'!$A$2:$T$500,9,FALSE),K1488*0.0001*(1/VLOOKUP(B1488,'Plot Info'!$A$2:$T$500,12,FALSE)),K1488*0.0001*(1/VLOOKUP(B1488,'Plot Info'!$A$2:$T$500,13,FALSE)))</f>
        <v>1.1664000000000001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17.63</v>
      </c>
      <c r="P1488" s="12">
        <v>258</v>
      </c>
    </row>
    <row r="1489" spans="1:16">
      <c r="A1489" s="27" t="str">
        <f t="shared" si="69"/>
        <v>WCC063</v>
      </c>
      <c r="B1489" s="4" t="s">
        <v>411</v>
      </c>
      <c r="C1489" s="27" t="str">
        <f>VLOOKUP(B1489,'Plot Info'!$A$2:$T$500,2,FALSE)</f>
        <v>Willow Creek</v>
      </c>
      <c r="D1489" s="38" t="s">
        <v>334</v>
      </c>
      <c r="E1489" s="4" t="s">
        <v>19</v>
      </c>
      <c r="F1489" s="13" t="s">
        <v>15</v>
      </c>
      <c r="G1489" s="35" t="str">
        <f t="shared" si="70"/>
        <v>LIVE</v>
      </c>
      <c r="H1489" s="40">
        <v>23.6</v>
      </c>
      <c r="I1489" s="12">
        <v>1</v>
      </c>
      <c r="J1489" s="12">
        <v>2</v>
      </c>
      <c r="K1489" s="26">
        <f t="shared" si="71"/>
        <v>437.43536108584283</v>
      </c>
      <c r="L1489" s="27">
        <f>IF(H1489&lt;VLOOKUP(B1489,'Plot Info'!$A$2:$T$500,9,FALSE),K1489*0.0001*(1/VLOOKUP(B1489,'Plot Info'!$A$2:$T$500,12,FALSE)),K1489*0.0001*(1/VLOOKUP(B1489,'Plot Info'!$A$2:$T$500,13,FALSE)))</f>
        <v>0.34810000000000002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19.3</v>
      </c>
      <c r="P1489" s="12">
        <v>245</v>
      </c>
    </row>
    <row r="1490" spans="1:16">
      <c r="A1490" s="27" t="str">
        <f t="shared" si="69"/>
        <v>WCC064</v>
      </c>
      <c r="B1490" s="4" t="s">
        <v>411</v>
      </c>
      <c r="C1490" s="27" t="str">
        <f>VLOOKUP(B1490,'Plot Info'!$A$2:$T$500,2,FALSE)</f>
        <v>Willow Creek</v>
      </c>
      <c r="D1490" s="38" t="s">
        <v>335</v>
      </c>
      <c r="E1490" s="4" t="s">
        <v>19</v>
      </c>
      <c r="F1490" s="13" t="s">
        <v>81</v>
      </c>
      <c r="G1490" s="35" t="str">
        <f t="shared" si="70"/>
        <v>DEAD</v>
      </c>
      <c r="H1490" s="40">
        <v>20.3</v>
      </c>
      <c r="I1490" s="12">
        <v>1</v>
      </c>
      <c r="J1490" s="12">
        <v>2</v>
      </c>
      <c r="K1490" s="26">
        <f t="shared" si="71"/>
        <v>323.65472915445451</v>
      </c>
      <c r="L1490" s="27">
        <f>IF(H1490&lt;VLOOKUP(B1490,'Plot Info'!$A$2:$T$500,9,FALSE),K1490*0.0001*(1/VLOOKUP(B1490,'Plot Info'!$A$2:$T$500,12,FALSE)),K1490*0.0001*(1/VLOOKUP(B1490,'Plot Info'!$A$2:$T$500,13,FALSE)))</f>
        <v>0.25755625000000004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18.100000000000001</v>
      </c>
      <c r="P1490" s="12">
        <v>247</v>
      </c>
    </row>
    <row r="1491" spans="1:16">
      <c r="A1491" s="27" t="str">
        <f t="shared" si="69"/>
        <v>WCC065</v>
      </c>
      <c r="B1491" s="4" t="s">
        <v>411</v>
      </c>
      <c r="C1491" s="27" t="str">
        <f>VLOOKUP(B1491,'Plot Info'!$A$2:$T$500,2,FALSE)</f>
        <v>Willow Creek</v>
      </c>
      <c r="D1491" s="38" t="s">
        <v>336</v>
      </c>
      <c r="E1491" s="4" t="s">
        <v>19</v>
      </c>
      <c r="F1491" s="13" t="s">
        <v>15</v>
      </c>
      <c r="G1491" s="35" t="str">
        <f t="shared" si="70"/>
        <v>LIVE</v>
      </c>
      <c r="H1491" s="40">
        <v>28.5</v>
      </c>
      <c r="I1491" s="12">
        <v>1</v>
      </c>
      <c r="J1491" s="12">
        <v>2</v>
      </c>
      <c r="K1491" s="26">
        <f t="shared" si="71"/>
        <v>637.93965821957738</v>
      </c>
      <c r="L1491" s="27">
        <f>IF(H1491&lt;VLOOKUP(B1491,'Plot Info'!$A$2:$T$500,9,FALSE),K1491*0.0001*(1/VLOOKUP(B1491,'Plot Info'!$A$2:$T$500,12,FALSE)),K1491*0.0001*(1/VLOOKUP(B1491,'Plot Info'!$A$2:$T$500,13,FALSE)))</f>
        <v>0.50765625000000003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19.5</v>
      </c>
      <c r="P1491" s="12">
        <v>232</v>
      </c>
    </row>
    <row r="1492" spans="1:16">
      <c r="A1492" s="27" t="str">
        <f t="shared" si="69"/>
        <v>WCC066</v>
      </c>
      <c r="B1492" s="4" t="s">
        <v>411</v>
      </c>
      <c r="C1492" s="27" t="str">
        <f>VLOOKUP(B1492,'Plot Info'!$A$2:$T$500,2,FALSE)</f>
        <v>Willow Creek</v>
      </c>
      <c r="D1492" s="38" t="s">
        <v>337</v>
      </c>
      <c r="E1492" s="4" t="s">
        <v>19</v>
      </c>
      <c r="F1492" s="13" t="s">
        <v>15</v>
      </c>
      <c r="G1492" s="35" t="str">
        <f t="shared" si="70"/>
        <v>LIVE</v>
      </c>
      <c r="H1492" s="40">
        <v>33.799999999999997</v>
      </c>
      <c r="I1492" s="12">
        <v>1</v>
      </c>
      <c r="J1492" s="12">
        <v>2</v>
      </c>
      <c r="K1492" s="26">
        <f t="shared" si="71"/>
        <v>897.2702777917807</v>
      </c>
      <c r="L1492" s="27">
        <f>IF(H1492&lt;VLOOKUP(B1492,'Plot Info'!$A$2:$T$500,9,FALSE),K1492*0.0001*(1/VLOOKUP(B1492,'Plot Info'!$A$2:$T$500,12,FALSE)),K1492*0.0001*(1/VLOOKUP(B1492,'Plot Info'!$A$2:$T$500,13,FALSE)))</f>
        <v>0.71402499999999991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</v>
      </c>
      <c r="P1492" s="12">
        <v>230</v>
      </c>
    </row>
    <row r="1493" spans="1:16">
      <c r="A1493" s="27" t="str">
        <f t="shared" si="69"/>
        <v>WCC067</v>
      </c>
      <c r="B1493" s="4" t="s">
        <v>411</v>
      </c>
      <c r="C1493" s="27" t="str">
        <f>VLOOKUP(B1493,'Plot Info'!$A$2:$T$500,2,FALSE)</f>
        <v>Willow Creek</v>
      </c>
      <c r="D1493" s="38" t="s">
        <v>338</v>
      </c>
      <c r="E1493" s="4" t="s">
        <v>19</v>
      </c>
      <c r="F1493" s="13" t="s">
        <v>15</v>
      </c>
      <c r="G1493" s="35" t="str">
        <f t="shared" si="70"/>
        <v>LIVE</v>
      </c>
      <c r="H1493" s="40">
        <v>24.9</v>
      </c>
      <c r="I1493" s="12">
        <v>1</v>
      </c>
      <c r="J1493" s="12">
        <v>2</v>
      </c>
      <c r="K1493" s="26">
        <f t="shared" si="71"/>
        <v>486.95471528805183</v>
      </c>
      <c r="L1493" s="27">
        <f>IF(H1493&lt;VLOOKUP(B1493,'Plot Info'!$A$2:$T$500,9,FALSE),K1493*0.0001*(1/VLOOKUP(B1493,'Plot Info'!$A$2:$T$500,12,FALSE)),K1493*0.0001*(1/VLOOKUP(B1493,'Plot Info'!$A$2:$T$500,13,FALSE)))</f>
        <v>0.38750624999999994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17</v>
      </c>
      <c r="P1493" s="12">
        <v>222</v>
      </c>
    </row>
    <row r="1494" spans="1:16">
      <c r="A1494" s="27" t="str">
        <f t="shared" si="69"/>
        <v>WCC068</v>
      </c>
      <c r="B1494" s="4" t="s">
        <v>411</v>
      </c>
      <c r="C1494" s="27" t="str">
        <f>VLOOKUP(B1494,'Plot Info'!$A$2:$T$500,2,FALSE)</f>
        <v>Willow Creek</v>
      </c>
      <c r="D1494" s="38" t="s">
        <v>340</v>
      </c>
      <c r="E1494" s="4" t="s">
        <v>11</v>
      </c>
      <c r="F1494" s="13" t="s">
        <v>16</v>
      </c>
      <c r="G1494" s="35" t="str">
        <f t="shared" si="70"/>
        <v>LIVE</v>
      </c>
      <c r="H1494" s="40">
        <v>12.29</v>
      </c>
      <c r="I1494" s="12">
        <v>1</v>
      </c>
      <c r="J1494" s="12">
        <v>2</v>
      </c>
      <c r="K1494" s="26">
        <f t="shared" si="71"/>
        <v>118.62975873202051</v>
      </c>
      <c r="L1494" s="27">
        <f>IF(H1494&lt;VLOOKUP(B1494,'Plot Info'!$A$2:$T$500,9,FALSE),K1494*0.0001*(1/VLOOKUP(B1494,'Plot Info'!$A$2:$T$500,12,FALSE)),K1494*0.0001*(1/VLOOKUP(B1494,'Plot Info'!$A$2:$T$500,13,FALSE)))</f>
        <v>0.22343801775147928</v>
      </c>
      <c r="M1494" s="27">
        <f>IF(H1494&lt;VLOOKUP(B1494,'Plot Info'!$A$2:$T$500,9,FALSE),I1494*1/(VLOOKUP(B1494,'Plot Info'!$A$2:$T$500,12,FALSE)),I1494*1/(VLOOKUP(B1494,'Plot Info'!$A$2:$T$500,13,FALSE)))</f>
        <v>18.834904507916608</v>
      </c>
      <c r="O1494" s="40">
        <v>12.29</v>
      </c>
      <c r="P1494" s="12">
        <v>225</v>
      </c>
    </row>
    <row r="1495" spans="1:16">
      <c r="A1495" s="27" t="str">
        <f t="shared" si="69"/>
        <v>WCC069</v>
      </c>
      <c r="B1495" s="4" t="s">
        <v>411</v>
      </c>
      <c r="C1495" s="27" t="str">
        <f>VLOOKUP(B1495,'Plot Info'!$A$2:$T$500,2,FALSE)</f>
        <v>Willow Creek</v>
      </c>
      <c r="D1495" s="38" t="s">
        <v>341</v>
      </c>
      <c r="E1495" s="4" t="s">
        <v>19</v>
      </c>
      <c r="F1495" s="13" t="s">
        <v>15</v>
      </c>
      <c r="G1495" s="35" t="str">
        <f t="shared" si="70"/>
        <v>LIVE</v>
      </c>
      <c r="H1495" s="40">
        <v>24.3</v>
      </c>
      <c r="I1495" s="12">
        <v>1</v>
      </c>
      <c r="J1495" s="12">
        <v>2</v>
      </c>
      <c r="K1495" s="26">
        <f t="shared" si="71"/>
        <v>463.76976150455926</v>
      </c>
      <c r="L1495" s="27">
        <f>IF(H1495&lt;VLOOKUP(B1495,'Plot Info'!$A$2:$T$500,9,FALSE),K1495*0.0001*(1/VLOOKUP(B1495,'Plot Info'!$A$2:$T$500,12,FALSE)),K1495*0.0001*(1/VLOOKUP(B1495,'Plot Info'!$A$2:$T$500,13,FALSE)))</f>
        <v>0.36905624999999997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11.7</v>
      </c>
      <c r="P1495" s="12">
        <v>223</v>
      </c>
    </row>
    <row r="1496" spans="1:16">
      <c r="A1496" s="27" t="str">
        <f t="shared" si="69"/>
        <v>WCC070</v>
      </c>
      <c r="B1496" s="4" t="s">
        <v>411</v>
      </c>
      <c r="C1496" s="27" t="str">
        <f>VLOOKUP(B1496,'Plot Info'!$A$2:$T$500,2,FALSE)</f>
        <v>Willow Creek</v>
      </c>
      <c r="D1496" s="38" t="s">
        <v>342</v>
      </c>
      <c r="E1496" s="4" t="s">
        <v>11</v>
      </c>
      <c r="F1496" s="13" t="s">
        <v>15</v>
      </c>
      <c r="G1496" s="35" t="str">
        <f t="shared" si="70"/>
        <v>LIVE</v>
      </c>
      <c r="H1496" s="40">
        <v>27.3</v>
      </c>
      <c r="I1496" s="12">
        <v>1</v>
      </c>
      <c r="J1496" s="12">
        <v>2</v>
      </c>
      <c r="K1496" s="26">
        <f t="shared" si="71"/>
        <v>585.34939719848433</v>
      </c>
      <c r="L1496" s="27">
        <f>IF(H1496&lt;VLOOKUP(B1496,'Plot Info'!$A$2:$T$500,9,FALSE),K1496*0.0001*(1/VLOOKUP(B1496,'Plot Info'!$A$2:$T$500,12,FALSE)),K1496*0.0001*(1/VLOOKUP(B1496,'Plot Info'!$A$2:$T$500,13,FALSE)))</f>
        <v>0.46580625000000003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N1496" s="8" t="s">
        <v>430</v>
      </c>
      <c r="O1496" s="40">
        <v>6.15</v>
      </c>
      <c r="P1496" s="12">
        <v>218</v>
      </c>
    </row>
    <row r="1497" spans="1:16">
      <c r="A1497" s="27" t="str">
        <f t="shared" si="69"/>
        <v>WCC071</v>
      </c>
      <c r="B1497" s="4" t="s">
        <v>411</v>
      </c>
      <c r="C1497" s="27" t="str">
        <f>VLOOKUP(B1497,'Plot Info'!$A$2:$T$500,2,FALSE)</f>
        <v>Willow Creek</v>
      </c>
      <c r="D1497" s="38" t="s">
        <v>343</v>
      </c>
      <c r="E1497" s="4" t="s">
        <v>19</v>
      </c>
      <c r="F1497" s="13" t="s">
        <v>15</v>
      </c>
      <c r="G1497" s="35" t="str">
        <f t="shared" si="70"/>
        <v>LIVE</v>
      </c>
      <c r="H1497" s="40">
        <v>22.7</v>
      </c>
      <c r="I1497" s="12">
        <v>1</v>
      </c>
      <c r="J1497" s="12">
        <v>2</v>
      </c>
      <c r="K1497" s="26">
        <f t="shared" si="71"/>
        <v>404.7078196170711</v>
      </c>
      <c r="L1497" s="27">
        <f>IF(H1497&lt;VLOOKUP(B1497,'Plot Info'!$A$2:$T$500,9,FALSE),K1497*0.0001*(1/VLOOKUP(B1497,'Plot Info'!$A$2:$T$500,12,FALSE)),K1497*0.0001*(1/VLOOKUP(B1497,'Plot Info'!$A$2:$T$500,13,FALSE)))</f>
        <v>0.32205624999999999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O1497" s="40">
        <v>6.45</v>
      </c>
      <c r="P1497" s="12">
        <v>217</v>
      </c>
    </row>
    <row r="1498" spans="1:16">
      <c r="A1498" s="27" t="str">
        <f t="shared" si="69"/>
        <v>WCC072</v>
      </c>
      <c r="B1498" s="4" t="s">
        <v>411</v>
      </c>
      <c r="C1498" s="27" t="str">
        <f>VLOOKUP(B1498,'Plot Info'!$A$2:$T$500,2,FALSE)</f>
        <v>Willow Creek</v>
      </c>
      <c r="D1498" s="38" t="s">
        <v>344</v>
      </c>
      <c r="E1498" s="4" t="s">
        <v>11</v>
      </c>
      <c r="F1498" s="13" t="s">
        <v>15</v>
      </c>
      <c r="G1498" s="35" t="str">
        <f t="shared" si="70"/>
        <v>LIVE</v>
      </c>
      <c r="H1498" s="40">
        <v>23.1</v>
      </c>
      <c r="I1498" s="12">
        <v>1</v>
      </c>
      <c r="J1498" s="12">
        <v>2</v>
      </c>
      <c r="K1498" s="26">
        <f t="shared" si="71"/>
        <v>419.09631397051237</v>
      </c>
      <c r="L1498" s="27">
        <f>IF(H1498&lt;VLOOKUP(B1498,'Plot Info'!$A$2:$T$500,9,FALSE),K1498*0.0001*(1/VLOOKUP(B1498,'Plot Info'!$A$2:$T$500,12,FALSE)),K1498*0.0001*(1/VLOOKUP(B1498,'Plot Info'!$A$2:$T$500,13,FALSE)))</f>
        <v>0.33350625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O1498" s="40">
        <v>12.51</v>
      </c>
      <c r="P1498" s="12">
        <v>190</v>
      </c>
    </row>
    <row r="1499" spans="1:16">
      <c r="A1499" s="27" t="str">
        <f t="shared" si="69"/>
        <v>WCC073</v>
      </c>
      <c r="B1499" s="4" t="s">
        <v>411</v>
      </c>
      <c r="C1499" s="27" t="str">
        <f>VLOOKUP(B1499,'Plot Info'!$A$2:$T$500,2,FALSE)</f>
        <v>Willow Creek</v>
      </c>
      <c r="D1499" s="38" t="s">
        <v>345</v>
      </c>
      <c r="E1499" s="4" t="s">
        <v>11</v>
      </c>
      <c r="F1499" s="13" t="s">
        <v>15</v>
      </c>
      <c r="G1499" s="35" t="str">
        <f t="shared" si="70"/>
        <v>LIVE</v>
      </c>
      <c r="H1499" s="40">
        <v>24.1</v>
      </c>
      <c r="I1499" s="12">
        <v>1</v>
      </c>
      <c r="J1499" s="12">
        <v>2</v>
      </c>
      <c r="K1499" s="26">
        <f t="shared" si="71"/>
        <v>456.167107282872</v>
      </c>
      <c r="L1499" s="27">
        <f>IF(H1499&lt;VLOOKUP(B1499,'Plot Info'!$A$2:$T$500,9,FALSE),K1499*0.0001*(1/VLOOKUP(B1499,'Plot Info'!$A$2:$T$500,12,FALSE)),K1499*0.0001*(1/VLOOKUP(B1499,'Plot Info'!$A$2:$T$500,13,FALSE)))</f>
        <v>0.36300625000000003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O1499" s="40">
        <v>13.7</v>
      </c>
      <c r="P1499" s="12">
        <v>203</v>
      </c>
    </row>
    <row r="1500" spans="1:16">
      <c r="A1500" s="27" t="str">
        <f>CONCATENATE(B1500,D1500)</f>
        <v>WCC074</v>
      </c>
      <c r="B1500" s="4" t="s">
        <v>411</v>
      </c>
      <c r="C1500" s="27" t="str">
        <f>VLOOKUP(B1500,'Plot Info'!$A$2:$T$500,2,FALSE)</f>
        <v>Willow Creek</v>
      </c>
      <c r="D1500" s="38" t="s">
        <v>346</v>
      </c>
      <c r="E1500" s="4" t="s">
        <v>11</v>
      </c>
      <c r="F1500" s="13" t="s">
        <v>15</v>
      </c>
      <c r="G1500" s="35" t="str">
        <f t="shared" si="70"/>
        <v>LIVE</v>
      </c>
      <c r="H1500" s="40">
        <v>20.9</v>
      </c>
      <c r="I1500" s="12">
        <v>1</v>
      </c>
      <c r="J1500" s="12">
        <v>2</v>
      </c>
      <c r="K1500" s="26">
        <f t="shared" si="71"/>
        <v>343.06977175363932</v>
      </c>
      <c r="L1500" s="27">
        <f>IF(H1500&lt;VLOOKUP(B1500,'Plot Info'!$A$2:$T$500,9,FALSE),K1500*0.0001*(1/VLOOKUP(B1500,'Plot Info'!$A$2:$T$500,12,FALSE)),K1500*0.0001*(1/VLOOKUP(B1500,'Plot Info'!$A$2:$T$500,13,FALSE)))</f>
        <v>0.27300624999999995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O1500" s="40">
        <v>18.07</v>
      </c>
      <c r="P1500" s="12">
        <v>204</v>
      </c>
    </row>
    <row r="1501" spans="1:16">
      <c r="A1501" s="27" t="str">
        <f t="shared" si="69"/>
        <v>VLA001</v>
      </c>
      <c r="B1501" s="4" t="str">
        <f>IF(LEFT(D1501,1)="0","VLA", "VLB")</f>
        <v>VLA</v>
      </c>
      <c r="C1501" s="27" t="str">
        <f>VLOOKUP(B1501,'Plot Info'!$A$2:$T$500,2,FALSE)</f>
        <v>Valles Caldera Lower</v>
      </c>
      <c r="D1501" s="37" t="s">
        <v>161</v>
      </c>
      <c r="E1501" s="4" t="s">
        <v>560</v>
      </c>
      <c r="F1501" s="13" t="s">
        <v>489</v>
      </c>
      <c r="G1501" s="35" t="str">
        <f t="shared" si="70"/>
        <v>LIVE</v>
      </c>
      <c r="H1501">
        <v>22.9</v>
      </c>
      <c r="I1501" s="12">
        <v>1</v>
      </c>
      <c r="J1501" s="12">
        <v>2</v>
      </c>
      <c r="K1501" s="26">
        <f t="shared" ref="K1501" si="72">((H1501/2)^2)*PI()*I1501</f>
        <v>411.87065086725585</v>
      </c>
      <c r="L1501" s="27">
        <f>K1501*0.0001*(1/VLOOKUP(B1501,'Plot Info'!$A$2:$T$500,12,FALSE))</f>
        <v>2.8602128532448323</v>
      </c>
      <c r="M1501" s="27">
        <f>I1501*1/(VLOOKUP(B1501,'Plot Info'!$A$2:$T$500,12,FALSE))</f>
        <v>69.444444444444443</v>
      </c>
      <c r="N1501" s="8" t="s">
        <v>617</v>
      </c>
      <c r="O1501" s="40" t="s">
        <v>489</v>
      </c>
      <c r="P1501" s="12" t="s">
        <v>489</v>
      </c>
    </row>
    <row r="1502" spans="1:16">
      <c r="A1502" s="27" t="str">
        <f t="shared" si="69"/>
        <v>VLA002</v>
      </c>
      <c r="B1502" s="4" t="str">
        <f t="shared" ref="B1502:B1550" si="73">IF(LEFT(D1502,1)="0","VLA", "VLB")</f>
        <v>VLA</v>
      </c>
      <c r="C1502" s="27" t="str">
        <f>VLOOKUP(B1502,'Plot Info'!$A$2:$T$500,2,FALSE)</f>
        <v>Valles Caldera Lower</v>
      </c>
      <c r="D1502" s="37" t="s">
        <v>162</v>
      </c>
      <c r="E1502" s="4" t="s">
        <v>560</v>
      </c>
      <c r="F1502" s="13" t="s">
        <v>489</v>
      </c>
      <c r="G1502" s="35" t="str">
        <f t="shared" ref="G1502:G1565" si="74">IF(F1502="*","DEAD","LIVE")</f>
        <v>LIVE</v>
      </c>
      <c r="H1502">
        <v>12.1</v>
      </c>
      <c r="I1502" s="12">
        <v>1</v>
      </c>
      <c r="J1502" s="12">
        <v>2</v>
      </c>
      <c r="K1502" s="26">
        <f t="shared" si="71"/>
        <v>114.9901451030204</v>
      </c>
      <c r="L1502" s="27">
        <f>K1502*0.0001*(1/VLOOKUP(B1502,'Plot Info'!$A$2:$T$500,12,FALSE))</f>
        <v>0.79854267432653059</v>
      </c>
      <c r="M1502" s="27">
        <f>I1502*1/(VLOOKUP(B1502,'Plot Info'!$A$2:$T$500,12,FALSE))</f>
        <v>69.444444444444443</v>
      </c>
      <c r="O1502" s="40" t="s">
        <v>489</v>
      </c>
      <c r="P1502" s="12" t="s">
        <v>489</v>
      </c>
    </row>
    <row r="1503" spans="1:16">
      <c r="A1503" s="27" t="str">
        <f t="shared" si="69"/>
        <v>VLA003</v>
      </c>
      <c r="B1503" s="4" t="str">
        <f t="shared" si="73"/>
        <v>VLA</v>
      </c>
      <c r="C1503" s="27" t="str">
        <f>VLOOKUP(B1503,'Plot Info'!$A$2:$T$500,2,FALSE)</f>
        <v>Valles Caldera Lower</v>
      </c>
      <c r="D1503" s="37" t="s">
        <v>163</v>
      </c>
      <c r="E1503" s="4" t="s">
        <v>560</v>
      </c>
      <c r="F1503" s="13" t="s">
        <v>489</v>
      </c>
      <c r="G1503" s="35" t="str">
        <f t="shared" si="74"/>
        <v>LIVE</v>
      </c>
      <c r="H1503">
        <v>15.9</v>
      </c>
      <c r="I1503" s="12">
        <v>1</v>
      </c>
      <c r="J1503" s="12">
        <v>2</v>
      </c>
      <c r="K1503" s="26">
        <f t="shared" si="71"/>
        <v>198.5565096885089</v>
      </c>
      <c r="L1503" s="27">
        <f>K1503*0.0001*(1/VLOOKUP(B1503,'Plot Info'!$A$2:$T$500,12,FALSE))</f>
        <v>1.3788646506146451</v>
      </c>
      <c r="M1503" s="27">
        <f>I1503*1/(VLOOKUP(B1503,'Plot Info'!$A$2:$T$500,12,FALSE))</f>
        <v>69.444444444444443</v>
      </c>
      <c r="O1503" s="40" t="s">
        <v>489</v>
      </c>
      <c r="P1503" s="12" t="s">
        <v>489</v>
      </c>
    </row>
    <row r="1504" spans="1:16">
      <c r="A1504" s="27" t="str">
        <f t="shared" si="69"/>
        <v>VLA004</v>
      </c>
      <c r="B1504" s="4" t="str">
        <f t="shared" si="73"/>
        <v>VLA</v>
      </c>
      <c r="C1504" s="27" t="str">
        <f>VLOOKUP(B1504,'Plot Info'!$A$2:$T$500,2,FALSE)</f>
        <v>Valles Caldera Lower</v>
      </c>
      <c r="D1504" s="37" t="s">
        <v>164</v>
      </c>
      <c r="E1504" s="4" t="s">
        <v>560</v>
      </c>
      <c r="F1504" s="13" t="s">
        <v>489</v>
      </c>
      <c r="G1504" s="35" t="str">
        <f t="shared" si="74"/>
        <v>LIVE</v>
      </c>
      <c r="H1504">
        <v>24.8</v>
      </c>
      <c r="I1504" s="12">
        <v>1</v>
      </c>
      <c r="J1504" s="12">
        <v>2</v>
      </c>
      <c r="K1504" s="26">
        <f t="shared" si="71"/>
        <v>483.05128641596667</v>
      </c>
      <c r="L1504" s="27">
        <f>K1504*0.0001*(1/VLOOKUP(B1504,'Plot Info'!$A$2:$T$500,12,FALSE))</f>
        <v>3.3545228223331018</v>
      </c>
      <c r="M1504" s="27">
        <f>I1504*1/(VLOOKUP(B1504,'Plot Info'!$A$2:$T$500,12,FALSE))</f>
        <v>69.444444444444443</v>
      </c>
      <c r="O1504" s="40" t="s">
        <v>489</v>
      </c>
      <c r="P1504" s="12" t="s">
        <v>489</v>
      </c>
    </row>
    <row r="1505" spans="1:16">
      <c r="A1505" s="27" t="str">
        <f t="shared" si="69"/>
        <v>VLA005</v>
      </c>
      <c r="B1505" s="4" t="str">
        <f t="shared" si="73"/>
        <v>VLA</v>
      </c>
      <c r="C1505" s="27" t="str">
        <f>VLOOKUP(B1505,'Plot Info'!$A$2:$T$500,2,FALSE)</f>
        <v>Valles Caldera Lower</v>
      </c>
      <c r="D1505" s="37" t="s">
        <v>165</v>
      </c>
      <c r="E1505" s="4" t="s">
        <v>560</v>
      </c>
      <c r="F1505" s="13" t="s">
        <v>489</v>
      </c>
      <c r="G1505" s="35" t="str">
        <f t="shared" si="74"/>
        <v>LIVE</v>
      </c>
      <c r="H1505">
        <v>21.2</v>
      </c>
      <c r="I1505" s="12">
        <v>1</v>
      </c>
      <c r="J1505" s="12">
        <v>2</v>
      </c>
      <c r="K1505" s="26">
        <f t="shared" si="71"/>
        <v>352.98935055734916</v>
      </c>
      <c r="L1505" s="27">
        <f>K1505*0.0001*(1/VLOOKUP(B1505,'Plot Info'!$A$2:$T$500,12,FALSE))</f>
        <v>2.4513149344260361</v>
      </c>
      <c r="M1505" s="27">
        <f>I1505*1/(VLOOKUP(B1505,'Plot Info'!$A$2:$T$500,12,FALSE))</f>
        <v>69.444444444444443</v>
      </c>
      <c r="O1505" s="40" t="s">
        <v>489</v>
      </c>
      <c r="P1505" s="12" t="s">
        <v>489</v>
      </c>
    </row>
    <row r="1506" spans="1:16">
      <c r="A1506" s="27" t="str">
        <f t="shared" si="69"/>
        <v>VLA006</v>
      </c>
      <c r="B1506" s="4" t="str">
        <f t="shared" si="73"/>
        <v>VLA</v>
      </c>
      <c r="C1506" s="27" t="str">
        <f>VLOOKUP(B1506,'Plot Info'!$A$2:$T$500,2,FALSE)</f>
        <v>Valles Caldera Lower</v>
      </c>
      <c r="D1506" s="37" t="s">
        <v>166</v>
      </c>
      <c r="E1506" s="4" t="s">
        <v>560</v>
      </c>
      <c r="F1506" s="13" t="s">
        <v>489</v>
      </c>
      <c r="G1506" s="35" t="str">
        <f t="shared" si="74"/>
        <v>LIVE</v>
      </c>
      <c r="H1506">
        <v>13.2</v>
      </c>
      <c r="I1506" s="12">
        <v>1</v>
      </c>
      <c r="J1506" s="12">
        <v>2</v>
      </c>
      <c r="K1506" s="26">
        <f t="shared" si="71"/>
        <v>136.84777599037136</v>
      </c>
      <c r="L1506" s="27">
        <f>K1506*0.0001*(1/VLOOKUP(B1506,'Plot Info'!$A$2:$T$500,12,FALSE))</f>
        <v>0.95033177771091226</v>
      </c>
      <c r="M1506" s="27">
        <f>I1506*1/(VLOOKUP(B1506,'Plot Info'!$A$2:$T$500,12,FALSE))</f>
        <v>69.444444444444443</v>
      </c>
      <c r="O1506" s="40" t="s">
        <v>489</v>
      </c>
      <c r="P1506" s="12" t="s">
        <v>489</v>
      </c>
    </row>
    <row r="1507" spans="1:16">
      <c r="A1507" s="27" t="str">
        <f t="shared" si="69"/>
        <v>VLA007</v>
      </c>
      <c r="B1507" s="4" t="str">
        <f t="shared" si="73"/>
        <v>VLA</v>
      </c>
      <c r="C1507" s="27" t="str">
        <f>VLOOKUP(B1507,'Plot Info'!$A$2:$T$500,2,FALSE)</f>
        <v>Valles Caldera Lower</v>
      </c>
      <c r="D1507" s="37" t="s">
        <v>167</v>
      </c>
      <c r="E1507" s="4" t="s">
        <v>560</v>
      </c>
      <c r="F1507" s="13" t="s">
        <v>489</v>
      </c>
      <c r="G1507" s="35" t="str">
        <f t="shared" si="74"/>
        <v>LIVE</v>
      </c>
      <c r="H1507">
        <v>26.7</v>
      </c>
      <c r="I1507" s="12">
        <v>1</v>
      </c>
      <c r="J1507" s="12">
        <v>2</v>
      </c>
      <c r="K1507" s="26">
        <f t="shared" si="71"/>
        <v>559.90249670440687</v>
      </c>
      <c r="L1507" s="27">
        <f>K1507*0.0001*(1/VLOOKUP(B1507,'Plot Info'!$A$2:$T$500,12,FALSE))</f>
        <v>3.888211782669492</v>
      </c>
      <c r="M1507" s="27">
        <f>I1507*1/(VLOOKUP(B1507,'Plot Info'!$A$2:$T$500,12,FALSE))</f>
        <v>69.444444444444443</v>
      </c>
      <c r="O1507" s="40" t="s">
        <v>489</v>
      </c>
      <c r="P1507" s="12" t="s">
        <v>489</v>
      </c>
    </row>
    <row r="1508" spans="1:16">
      <c r="A1508" s="27" t="str">
        <f t="shared" si="69"/>
        <v>VLA008</v>
      </c>
      <c r="B1508" s="4" t="str">
        <f t="shared" si="73"/>
        <v>VLA</v>
      </c>
      <c r="C1508" s="27" t="str">
        <f>VLOOKUP(B1508,'Plot Info'!$A$2:$T$500,2,FALSE)</f>
        <v>Valles Caldera Lower</v>
      </c>
      <c r="D1508" s="37" t="s">
        <v>168</v>
      </c>
      <c r="E1508" s="4" t="s">
        <v>560</v>
      </c>
      <c r="F1508" s="13" t="s">
        <v>489</v>
      </c>
      <c r="G1508" s="35" t="str">
        <f t="shared" si="74"/>
        <v>LIVE</v>
      </c>
      <c r="H1508">
        <v>21.1</v>
      </c>
      <c r="I1508" s="12">
        <v>1</v>
      </c>
      <c r="J1508" s="12">
        <v>2</v>
      </c>
      <c r="K1508" s="26">
        <f t="shared" si="71"/>
        <v>349.66711632617796</v>
      </c>
      <c r="L1508" s="27">
        <f>K1508*0.0001*(1/VLOOKUP(B1508,'Plot Info'!$A$2:$T$500,12,FALSE))</f>
        <v>2.428243863376236</v>
      </c>
      <c r="M1508" s="27">
        <f>I1508*1/(VLOOKUP(B1508,'Plot Info'!$A$2:$T$500,12,FALSE))</f>
        <v>69.444444444444443</v>
      </c>
      <c r="O1508" s="40" t="s">
        <v>489</v>
      </c>
      <c r="P1508" s="12" t="s">
        <v>489</v>
      </c>
    </row>
    <row r="1509" spans="1:16">
      <c r="A1509" s="27" t="str">
        <f t="shared" si="69"/>
        <v>VLA009</v>
      </c>
      <c r="B1509" s="4" t="str">
        <f t="shared" si="73"/>
        <v>VLA</v>
      </c>
      <c r="C1509" s="27" t="str">
        <f>VLOOKUP(B1509,'Plot Info'!$A$2:$T$500,2,FALSE)</f>
        <v>Valles Caldera Lower</v>
      </c>
      <c r="D1509" s="37" t="s">
        <v>169</v>
      </c>
      <c r="E1509" s="4" t="s">
        <v>560</v>
      </c>
      <c r="F1509" s="13" t="s">
        <v>489</v>
      </c>
      <c r="G1509" s="35" t="str">
        <f t="shared" si="74"/>
        <v>LIVE</v>
      </c>
      <c r="H1509">
        <v>28.1</v>
      </c>
      <c r="I1509" s="12">
        <v>1</v>
      </c>
      <c r="J1509" s="12">
        <v>2</v>
      </c>
      <c r="K1509" s="26">
        <f t="shared" si="71"/>
        <v>620.15824380025924</v>
      </c>
      <c r="L1509" s="27">
        <f>K1509*0.0001*(1/VLOOKUP(B1509,'Plot Info'!$A$2:$T$500,12,FALSE))</f>
        <v>4.3066544708351335</v>
      </c>
      <c r="M1509" s="27">
        <f>I1509*1/(VLOOKUP(B1509,'Plot Info'!$A$2:$T$500,12,FALSE))</f>
        <v>69.444444444444443</v>
      </c>
      <c r="O1509" s="40" t="s">
        <v>489</v>
      </c>
      <c r="P1509" s="12" t="s">
        <v>489</v>
      </c>
    </row>
    <row r="1510" spans="1:16">
      <c r="A1510" s="27" t="str">
        <f t="shared" si="69"/>
        <v>VLA010</v>
      </c>
      <c r="B1510" s="4" t="str">
        <f t="shared" si="73"/>
        <v>VLA</v>
      </c>
      <c r="C1510" s="27" t="str">
        <f>VLOOKUP(B1510,'Plot Info'!$A$2:$T$500,2,FALSE)</f>
        <v>Valles Caldera Lower</v>
      </c>
      <c r="D1510" s="37" t="s">
        <v>170</v>
      </c>
      <c r="E1510" s="4" t="s">
        <v>560</v>
      </c>
      <c r="F1510" s="13" t="s">
        <v>489</v>
      </c>
      <c r="G1510" s="35" t="str">
        <f t="shared" si="74"/>
        <v>LIVE</v>
      </c>
      <c r="H1510">
        <v>21.7</v>
      </c>
      <c r="I1510" s="12">
        <v>1</v>
      </c>
      <c r="J1510" s="12">
        <v>2</v>
      </c>
      <c r="K1510" s="26">
        <f t="shared" si="71"/>
        <v>369.83614116222441</v>
      </c>
      <c r="L1510" s="27">
        <f>K1510*0.0001*(1/VLOOKUP(B1510,'Plot Info'!$A$2:$T$500,12,FALSE))</f>
        <v>2.5683065358487807</v>
      </c>
      <c r="M1510" s="27">
        <f>I1510*1/(VLOOKUP(B1510,'Plot Info'!$A$2:$T$500,12,FALSE))</f>
        <v>69.444444444444443</v>
      </c>
      <c r="O1510" s="40" t="s">
        <v>489</v>
      </c>
      <c r="P1510" s="12" t="s">
        <v>489</v>
      </c>
    </row>
    <row r="1511" spans="1:16">
      <c r="A1511" s="27" t="str">
        <f t="shared" si="69"/>
        <v>VLA011</v>
      </c>
      <c r="B1511" s="4" t="str">
        <f t="shared" si="73"/>
        <v>VLA</v>
      </c>
      <c r="C1511" s="27" t="str">
        <f>VLOOKUP(B1511,'Plot Info'!$A$2:$T$500,2,FALSE)</f>
        <v>Valles Caldera Lower</v>
      </c>
      <c r="D1511" s="37" t="s">
        <v>171</v>
      </c>
      <c r="E1511" s="4" t="s">
        <v>560</v>
      </c>
      <c r="F1511" s="13" t="s">
        <v>489</v>
      </c>
      <c r="G1511" s="35" t="str">
        <f t="shared" si="74"/>
        <v>LIVE</v>
      </c>
      <c r="H1511">
        <v>28.9</v>
      </c>
      <c r="I1511" s="12">
        <v>1</v>
      </c>
      <c r="J1511" s="12">
        <v>2</v>
      </c>
      <c r="K1511" s="26">
        <f t="shared" si="71"/>
        <v>655.97240005118272</v>
      </c>
      <c r="L1511" s="27">
        <f>K1511*0.0001*(1/VLOOKUP(B1511,'Plot Info'!$A$2:$T$500,12,FALSE))</f>
        <v>4.5553638892443242</v>
      </c>
      <c r="M1511" s="27">
        <f>I1511*1/(VLOOKUP(B1511,'Plot Info'!$A$2:$T$500,12,FALSE))</f>
        <v>69.444444444444443</v>
      </c>
      <c r="O1511" s="40" t="s">
        <v>489</v>
      </c>
      <c r="P1511" s="12" t="s">
        <v>489</v>
      </c>
    </row>
    <row r="1512" spans="1:16">
      <c r="A1512" s="27" t="str">
        <f t="shared" si="69"/>
        <v>VLA012</v>
      </c>
      <c r="B1512" s="4" t="str">
        <f t="shared" si="73"/>
        <v>VLA</v>
      </c>
      <c r="C1512" s="27" t="str">
        <f>VLOOKUP(B1512,'Plot Info'!$A$2:$T$500,2,FALSE)</f>
        <v>Valles Caldera Lower</v>
      </c>
      <c r="D1512" s="37" t="s">
        <v>172</v>
      </c>
      <c r="E1512" s="4" t="s">
        <v>560</v>
      </c>
      <c r="F1512" s="13" t="s">
        <v>489</v>
      </c>
      <c r="G1512" s="35" t="str">
        <f t="shared" si="74"/>
        <v>LIVE</v>
      </c>
      <c r="H1512">
        <v>26</v>
      </c>
      <c r="I1512" s="12">
        <v>1</v>
      </c>
      <c r="J1512" s="12">
        <v>2</v>
      </c>
      <c r="K1512" s="26">
        <f t="shared" si="71"/>
        <v>530.92915845667505</v>
      </c>
      <c r="L1512" s="27">
        <f>K1512*0.0001*(1/VLOOKUP(B1512,'Plot Info'!$A$2:$T$500,12,FALSE))</f>
        <v>3.6870080448380214</v>
      </c>
      <c r="M1512" s="27">
        <f>I1512*1/(VLOOKUP(B1512,'Plot Info'!$A$2:$T$500,12,FALSE))</f>
        <v>69.444444444444443</v>
      </c>
      <c r="O1512" s="40" t="s">
        <v>489</v>
      </c>
      <c r="P1512" s="12" t="s">
        <v>489</v>
      </c>
    </row>
    <row r="1513" spans="1:16">
      <c r="A1513" s="27" t="str">
        <f t="shared" si="69"/>
        <v>VLA013</v>
      </c>
      <c r="B1513" s="4" t="str">
        <f t="shared" si="73"/>
        <v>VLA</v>
      </c>
      <c r="C1513" s="27" t="str">
        <f>VLOOKUP(B1513,'Plot Info'!$A$2:$T$500,2,FALSE)</f>
        <v>Valles Caldera Lower</v>
      </c>
      <c r="D1513" s="37" t="s">
        <v>173</v>
      </c>
      <c r="E1513" s="4" t="s">
        <v>560</v>
      </c>
      <c r="F1513" s="13" t="s">
        <v>489</v>
      </c>
      <c r="G1513" s="35" t="str">
        <f t="shared" si="74"/>
        <v>LIVE</v>
      </c>
      <c r="H1513">
        <v>15.5</v>
      </c>
      <c r="I1513" s="12">
        <v>1</v>
      </c>
      <c r="J1513" s="12">
        <v>2</v>
      </c>
      <c r="K1513" s="26">
        <f t="shared" si="71"/>
        <v>188.69190875623696</v>
      </c>
      <c r="L1513" s="27">
        <f>K1513*0.0001*(1/VLOOKUP(B1513,'Plot Info'!$A$2:$T$500,12,FALSE))</f>
        <v>1.3103604774738677</v>
      </c>
      <c r="M1513" s="27">
        <f>I1513*1/(VLOOKUP(B1513,'Plot Info'!$A$2:$T$500,12,FALSE))</f>
        <v>69.444444444444443</v>
      </c>
      <c r="O1513" s="40" t="s">
        <v>489</v>
      </c>
      <c r="P1513" s="12" t="s">
        <v>489</v>
      </c>
    </row>
    <row r="1514" spans="1:16">
      <c r="A1514" s="27" t="str">
        <f t="shared" si="69"/>
        <v>VLA014</v>
      </c>
      <c r="B1514" s="4" t="str">
        <f t="shared" si="73"/>
        <v>VLA</v>
      </c>
      <c r="C1514" s="27" t="str">
        <f>VLOOKUP(B1514,'Plot Info'!$A$2:$T$500,2,FALSE)</f>
        <v>Valles Caldera Lower</v>
      </c>
      <c r="D1514" s="37" t="s">
        <v>174</v>
      </c>
      <c r="E1514" s="4" t="s">
        <v>560</v>
      </c>
      <c r="F1514" s="13" t="s">
        <v>489</v>
      </c>
      <c r="G1514" s="35" t="str">
        <f t="shared" si="74"/>
        <v>LIVE</v>
      </c>
      <c r="H1514">
        <v>20.399999999999999</v>
      </c>
      <c r="I1514" s="12">
        <v>1</v>
      </c>
      <c r="J1514" s="12">
        <v>2</v>
      </c>
      <c r="K1514" s="26">
        <f t="shared" si="71"/>
        <v>326.85129967948205</v>
      </c>
      <c r="L1514" s="27">
        <f>K1514*0.0001*(1/VLOOKUP(B1514,'Plot Info'!$A$2:$T$500,12,FALSE))</f>
        <v>2.2698006922186256</v>
      </c>
      <c r="M1514" s="27">
        <f>I1514*1/(VLOOKUP(B1514,'Plot Info'!$A$2:$T$500,12,FALSE))</f>
        <v>69.444444444444443</v>
      </c>
      <c r="O1514" s="40" t="s">
        <v>489</v>
      </c>
      <c r="P1514" s="12" t="s">
        <v>489</v>
      </c>
    </row>
    <row r="1515" spans="1:16">
      <c r="A1515" s="27" t="str">
        <f t="shared" si="69"/>
        <v>VLA015</v>
      </c>
      <c r="B1515" s="4" t="str">
        <f t="shared" si="73"/>
        <v>VLA</v>
      </c>
      <c r="C1515" s="27" t="str">
        <f>VLOOKUP(B1515,'Plot Info'!$A$2:$T$500,2,FALSE)</f>
        <v>Valles Caldera Lower</v>
      </c>
      <c r="D1515" s="37" t="s">
        <v>175</v>
      </c>
      <c r="E1515" s="4" t="s">
        <v>560</v>
      </c>
      <c r="F1515" s="13" t="s">
        <v>489</v>
      </c>
      <c r="G1515" s="35" t="str">
        <f t="shared" si="74"/>
        <v>LIVE</v>
      </c>
      <c r="H1515">
        <v>23.6</v>
      </c>
      <c r="I1515" s="12">
        <v>1</v>
      </c>
      <c r="J1515" s="12">
        <v>2</v>
      </c>
      <c r="K1515" s="26">
        <f t="shared" si="71"/>
        <v>437.43536108584283</v>
      </c>
      <c r="L1515" s="27">
        <f>K1515*0.0001*(1/VLOOKUP(B1515,'Plot Info'!$A$2:$T$500,12,FALSE))</f>
        <v>3.0377455630961308</v>
      </c>
      <c r="M1515" s="27">
        <f>I1515*1/(VLOOKUP(B1515,'Plot Info'!$A$2:$T$500,12,FALSE))</f>
        <v>69.444444444444443</v>
      </c>
      <c r="O1515" s="40" t="s">
        <v>489</v>
      </c>
      <c r="P1515" s="12" t="s">
        <v>489</v>
      </c>
    </row>
    <row r="1516" spans="1:16">
      <c r="A1516" s="27" t="str">
        <f t="shared" si="69"/>
        <v>VLA016</v>
      </c>
      <c r="B1516" s="4" t="str">
        <f t="shared" si="73"/>
        <v>VLA</v>
      </c>
      <c r="C1516" s="27" t="str">
        <f>VLOOKUP(B1516,'Plot Info'!$A$2:$T$500,2,FALSE)</f>
        <v>Valles Caldera Lower</v>
      </c>
      <c r="D1516" s="37" t="s">
        <v>176</v>
      </c>
      <c r="E1516" s="4" t="s">
        <v>560</v>
      </c>
      <c r="F1516" s="13" t="s">
        <v>489</v>
      </c>
      <c r="G1516" s="35" t="str">
        <f t="shared" si="74"/>
        <v>LIVE</v>
      </c>
      <c r="H1516">
        <v>27.4</v>
      </c>
      <c r="I1516" s="12">
        <v>1</v>
      </c>
      <c r="J1516" s="12">
        <v>2</v>
      </c>
      <c r="K1516" s="26">
        <f t="shared" si="71"/>
        <v>589.64552515226819</v>
      </c>
      <c r="L1516" s="27">
        <f>K1516*0.0001*(1/VLOOKUP(B1516,'Plot Info'!$A$2:$T$500,12,FALSE))</f>
        <v>4.0947605913351959</v>
      </c>
      <c r="M1516" s="27">
        <f>I1516*1/(VLOOKUP(B1516,'Plot Info'!$A$2:$T$500,12,FALSE))</f>
        <v>69.444444444444443</v>
      </c>
      <c r="O1516" s="40" t="s">
        <v>489</v>
      </c>
      <c r="P1516" s="12" t="s">
        <v>489</v>
      </c>
    </row>
    <row r="1517" spans="1:16">
      <c r="A1517" s="27" t="str">
        <f t="shared" si="69"/>
        <v>VLA017</v>
      </c>
      <c r="B1517" s="4" t="str">
        <f t="shared" si="73"/>
        <v>VLA</v>
      </c>
      <c r="C1517" s="27" t="str">
        <f>VLOOKUP(B1517,'Plot Info'!$A$2:$T$500,2,FALSE)</f>
        <v>Valles Caldera Lower</v>
      </c>
      <c r="D1517" s="37" t="s">
        <v>177</v>
      </c>
      <c r="E1517" s="4" t="s">
        <v>560</v>
      </c>
      <c r="F1517" s="13" t="s">
        <v>489</v>
      </c>
      <c r="G1517" s="35" t="str">
        <f t="shared" si="74"/>
        <v>LIVE</v>
      </c>
      <c r="H1517">
        <v>19</v>
      </c>
      <c r="I1517" s="12">
        <v>1</v>
      </c>
      <c r="J1517" s="12">
        <v>2</v>
      </c>
      <c r="K1517" s="26">
        <f t="shared" si="71"/>
        <v>283.5287369864788</v>
      </c>
      <c r="L1517" s="27">
        <f>K1517*0.0001*(1/VLOOKUP(B1517,'Plot Info'!$A$2:$T$500,12,FALSE))</f>
        <v>1.9689495624061029</v>
      </c>
      <c r="M1517" s="27">
        <f>I1517*1/(VLOOKUP(B1517,'Plot Info'!$A$2:$T$500,12,FALSE))</f>
        <v>69.444444444444443</v>
      </c>
      <c r="O1517" s="40" t="s">
        <v>489</v>
      </c>
      <c r="P1517" s="12" t="s">
        <v>489</v>
      </c>
    </row>
    <row r="1518" spans="1:16">
      <c r="A1518" s="27" t="str">
        <f t="shared" si="69"/>
        <v>VLA018</v>
      </c>
      <c r="B1518" s="4" t="str">
        <f t="shared" si="73"/>
        <v>VLA</v>
      </c>
      <c r="C1518" s="27" t="str">
        <f>VLOOKUP(B1518,'Plot Info'!$A$2:$T$500,2,FALSE)</f>
        <v>Valles Caldera Lower</v>
      </c>
      <c r="D1518" s="37" t="s">
        <v>178</v>
      </c>
      <c r="E1518" s="4" t="s">
        <v>560</v>
      </c>
      <c r="F1518" s="13" t="s">
        <v>489</v>
      </c>
      <c r="G1518" s="35" t="str">
        <f t="shared" si="74"/>
        <v>LIVE</v>
      </c>
      <c r="H1518">
        <v>31.9</v>
      </c>
      <c r="I1518" s="12">
        <v>1</v>
      </c>
      <c r="J1518" s="12">
        <v>2</v>
      </c>
      <c r="K1518" s="26">
        <f t="shared" si="71"/>
        <v>799.2290250548773</v>
      </c>
      <c r="L1518" s="27">
        <f>K1518*0.0001*(1/VLOOKUP(B1518,'Plot Info'!$A$2:$T$500,12,FALSE))</f>
        <v>5.5502015628810932</v>
      </c>
      <c r="M1518" s="27">
        <f>I1518*1/(VLOOKUP(B1518,'Plot Info'!$A$2:$T$500,12,FALSE))</f>
        <v>69.444444444444443</v>
      </c>
      <c r="O1518" s="40" t="s">
        <v>489</v>
      </c>
      <c r="P1518" s="12" t="s">
        <v>489</v>
      </c>
    </row>
    <row r="1519" spans="1:16">
      <c r="A1519" s="27" t="str">
        <f t="shared" si="69"/>
        <v>VLA019</v>
      </c>
      <c r="B1519" s="4" t="str">
        <f t="shared" si="73"/>
        <v>VLA</v>
      </c>
      <c r="C1519" s="27" t="str">
        <f>VLOOKUP(B1519,'Plot Info'!$A$2:$T$500,2,FALSE)</f>
        <v>Valles Caldera Lower</v>
      </c>
      <c r="D1519" s="37" t="s">
        <v>179</v>
      </c>
      <c r="E1519" s="4" t="s">
        <v>560</v>
      </c>
      <c r="F1519" s="13" t="s">
        <v>489</v>
      </c>
      <c r="G1519" s="35" t="str">
        <f t="shared" si="74"/>
        <v>LIVE</v>
      </c>
      <c r="H1519">
        <v>20.9</v>
      </c>
      <c r="I1519" s="12">
        <v>1</v>
      </c>
      <c r="J1519" s="12">
        <v>2</v>
      </c>
      <c r="K1519" s="26">
        <f t="shared" si="71"/>
        <v>343.06977175363932</v>
      </c>
      <c r="L1519" s="27">
        <f>K1519*0.0001*(1/VLOOKUP(B1519,'Plot Info'!$A$2:$T$500,12,FALSE))</f>
        <v>2.3824289705113841</v>
      </c>
      <c r="M1519" s="27">
        <f>I1519*1/(VLOOKUP(B1519,'Plot Info'!$A$2:$T$500,12,FALSE))</f>
        <v>69.444444444444443</v>
      </c>
      <c r="O1519" s="40" t="s">
        <v>489</v>
      </c>
      <c r="P1519" s="12" t="s">
        <v>489</v>
      </c>
    </row>
    <row r="1520" spans="1:16">
      <c r="A1520" s="27" t="str">
        <f t="shared" si="69"/>
        <v>VLA020</v>
      </c>
      <c r="B1520" s="4" t="str">
        <f t="shared" si="73"/>
        <v>VLA</v>
      </c>
      <c r="C1520" s="27" t="str">
        <f>VLOOKUP(B1520,'Plot Info'!$A$2:$T$500,2,FALSE)</f>
        <v>Valles Caldera Lower</v>
      </c>
      <c r="D1520" s="37" t="s">
        <v>180</v>
      </c>
      <c r="E1520" s="4" t="s">
        <v>560</v>
      </c>
      <c r="F1520" s="13" t="s">
        <v>489</v>
      </c>
      <c r="G1520" s="35" t="str">
        <f t="shared" si="74"/>
        <v>LIVE</v>
      </c>
      <c r="H1520">
        <v>19.5</v>
      </c>
      <c r="I1520" s="12">
        <v>1</v>
      </c>
      <c r="J1520" s="12">
        <v>2</v>
      </c>
      <c r="K1520" s="26">
        <f t="shared" si="71"/>
        <v>298.64765163187968</v>
      </c>
      <c r="L1520" s="27">
        <f>K1520*0.0001*(1/VLOOKUP(B1520,'Plot Info'!$A$2:$T$500,12,FALSE))</f>
        <v>2.0739420252213865</v>
      </c>
      <c r="M1520" s="27">
        <f>I1520*1/(VLOOKUP(B1520,'Plot Info'!$A$2:$T$500,12,FALSE))</f>
        <v>69.444444444444443</v>
      </c>
      <c r="O1520" s="40" t="s">
        <v>489</v>
      </c>
      <c r="P1520" s="12" t="s">
        <v>489</v>
      </c>
    </row>
    <row r="1521" spans="1:16">
      <c r="A1521" s="27" t="str">
        <f t="shared" si="69"/>
        <v>VLA021</v>
      </c>
      <c r="B1521" s="4" t="str">
        <f t="shared" si="73"/>
        <v>VLA</v>
      </c>
      <c r="C1521" s="27" t="str">
        <f>VLOOKUP(B1521,'Plot Info'!$A$2:$T$500,2,FALSE)</f>
        <v>Valles Caldera Lower</v>
      </c>
      <c r="D1521" s="37" t="s">
        <v>219</v>
      </c>
      <c r="E1521" s="4" t="s">
        <v>560</v>
      </c>
      <c r="F1521" s="13" t="s">
        <v>489</v>
      </c>
      <c r="G1521" s="35" t="str">
        <f t="shared" si="74"/>
        <v>LIVE</v>
      </c>
      <c r="H1521">
        <v>14.2</v>
      </c>
      <c r="I1521" s="12">
        <v>1</v>
      </c>
      <c r="J1521" s="12">
        <v>2</v>
      </c>
      <c r="K1521" s="26">
        <f t="shared" si="71"/>
        <v>158.36768566746147</v>
      </c>
      <c r="L1521" s="27">
        <f>K1521*0.0001*(1/VLOOKUP(B1521,'Plot Info'!$A$2:$T$500,12,FALSE))</f>
        <v>1.0997755949129269</v>
      </c>
      <c r="M1521" s="27">
        <f>I1521*1/(VLOOKUP(B1521,'Plot Info'!$A$2:$T$500,12,FALSE))</f>
        <v>69.444444444444443</v>
      </c>
      <c r="O1521" s="40" t="s">
        <v>489</v>
      </c>
      <c r="P1521" s="12" t="s">
        <v>489</v>
      </c>
    </row>
    <row r="1522" spans="1:16">
      <c r="A1522" s="27" t="str">
        <f t="shared" si="69"/>
        <v>VLA022</v>
      </c>
      <c r="B1522" s="4" t="str">
        <f t="shared" si="73"/>
        <v>VLA</v>
      </c>
      <c r="C1522" s="27" t="str">
        <f>VLOOKUP(B1522,'Plot Info'!$A$2:$T$500,2,FALSE)</f>
        <v>Valles Caldera Lower</v>
      </c>
      <c r="D1522" s="37" t="s">
        <v>220</v>
      </c>
      <c r="E1522" s="4" t="s">
        <v>560</v>
      </c>
      <c r="F1522" s="13" t="s">
        <v>489</v>
      </c>
      <c r="G1522" s="35" t="str">
        <f t="shared" si="74"/>
        <v>LIVE</v>
      </c>
      <c r="H1522">
        <v>26.3</v>
      </c>
      <c r="I1522" s="12">
        <v>1</v>
      </c>
      <c r="J1522" s="12">
        <v>2</v>
      </c>
      <c r="K1522" s="26">
        <f t="shared" si="71"/>
        <v>543.25205564038106</v>
      </c>
      <c r="L1522" s="27">
        <f>K1522*0.0001*(1/VLOOKUP(B1522,'Plot Info'!$A$2:$T$500,12,FALSE))</f>
        <v>3.7725837197248686</v>
      </c>
      <c r="M1522" s="27">
        <f>I1522*1/(VLOOKUP(B1522,'Plot Info'!$A$2:$T$500,12,FALSE))</f>
        <v>69.444444444444443</v>
      </c>
      <c r="O1522" s="40" t="s">
        <v>489</v>
      </c>
      <c r="P1522" s="12" t="s">
        <v>489</v>
      </c>
    </row>
    <row r="1523" spans="1:16">
      <c r="A1523" s="27" t="str">
        <f t="shared" si="69"/>
        <v>VLA023</v>
      </c>
      <c r="B1523" s="4" t="str">
        <f t="shared" si="73"/>
        <v>VLA</v>
      </c>
      <c r="C1523" s="27" t="str">
        <f>VLOOKUP(B1523,'Plot Info'!$A$2:$T$500,2,FALSE)</f>
        <v>Valles Caldera Lower</v>
      </c>
      <c r="D1523" s="37" t="s">
        <v>221</v>
      </c>
      <c r="E1523" s="4" t="s">
        <v>560</v>
      </c>
      <c r="F1523" s="13" t="s">
        <v>489</v>
      </c>
      <c r="G1523" s="35" t="str">
        <f t="shared" si="74"/>
        <v>LIVE</v>
      </c>
      <c r="H1523">
        <v>19</v>
      </c>
      <c r="I1523" s="12">
        <v>1</v>
      </c>
      <c r="J1523" s="12">
        <v>2</v>
      </c>
      <c r="K1523" s="26">
        <f t="shared" si="71"/>
        <v>283.5287369864788</v>
      </c>
      <c r="L1523" s="27">
        <f>K1523*0.0001*(1/VLOOKUP(B1523,'Plot Info'!$A$2:$T$500,12,FALSE))</f>
        <v>1.9689495624061029</v>
      </c>
      <c r="M1523" s="27">
        <f>I1523*1/(VLOOKUP(B1523,'Plot Info'!$A$2:$T$500,12,FALSE))</f>
        <v>69.444444444444443</v>
      </c>
      <c r="O1523" s="40" t="s">
        <v>489</v>
      </c>
      <c r="P1523" s="12" t="s">
        <v>489</v>
      </c>
    </row>
    <row r="1524" spans="1:16">
      <c r="A1524" s="27" t="str">
        <f t="shared" si="69"/>
        <v>VLA024</v>
      </c>
      <c r="B1524" s="4" t="str">
        <f t="shared" si="73"/>
        <v>VLA</v>
      </c>
      <c r="C1524" s="27" t="str">
        <f>VLOOKUP(B1524,'Plot Info'!$A$2:$T$500,2,FALSE)</f>
        <v>Valles Caldera Lower</v>
      </c>
      <c r="D1524" s="37" t="s">
        <v>222</v>
      </c>
      <c r="E1524" s="4" t="s">
        <v>560</v>
      </c>
      <c r="F1524" s="13" t="s">
        <v>489</v>
      </c>
      <c r="G1524" s="35" t="str">
        <f t="shared" si="74"/>
        <v>LIVE</v>
      </c>
      <c r="H1524">
        <v>10.199999999999999</v>
      </c>
      <c r="I1524" s="12">
        <v>1</v>
      </c>
      <c r="J1524" s="12">
        <v>2</v>
      </c>
      <c r="K1524" s="26">
        <f t="shared" si="71"/>
        <v>81.712824919870513</v>
      </c>
      <c r="L1524" s="27">
        <f>K1524*0.0001*(1/VLOOKUP(B1524,'Plot Info'!$A$2:$T$500,12,FALSE))</f>
        <v>0.56745017305465639</v>
      </c>
      <c r="M1524" s="27">
        <f>I1524*1/(VLOOKUP(B1524,'Plot Info'!$A$2:$T$500,12,FALSE))</f>
        <v>69.444444444444443</v>
      </c>
      <c r="O1524" s="40" t="s">
        <v>489</v>
      </c>
      <c r="P1524" s="12" t="s">
        <v>489</v>
      </c>
    </row>
    <row r="1525" spans="1:16">
      <c r="A1525" s="27" t="str">
        <f t="shared" si="69"/>
        <v>VLA025</v>
      </c>
      <c r="B1525" s="4" t="str">
        <f t="shared" si="73"/>
        <v>VLA</v>
      </c>
      <c r="C1525" s="27" t="str">
        <f>VLOOKUP(B1525,'Plot Info'!$A$2:$T$500,2,FALSE)</f>
        <v>Valles Caldera Lower</v>
      </c>
      <c r="D1525" s="37" t="s">
        <v>223</v>
      </c>
      <c r="E1525" s="4" t="s">
        <v>560</v>
      </c>
      <c r="F1525" s="13" t="s">
        <v>489</v>
      </c>
      <c r="G1525" s="35" t="str">
        <f t="shared" si="74"/>
        <v>LIVE</v>
      </c>
      <c r="H1525">
        <v>34</v>
      </c>
      <c r="I1525" s="12">
        <v>1</v>
      </c>
      <c r="J1525" s="12">
        <v>2</v>
      </c>
      <c r="K1525" s="26">
        <f t="shared" si="71"/>
        <v>907.9202768874502</v>
      </c>
      <c r="L1525" s="27">
        <f>K1525*0.0001*(1/VLOOKUP(B1525,'Plot Info'!$A$2:$T$500,12,FALSE))</f>
        <v>6.3050019228295158</v>
      </c>
      <c r="M1525" s="27">
        <f>I1525*1/(VLOOKUP(B1525,'Plot Info'!$A$2:$T$500,12,FALSE))</f>
        <v>69.444444444444443</v>
      </c>
      <c r="O1525" s="40" t="s">
        <v>489</v>
      </c>
      <c r="P1525" s="12" t="s">
        <v>489</v>
      </c>
    </row>
    <row r="1526" spans="1:16">
      <c r="A1526" s="27" t="str">
        <f t="shared" si="69"/>
        <v>VLA051</v>
      </c>
      <c r="B1526" s="4" t="str">
        <f t="shared" si="73"/>
        <v>VLA</v>
      </c>
      <c r="C1526" s="27" t="str">
        <f>VLOOKUP(B1526,'Plot Info'!$A$2:$T$500,2,FALSE)</f>
        <v>Valles Caldera Lower</v>
      </c>
      <c r="D1526" s="37" t="s">
        <v>311</v>
      </c>
      <c r="E1526" s="4" t="s">
        <v>560</v>
      </c>
      <c r="F1526" s="13" t="s">
        <v>489</v>
      </c>
      <c r="G1526" s="35" t="str">
        <f t="shared" si="74"/>
        <v>LIVE</v>
      </c>
      <c r="H1526">
        <v>24.3</v>
      </c>
      <c r="I1526" s="12">
        <v>1</v>
      </c>
      <c r="J1526" s="12">
        <v>2</v>
      </c>
      <c r="K1526" s="26">
        <f t="shared" si="71"/>
        <v>463.76976150455926</v>
      </c>
      <c r="L1526" s="27">
        <f>K1526*0.0001*(1/VLOOKUP(B1526,'Plot Info'!$A$2:$T$500,12,FALSE))</f>
        <v>3.2206233437816616</v>
      </c>
      <c r="M1526" s="27">
        <f>I1526*1/(VLOOKUP(B1526,'Plot Info'!$A$2:$T$500,12,FALSE))</f>
        <v>69.444444444444443</v>
      </c>
      <c r="O1526" s="40" t="s">
        <v>489</v>
      </c>
      <c r="P1526" s="12" t="s">
        <v>489</v>
      </c>
    </row>
    <row r="1527" spans="1:16">
      <c r="A1527" s="27" t="str">
        <f t="shared" si="69"/>
        <v>VLA052</v>
      </c>
      <c r="B1527" s="4" t="str">
        <f t="shared" si="73"/>
        <v>VLA</v>
      </c>
      <c r="C1527" s="27" t="str">
        <f>VLOOKUP(B1527,'Plot Info'!$A$2:$T$500,2,FALSE)</f>
        <v>Valles Caldera Lower</v>
      </c>
      <c r="D1527" s="37" t="s">
        <v>319</v>
      </c>
      <c r="E1527" s="4" t="s">
        <v>560</v>
      </c>
      <c r="F1527" s="13" t="s">
        <v>489</v>
      </c>
      <c r="G1527" s="35" t="str">
        <f t="shared" si="74"/>
        <v>LIVE</v>
      </c>
      <c r="H1527">
        <v>29.1</v>
      </c>
      <c r="I1527" s="12">
        <v>1</v>
      </c>
      <c r="J1527" s="12">
        <v>2</v>
      </c>
      <c r="K1527" s="26">
        <f t="shared" si="71"/>
        <v>665.08301874659321</v>
      </c>
      <c r="L1527" s="27">
        <f>K1527*0.0001*(1/VLOOKUP(B1527,'Plot Info'!$A$2:$T$500,12,FALSE))</f>
        <v>4.6186320746291196</v>
      </c>
      <c r="M1527" s="27">
        <f>I1527*1/(VLOOKUP(B1527,'Plot Info'!$A$2:$T$500,12,FALSE))</f>
        <v>69.444444444444443</v>
      </c>
      <c r="O1527" s="40" t="s">
        <v>489</v>
      </c>
      <c r="P1527" s="12" t="s">
        <v>489</v>
      </c>
    </row>
    <row r="1528" spans="1:16">
      <c r="A1528" s="27" t="str">
        <f t="shared" si="69"/>
        <v>VLA053</v>
      </c>
      <c r="B1528" s="4" t="str">
        <f t="shared" si="73"/>
        <v>VLA</v>
      </c>
      <c r="C1528" s="27" t="str">
        <f>VLOOKUP(B1528,'Plot Info'!$A$2:$T$500,2,FALSE)</f>
        <v>Valles Caldera Lower</v>
      </c>
      <c r="D1528" s="37" t="s">
        <v>324</v>
      </c>
      <c r="E1528" s="4" t="s">
        <v>560</v>
      </c>
      <c r="F1528" s="13" t="s">
        <v>489</v>
      </c>
      <c r="G1528" s="35" t="str">
        <f t="shared" si="74"/>
        <v>LIVE</v>
      </c>
      <c r="H1528">
        <v>20.399999999999999</v>
      </c>
      <c r="I1528" s="12">
        <v>1</v>
      </c>
      <c r="J1528" s="12">
        <v>2</v>
      </c>
      <c r="K1528" s="26">
        <f t="shared" si="71"/>
        <v>326.85129967948205</v>
      </c>
      <c r="L1528" s="27">
        <f>K1528*0.0001*(1/VLOOKUP(B1528,'Plot Info'!$A$2:$T$500,12,FALSE))</f>
        <v>2.2698006922186256</v>
      </c>
      <c r="M1528" s="27">
        <f>I1528*1/(VLOOKUP(B1528,'Plot Info'!$A$2:$T$500,12,FALSE))</f>
        <v>69.444444444444443</v>
      </c>
      <c r="O1528" s="40" t="s">
        <v>489</v>
      </c>
      <c r="P1528" s="12" t="s">
        <v>489</v>
      </c>
    </row>
    <row r="1529" spans="1:16">
      <c r="A1529" s="27" t="str">
        <f t="shared" si="69"/>
        <v>VLA054</v>
      </c>
      <c r="B1529" s="4" t="str">
        <f t="shared" si="73"/>
        <v>VLA</v>
      </c>
      <c r="C1529" s="27" t="str">
        <f>VLOOKUP(B1529,'Plot Info'!$A$2:$T$500,2,FALSE)</f>
        <v>Valles Caldera Lower</v>
      </c>
      <c r="D1529" s="37" t="s">
        <v>325</v>
      </c>
      <c r="E1529" s="4" t="s">
        <v>560</v>
      </c>
      <c r="F1529" s="13" t="s">
        <v>489</v>
      </c>
      <c r="G1529" s="35" t="str">
        <f t="shared" si="74"/>
        <v>LIVE</v>
      </c>
      <c r="H1529">
        <v>10.8</v>
      </c>
      <c r="I1529" s="12">
        <v>1</v>
      </c>
      <c r="J1529" s="12">
        <v>2</v>
      </c>
      <c r="K1529" s="26">
        <f t="shared" si="71"/>
        <v>91.608841778678382</v>
      </c>
      <c r="L1529" s="27">
        <f>K1529*0.0001*(1/VLOOKUP(B1529,'Plot Info'!$A$2:$T$500,12,FALSE))</f>
        <v>0.63617251235193317</v>
      </c>
      <c r="M1529" s="27">
        <f>I1529*1/(VLOOKUP(B1529,'Plot Info'!$A$2:$T$500,12,FALSE))</f>
        <v>69.444444444444443</v>
      </c>
      <c r="O1529" s="40" t="s">
        <v>489</v>
      </c>
      <c r="P1529" s="12" t="s">
        <v>489</v>
      </c>
    </row>
    <row r="1530" spans="1:16">
      <c r="A1530" s="27" t="str">
        <f t="shared" si="69"/>
        <v>VLA055</v>
      </c>
      <c r="B1530" s="4" t="str">
        <f t="shared" si="73"/>
        <v>VLA</v>
      </c>
      <c r="C1530" s="27" t="str">
        <f>VLOOKUP(B1530,'Plot Info'!$A$2:$T$500,2,FALSE)</f>
        <v>Valles Caldera Lower</v>
      </c>
      <c r="D1530" s="37" t="s">
        <v>326</v>
      </c>
      <c r="E1530" s="4" t="s">
        <v>560</v>
      </c>
      <c r="F1530" s="13" t="s">
        <v>489</v>
      </c>
      <c r="G1530" s="35" t="str">
        <f t="shared" si="74"/>
        <v>LIVE</v>
      </c>
      <c r="H1530">
        <v>10.7</v>
      </c>
      <c r="I1530" s="12">
        <v>1</v>
      </c>
      <c r="J1530" s="12">
        <v>2</v>
      </c>
      <c r="K1530" s="26">
        <f t="shared" si="71"/>
        <v>89.920235727373836</v>
      </c>
      <c r="L1530" s="27">
        <f>K1530*0.0001*(1/VLOOKUP(B1530,'Plot Info'!$A$2:$T$500,12,FALSE))</f>
        <v>0.62444608144009606</v>
      </c>
      <c r="M1530" s="27">
        <f>I1530*1/(VLOOKUP(B1530,'Plot Info'!$A$2:$T$500,12,FALSE))</f>
        <v>69.444444444444443</v>
      </c>
      <c r="O1530" s="40" t="s">
        <v>489</v>
      </c>
      <c r="P1530" s="12" t="s">
        <v>489</v>
      </c>
    </row>
    <row r="1531" spans="1:16">
      <c r="A1531" s="27" t="str">
        <f t="shared" si="69"/>
        <v>VLA056</v>
      </c>
      <c r="B1531" s="4" t="str">
        <f t="shared" si="73"/>
        <v>VLA</v>
      </c>
      <c r="C1531" s="27" t="str">
        <f>VLOOKUP(B1531,'Plot Info'!$A$2:$T$500,2,FALSE)</f>
        <v>Valles Caldera Lower</v>
      </c>
      <c r="D1531" s="37" t="s">
        <v>327</v>
      </c>
      <c r="E1531" s="4" t="s">
        <v>560</v>
      </c>
      <c r="F1531" s="13" t="s">
        <v>489</v>
      </c>
      <c r="G1531" s="35" t="str">
        <f t="shared" si="74"/>
        <v>LIVE</v>
      </c>
      <c r="H1531">
        <v>16.5</v>
      </c>
      <c r="I1531" s="12">
        <v>1</v>
      </c>
      <c r="J1531" s="12">
        <v>2</v>
      </c>
      <c r="K1531" s="26">
        <f t="shared" si="71"/>
        <v>213.8246499849553</v>
      </c>
      <c r="L1531" s="27">
        <f>K1531*0.0001*(1/VLOOKUP(B1531,'Plot Info'!$A$2:$T$500,12,FALSE))</f>
        <v>1.4848934026733007</v>
      </c>
      <c r="M1531" s="27">
        <f>I1531*1/(VLOOKUP(B1531,'Plot Info'!$A$2:$T$500,12,FALSE))</f>
        <v>69.444444444444443</v>
      </c>
      <c r="O1531" s="40" t="s">
        <v>489</v>
      </c>
      <c r="P1531" s="12" t="s">
        <v>489</v>
      </c>
    </row>
    <row r="1532" spans="1:16">
      <c r="A1532" s="27" t="str">
        <f t="shared" si="69"/>
        <v>VLA057</v>
      </c>
      <c r="B1532" s="4" t="str">
        <f t="shared" si="73"/>
        <v>VLA</v>
      </c>
      <c r="C1532" s="27" t="str">
        <f>VLOOKUP(B1532,'Plot Info'!$A$2:$T$500,2,FALSE)</f>
        <v>Valles Caldera Lower</v>
      </c>
      <c r="D1532" s="37" t="s">
        <v>328</v>
      </c>
      <c r="E1532" s="4" t="s">
        <v>560</v>
      </c>
      <c r="F1532" s="13" t="s">
        <v>489</v>
      </c>
      <c r="G1532" s="35" t="str">
        <f t="shared" si="74"/>
        <v>LIVE</v>
      </c>
      <c r="H1532">
        <v>32</v>
      </c>
      <c r="I1532" s="12">
        <v>1</v>
      </c>
      <c r="J1532" s="12">
        <v>2</v>
      </c>
      <c r="K1532" s="26">
        <f t="shared" si="71"/>
        <v>804.24771931898704</v>
      </c>
      <c r="L1532" s="27">
        <f>K1532*0.0001*(1/VLOOKUP(B1532,'Plot Info'!$A$2:$T$500,12,FALSE))</f>
        <v>5.5850536063818543</v>
      </c>
      <c r="M1532" s="27">
        <f>I1532*1/(VLOOKUP(B1532,'Plot Info'!$A$2:$T$500,12,FALSE))</f>
        <v>69.444444444444443</v>
      </c>
      <c r="O1532" s="40" t="s">
        <v>489</v>
      </c>
      <c r="P1532" s="12" t="s">
        <v>489</v>
      </c>
    </row>
    <row r="1533" spans="1:16">
      <c r="A1533" s="27" t="str">
        <f t="shared" si="69"/>
        <v>VLA058</v>
      </c>
      <c r="B1533" s="4" t="str">
        <f t="shared" si="73"/>
        <v>VLA</v>
      </c>
      <c r="C1533" s="27" t="str">
        <f>VLOOKUP(B1533,'Plot Info'!$A$2:$T$500,2,FALSE)</f>
        <v>Valles Caldera Lower</v>
      </c>
      <c r="D1533" s="37" t="s">
        <v>329</v>
      </c>
      <c r="E1533" s="4" t="s">
        <v>560</v>
      </c>
      <c r="F1533" s="13" t="s">
        <v>489</v>
      </c>
      <c r="G1533" s="35" t="str">
        <f t="shared" si="74"/>
        <v>LIVE</v>
      </c>
      <c r="H1533">
        <v>22.3</v>
      </c>
      <c r="I1533" s="12">
        <v>1</v>
      </c>
      <c r="J1533" s="12">
        <v>2</v>
      </c>
      <c r="K1533" s="26">
        <f t="shared" si="71"/>
        <v>390.57065267591707</v>
      </c>
      <c r="L1533" s="27">
        <f>K1533*0.0001*(1/VLOOKUP(B1533,'Plot Info'!$A$2:$T$500,12,FALSE))</f>
        <v>2.7122961991383128</v>
      </c>
      <c r="M1533" s="27">
        <f>I1533*1/(VLOOKUP(B1533,'Plot Info'!$A$2:$T$500,12,FALSE))</f>
        <v>69.444444444444443</v>
      </c>
      <c r="O1533" s="40" t="s">
        <v>489</v>
      </c>
      <c r="P1533" s="12" t="s">
        <v>489</v>
      </c>
    </row>
    <row r="1534" spans="1:16">
      <c r="A1534" s="27" t="str">
        <f t="shared" si="69"/>
        <v>VLA059</v>
      </c>
      <c r="B1534" s="4" t="str">
        <f t="shared" si="73"/>
        <v>VLA</v>
      </c>
      <c r="C1534" s="27" t="str">
        <f>VLOOKUP(B1534,'Plot Info'!$A$2:$T$500,2,FALSE)</f>
        <v>Valles Caldera Lower</v>
      </c>
      <c r="D1534" s="37" t="s">
        <v>330</v>
      </c>
      <c r="E1534" s="4" t="s">
        <v>560</v>
      </c>
      <c r="F1534" s="13" t="s">
        <v>489</v>
      </c>
      <c r="G1534" s="35" t="str">
        <f t="shared" si="74"/>
        <v>LIVE</v>
      </c>
      <c r="H1534">
        <v>25.2</v>
      </c>
      <c r="I1534" s="12">
        <v>1</v>
      </c>
      <c r="J1534" s="12">
        <v>2</v>
      </c>
      <c r="K1534" s="26">
        <f t="shared" si="71"/>
        <v>498.75924968391553</v>
      </c>
      <c r="L1534" s="27">
        <f>K1534*0.0001*(1/VLOOKUP(B1534,'Plot Info'!$A$2:$T$500,12,FALSE))</f>
        <v>3.4636059005827469</v>
      </c>
      <c r="M1534" s="27">
        <f>I1534*1/(VLOOKUP(B1534,'Plot Info'!$A$2:$T$500,12,FALSE))</f>
        <v>69.444444444444443</v>
      </c>
      <c r="O1534" s="40" t="s">
        <v>489</v>
      </c>
      <c r="P1534" s="12" t="s">
        <v>489</v>
      </c>
    </row>
    <row r="1535" spans="1:16">
      <c r="A1535" s="27" t="str">
        <f t="shared" si="69"/>
        <v>VLA060</v>
      </c>
      <c r="B1535" s="4" t="str">
        <f t="shared" si="73"/>
        <v>VLA</v>
      </c>
      <c r="C1535" s="27" t="str">
        <f>VLOOKUP(B1535,'Plot Info'!$A$2:$T$500,2,FALSE)</f>
        <v>Valles Caldera Lower</v>
      </c>
      <c r="D1535" s="37" t="s">
        <v>331</v>
      </c>
      <c r="E1535" s="4" t="s">
        <v>560</v>
      </c>
      <c r="F1535" s="13" t="s">
        <v>489</v>
      </c>
      <c r="G1535" s="35" t="str">
        <f t="shared" si="74"/>
        <v>LIVE</v>
      </c>
      <c r="H1535">
        <v>16.5</v>
      </c>
      <c r="I1535" s="12">
        <v>1</v>
      </c>
      <c r="J1535" s="12">
        <v>2</v>
      </c>
      <c r="K1535" s="26">
        <f t="shared" si="71"/>
        <v>213.8246499849553</v>
      </c>
      <c r="L1535" s="27">
        <f>K1535*0.0001*(1/VLOOKUP(B1535,'Plot Info'!$A$2:$T$500,12,FALSE))</f>
        <v>1.4848934026733007</v>
      </c>
      <c r="M1535" s="27">
        <f>I1535*1/(VLOOKUP(B1535,'Plot Info'!$A$2:$T$500,12,FALSE))</f>
        <v>69.444444444444443</v>
      </c>
      <c r="O1535" s="40" t="s">
        <v>489</v>
      </c>
      <c r="P1535" s="12" t="s">
        <v>489</v>
      </c>
    </row>
    <row r="1536" spans="1:16">
      <c r="A1536" s="27" t="str">
        <f t="shared" si="69"/>
        <v>VLA061</v>
      </c>
      <c r="B1536" s="4" t="str">
        <f t="shared" si="73"/>
        <v>VLA</v>
      </c>
      <c r="C1536" s="27" t="str">
        <f>VLOOKUP(B1536,'Plot Info'!$A$2:$T$500,2,FALSE)</f>
        <v>Valles Caldera Lower</v>
      </c>
      <c r="D1536" s="37" t="s">
        <v>332</v>
      </c>
      <c r="E1536" s="4" t="s">
        <v>560</v>
      </c>
      <c r="F1536" s="13" t="s">
        <v>489</v>
      </c>
      <c r="G1536" s="35" t="str">
        <f t="shared" si="74"/>
        <v>LIVE</v>
      </c>
      <c r="H1536">
        <v>34</v>
      </c>
      <c r="I1536" s="12">
        <v>1</v>
      </c>
      <c r="J1536" s="12">
        <v>2</v>
      </c>
      <c r="K1536" s="26">
        <f t="shared" si="71"/>
        <v>907.9202768874502</v>
      </c>
      <c r="L1536" s="27">
        <f>K1536*0.0001*(1/VLOOKUP(B1536,'Plot Info'!$A$2:$T$500,12,FALSE))</f>
        <v>6.3050019228295158</v>
      </c>
      <c r="M1536" s="27">
        <f>I1536*1/(VLOOKUP(B1536,'Plot Info'!$A$2:$T$500,12,FALSE))</f>
        <v>69.444444444444443</v>
      </c>
      <c r="O1536" s="40" t="s">
        <v>489</v>
      </c>
      <c r="P1536" s="12" t="s">
        <v>489</v>
      </c>
    </row>
    <row r="1537" spans="1:16">
      <c r="A1537" s="27" t="str">
        <f t="shared" si="69"/>
        <v>VLA062</v>
      </c>
      <c r="B1537" s="4" t="str">
        <f t="shared" si="73"/>
        <v>VLA</v>
      </c>
      <c r="C1537" s="27" t="str">
        <f>VLOOKUP(B1537,'Plot Info'!$A$2:$T$500,2,FALSE)</f>
        <v>Valles Caldera Lower</v>
      </c>
      <c r="D1537" s="37" t="s">
        <v>333</v>
      </c>
      <c r="E1537" s="4" t="s">
        <v>560</v>
      </c>
      <c r="F1537" s="13" t="s">
        <v>489</v>
      </c>
      <c r="G1537" s="35" t="str">
        <f t="shared" si="74"/>
        <v>LIVE</v>
      </c>
      <c r="H1537">
        <v>18.399999999999999</v>
      </c>
      <c r="I1537" s="12">
        <v>1</v>
      </c>
      <c r="J1537" s="12">
        <v>2</v>
      </c>
      <c r="K1537" s="26">
        <f t="shared" si="71"/>
        <v>265.90440219984004</v>
      </c>
      <c r="L1537" s="27">
        <f>K1537*0.0001*(1/VLOOKUP(B1537,'Plot Info'!$A$2:$T$500,12,FALSE))</f>
        <v>1.8465583486100001</v>
      </c>
      <c r="M1537" s="27">
        <f>I1537*1/(VLOOKUP(B1537,'Plot Info'!$A$2:$T$500,12,FALSE))</f>
        <v>69.444444444444443</v>
      </c>
      <c r="O1537" s="40" t="s">
        <v>489</v>
      </c>
      <c r="P1537" s="12" t="s">
        <v>489</v>
      </c>
    </row>
    <row r="1538" spans="1:16">
      <c r="A1538" s="27" t="str">
        <f t="shared" ref="A1538:A1601" si="75">CONCATENATE(B1538,D1538)</f>
        <v>VLA063</v>
      </c>
      <c r="B1538" s="4" t="str">
        <f t="shared" si="73"/>
        <v>VLA</v>
      </c>
      <c r="C1538" s="27" t="str">
        <f>VLOOKUP(B1538,'Plot Info'!$A$2:$T$500,2,FALSE)</f>
        <v>Valles Caldera Lower</v>
      </c>
      <c r="D1538" s="37" t="s">
        <v>334</v>
      </c>
      <c r="E1538" s="4" t="s">
        <v>560</v>
      </c>
      <c r="F1538" s="13" t="s">
        <v>489</v>
      </c>
      <c r="G1538" s="35" t="str">
        <f t="shared" si="74"/>
        <v>LIVE</v>
      </c>
      <c r="H1538">
        <v>10.199999999999999</v>
      </c>
      <c r="I1538" s="12">
        <v>1</v>
      </c>
      <c r="J1538" s="12">
        <v>2</v>
      </c>
      <c r="K1538" s="26">
        <f t="shared" ref="K1538:K1601" si="76">((H1538/2)^2)*PI()*I1538</f>
        <v>81.712824919870513</v>
      </c>
      <c r="L1538" s="27">
        <f>K1538*0.0001*(1/VLOOKUP(B1538,'Plot Info'!$A$2:$T$500,12,FALSE))</f>
        <v>0.56745017305465639</v>
      </c>
      <c r="M1538" s="27">
        <f>I1538*1/(VLOOKUP(B1538,'Plot Info'!$A$2:$T$500,12,FALSE))</f>
        <v>69.444444444444443</v>
      </c>
      <c r="O1538" s="40" t="s">
        <v>489</v>
      </c>
      <c r="P1538" s="12" t="s">
        <v>489</v>
      </c>
    </row>
    <row r="1539" spans="1:16">
      <c r="A1539" s="27" t="str">
        <f t="shared" si="75"/>
        <v>VLA064</v>
      </c>
      <c r="B1539" s="4" t="str">
        <f t="shared" si="73"/>
        <v>VLA</v>
      </c>
      <c r="C1539" s="27" t="str">
        <f>VLOOKUP(B1539,'Plot Info'!$A$2:$T$500,2,FALSE)</f>
        <v>Valles Caldera Lower</v>
      </c>
      <c r="D1539" s="37" t="s">
        <v>335</v>
      </c>
      <c r="E1539" s="4" t="s">
        <v>560</v>
      </c>
      <c r="F1539" s="13" t="s">
        <v>489</v>
      </c>
      <c r="G1539" s="35" t="str">
        <f t="shared" si="74"/>
        <v>LIVE</v>
      </c>
      <c r="H1539">
        <v>30.1</v>
      </c>
      <c r="I1539" s="12">
        <v>1</v>
      </c>
      <c r="J1539" s="12">
        <v>2</v>
      </c>
      <c r="K1539" s="26">
        <f t="shared" si="76"/>
        <v>711.57859001972224</v>
      </c>
      <c r="L1539" s="27">
        <f>K1539*0.0001*(1/VLOOKUP(B1539,'Plot Info'!$A$2:$T$500,12,FALSE))</f>
        <v>4.9415179862480718</v>
      </c>
      <c r="M1539" s="27">
        <f>I1539*1/(VLOOKUP(B1539,'Plot Info'!$A$2:$T$500,12,FALSE))</f>
        <v>69.444444444444443</v>
      </c>
      <c r="O1539" s="40" t="s">
        <v>489</v>
      </c>
      <c r="P1539" s="12" t="s">
        <v>489</v>
      </c>
    </row>
    <row r="1540" spans="1:16">
      <c r="A1540" s="27" t="str">
        <f t="shared" si="75"/>
        <v>VLA065</v>
      </c>
      <c r="B1540" s="4" t="str">
        <f t="shared" si="73"/>
        <v>VLA</v>
      </c>
      <c r="C1540" s="27" t="str">
        <f>VLOOKUP(B1540,'Plot Info'!$A$2:$T$500,2,FALSE)</f>
        <v>Valles Caldera Lower</v>
      </c>
      <c r="D1540" s="37" t="s">
        <v>336</v>
      </c>
      <c r="E1540" s="4" t="s">
        <v>560</v>
      </c>
      <c r="F1540" s="13" t="s">
        <v>489</v>
      </c>
      <c r="G1540" s="35" t="str">
        <f t="shared" si="74"/>
        <v>LIVE</v>
      </c>
      <c r="H1540">
        <v>19.399999999999999</v>
      </c>
      <c r="I1540" s="12">
        <v>1</v>
      </c>
      <c r="J1540" s="12">
        <v>2</v>
      </c>
      <c r="K1540" s="26">
        <f t="shared" si="76"/>
        <v>295.5924527762636</v>
      </c>
      <c r="L1540" s="27">
        <f>K1540*0.0001*(1/VLOOKUP(B1540,'Plot Info'!$A$2:$T$500,12,FALSE))</f>
        <v>2.0527253665018304</v>
      </c>
      <c r="M1540" s="27">
        <f>I1540*1/(VLOOKUP(B1540,'Plot Info'!$A$2:$T$500,12,FALSE))</f>
        <v>69.444444444444443</v>
      </c>
      <c r="O1540" s="40" t="s">
        <v>489</v>
      </c>
      <c r="P1540" s="12" t="s">
        <v>489</v>
      </c>
    </row>
    <row r="1541" spans="1:16">
      <c r="A1541" s="27" t="str">
        <f t="shared" si="75"/>
        <v>VLA066</v>
      </c>
      <c r="B1541" s="4" t="str">
        <f t="shared" si="73"/>
        <v>VLA</v>
      </c>
      <c r="C1541" s="27" t="str">
        <f>VLOOKUP(B1541,'Plot Info'!$A$2:$T$500,2,FALSE)</f>
        <v>Valles Caldera Lower</v>
      </c>
      <c r="D1541" s="37" t="s">
        <v>337</v>
      </c>
      <c r="E1541" s="4" t="s">
        <v>560</v>
      </c>
      <c r="F1541" s="13" t="s">
        <v>489</v>
      </c>
      <c r="G1541" s="35" t="str">
        <f t="shared" si="74"/>
        <v>LIVE</v>
      </c>
      <c r="H1541">
        <v>17.5</v>
      </c>
      <c r="I1541" s="12">
        <v>1</v>
      </c>
      <c r="J1541" s="12">
        <v>2</v>
      </c>
      <c r="K1541" s="26">
        <f t="shared" si="76"/>
        <v>240.52818754046854</v>
      </c>
      <c r="L1541" s="27">
        <f>K1541*0.0001*(1/VLOOKUP(B1541,'Plot Info'!$A$2:$T$500,12,FALSE))</f>
        <v>1.6703346356976982</v>
      </c>
      <c r="M1541" s="27">
        <f>I1541*1/(VLOOKUP(B1541,'Plot Info'!$A$2:$T$500,12,FALSE))</f>
        <v>69.444444444444443</v>
      </c>
      <c r="O1541" s="40" t="s">
        <v>489</v>
      </c>
      <c r="P1541" s="12" t="s">
        <v>489</v>
      </c>
    </row>
    <row r="1542" spans="1:16">
      <c r="A1542" s="27" t="str">
        <f t="shared" si="75"/>
        <v>VLA067</v>
      </c>
      <c r="B1542" s="4" t="str">
        <f t="shared" si="73"/>
        <v>VLA</v>
      </c>
      <c r="C1542" s="27" t="str">
        <f>VLOOKUP(B1542,'Plot Info'!$A$2:$T$500,2,FALSE)</f>
        <v>Valles Caldera Lower</v>
      </c>
      <c r="D1542" s="37" t="s">
        <v>338</v>
      </c>
      <c r="E1542" s="4" t="s">
        <v>560</v>
      </c>
      <c r="F1542" s="13" t="s">
        <v>489</v>
      </c>
      <c r="G1542" s="35" t="str">
        <f t="shared" si="74"/>
        <v>LIVE</v>
      </c>
      <c r="H1542">
        <v>24.3</v>
      </c>
      <c r="I1542" s="12">
        <v>1</v>
      </c>
      <c r="J1542" s="12">
        <v>2</v>
      </c>
      <c r="K1542" s="26">
        <f t="shared" si="76"/>
        <v>463.76976150455926</v>
      </c>
      <c r="L1542" s="27">
        <f>K1542*0.0001*(1/VLOOKUP(B1542,'Plot Info'!$A$2:$T$500,12,FALSE))</f>
        <v>3.2206233437816616</v>
      </c>
      <c r="M1542" s="27">
        <f>I1542*1/(VLOOKUP(B1542,'Plot Info'!$A$2:$T$500,12,FALSE))</f>
        <v>69.444444444444443</v>
      </c>
      <c r="O1542" s="40" t="s">
        <v>489</v>
      </c>
      <c r="P1542" s="12" t="s">
        <v>489</v>
      </c>
    </row>
    <row r="1543" spans="1:16">
      <c r="A1543" s="27" t="str">
        <f t="shared" si="75"/>
        <v>VLA068</v>
      </c>
      <c r="B1543" s="4" t="str">
        <f t="shared" si="73"/>
        <v>VLA</v>
      </c>
      <c r="C1543" s="27" t="str">
        <f>VLOOKUP(B1543,'Plot Info'!$A$2:$T$500,2,FALSE)</f>
        <v>Valles Caldera Lower</v>
      </c>
      <c r="D1543" s="37" t="s">
        <v>340</v>
      </c>
      <c r="E1543" s="4" t="s">
        <v>560</v>
      </c>
      <c r="F1543" s="13" t="s">
        <v>489</v>
      </c>
      <c r="G1543" s="35" t="str">
        <f t="shared" si="74"/>
        <v>LIVE</v>
      </c>
      <c r="H1543">
        <v>14.1</v>
      </c>
      <c r="I1543" s="12">
        <v>1</v>
      </c>
      <c r="J1543" s="12">
        <v>2</v>
      </c>
      <c r="K1543" s="26">
        <f t="shared" si="76"/>
        <v>156.14500886504669</v>
      </c>
      <c r="L1543" s="27">
        <f>K1543*0.0001*(1/VLOOKUP(B1543,'Plot Info'!$A$2:$T$500,12,FALSE))</f>
        <v>1.0843403393406021</v>
      </c>
      <c r="M1543" s="27">
        <f>I1543*1/(VLOOKUP(B1543,'Plot Info'!$A$2:$T$500,12,FALSE))</f>
        <v>69.444444444444443</v>
      </c>
      <c r="O1543" s="40" t="s">
        <v>489</v>
      </c>
      <c r="P1543" s="12" t="s">
        <v>489</v>
      </c>
    </row>
    <row r="1544" spans="1:16">
      <c r="A1544" s="27" t="str">
        <f t="shared" si="75"/>
        <v>VLA069</v>
      </c>
      <c r="B1544" s="4" t="str">
        <f t="shared" si="73"/>
        <v>VLA</v>
      </c>
      <c r="C1544" s="27" t="str">
        <f>VLOOKUP(B1544,'Plot Info'!$A$2:$T$500,2,FALSE)</f>
        <v>Valles Caldera Lower</v>
      </c>
      <c r="D1544" s="37" t="s">
        <v>341</v>
      </c>
      <c r="E1544" s="4" t="s">
        <v>560</v>
      </c>
      <c r="F1544" s="13" t="s">
        <v>489</v>
      </c>
      <c r="G1544" s="35" t="str">
        <f t="shared" si="74"/>
        <v>LIVE</v>
      </c>
      <c r="H1544">
        <v>21.4</v>
      </c>
      <c r="I1544" s="12">
        <v>1</v>
      </c>
      <c r="J1544" s="12">
        <v>2</v>
      </c>
      <c r="K1544" s="26">
        <f t="shared" si="76"/>
        <v>359.68094290949534</v>
      </c>
      <c r="L1544" s="27">
        <f>K1544*0.0001*(1/VLOOKUP(B1544,'Plot Info'!$A$2:$T$500,12,FALSE))</f>
        <v>2.4977843257603842</v>
      </c>
      <c r="M1544" s="27">
        <f>I1544*1/(VLOOKUP(B1544,'Plot Info'!$A$2:$T$500,12,FALSE))</f>
        <v>69.444444444444443</v>
      </c>
      <c r="O1544" s="40" t="s">
        <v>489</v>
      </c>
      <c r="P1544" s="12" t="s">
        <v>489</v>
      </c>
    </row>
    <row r="1545" spans="1:16">
      <c r="A1545" s="27" t="str">
        <f t="shared" si="75"/>
        <v>VLA070</v>
      </c>
      <c r="B1545" s="4" t="str">
        <f t="shared" si="73"/>
        <v>VLA</v>
      </c>
      <c r="C1545" s="27" t="str">
        <f>VLOOKUP(B1545,'Plot Info'!$A$2:$T$500,2,FALSE)</f>
        <v>Valles Caldera Lower</v>
      </c>
      <c r="D1545" s="37" t="s">
        <v>342</v>
      </c>
      <c r="E1545" s="4" t="s">
        <v>560</v>
      </c>
      <c r="F1545" s="13" t="s">
        <v>489</v>
      </c>
      <c r="G1545" s="35" t="str">
        <f t="shared" si="74"/>
        <v>LIVE</v>
      </c>
      <c r="H1545">
        <v>14.5</v>
      </c>
      <c r="I1545" s="12">
        <v>1</v>
      </c>
      <c r="J1545" s="12">
        <v>2</v>
      </c>
      <c r="K1545" s="26">
        <f t="shared" si="76"/>
        <v>165.1299638543135</v>
      </c>
      <c r="L1545" s="27">
        <f>K1545*0.0001*(1/VLOOKUP(B1545,'Plot Info'!$A$2:$T$500,12,FALSE))</f>
        <v>1.1467358600993993</v>
      </c>
      <c r="M1545" s="27">
        <f>I1545*1/(VLOOKUP(B1545,'Plot Info'!$A$2:$T$500,12,FALSE))</f>
        <v>69.444444444444443</v>
      </c>
      <c r="O1545" s="40" t="s">
        <v>489</v>
      </c>
      <c r="P1545" s="12" t="s">
        <v>489</v>
      </c>
    </row>
    <row r="1546" spans="1:16">
      <c r="A1546" s="27" t="str">
        <f t="shared" si="75"/>
        <v>VLA071</v>
      </c>
      <c r="B1546" s="4" t="str">
        <f t="shared" si="73"/>
        <v>VLA</v>
      </c>
      <c r="C1546" s="27" t="str">
        <f>VLOOKUP(B1546,'Plot Info'!$A$2:$T$500,2,FALSE)</f>
        <v>Valles Caldera Lower</v>
      </c>
      <c r="D1546" s="37" t="s">
        <v>343</v>
      </c>
      <c r="E1546" s="4" t="s">
        <v>560</v>
      </c>
      <c r="F1546" s="13" t="s">
        <v>489</v>
      </c>
      <c r="G1546" s="35" t="str">
        <f t="shared" si="74"/>
        <v>LIVE</v>
      </c>
      <c r="H1546">
        <v>11.2</v>
      </c>
      <c r="I1546" s="12">
        <v>1</v>
      </c>
      <c r="J1546" s="12">
        <v>2</v>
      </c>
      <c r="K1546" s="26">
        <f t="shared" si="76"/>
        <v>98.520345616575895</v>
      </c>
      <c r="L1546" s="27">
        <f>K1546*0.0001*(1/VLOOKUP(B1546,'Plot Info'!$A$2:$T$500,12,FALSE))</f>
        <v>0.68416906678177702</v>
      </c>
      <c r="M1546" s="27">
        <f>I1546*1/(VLOOKUP(B1546,'Plot Info'!$A$2:$T$500,12,FALSE))</f>
        <v>69.444444444444443</v>
      </c>
      <c r="O1546" s="40" t="s">
        <v>489</v>
      </c>
      <c r="P1546" s="12" t="s">
        <v>489</v>
      </c>
    </row>
    <row r="1547" spans="1:16">
      <c r="A1547" s="27" t="str">
        <f t="shared" si="75"/>
        <v>VLA072</v>
      </c>
      <c r="B1547" s="4" t="str">
        <f t="shared" si="73"/>
        <v>VLA</v>
      </c>
      <c r="C1547" s="27" t="str">
        <f>VLOOKUP(B1547,'Plot Info'!$A$2:$T$500,2,FALSE)</f>
        <v>Valles Caldera Lower</v>
      </c>
      <c r="D1547" s="37" t="s">
        <v>344</v>
      </c>
      <c r="E1547" s="4" t="s">
        <v>560</v>
      </c>
      <c r="F1547" s="13" t="s">
        <v>489</v>
      </c>
      <c r="G1547" s="35" t="str">
        <f t="shared" si="74"/>
        <v>LIVE</v>
      </c>
      <c r="H1547">
        <v>31</v>
      </c>
      <c r="I1547" s="12">
        <v>1</v>
      </c>
      <c r="J1547" s="12">
        <v>2</v>
      </c>
      <c r="K1547" s="26">
        <f t="shared" si="76"/>
        <v>754.76763502494782</v>
      </c>
      <c r="L1547" s="27">
        <f>K1547*0.0001*(1/VLOOKUP(B1547,'Plot Info'!$A$2:$T$500,12,FALSE))</f>
        <v>5.241441909895471</v>
      </c>
      <c r="M1547" s="27">
        <f>I1547*1/(VLOOKUP(B1547,'Plot Info'!$A$2:$T$500,12,FALSE))</f>
        <v>69.444444444444443</v>
      </c>
      <c r="O1547" s="40" t="s">
        <v>489</v>
      </c>
      <c r="P1547" s="12" t="s">
        <v>489</v>
      </c>
    </row>
    <row r="1548" spans="1:16">
      <c r="A1548" s="27" t="str">
        <f t="shared" si="75"/>
        <v>VLA073</v>
      </c>
      <c r="B1548" s="4" t="str">
        <f t="shared" si="73"/>
        <v>VLA</v>
      </c>
      <c r="C1548" s="27" t="str">
        <f>VLOOKUP(B1548,'Plot Info'!$A$2:$T$500,2,FALSE)</f>
        <v>Valles Caldera Lower</v>
      </c>
      <c r="D1548" s="37" t="s">
        <v>345</v>
      </c>
      <c r="E1548" s="4" t="s">
        <v>560</v>
      </c>
      <c r="F1548" s="13" t="s">
        <v>489</v>
      </c>
      <c r="G1548" s="35" t="str">
        <f t="shared" si="74"/>
        <v>LIVE</v>
      </c>
      <c r="H1548">
        <v>11.7</v>
      </c>
      <c r="I1548" s="12">
        <v>1</v>
      </c>
      <c r="J1548" s="12">
        <v>2</v>
      </c>
      <c r="K1548" s="26">
        <f t="shared" si="76"/>
        <v>107.51315458747668</v>
      </c>
      <c r="L1548" s="27">
        <f>K1548*0.0001*(1/VLOOKUP(B1548,'Plot Info'!$A$2:$T$500,12,FALSE))</f>
        <v>0.74661912907969907</v>
      </c>
      <c r="M1548" s="27">
        <f>I1548*1/(VLOOKUP(B1548,'Plot Info'!$A$2:$T$500,12,FALSE))</f>
        <v>69.444444444444443</v>
      </c>
      <c r="O1548" s="40" t="s">
        <v>489</v>
      </c>
      <c r="P1548" s="12" t="s">
        <v>489</v>
      </c>
    </row>
    <row r="1549" spans="1:16">
      <c r="A1549" s="27" t="str">
        <f t="shared" si="75"/>
        <v>VLA074</v>
      </c>
      <c r="B1549" s="4" t="str">
        <f t="shared" si="73"/>
        <v>VLA</v>
      </c>
      <c r="C1549" s="27" t="str">
        <f>VLOOKUP(B1549,'Plot Info'!$A$2:$T$500,2,FALSE)</f>
        <v>Valles Caldera Lower</v>
      </c>
      <c r="D1549" s="37" t="s">
        <v>346</v>
      </c>
      <c r="E1549" s="4" t="s">
        <v>560</v>
      </c>
      <c r="F1549" s="13" t="s">
        <v>489</v>
      </c>
      <c r="G1549" s="35" t="str">
        <f t="shared" si="74"/>
        <v>LIVE</v>
      </c>
      <c r="H1549">
        <v>27.2</v>
      </c>
      <c r="I1549" s="12">
        <v>1</v>
      </c>
      <c r="J1549" s="12">
        <v>2</v>
      </c>
      <c r="K1549" s="26">
        <f t="shared" si="76"/>
        <v>581.06897720796803</v>
      </c>
      <c r="L1549" s="27">
        <f>K1549*0.0001*(1/VLOOKUP(B1549,'Plot Info'!$A$2:$T$500,12,FALSE))</f>
        <v>4.0352012306108893</v>
      </c>
      <c r="M1549" s="27">
        <f>I1549*1/(VLOOKUP(B1549,'Plot Info'!$A$2:$T$500,12,FALSE))</f>
        <v>69.444444444444443</v>
      </c>
      <c r="O1549" s="40" t="s">
        <v>489</v>
      </c>
      <c r="P1549" s="12" t="s">
        <v>489</v>
      </c>
    </row>
    <row r="1550" spans="1:16">
      <c r="A1550" s="27" t="str">
        <f t="shared" si="75"/>
        <v>VLA075</v>
      </c>
      <c r="B1550" s="4" t="str">
        <f t="shared" si="73"/>
        <v>VLA</v>
      </c>
      <c r="C1550" s="27" t="str">
        <f>VLOOKUP(B1550,'Plot Info'!$A$2:$T$500,2,FALSE)</f>
        <v>Valles Caldera Lower</v>
      </c>
      <c r="D1550" s="37" t="s">
        <v>347</v>
      </c>
      <c r="E1550" s="4" t="s">
        <v>560</v>
      </c>
      <c r="F1550" s="13" t="s">
        <v>489</v>
      </c>
      <c r="G1550" s="35" t="str">
        <f t="shared" si="74"/>
        <v>LIVE</v>
      </c>
      <c r="H1550">
        <v>26.2</v>
      </c>
      <c r="I1550" s="12">
        <v>1</v>
      </c>
      <c r="J1550" s="12">
        <v>2</v>
      </c>
      <c r="K1550" s="26">
        <f t="shared" si="76"/>
        <v>539.12871528254436</v>
      </c>
      <c r="L1550" s="27">
        <f>K1550*0.0001*(1/VLOOKUP(B1550,'Plot Info'!$A$2:$T$500,12,FALSE))</f>
        <v>3.7439494116843361</v>
      </c>
      <c r="M1550" s="27">
        <f>I1550*1/(VLOOKUP(B1550,'Plot Info'!$A$2:$T$500,12,FALSE))</f>
        <v>69.444444444444443</v>
      </c>
      <c r="O1550" s="40" t="s">
        <v>489</v>
      </c>
      <c r="P1550" s="12" t="s">
        <v>489</v>
      </c>
    </row>
    <row r="1551" spans="1:16">
      <c r="A1551" s="27" t="str">
        <f t="shared" si="75"/>
        <v>VLB101</v>
      </c>
      <c r="B1551" s="4" t="s">
        <v>622</v>
      </c>
      <c r="C1551" s="27" t="str">
        <f>VLOOKUP(B1551,'Plot Info'!$A$2:$T$500,2,FALSE)</f>
        <v>Valles Caldera Lower</v>
      </c>
      <c r="D1551" s="37" t="s">
        <v>561</v>
      </c>
      <c r="E1551" s="4" t="s">
        <v>560</v>
      </c>
      <c r="F1551" s="13" t="s">
        <v>489</v>
      </c>
      <c r="G1551" s="35" t="str">
        <f t="shared" si="74"/>
        <v>LIVE</v>
      </c>
      <c r="H1551">
        <v>27.5</v>
      </c>
      <c r="I1551" s="12">
        <v>1</v>
      </c>
      <c r="J1551" s="12">
        <v>2</v>
      </c>
      <c r="K1551" s="26">
        <f t="shared" si="76"/>
        <v>593.95736106932031</v>
      </c>
      <c r="L1551" s="27">
        <f>K1551*0.0001*(1/VLOOKUP(B1551,'Plot Info'!$A$2:$T$500,12,FALSE))</f>
        <v>0.95185474530339798</v>
      </c>
      <c r="M1551" s="27">
        <f>I1551*1/(VLOOKUP(B1551,'Plot Info'!$A$2:$T$500,12,FALSE))</f>
        <v>16.025641025641026</v>
      </c>
      <c r="O1551" s="40" t="s">
        <v>489</v>
      </c>
      <c r="P1551" s="12" t="s">
        <v>489</v>
      </c>
    </row>
    <row r="1552" spans="1:16">
      <c r="A1552" s="27" t="str">
        <f t="shared" si="75"/>
        <v>VLB102</v>
      </c>
      <c r="B1552" s="4" t="s">
        <v>622</v>
      </c>
      <c r="C1552" s="27" t="str">
        <f>VLOOKUP(B1552,'Plot Info'!$A$2:$T$500,2,FALSE)</f>
        <v>Valles Caldera Lower</v>
      </c>
      <c r="D1552" s="37" t="s">
        <v>562</v>
      </c>
      <c r="E1552" s="4" t="s">
        <v>560</v>
      </c>
      <c r="F1552" s="13" t="s">
        <v>489</v>
      </c>
      <c r="G1552" s="35" t="str">
        <f t="shared" si="74"/>
        <v>LIVE</v>
      </c>
      <c r="H1552">
        <v>36</v>
      </c>
      <c r="I1552" s="12">
        <v>1</v>
      </c>
      <c r="J1552" s="12">
        <v>2</v>
      </c>
      <c r="K1552" s="26">
        <f t="shared" si="76"/>
        <v>1017.8760197630929</v>
      </c>
      <c r="L1552" s="27">
        <f>K1552*0.0001*(1/VLOOKUP(B1552,'Plot Info'!$A$2:$T$500,12,FALSE))</f>
        <v>1.631211570133162</v>
      </c>
      <c r="M1552" s="27">
        <f>I1552*1/(VLOOKUP(B1552,'Plot Info'!$A$2:$T$500,12,FALSE))</f>
        <v>16.025641025641026</v>
      </c>
      <c r="O1552" s="40" t="s">
        <v>489</v>
      </c>
      <c r="P1552" s="12" t="s">
        <v>489</v>
      </c>
    </row>
    <row r="1553" spans="1:16">
      <c r="A1553" s="27" t="str">
        <f t="shared" si="75"/>
        <v>VLB103</v>
      </c>
      <c r="B1553" s="4" t="s">
        <v>622</v>
      </c>
      <c r="C1553" s="27" t="str">
        <f>VLOOKUP(B1553,'Plot Info'!$A$2:$T$500,2,FALSE)</f>
        <v>Valles Caldera Lower</v>
      </c>
      <c r="D1553" s="37" t="s">
        <v>563</v>
      </c>
      <c r="E1553" s="4" t="s">
        <v>560</v>
      </c>
      <c r="F1553" s="13" t="s">
        <v>489</v>
      </c>
      <c r="G1553" s="35" t="str">
        <f t="shared" si="74"/>
        <v>LIVE</v>
      </c>
      <c r="H1553">
        <v>23.5</v>
      </c>
      <c r="I1553" s="12">
        <v>1</v>
      </c>
      <c r="J1553" s="12">
        <v>2</v>
      </c>
      <c r="K1553" s="26">
        <f t="shared" si="76"/>
        <v>433.73613573624084</v>
      </c>
      <c r="L1553" s="27">
        <f>K1553*0.0001*(1/VLOOKUP(B1553,'Plot Info'!$A$2:$T$500,12,FALSE))</f>
        <v>0.69508996111577059</v>
      </c>
      <c r="M1553" s="27">
        <f>I1553*1/(VLOOKUP(B1553,'Plot Info'!$A$2:$T$500,12,FALSE))</f>
        <v>16.025641025641026</v>
      </c>
      <c r="O1553" s="40" t="s">
        <v>489</v>
      </c>
      <c r="P1553" s="12" t="s">
        <v>489</v>
      </c>
    </row>
    <row r="1554" spans="1:16">
      <c r="A1554" s="27" t="str">
        <f t="shared" si="75"/>
        <v>VLB104</v>
      </c>
      <c r="B1554" s="4" t="s">
        <v>622</v>
      </c>
      <c r="C1554" s="27" t="str">
        <f>VLOOKUP(B1554,'Plot Info'!$A$2:$T$500,2,FALSE)</f>
        <v>Valles Caldera Lower</v>
      </c>
      <c r="D1554" s="37" t="s">
        <v>564</v>
      </c>
      <c r="E1554" s="4" t="s">
        <v>560</v>
      </c>
      <c r="F1554" s="13" t="s">
        <v>489</v>
      </c>
      <c r="G1554" s="35" t="str">
        <f t="shared" si="74"/>
        <v>LIVE</v>
      </c>
      <c r="H1554">
        <v>32.5</v>
      </c>
      <c r="I1554" s="12">
        <v>1</v>
      </c>
      <c r="J1554" s="12">
        <v>2</v>
      </c>
      <c r="K1554" s="26">
        <f t="shared" si="76"/>
        <v>829.57681008855479</v>
      </c>
      <c r="L1554" s="27">
        <f>K1554*0.0001*(1/VLOOKUP(B1554,'Plot Info'!$A$2:$T$500,12,FALSE))</f>
        <v>1.3294500161675558</v>
      </c>
      <c r="M1554" s="27">
        <f>I1554*1/(VLOOKUP(B1554,'Plot Info'!$A$2:$T$500,12,FALSE))</f>
        <v>16.025641025641026</v>
      </c>
      <c r="O1554" s="40" t="s">
        <v>489</v>
      </c>
      <c r="P1554" s="12" t="s">
        <v>489</v>
      </c>
    </row>
    <row r="1555" spans="1:16">
      <c r="A1555" s="27" t="str">
        <f t="shared" si="75"/>
        <v>VLB105</v>
      </c>
      <c r="B1555" s="4" t="s">
        <v>622</v>
      </c>
      <c r="C1555" s="27" t="str">
        <f>VLOOKUP(B1555,'Plot Info'!$A$2:$T$500,2,FALSE)</f>
        <v>Valles Caldera Lower</v>
      </c>
      <c r="D1555" s="37" t="s">
        <v>565</v>
      </c>
      <c r="E1555" s="4" t="s">
        <v>560</v>
      </c>
      <c r="F1555" s="13" t="s">
        <v>489</v>
      </c>
      <c r="G1555" s="35" t="str">
        <f t="shared" si="74"/>
        <v>LIVE</v>
      </c>
      <c r="H1555">
        <v>31.5</v>
      </c>
      <c r="I1555" s="12">
        <v>1</v>
      </c>
      <c r="J1555" s="12">
        <v>2</v>
      </c>
      <c r="K1555" s="26">
        <f t="shared" si="76"/>
        <v>779.31132763111805</v>
      </c>
      <c r="L1555" s="27">
        <f>K1555*0.0001*(1/VLOOKUP(B1555,'Plot Info'!$A$2:$T$500,12,FALSE))</f>
        <v>1.248896358383202</v>
      </c>
      <c r="M1555" s="27">
        <f>I1555*1/(VLOOKUP(B1555,'Plot Info'!$A$2:$T$500,12,FALSE))</f>
        <v>16.025641025641026</v>
      </c>
      <c r="O1555" s="40" t="s">
        <v>489</v>
      </c>
      <c r="P1555" s="12" t="s">
        <v>489</v>
      </c>
    </row>
    <row r="1556" spans="1:16">
      <c r="A1556" s="27" t="str">
        <f t="shared" si="75"/>
        <v>VLB106</v>
      </c>
      <c r="B1556" s="4" t="s">
        <v>622</v>
      </c>
      <c r="C1556" s="27" t="str">
        <f>VLOOKUP(B1556,'Plot Info'!$A$2:$T$500,2,FALSE)</f>
        <v>Valles Caldera Lower</v>
      </c>
      <c r="D1556" s="37" t="s">
        <v>566</v>
      </c>
      <c r="E1556" s="4" t="s">
        <v>560</v>
      </c>
      <c r="F1556" s="13" t="s">
        <v>489</v>
      </c>
      <c r="G1556" s="35" t="str">
        <f t="shared" si="74"/>
        <v>LIVE</v>
      </c>
      <c r="H1556">
        <v>39</v>
      </c>
      <c r="I1556" s="12">
        <v>1</v>
      </c>
      <c r="J1556" s="12">
        <v>2</v>
      </c>
      <c r="K1556" s="26">
        <f t="shared" si="76"/>
        <v>1194.5906065275187</v>
      </c>
      <c r="L1556" s="27">
        <f>K1556*0.0001*(1/VLOOKUP(B1556,'Plot Info'!$A$2:$T$500,12,FALSE))</f>
        <v>1.9144080232812799</v>
      </c>
      <c r="M1556" s="27">
        <f>I1556*1/(VLOOKUP(B1556,'Plot Info'!$A$2:$T$500,12,FALSE))</f>
        <v>16.025641025641026</v>
      </c>
      <c r="O1556" s="40" t="s">
        <v>489</v>
      </c>
      <c r="P1556" s="12" t="s">
        <v>489</v>
      </c>
    </row>
    <row r="1557" spans="1:16">
      <c r="A1557" s="27" t="str">
        <f t="shared" si="75"/>
        <v>VLB107</v>
      </c>
      <c r="B1557" s="4" t="s">
        <v>622</v>
      </c>
      <c r="C1557" s="27" t="str">
        <f>VLOOKUP(B1557,'Plot Info'!$A$2:$T$500,2,FALSE)</f>
        <v>Valles Caldera Lower</v>
      </c>
      <c r="D1557" s="37" t="s">
        <v>567</v>
      </c>
      <c r="E1557" s="4" t="s">
        <v>560</v>
      </c>
      <c r="F1557" s="13" t="s">
        <v>489</v>
      </c>
      <c r="G1557" s="35" t="str">
        <f t="shared" si="74"/>
        <v>LIVE</v>
      </c>
      <c r="H1557">
        <v>25</v>
      </c>
      <c r="I1557" s="12">
        <v>1</v>
      </c>
      <c r="J1557" s="12">
        <v>2</v>
      </c>
      <c r="K1557" s="26">
        <f t="shared" si="76"/>
        <v>490.87385212340519</v>
      </c>
      <c r="L1557" s="27">
        <f>K1557*0.0001*(1/VLOOKUP(B1557,'Plot Info'!$A$2:$T$500,12,FALSE))</f>
        <v>0.78665681430032897</v>
      </c>
      <c r="M1557" s="27">
        <f>I1557*1/(VLOOKUP(B1557,'Plot Info'!$A$2:$T$500,12,FALSE))</f>
        <v>16.025641025641026</v>
      </c>
      <c r="O1557" s="40" t="s">
        <v>489</v>
      </c>
      <c r="P1557" s="12" t="s">
        <v>489</v>
      </c>
    </row>
    <row r="1558" spans="1:16">
      <c r="A1558" s="27" t="str">
        <f t="shared" si="75"/>
        <v>VLB108</v>
      </c>
      <c r="B1558" s="4" t="s">
        <v>622</v>
      </c>
      <c r="C1558" s="27" t="str">
        <f>VLOOKUP(B1558,'Plot Info'!$A$2:$T$500,2,FALSE)</f>
        <v>Valles Caldera Lower</v>
      </c>
      <c r="D1558" s="37" t="s">
        <v>568</v>
      </c>
      <c r="E1558" s="4" t="s">
        <v>560</v>
      </c>
      <c r="F1558" s="13" t="s">
        <v>489</v>
      </c>
      <c r="G1558" s="35" t="str">
        <f t="shared" si="74"/>
        <v>LIVE</v>
      </c>
      <c r="H1558">
        <v>33.5</v>
      </c>
      <c r="I1558" s="12">
        <v>1</v>
      </c>
      <c r="J1558" s="12">
        <v>2</v>
      </c>
      <c r="K1558" s="26">
        <f t="shared" si="76"/>
        <v>881.41308887278637</v>
      </c>
      <c r="L1558" s="27">
        <f>K1558*0.0001*(1/VLOOKUP(B1558,'Plot Info'!$A$2:$T$500,12,FALSE))</f>
        <v>1.4125209757576704</v>
      </c>
      <c r="M1558" s="27">
        <f>I1558*1/(VLOOKUP(B1558,'Plot Info'!$A$2:$T$500,12,FALSE))</f>
        <v>16.025641025641026</v>
      </c>
      <c r="O1558" s="40" t="s">
        <v>489</v>
      </c>
      <c r="P1558" s="12" t="s">
        <v>489</v>
      </c>
    </row>
    <row r="1559" spans="1:16">
      <c r="A1559" s="27" t="str">
        <f t="shared" si="75"/>
        <v>VLB109</v>
      </c>
      <c r="B1559" s="4" t="s">
        <v>622</v>
      </c>
      <c r="C1559" s="27" t="str">
        <f>VLOOKUP(B1559,'Plot Info'!$A$2:$T$500,2,FALSE)</f>
        <v>Valles Caldera Lower</v>
      </c>
      <c r="D1559" s="37" t="s">
        <v>569</v>
      </c>
      <c r="E1559" s="4" t="s">
        <v>560</v>
      </c>
      <c r="F1559" s="13" t="s">
        <v>489</v>
      </c>
      <c r="G1559" s="35" t="str">
        <f t="shared" si="74"/>
        <v>LIVE</v>
      </c>
      <c r="H1559">
        <v>34.5</v>
      </c>
      <c r="I1559" s="12">
        <v>1</v>
      </c>
      <c r="J1559" s="12">
        <v>2</v>
      </c>
      <c r="K1559" s="26">
        <f t="shared" si="76"/>
        <v>934.82016398381279</v>
      </c>
      <c r="L1559" s="27">
        <f>K1559*0.0001*(1/VLOOKUP(B1559,'Plot Info'!$A$2:$T$500,12,FALSE))</f>
        <v>1.4981092371535463</v>
      </c>
      <c r="M1559" s="27">
        <f>I1559*1/(VLOOKUP(B1559,'Plot Info'!$A$2:$T$500,12,FALSE))</f>
        <v>16.025641025641026</v>
      </c>
      <c r="O1559" s="40" t="s">
        <v>489</v>
      </c>
      <c r="P1559" s="12" t="s">
        <v>489</v>
      </c>
    </row>
    <row r="1560" spans="1:16">
      <c r="A1560" s="27" t="str">
        <f t="shared" si="75"/>
        <v>VLB110</v>
      </c>
      <c r="B1560" s="4" t="s">
        <v>622</v>
      </c>
      <c r="C1560" s="27" t="str">
        <f>VLOOKUP(B1560,'Plot Info'!$A$2:$T$500,2,FALSE)</f>
        <v>Valles Caldera Lower</v>
      </c>
      <c r="D1560" s="37" t="s">
        <v>570</v>
      </c>
      <c r="E1560" s="4" t="s">
        <v>560</v>
      </c>
      <c r="F1560" s="13" t="s">
        <v>489</v>
      </c>
      <c r="G1560" s="35" t="str">
        <f t="shared" si="74"/>
        <v>LIVE</v>
      </c>
      <c r="H1560">
        <v>11</v>
      </c>
      <c r="I1560" s="12">
        <v>1</v>
      </c>
      <c r="J1560" s="12">
        <v>2</v>
      </c>
      <c r="K1560" s="26">
        <f t="shared" si="76"/>
        <v>95.033177771091246</v>
      </c>
      <c r="L1560" s="27">
        <f>K1560*0.0001*(1/VLOOKUP(B1560,'Plot Info'!$A$2:$T$500,12,FALSE))</f>
        <v>0.15229675924854366</v>
      </c>
      <c r="M1560" s="27">
        <f>I1560*1/(VLOOKUP(B1560,'Plot Info'!$A$2:$T$500,12,FALSE))</f>
        <v>16.025641025641026</v>
      </c>
      <c r="O1560" s="40" t="s">
        <v>489</v>
      </c>
      <c r="P1560" s="12" t="s">
        <v>489</v>
      </c>
    </row>
    <row r="1561" spans="1:16">
      <c r="A1561" s="27" t="str">
        <f t="shared" si="75"/>
        <v>VLB111</v>
      </c>
      <c r="B1561" s="4" t="s">
        <v>622</v>
      </c>
      <c r="C1561" s="27" t="str">
        <f>VLOOKUP(B1561,'Plot Info'!$A$2:$T$500,2,FALSE)</f>
        <v>Valles Caldera Lower</v>
      </c>
      <c r="D1561" s="37" t="s">
        <v>571</v>
      </c>
      <c r="E1561" s="4" t="s">
        <v>560</v>
      </c>
      <c r="F1561" s="13" t="s">
        <v>489</v>
      </c>
      <c r="G1561" s="35" t="str">
        <f t="shared" si="74"/>
        <v>LIVE</v>
      </c>
      <c r="H1561">
        <v>16.5</v>
      </c>
      <c r="I1561" s="12">
        <v>1</v>
      </c>
      <c r="J1561" s="12">
        <v>2</v>
      </c>
      <c r="K1561" s="26">
        <f t="shared" si="76"/>
        <v>213.8246499849553</v>
      </c>
      <c r="L1561" s="27">
        <f>K1561*0.0001*(1/VLOOKUP(B1561,'Plot Info'!$A$2:$T$500,12,FALSE))</f>
        <v>0.34266770830922322</v>
      </c>
      <c r="M1561" s="27">
        <f>I1561*1/(VLOOKUP(B1561,'Plot Info'!$A$2:$T$500,12,FALSE))</f>
        <v>16.025641025641026</v>
      </c>
      <c r="O1561" s="40" t="s">
        <v>489</v>
      </c>
      <c r="P1561" s="12" t="s">
        <v>489</v>
      </c>
    </row>
    <row r="1562" spans="1:16">
      <c r="A1562" s="27" t="str">
        <f t="shared" si="75"/>
        <v>VLB112</v>
      </c>
      <c r="B1562" s="4" t="s">
        <v>622</v>
      </c>
      <c r="C1562" s="27" t="str">
        <f>VLOOKUP(B1562,'Plot Info'!$A$2:$T$500,2,FALSE)</f>
        <v>Valles Caldera Lower</v>
      </c>
      <c r="D1562" s="37" t="s">
        <v>572</v>
      </c>
      <c r="E1562" s="4" t="s">
        <v>560</v>
      </c>
      <c r="F1562" s="13" t="s">
        <v>489</v>
      </c>
      <c r="G1562" s="35" t="str">
        <f t="shared" si="74"/>
        <v>LIVE</v>
      </c>
      <c r="H1562">
        <v>24</v>
      </c>
      <c r="I1562" s="12">
        <v>1</v>
      </c>
      <c r="J1562" s="12">
        <v>2</v>
      </c>
      <c r="K1562" s="26">
        <f t="shared" si="76"/>
        <v>452.38934211693021</v>
      </c>
      <c r="L1562" s="27">
        <f>K1562*0.0001*(1/VLOOKUP(B1562,'Plot Info'!$A$2:$T$500,12,FALSE))</f>
        <v>0.72498292005918308</v>
      </c>
      <c r="M1562" s="27">
        <f>I1562*1/(VLOOKUP(B1562,'Plot Info'!$A$2:$T$500,12,FALSE))</f>
        <v>16.025641025641026</v>
      </c>
      <c r="O1562" s="40" t="s">
        <v>489</v>
      </c>
      <c r="P1562" s="12" t="s">
        <v>489</v>
      </c>
    </row>
    <row r="1563" spans="1:16">
      <c r="A1563" s="27" t="str">
        <f t="shared" si="75"/>
        <v>VLB113</v>
      </c>
      <c r="B1563" s="4" t="s">
        <v>622</v>
      </c>
      <c r="C1563" s="27" t="str">
        <f>VLOOKUP(B1563,'Plot Info'!$A$2:$T$500,2,FALSE)</f>
        <v>Valles Caldera Lower</v>
      </c>
      <c r="D1563" s="37" t="s">
        <v>573</v>
      </c>
      <c r="E1563" s="4" t="s">
        <v>560</v>
      </c>
      <c r="F1563" s="13" t="s">
        <v>489</v>
      </c>
      <c r="G1563" s="35" t="str">
        <f t="shared" si="74"/>
        <v>LIVE</v>
      </c>
      <c r="H1563">
        <v>27</v>
      </c>
      <c r="I1563" s="12">
        <v>1</v>
      </c>
      <c r="J1563" s="12">
        <v>2</v>
      </c>
      <c r="K1563" s="26">
        <f t="shared" si="76"/>
        <v>572.55526111673976</v>
      </c>
      <c r="L1563" s="27">
        <f>K1563*0.0001*(1/VLOOKUP(B1563,'Plot Info'!$A$2:$T$500,12,FALSE))</f>
        <v>0.91755650819990342</v>
      </c>
      <c r="M1563" s="27">
        <f>I1563*1/(VLOOKUP(B1563,'Plot Info'!$A$2:$T$500,12,FALSE))</f>
        <v>16.025641025641026</v>
      </c>
      <c r="O1563" s="40" t="s">
        <v>489</v>
      </c>
      <c r="P1563" s="12" t="s">
        <v>489</v>
      </c>
    </row>
    <row r="1564" spans="1:16">
      <c r="A1564" s="27" t="str">
        <f t="shared" si="75"/>
        <v>VLB114</v>
      </c>
      <c r="B1564" s="4" t="s">
        <v>622</v>
      </c>
      <c r="C1564" s="27" t="str">
        <f>VLOOKUP(B1564,'Plot Info'!$A$2:$T$500,2,FALSE)</f>
        <v>Valles Caldera Lower</v>
      </c>
      <c r="D1564" s="37" t="s">
        <v>574</v>
      </c>
      <c r="E1564" s="4" t="s">
        <v>560</v>
      </c>
      <c r="F1564" s="13" t="s">
        <v>489</v>
      </c>
      <c r="G1564" s="35" t="str">
        <f t="shared" si="74"/>
        <v>LIVE</v>
      </c>
      <c r="H1564">
        <v>36.5</v>
      </c>
      <c r="I1564" s="12">
        <v>1</v>
      </c>
      <c r="J1564" s="12">
        <v>2</v>
      </c>
      <c r="K1564" s="26">
        <f t="shared" si="76"/>
        <v>1046.3467031862506</v>
      </c>
      <c r="L1564" s="27">
        <f>K1564*0.0001*(1/VLOOKUP(B1564,'Plot Info'!$A$2:$T$500,12,FALSE))</f>
        <v>1.6768376653625812</v>
      </c>
      <c r="M1564" s="27">
        <f>I1564*1/(VLOOKUP(B1564,'Plot Info'!$A$2:$T$500,12,FALSE))</f>
        <v>16.025641025641026</v>
      </c>
      <c r="O1564" s="40" t="s">
        <v>489</v>
      </c>
      <c r="P1564" s="12" t="s">
        <v>489</v>
      </c>
    </row>
    <row r="1565" spans="1:16">
      <c r="A1565" s="27" t="str">
        <f t="shared" si="75"/>
        <v>VLB115</v>
      </c>
      <c r="B1565" s="4" t="s">
        <v>622</v>
      </c>
      <c r="C1565" s="27" t="str">
        <f>VLOOKUP(B1565,'Plot Info'!$A$2:$T$500,2,FALSE)</f>
        <v>Valles Caldera Lower</v>
      </c>
      <c r="D1565" s="37" t="s">
        <v>575</v>
      </c>
      <c r="E1565" s="4" t="s">
        <v>560</v>
      </c>
      <c r="F1565" s="13" t="s">
        <v>489</v>
      </c>
      <c r="G1565" s="35" t="str">
        <f t="shared" si="74"/>
        <v>LIVE</v>
      </c>
      <c r="H1565">
        <v>28</v>
      </c>
      <c r="I1565" s="12">
        <v>1</v>
      </c>
      <c r="J1565" s="12">
        <v>2</v>
      </c>
      <c r="K1565" s="26">
        <f t="shared" si="76"/>
        <v>615.75216010359941</v>
      </c>
      <c r="L1565" s="27">
        <f>K1565*0.0001*(1/VLOOKUP(B1565,'Plot Info'!$A$2:$T$500,12,FALSE))</f>
        <v>0.98678230785833243</v>
      </c>
      <c r="M1565" s="27">
        <f>I1565*1/(VLOOKUP(B1565,'Plot Info'!$A$2:$T$500,12,FALSE))</f>
        <v>16.025641025641026</v>
      </c>
      <c r="O1565" s="40" t="s">
        <v>489</v>
      </c>
      <c r="P1565" s="12" t="s">
        <v>489</v>
      </c>
    </row>
    <row r="1566" spans="1:16">
      <c r="A1566" s="27" t="str">
        <f t="shared" si="75"/>
        <v>VLB116</v>
      </c>
      <c r="B1566" s="4" t="s">
        <v>622</v>
      </c>
      <c r="C1566" s="27" t="str">
        <f>VLOOKUP(B1566,'Plot Info'!$A$2:$T$500,2,FALSE)</f>
        <v>Valles Caldera Lower</v>
      </c>
      <c r="D1566" s="37" t="s">
        <v>576</v>
      </c>
      <c r="E1566" s="4" t="s">
        <v>560</v>
      </c>
      <c r="F1566" s="13" t="s">
        <v>489</v>
      </c>
      <c r="G1566" s="35" t="str">
        <f t="shared" ref="G1566:G1627" si="77">IF(F1566="*","DEAD","LIVE")</f>
        <v>LIVE</v>
      </c>
      <c r="H1566">
        <v>17.8</v>
      </c>
      <c r="I1566" s="12">
        <v>1</v>
      </c>
      <c r="J1566" s="12">
        <v>2</v>
      </c>
      <c r="K1566" s="26">
        <f t="shared" si="76"/>
        <v>248.84555409084754</v>
      </c>
      <c r="L1566" s="27">
        <f>K1566*0.0001*(1/VLOOKUP(B1566,'Plot Info'!$A$2:$T$500,12,FALSE))</f>
        <v>0.39879095206866594</v>
      </c>
      <c r="M1566" s="27">
        <f>I1566*1/(VLOOKUP(B1566,'Plot Info'!$A$2:$T$500,12,FALSE))</f>
        <v>16.025641025641026</v>
      </c>
      <c r="O1566" s="40" t="s">
        <v>489</v>
      </c>
      <c r="P1566" s="12" t="s">
        <v>489</v>
      </c>
    </row>
    <row r="1567" spans="1:16">
      <c r="A1567" s="27" t="str">
        <f t="shared" si="75"/>
        <v>VLB117</v>
      </c>
      <c r="B1567" s="4" t="s">
        <v>622</v>
      </c>
      <c r="C1567" s="27" t="str">
        <f>VLOOKUP(B1567,'Plot Info'!$A$2:$T$500,2,FALSE)</f>
        <v>Valles Caldera Lower</v>
      </c>
      <c r="D1567" s="37" t="s">
        <v>577</v>
      </c>
      <c r="E1567" s="4" t="s">
        <v>560</v>
      </c>
      <c r="F1567" s="13" t="s">
        <v>489</v>
      </c>
      <c r="G1567" s="35" t="str">
        <f t="shared" si="77"/>
        <v>LIVE</v>
      </c>
      <c r="H1567">
        <v>11.7</v>
      </c>
      <c r="I1567" s="12">
        <v>1</v>
      </c>
      <c r="J1567" s="12">
        <v>2</v>
      </c>
      <c r="K1567" s="26">
        <f t="shared" si="76"/>
        <v>107.51315458747668</v>
      </c>
      <c r="L1567" s="27">
        <f>K1567*0.0001*(1/VLOOKUP(B1567,'Plot Info'!$A$2:$T$500,12,FALSE))</f>
        <v>0.17229672209531519</v>
      </c>
      <c r="M1567" s="27">
        <f>I1567*1/(VLOOKUP(B1567,'Plot Info'!$A$2:$T$500,12,FALSE))</f>
        <v>16.025641025641026</v>
      </c>
      <c r="O1567" s="40" t="s">
        <v>489</v>
      </c>
      <c r="P1567" s="12" t="s">
        <v>489</v>
      </c>
    </row>
    <row r="1568" spans="1:16">
      <c r="A1568" s="27" t="str">
        <f t="shared" si="75"/>
        <v>VLB118</v>
      </c>
      <c r="B1568" s="4" t="s">
        <v>622</v>
      </c>
      <c r="C1568" s="27" t="str">
        <f>VLOOKUP(B1568,'Plot Info'!$A$2:$T$500,2,FALSE)</f>
        <v>Valles Caldera Lower</v>
      </c>
      <c r="D1568" s="37" t="s">
        <v>578</v>
      </c>
      <c r="E1568" s="4" t="s">
        <v>560</v>
      </c>
      <c r="F1568" s="13" t="s">
        <v>489</v>
      </c>
      <c r="G1568" s="35" t="str">
        <f t="shared" si="77"/>
        <v>LIVE</v>
      </c>
      <c r="H1568">
        <v>22.5</v>
      </c>
      <c r="I1568" s="12">
        <v>1</v>
      </c>
      <c r="J1568" s="12">
        <v>2</v>
      </c>
      <c r="K1568" s="26">
        <f t="shared" si="76"/>
        <v>397.60782021995817</v>
      </c>
      <c r="L1568" s="27">
        <f>K1568*0.0001*(1/VLOOKUP(B1568,'Plot Info'!$A$2:$T$500,12,FALSE))</f>
        <v>0.63719201958326632</v>
      </c>
      <c r="M1568" s="27">
        <f>I1568*1/(VLOOKUP(B1568,'Plot Info'!$A$2:$T$500,12,FALSE))</f>
        <v>16.025641025641026</v>
      </c>
      <c r="O1568" s="40" t="s">
        <v>489</v>
      </c>
      <c r="P1568" s="12" t="s">
        <v>489</v>
      </c>
    </row>
    <row r="1569" spans="1:16">
      <c r="A1569" s="27" t="str">
        <f t="shared" si="75"/>
        <v>VLB119</v>
      </c>
      <c r="B1569" s="4" t="s">
        <v>622</v>
      </c>
      <c r="C1569" s="27" t="str">
        <f>VLOOKUP(B1569,'Plot Info'!$A$2:$T$500,2,FALSE)</f>
        <v>Valles Caldera Lower</v>
      </c>
      <c r="D1569" s="37" t="s">
        <v>579</v>
      </c>
      <c r="E1569" s="4" t="s">
        <v>560</v>
      </c>
      <c r="F1569" s="13" t="s">
        <v>489</v>
      </c>
      <c r="G1569" s="35" t="str">
        <f t="shared" si="77"/>
        <v>LIVE</v>
      </c>
      <c r="H1569">
        <v>21.2</v>
      </c>
      <c r="I1569" s="12">
        <v>1</v>
      </c>
      <c r="J1569" s="12">
        <v>2</v>
      </c>
      <c r="K1569" s="26">
        <f t="shared" si="76"/>
        <v>352.98935055734916</v>
      </c>
      <c r="L1569" s="27">
        <f>K1569*0.0001*(1/VLOOKUP(B1569,'Plot Info'!$A$2:$T$500,12,FALSE))</f>
        <v>0.5656880617906237</v>
      </c>
      <c r="M1569" s="27">
        <f>I1569*1/(VLOOKUP(B1569,'Plot Info'!$A$2:$T$500,12,FALSE))</f>
        <v>16.025641025641026</v>
      </c>
      <c r="O1569" s="40" t="s">
        <v>489</v>
      </c>
      <c r="P1569" s="12" t="s">
        <v>489</v>
      </c>
    </row>
    <row r="1570" spans="1:16">
      <c r="A1570" s="27" t="str">
        <f t="shared" si="75"/>
        <v>VLB120</v>
      </c>
      <c r="B1570" s="4" t="s">
        <v>622</v>
      </c>
      <c r="C1570" s="27" t="str">
        <f>VLOOKUP(B1570,'Plot Info'!$A$2:$T$500,2,FALSE)</f>
        <v>Valles Caldera Lower</v>
      </c>
      <c r="D1570" s="37" t="s">
        <v>580</v>
      </c>
      <c r="E1570" s="4" t="s">
        <v>560</v>
      </c>
      <c r="F1570" s="13" t="s">
        <v>489</v>
      </c>
      <c r="G1570" s="35" t="str">
        <f t="shared" si="77"/>
        <v>LIVE</v>
      </c>
      <c r="H1570">
        <v>22</v>
      </c>
      <c r="I1570" s="12">
        <v>1</v>
      </c>
      <c r="J1570" s="12">
        <v>2</v>
      </c>
      <c r="K1570" s="26">
        <f t="shared" si="76"/>
        <v>380.13271108436498</v>
      </c>
      <c r="L1570" s="27">
        <f>K1570*0.0001*(1/VLOOKUP(B1570,'Plot Info'!$A$2:$T$500,12,FALSE))</f>
        <v>0.60918703699417465</v>
      </c>
      <c r="M1570" s="27">
        <f>I1570*1/(VLOOKUP(B1570,'Plot Info'!$A$2:$T$500,12,FALSE))</f>
        <v>16.025641025641026</v>
      </c>
      <c r="O1570" s="40" t="s">
        <v>489</v>
      </c>
      <c r="P1570" s="12" t="s">
        <v>489</v>
      </c>
    </row>
    <row r="1571" spans="1:16">
      <c r="A1571" s="27" t="str">
        <f t="shared" si="75"/>
        <v>VLB121</v>
      </c>
      <c r="B1571" s="4" t="s">
        <v>622</v>
      </c>
      <c r="C1571" s="27" t="str">
        <f>VLOOKUP(B1571,'Plot Info'!$A$2:$T$500,2,FALSE)</f>
        <v>Valles Caldera Lower</v>
      </c>
      <c r="D1571" s="37" t="s">
        <v>581</v>
      </c>
      <c r="E1571" s="4" t="s">
        <v>560</v>
      </c>
      <c r="F1571" s="13" t="s">
        <v>489</v>
      </c>
      <c r="G1571" s="35" t="str">
        <f t="shared" si="77"/>
        <v>LIVE</v>
      </c>
      <c r="H1571">
        <v>30</v>
      </c>
      <c r="I1571" s="12">
        <v>1</v>
      </c>
      <c r="J1571" s="12">
        <v>2</v>
      </c>
      <c r="K1571" s="26">
        <f t="shared" si="76"/>
        <v>706.85834705770344</v>
      </c>
      <c r="L1571" s="27">
        <f>K1571*0.0001*(1/VLOOKUP(B1571,'Plot Info'!$A$2:$T$500,12,FALSE))</f>
        <v>1.1327858125924735</v>
      </c>
      <c r="M1571" s="27">
        <f>I1571*1/(VLOOKUP(B1571,'Plot Info'!$A$2:$T$500,12,FALSE))</f>
        <v>16.025641025641026</v>
      </c>
      <c r="O1571" s="40" t="s">
        <v>489</v>
      </c>
      <c r="P1571" s="12" t="s">
        <v>489</v>
      </c>
    </row>
    <row r="1572" spans="1:16">
      <c r="A1572" s="27" t="str">
        <f t="shared" si="75"/>
        <v>VLB122</v>
      </c>
      <c r="B1572" s="4" t="s">
        <v>622</v>
      </c>
      <c r="C1572" s="27" t="str">
        <f>VLOOKUP(B1572,'Plot Info'!$A$2:$T$500,2,FALSE)</f>
        <v>Valles Caldera Lower</v>
      </c>
      <c r="D1572" s="37" t="s">
        <v>582</v>
      </c>
      <c r="E1572" s="4" t="s">
        <v>560</v>
      </c>
      <c r="F1572" s="13" t="s">
        <v>489</v>
      </c>
      <c r="G1572" s="35" t="str">
        <f t="shared" si="77"/>
        <v>LIVE</v>
      </c>
      <c r="H1572">
        <v>22.5</v>
      </c>
      <c r="I1572" s="12">
        <v>1</v>
      </c>
      <c r="J1572" s="12">
        <v>2</v>
      </c>
      <c r="K1572" s="26">
        <f t="shared" si="76"/>
        <v>397.60782021995817</v>
      </c>
      <c r="L1572" s="27">
        <f>K1572*0.0001*(1/VLOOKUP(B1572,'Plot Info'!$A$2:$T$500,12,FALSE))</f>
        <v>0.63719201958326632</v>
      </c>
      <c r="M1572" s="27">
        <f>I1572*1/(VLOOKUP(B1572,'Plot Info'!$A$2:$T$500,12,FALSE))</f>
        <v>16.025641025641026</v>
      </c>
      <c r="O1572" s="40" t="s">
        <v>489</v>
      </c>
      <c r="P1572" s="12" t="s">
        <v>489</v>
      </c>
    </row>
    <row r="1573" spans="1:16">
      <c r="A1573" s="27" t="str">
        <f t="shared" si="75"/>
        <v>VLB123</v>
      </c>
      <c r="B1573" s="4" t="s">
        <v>622</v>
      </c>
      <c r="C1573" s="27" t="str">
        <f>VLOOKUP(B1573,'Plot Info'!$A$2:$T$500,2,FALSE)</f>
        <v>Valles Caldera Lower</v>
      </c>
      <c r="D1573" s="37" t="s">
        <v>583</v>
      </c>
      <c r="E1573" s="4" t="s">
        <v>560</v>
      </c>
      <c r="F1573" s="13" t="s">
        <v>489</v>
      </c>
      <c r="G1573" s="35" t="str">
        <f t="shared" si="77"/>
        <v>LIVE</v>
      </c>
      <c r="H1573">
        <v>40.299999999999997</v>
      </c>
      <c r="I1573" s="12">
        <v>1</v>
      </c>
      <c r="J1573" s="12">
        <v>2</v>
      </c>
      <c r="K1573" s="26">
        <f t="shared" si="76"/>
        <v>1275.5573031921615</v>
      </c>
      <c r="L1573" s="27">
        <f>K1573*0.0001*(1/VLOOKUP(B1573,'Plot Info'!$A$2:$T$500,12,FALSE))</f>
        <v>2.0441623448592332</v>
      </c>
      <c r="M1573" s="27">
        <f>I1573*1/(VLOOKUP(B1573,'Plot Info'!$A$2:$T$500,12,FALSE))</f>
        <v>16.025641025641026</v>
      </c>
      <c r="O1573" s="40" t="s">
        <v>489</v>
      </c>
      <c r="P1573" s="12" t="s">
        <v>489</v>
      </c>
    </row>
    <row r="1574" spans="1:16">
      <c r="A1574" s="27" t="str">
        <f t="shared" si="75"/>
        <v>VLB124</v>
      </c>
      <c r="B1574" s="4" t="s">
        <v>622</v>
      </c>
      <c r="C1574" s="27" t="str">
        <f>VLOOKUP(B1574,'Plot Info'!$A$2:$T$500,2,FALSE)</f>
        <v>Valles Caldera Lower</v>
      </c>
      <c r="D1574" s="37" t="s">
        <v>584</v>
      </c>
      <c r="E1574" s="4" t="s">
        <v>560</v>
      </c>
      <c r="F1574" s="13" t="s">
        <v>489</v>
      </c>
      <c r="G1574" s="35" t="str">
        <f t="shared" si="77"/>
        <v>LIVE</v>
      </c>
      <c r="H1574">
        <v>16.7</v>
      </c>
      <c r="I1574" s="12">
        <v>1</v>
      </c>
      <c r="J1574" s="12">
        <v>2</v>
      </c>
      <c r="K1574" s="26">
        <f t="shared" si="76"/>
        <v>219.03969378991434</v>
      </c>
      <c r="L1574" s="27">
        <f>K1574*0.0001*(1/VLOOKUP(B1574,'Plot Info'!$A$2:$T$500,12,FALSE))</f>
        <v>0.35102515030434989</v>
      </c>
      <c r="M1574" s="27">
        <f>I1574*1/(VLOOKUP(B1574,'Plot Info'!$A$2:$T$500,12,FALSE))</f>
        <v>16.025641025641026</v>
      </c>
      <c r="O1574" s="40" t="s">
        <v>489</v>
      </c>
      <c r="P1574" s="12" t="s">
        <v>489</v>
      </c>
    </row>
    <row r="1575" spans="1:16">
      <c r="A1575" s="27" t="str">
        <f t="shared" si="75"/>
        <v>VLB125</v>
      </c>
      <c r="B1575" s="4" t="s">
        <v>622</v>
      </c>
      <c r="C1575" s="27" t="str">
        <f>VLOOKUP(B1575,'Plot Info'!$A$2:$T$500,2,FALSE)</f>
        <v>Valles Caldera Lower</v>
      </c>
      <c r="D1575" s="37" t="s">
        <v>585</v>
      </c>
      <c r="E1575" s="4" t="s">
        <v>560</v>
      </c>
      <c r="F1575" s="13" t="s">
        <v>489</v>
      </c>
      <c r="G1575" s="35" t="str">
        <f t="shared" si="77"/>
        <v>LIVE</v>
      </c>
      <c r="H1575">
        <v>34</v>
      </c>
      <c r="I1575" s="12">
        <v>1</v>
      </c>
      <c r="J1575" s="12">
        <v>2</v>
      </c>
      <c r="K1575" s="26">
        <f t="shared" si="76"/>
        <v>907.9202768874502</v>
      </c>
      <c r="L1575" s="27">
        <f>K1575*0.0001*(1/VLOOKUP(B1575,'Plot Info'!$A$2:$T$500,12,FALSE))</f>
        <v>1.4550004437298882</v>
      </c>
      <c r="M1575" s="27">
        <f>I1575*1/(VLOOKUP(B1575,'Plot Info'!$A$2:$T$500,12,FALSE))</f>
        <v>16.025641025641026</v>
      </c>
      <c r="O1575" s="40" t="s">
        <v>489</v>
      </c>
      <c r="P1575" s="12" t="s">
        <v>489</v>
      </c>
    </row>
    <row r="1576" spans="1:16">
      <c r="A1576" s="27" t="str">
        <f t="shared" si="75"/>
        <v>VLB126</v>
      </c>
      <c r="B1576" s="4" t="s">
        <v>622</v>
      </c>
      <c r="C1576" s="27" t="str">
        <f>VLOOKUP(B1576,'Plot Info'!$A$2:$T$500,2,FALSE)</f>
        <v>Valles Caldera Lower</v>
      </c>
      <c r="D1576" s="37" t="s">
        <v>586</v>
      </c>
      <c r="E1576" s="4" t="s">
        <v>560</v>
      </c>
      <c r="F1576" s="13" t="s">
        <v>489</v>
      </c>
      <c r="G1576" s="35" t="str">
        <f t="shared" si="77"/>
        <v>LIVE</v>
      </c>
      <c r="H1576">
        <v>23</v>
      </c>
      <c r="I1576" s="12">
        <v>1</v>
      </c>
      <c r="J1576" s="12">
        <v>2</v>
      </c>
      <c r="K1576" s="26">
        <f t="shared" si="76"/>
        <v>415.47562843725012</v>
      </c>
      <c r="L1576" s="27">
        <f>K1576*0.0001*(1/VLOOKUP(B1576,'Plot Info'!$A$2:$T$500,12,FALSE))</f>
        <v>0.66582632762379834</v>
      </c>
      <c r="M1576" s="27">
        <f>I1576*1/(VLOOKUP(B1576,'Plot Info'!$A$2:$T$500,12,FALSE))</f>
        <v>16.025641025641026</v>
      </c>
      <c r="O1576" s="40" t="s">
        <v>489</v>
      </c>
      <c r="P1576" s="12" t="s">
        <v>489</v>
      </c>
    </row>
    <row r="1577" spans="1:16">
      <c r="A1577" s="27" t="str">
        <f t="shared" si="75"/>
        <v>VLB127</v>
      </c>
      <c r="B1577" s="4" t="s">
        <v>622</v>
      </c>
      <c r="C1577" s="27" t="str">
        <f>VLOOKUP(B1577,'Plot Info'!$A$2:$T$500,2,FALSE)</f>
        <v>Valles Caldera Lower</v>
      </c>
      <c r="D1577" s="37" t="s">
        <v>587</v>
      </c>
      <c r="E1577" s="4" t="s">
        <v>560</v>
      </c>
      <c r="F1577" s="13" t="s">
        <v>489</v>
      </c>
      <c r="G1577" s="35" t="str">
        <f t="shared" si="77"/>
        <v>LIVE</v>
      </c>
      <c r="H1577">
        <v>40.4</v>
      </c>
      <c r="I1577" s="12">
        <v>1</v>
      </c>
      <c r="J1577" s="12">
        <v>2</v>
      </c>
      <c r="K1577" s="26">
        <f t="shared" si="76"/>
        <v>1281.8954663707791</v>
      </c>
      <c r="L1577" s="27">
        <f>K1577*0.0001*(1/VLOOKUP(B1577,'Plot Info'!$A$2:$T$500,12,FALSE))</f>
        <v>2.0543196576454794</v>
      </c>
      <c r="M1577" s="27">
        <f>I1577*1/(VLOOKUP(B1577,'Plot Info'!$A$2:$T$500,12,FALSE))</f>
        <v>16.025641025641026</v>
      </c>
      <c r="O1577" s="40" t="s">
        <v>489</v>
      </c>
      <c r="P1577" s="12" t="s">
        <v>489</v>
      </c>
    </row>
    <row r="1578" spans="1:16">
      <c r="A1578" s="27" t="str">
        <f t="shared" si="75"/>
        <v>VLB128</v>
      </c>
      <c r="B1578" s="4" t="s">
        <v>622</v>
      </c>
      <c r="C1578" s="27" t="str">
        <f>VLOOKUP(B1578,'Plot Info'!$A$2:$T$500,2,FALSE)</f>
        <v>Valles Caldera Lower</v>
      </c>
      <c r="D1578" s="37" t="s">
        <v>588</v>
      </c>
      <c r="E1578" s="4" t="s">
        <v>560</v>
      </c>
      <c r="F1578" s="13" t="s">
        <v>489</v>
      </c>
      <c r="G1578" s="35" t="str">
        <f t="shared" si="77"/>
        <v>LIVE</v>
      </c>
      <c r="H1578">
        <v>31.8</v>
      </c>
      <c r="I1578" s="12">
        <v>1</v>
      </c>
      <c r="J1578" s="12">
        <v>2</v>
      </c>
      <c r="K1578" s="26">
        <f t="shared" si="76"/>
        <v>794.22603875403559</v>
      </c>
      <c r="L1578" s="27">
        <f>K1578*0.0001*(1/VLOOKUP(B1578,'Plot Info'!$A$2:$T$500,12,FALSE))</f>
        <v>1.2727981390289032</v>
      </c>
      <c r="M1578" s="27">
        <f>I1578*1/(VLOOKUP(B1578,'Plot Info'!$A$2:$T$500,12,FALSE))</f>
        <v>16.025641025641026</v>
      </c>
      <c r="O1578" s="40" t="s">
        <v>489</v>
      </c>
      <c r="P1578" s="12" t="s">
        <v>489</v>
      </c>
    </row>
    <row r="1579" spans="1:16">
      <c r="A1579" s="27" t="str">
        <f t="shared" si="75"/>
        <v>VLB129</v>
      </c>
      <c r="B1579" s="4" t="s">
        <v>622</v>
      </c>
      <c r="C1579" s="27" t="str">
        <f>VLOOKUP(B1579,'Plot Info'!$A$2:$T$500,2,FALSE)</f>
        <v>Valles Caldera Lower</v>
      </c>
      <c r="D1579" s="37" t="s">
        <v>589</v>
      </c>
      <c r="E1579" s="4" t="s">
        <v>560</v>
      </c>
      <c r="F1579" s="13" t="s">
        <v>489</v>
      </c>
      <c r="G1579" s="35" t="str">
        <f t="shared" si="77"/>
        <v>LIVE</v>
      </c>
      <c r="H1579">
        <v>27</v>
      </c>
      <c r="I1579" s="12">
        <v>1</v>
      </c>
      <c r="J1579" s="12">
        <v>2</v>
      </c>
      <c r="K1579" s="26">
        <f t="shared" si="76"/>
        <v>572.55526111673976</v>
      </c>
      <c r="L1579" s="27">
        <f>K1579*0.0001*(1/VLOOKUP(B1579,'Plot Info'!$A$2:$T$500,12,FALSE))</f>
        <v>0.91755650819990342</v>
      </c>
      <c r="M1579" s="27">
        <f>I1579*1/(VLOOKUP(B1579,'Plot Info'!$A$2:$T$500,12,FALSE))</f>
        <v>16.025641025641026</v>
      </c>
      <c r="O1579" s="40" t="s">
        <v>489</v>
      </c>
      <c r="P1579" s="12" t="s">
        <v>489</v>
      </c>
    </row>
    <row r="1580" spans="1:16">
      <c r="A1580" s="27" t="str">
        <f t="shared" si="75"/>
        <v>VLB130</v>
      </c>
      <c r="B1580" s="4" t="s">
        <v>622</v>
      </c>
      <c r="C1580" s="27" t="str">
        <f>VLOOKUP(B1580,'Plot Info'!$A$2:$T$500,2,FALSE)</f>
        <v>Valles Caldera Lower</v>
      </c>
      <c r="D1580" s="37" t="s">
        <v>590</v>
      </c>
      <c r="E1580" s="4" t="s">
        <v>560</v>
      </c>
      <c r="F1580" s="13" t="s">
        <v>489</v>
      </c>
      <c r="G1580" s="35" t="str">
        <f t="shared" si="77"/>
        <v>LIVE</v>
      </c>
      <c r="H1580">
        <v>30.4</v>
      </c>
      <c r="I1580" s="12">
        <v>1</v>
      </c>
      <c r="J1580" s="12">
        <v>2</v>
      </c>
      <c r="K1580" s="26">
        <f t="shared" si="76"/>
        <v>725.83356668538579</v>
      </c>
      <c r="L1580" s="27">
        <f>K1580*0.0001*(1/VLOOKUP(B1580,'Plot Info'!$A$2:$T$500,12,FALSE))</f>
        <v>1.1631948184060672</v>
      </c>
      <c r="M1580" s="27">
        <f>I1580*1/(VLOOKUP(B1580,'Plot Info'!$A$2:$T$500,12,FALSE))</f>
        <v>16.025641025641026</v>
      </c>
      <c r="O1580" s="40" t="s">
        <v>489</v>
      </c>
      <c r="P1580" s="12" t="s">
        <v>489</v>
      </c>
    </row>
    <row r="1581" spans="1:16">
      <c r="A1581" s="27" t="str">
        <f t="shared" si="75"/>
        <v>VLB131</v>
      </c>
      <c r="B1581" s="4" t="s">
        <v>622</v>
      </c>
      <c r="C1581" s="27" t="str">
        <f>VLOOKUP(B1581,'Plot Info'!$A$2:$T$500,2,FALSE)</f>
        <v>Valles Caldera Lower</v>
      </c>
      <c r="D1581" s="37" t="s">
        <v>591</v>
      </c>
      <c r="E1581" s="4" t="s">
        <v>560</v>
      </c>
      <c r="F1581" s="13" t="s">
        <v>489</v>
      </c>
      <c r="G1581" s="35" t="str">
        <f t="shared" si="77"/>
        <v>LIVE</v>
      </c>
      <c r="H1581">
        <v>21.3</v>
      </c>
      <c r="I1581" s="12">
        <v>1</v>
      </c>
      <c r="J1581" s="12">
        <v>2</v>
      </c>
      <c r="K1581" s="26">
        <f t="shared" si="76"/>
        <v>356.32729275178838</v>
      </c>
      <c r="L1581" s="27">
        <f>K1581*0.0001*(1/VLOOKUP(B1581,'Plot Info'!$A$2:$T$500,12,FALSE))</f>
        <v>0.57103732812786601</v>
      </c>
      <c r="M1581" s="27">
        <f>I1581*1/(VLOOKUP(B1581,'Plot Info'!$A$2:$T$500,12,FALSE))</f>
        <v>16.025641025641026</v>
      </c>
      <c r="O1581" s="40" t="s">
        <v>489</v>
      </c>
      <c r="P1581" s="12" t="s">
        <v>489</v>
      </c>
    </row>
    <row r="1582" spans="1:16">
      <c r="A1582" s="27" t="str">
        <f t="shared" si="75"/>
        <v>VLB132</v>
      </c>
      <c r="B1582" s="4" t="s">
        <v>622</v>
      </c>
      <c r="C1582" s="27" t="str">
        <f>VLOOKUP(B1582,'Plot Info'!$A$2:$T$500,2,FALSE)</f>
        <v>Valles Caldera Lower</v>
      </c>
      <c r="D1582" s="37" t="s">
        <v>592</v>
      </c>
      <c r="E1582" s="4" t="s">
        <v>560</v>
      </c>
      <c r="F1582" s="13" t="s">
        <v>489</v>
      </c>
      <c r="G1582" s="35" t="str">
        <f t="shared" si="77"/>
        <v>LIVE</v>
      </c>
      <c r="H1582">
        <v>17.399999999999999</v>
      </c>
      <c r="I1582" s="12">
        <v>1</v>
      </c>
      <c r="J1582" s="12">
        <v>2</v>
      </c>
      <c r="K1582" s="26">
        <f t="shared" si="76"/>
        <v>237.78714795021139</v>
      </c>
      <c r="L1582" s="27">
        <f>K1582*0.0001*(1/VLOOKUP(B1582,'Plot Info'!$A$2:$T$500,12,FALSE))</f>
        <v>0.38106914735610797</v>
      </c>
      <c r="M1582" s="27">
        <f>I1582*1/(VLOOKUP(B1582,'Plot Info'!$A$2:$T$500,12,FALSE))</f>
        <v>16.025641025641026</v>
      </c>
      <c r="O1582" s="40" t="s">
        <v>489</v>
      </c>
      <c r="P1582" s="12" t="s">
        <v>489</v>
      </c>
    </row>
    <row r="1583" spans="1:16">
      <c r="A1583" s="27" t="str">
        <f t="shared" si="75"/>
        <v>VLB133</v>
      </c>
      <c r="B1583" s="4" t="s">
        <v>622</v>
      </c>
      <c r="C1583" s="27" t="str">
        <f>VLOOKUP(B1583,'Plot Info'!$A$2:$T$500,2,FALSE)</f>
        <v>Valles Caldera Lower</v>
      </c>
      <c r="D1583" s="37" t="s">
        <v>593</v>
      </c>
      <c r="E1583" s="4" t="s">
        <v>560</v>
      </c>
      <c r="F1583" s="13" t="s">
        <v>489</v>
      </c>
      <c r="G1583" s="35" t="str">
        <f t="shared" si="77"/>
        <v>LIVE</v>
      </c>
      <c r="H1583">
        <v>18.600000000000001</v>
      </c>
      <c r="I1583" s="12">
        <v>1</v>
      </c>
      <c r="J1583" s="12">
        <v>2</v>
      </c>
      <c r="K1583" s="26">
        <f t="shared" si="76"/>
        <v>271.71634860898121</v>
      </c>
      <c r="L1583" s="27">
        <f>K1583*0.0001*(1/VLOOKUP(B1583,'Plot Info'!$A$2:$T$500,12,FALSE))</f>
        <v>0.43544286636054685</v>
      </c>
      <c r="M1583" s="27">
        <f>I1583*1/(VLOOKUP(B1583,'Plot Info'!$A$2:$T$500,12,FALSE))</f>
        <v>16.025641025641026</v>
      </c>
      <c r="O1583" s="40" t="s">
        <v>489</v>
      </c>
      <c r="P1583" s="12" t="s">
        <v>489</v>
      </c>
    </row>
    <row r="1584" spans="1:16">
      <c r="A1584" s="27" t="str">
        <f t="shared" si="75"/>
        <v>VLB134</v>
      </c>
      <c r="B1584" s="4" t="s">
        <v>622</v>
      </c>
      <c r="C1584" s="27" t="str">
        <f>VLOOKUP(B1584,'Plot Info'!$A$2:$T$500,2,FALSE)</f>
        <v>Valles Caldera Lower</v>
      </c>
      <c r="D1584" s="37" t="s">
        <v>594</v>
      </c>
      <c r="E1584" s="4" t="s">
        <v>560</v>
      </c>
      <c r="F1584" s="13" t="s">
        <v>489</v>
      </c>
      <c r="G1584" s="35" t="str">
        <f t="shared" si="77"/>
        <v>LIVE</v>
      </c>
      <c r="H1584">
        <v>32.200000000000003</v>
      </c>
      <c r="I1584" s="12">
        <v>1</v>
      </c>
      <c r="J1584" s="12">
        <v>2</v>
      </c>
      <c r="K1584" s="26">
        <f t="shared" si="76"/>
        <v>814.33223173701037</v>
      </c>
      <c r="L1584" s="27">
        <f>K1584*0.0001*(1/VLOOKUP(B1584,'Plot Info'!$A$2:$T$500,12,FALSE))</f>
        <v>1.3050196021426448</v>
      </c>
      <c r="M1584" s="27">
        <f>I1584*1/(VLOOKUP(B1584,'Plot Info'!$A$2:$T$500,12,FALSE))</f>
        <v>16.025641025641026</v>
      </c>
      <c r="O1584" s="40" t="s">
        <v>489</v>
      </c>
      <c r="P1584" s="12" t="s">
        <v>489</v>
      </c>
    </row>
    <row r="1585" spans="1:16">
      <c r="A1585" s="27" t="str">
        <f t="shared" si="75"/>
        <v>VLB135</v>
      </c>
      <c r="B1585" s="4" t="s">
        <v>622</v>
      </c>
      <c r="C1585" s="27" t="str">
        <f>VLOOKUP(B1585,'Plot Info'!$A$2:$T$500,2,FALSE)</f>
        <v>Valles Caldera Lower</v>
      </c>
      <c r="D1585" s="37" t="s">
        <v>595</v>
      </c>
      <c r="E1585" s="4" t="s">
        <v>560</v>
      </c>
      <c r="F1585" s="13" t="s">
        <v>489</v>
      </c>
      <c r="G1585" s="35" t="str">
        <f t="shared" si="77"/>
        <v>LIVE</v>
      </c>
      <c r="H1585">
        <v>20.2</v>
      </c>
      <c r="I1585" s="12">
        <v>1</v>
      </c>
      <c r="J1585" s="12">
        <v>2</v>
      </c>
      <c r="K1585" s="26">
        <f t="shared" si="76"/>
        <v>320.47386659269478</v>
      </c>
      <c r="L1585" s="27">
        <f>K1585*0.0001*(1/VLOOKUP(B1585,'Plot Info'!$A$2:$T$500,12,FALSE))</f>
        <v>0.51357991441136985</v>
      </c>
      <c r="M1585" s="27">
        <f>I1585*1/(VLOOKUP(B1585,'Plot Info'!$A$2:$T$500,12,FALSE))</f>
        <v>16.025641025641026</v>
      </c>
      <c r="O1585" s="40" t="s">
        <v>489</v>
      </c>
      <c r="P1585" s="12" t="s">
        <v>489</v>
      </c>
    </row>
    <row r="1586" spans="1:16">
      <c r="A1586" s="27" t="str">
        <f t="shared" si="75"/>
        <v>VLB136</v>
      </c>
      <c r="B1586" s="4" t="s">
        <v>622</v>
      </c>
      <c r="C1586" s="27" t="str">
        <f>VLOOKUP(B1586,'Plot Info'!$A$2:$T$500,2,FALSE)</f>
        <v>Valles Caldera Lower</v>
      </c>
      <c r="D1586" s="37" t="s">
        <v>596</v>
      </c>
      <c r="E1586" s="4" t="s">
        <v>560</v>
      </c>
      <c r="F1586" s="13" t="s">
        <v>489</v>
      </c>
      <c r="G1586" s="35" t="str">
        <f t="shared" si="77"/>
        <v>LIVE</v>
      </c>
      <c r="H1586">
        <v>25.5</v>
      </c>
      <c r="I1586" s="12">
        <v>1</v>
      </c>
      <c r="J1586" s="12">
        <v>2</v>
      </c>
      <c r="K1586" s="26">
        <f t="shared" si="76"/>
        <v>510.70515574919074</v>
      </c>
      <c r="L1586" s="27">
        <f>K1586*0.0001*(1/VLOOKUP(B1586,'Plot Info'!$A$2:$T$500,12,FALSE))</f>
        <v>0.81843774959806204</v>
      </c>
      <c r="M1586" s="27">
        <f>I1586*1/(VLOOKUP(B1586,'Plot Info'!$A$2:$T$500,12,FALSE))</f>
        <v>16.025641025641026</v>
      </c>
      <c r="O1586" s="40" t="s">
        <v>489</v>
      </c>
      <c r="P1586" s="12" t="s">
        <v>489</v>
      </c>
    </row>
    <row r="1587" spans="1:16">
      <c r="A1587" s="27" t="str">
        <f t="shared" si="75"/>
        <v>VLB137</v>
      </c>
      <c r="B1587" s="4" t="s">
        <v>622</v>
      </c>
      <c r="C1587" s="27" t="str">
        <f>VLOOKUP(B1587,'Plot Info'!$A$2:$T$500,2,FALSE)</f>
        <v>Valles Caldera Lower</v>
      </c>
      <c r="D1587" s="37" t="s">
        <v>597</v>
      </c>
      <c r="E1587" s="4" t="s">
        <v>560</v>
      </c>
      <c r="F1587" s="13" t="s">
        <v>489</v>
      </c>
      <c r="G1587" s="35" t="str">
        <f t="shared" si="77"/>
        <v>LIVE</v>
      </c>
      <c r="H1587">
        <v>17</v>
      </c>
      <c r="I1587" s="12">
        <v>1</v>
      </c>
      <c r="J1587" s="12">
        <v>2</v>
      </c>
      <c r="K1587" s="26">
        <f t="shared" si="76"/>
        <v>226.98006922186255</v>
      </c>
      <c r="L1587" s="27">
        <f>K1587*0.0001*(1/VLOOKUP(B1587,'Plot Info'!$A$2:$T$500,12,FALSE))</f>
        <v>0.36375011093247206</v>
      </c>
      <c r="M1587" s="27">
        <f>I1587*1/(VLOOKUP(B1587,'Plot Info'!$A$2:$T$500,12,FALSE))</f>
        <v>16.025641025641026</v>
      </c>
      <c r="O1587" s="40" t="s">
        <v>489</v>
      </c>
      <c r="P1587" s="12" t="s">
        <v>489</v>
      </c>
    </row>
    <row r="1588" spans="1:16">
      <c r="A1588" s="27" t="str">
        <f t="shared" si="75"/>
        <v>VLB138</v>
      </c>
      <c r="B1588" s="4" t="s">
        <v>622</v>
      </c>
      <c r="C1588" s="27" t="str">
        <f>VLOOKUP(B1588,'Plot Info'!$A$2:$T$500,2,FALSE)</f>
        <v>Valles Caldera Lower</v>
      </c>
      <c r="D1588" s="37" t="s">
        <v>598</v>
      </c>
      <c r="E1588" s="4" t="s">
        <v>560</v>
      </c>
      <c r="F1588" s="13" t="s">
        <v>489</v>
      </c>
      <c r="G1588" s="35" t="str">
        <f t="shared" si="77"/>
        <v>LIVE</v>
      </c>
      <c r="H1588">
        <v>15.8</v>
      </c>
      <c r="I1588" s="12">
        <v>1</v>
      </c>
      <c r="J1588" s="12">
        <v>2</v>
      </c>
      <c r="K1588" s="26">
        <f t="shared" si="76"/>
        <v>196.066797510539</v>
      </c>
      <c r="L1588" s="27">
        <f>K1588*0.0001*(1/VLOOKUP(B1588,'Plot Info'!$A$2:$T$500,12,FALSE))</f>
        <v>0.31420961139509457</v>
      </c>
      <c r="M1588" s="27">
        <f>I1588*1/(VLOOKUP(B1588,'Plot Info'!$A$2:$T$500,12,FALSE))</f>
        <v>16.025641025641026</v>
      </c>
      <c r="O1588" s="40" t="s">
        <v>489</v>
      </c>
      <c r="P1588" s="12" t="s">
        <v>489</v>
      </c>
    </row>
    <row r="1589" spans="1:16">
      <c r="A1589" s="27" t="str">
        <f t="shared" si="75"/>
        <v>VLB139</v>
      </c>
      <c r="B1589" s="4" t="s">
        <v>622</v>
      </c>
      <c r="C1589" s="27" t="str">
        <f>VLOOKUP(B1589,'Plot Info'!$A$2:$T$500,2,FALSE)</f>
        <v>Valles Caldera Lower</v>
      </c>
      <c r="D1589" s="37" t="s">
        <v>599</v>
      </c>
      <c r="E1589" s="4" t="s">
        <v>560</v>
      </c>
      <c r="F1589" s="13" t="s">
        <v>489</v>
      </c>
      <c r="G1589" s="35" t="str">
        <f t="shared" si="77"/>
        <v>LIVE</v>
      </c>
      <c r="H1589">
        <v>25.3</v>
      </c>
      <c r="I1589" s="12">
        <v>1</v>
      </c>
      <c r="J1589" s="12">
        <v>2</v>
      </c>
      <c r="K1589" s="26">
        <f t="shared" si="76"/>
        <v>502.72551040907268</v>
      </c>
      <c r="L1589" s="27">
        <f>K1589*0.0001*(1/VLOOKUP(B1589,'Plot Info'!$A$2:$T$500,12,FALSE))</f>
        <v>0.80564985642479603</v>
      </c>
      <c r="M1589" s="27">
        <f>I1589*1/(VLOOKUP(B1589,'Plot Info'!$A$2:$T$500,12,FALSE))</f>
        <v>16.025641025641026</v>
      </c>
      <c r="O1589" s="40" t="s">
        <v>489</v>
      </c>
      <c r="P1589" s="12" t="s">
        <v>489</v>
      </c>
    </row>
    <row r="1590" spans="1:16">
      <c r="A1590" s="27" t="str">
        <f t="shared" si="75"/>
        <v>VLB140</v>
      </c>
      <c r="B1590" s="4" t="s">
        <v>622</v>
      </c>
      <c r="C1590" s="27" t="str">
        <f>VLOOKUP(B1590,'Plot Info'!$A$2:$T$500,2,FALSE)</f>
        <v>Valles Caldera Lower</v>
      </c>
      <c r="D1590" s="37" t="s">
        <v>600</v>
      </c>
      <c r="E1590" s="4" t="s">
        <v>560</v>
      </c>
      <c r="F1590" s="13" t="s">
        <v>489</v>
      </c>
      <c r="G1590" s="35" t="str">
        <f t="shared" si="77"/>
        <v>LIVE</v>
      </c>
      <c r="H1590">
        <v>31.8</v>
      </c>
      <c r="I1590" s="12">
        <v>1</v>
      </c>
      <c r="J1590" s="12">
        <v>2</v>
      </c>
      <c r="K1590" s="26">
        <f t="shared" si="76"/>
        <v>794.22603875403559</v>
      </c>
      <c r="L1590" s="27">
        <f>K1590*0.0001*(1/VLOOKUP(B1590,'Plot Info'!$A$2:$T$500,12,FALSE))</f>
        <v>1.2727981390289032</v>
      </c>
      <c r="M1590" s="27">
        <f>I1590*1/(VLOOKUP(B1590,'Plot Info'!$A$2:$T$500,12,FALSE))</f>
        <v>16.025641025641026</v>
      </c>
      <c r="O1590" s="40" t="s">
        <v>489</v>
      </c>
      <c r="P1590" s="12" t="s">
        <v>489</v>
      </c>
    </row>
    <row r="1591" spans="1:16">
      <c r="A1591" s="27" t="str">
        <f t="shared" si="75"/>
        <v>VLB141</v>
      </c>
      <c r="B1591" s="4" t="s">
        <v>622</v>
      </c>
      <c r="C1591" s="27" t="str">
        <f>VLOOKUP(B1591,'Plot Info'!$A$2:$T$500,2,FALSE)</f>
        <v>Valles Caldera Lower</v>
      </c>
      <c r="D1591" s="37" t="s">
        <v>601</v>
      </c>
      <c r="E1591" s="4" t="s">
        <v>560</v>
      </c>
      <c r="F1591" s="13" t="s">
        <v>489</v>
      </c>
      <c r="G1591" s="35" t="str">
        <f t="shared" si="77"/>
        <v>LIVE</v>
      </c>
      <c r="H1591">
        <v>38.200000000000003</v>
      </c>
      <c r="I1591" s="12">
        <v>1</v>
      </c>
      <c r="J1591" s="12">
        <v>2</v>
      </c>
      <c r="K1591" s="26">
        <f t="shared" si="76"/>
        <v>1146.0844159560927</v>
      </c>
      <c r="L1591" s="27">
        <f>K1591*0.0001*(1/VLOOKUP(B1591,'Plot Info'!$A$2:$T$500,12,FALSE))</f>
        <v>1.8366737435193794</v>
      </c>
      <c r="M1591" s="27">
        <f>I1591*1/(VLOOKUP(B1591,'Plot Info'!$A$2:$T$500,12,FALSE))</f>
        <v>16.025641025641026</v>
      </c>
      <c r="O1591" s="40" t="s">
        <v>489</v>
      </c>
      <c r="P1591" s="12" t="s">
        <v>489</v>
      </c>
    </row>
    <row r="1592" spans="1:16">
      <c r="A1592" s="27" t="str">
        <f t="shared" si="75"/>
        <v>VLB142</v>
      </c>
      <c r="B1592" s="4" t="s">
        <v>622</v>
      </c>
      <c r="C1592" s="27" t="str">
        <f>VLOOKUP(B1592,'Plot Info'!$A$2:$T$500,2,FALSE)</f>
        <v>Valles Caldera Lower</v>
      </c>
      <c r="D1592" s="37" t="s">
        <v>602</v>
      </c>
      <c r="E1592" s="4" t="s">
        <v>560</v>
      </c>
      <c r="F1592" s="13" t="s">
        <v>489</v>
      </c>
      <c r="G1592" s="35" t="str">
        <f t="shared" si="77"/>
        <v>LIVE</v>
      </c>
      <c r="H1592">
        <v>27.2</v>
      </c>
      <c r="I1592" s="12">
        <v>1</v>
      </c>
      <c r="J1592" s="12">
        <v>2</v>
      </c>
      <c r="K1592" s="26">
        <f t="shared" si="76"/>
        <v>581.06897720796803</v>
      </c>
      <c r="L1592" s="27">
        <f>K1592*0.0001*(1/VLOOKUP(B1592,'Plot Info'!$A$2:$T$500,12,FALSE))</f>
        <v>0.93120028398712829</v>
      </c>
      <c r="M1592" s="27">
        <f>I1592*1/(VLOOKUP(B1592,'Plot Info'!$A$2:$T$500,12,FALSE))</f>
        <v>16.025641025641026</v>
      </c>
      <c r="O1592" s="40" t="s">
        <v>489</v>
      </c>
      <c r="P1592" s="12" t="s">
        <v>489</v>
      </c>
    </row>
    <row r="1593" spans="1:16">
      <c r="A1593" s="27" t="str">
        <f t="shared" si="75"/>
        <v>VLB143</v>
      </c>
      <c r="B1593" s="4" t="s">
        <v>622</v>
      </c>
      <c r="C1593" s="27" t="str">
        <f>VLOOKUP(B1593,'Plot Info'!$A$2:$T$500,2,FALSE)</f>
        <v>Valles Caldera Lower</v>
      </c>
      <c r="D1593" s="37" t="s">
        <v>603</v>
      </c>
      <c r="E1593" s="4" t="s">
        <v>560</v>
      </c>
      <c r="F1593" s="13" t="s">
        <v>489</v>
      </c>
      <c r="G1593" s="35" t="str">
        <f t="shared" si="77"/>
        <v>LIVE</v>
      </c>
      <c r="H1593">
        <v>37.9</v>
      </c>
      <c r="I1593" s="12">
        <v>1</v>
      </c>
      <c r="J1593" s="12">
        <v>2</v>
      </c>
      <c r="K1593" s="26">
        <f t="shared" si="76"/>
        <v>1128.1537758857285</v>
      </c>
      <c r="L1593" s="27">
        <f>K1593*0.0001*(1/VLOOKUP(B1593,'Plot Info'!$A$2:$T$500,12,FALSE))</f>
        <v>1.8079387434066163</v>
      </c>
      <c r="M1593" s="27">
        <f>I1593*1/(VLOOKUP(B1593,'Plot Info'!$A$2:$T$500,12,FALSE))</f>
        <v>16.025641025641026</v>
      </c>
      <c r="O1593" s="40" t="s">
        <v>489</v>
      </c>
      <c r="P1593" s="12" t="s">
        <v>489</v>
      </c>
    </row>
    <row r="1594" spans="1:16">
      <c r="A1594" s="27" t="str">
        <f t="shared" si="75"/>
        <v>VLB144</v>
      </c>
      <c r="B1594" s="4" t="s">
        <v>622</v>
      </c>
      <c r="C1594" s="27" t="str">
        <f>VLOOKUP(B1594,'Plot Info'!$A$2:$T$500,2,FALSE)</f>
        <v>Valles Caldera Lower</v>
      </c>
      <c r="D1594" s="37" t="s">
        <v>604</v>
      </c>
      <c r="E1594" s="4" t="s">
        <v>560</v>
      </c>
      <c r="F1594" s="13" t="s">
        <v>489</v>
      </c>
      <c r="G1594" s="35" t="str">
        <f t="shared" si="77"/>
        <v>LIVE</v>
      </c>
      <c r="H1594">
        <v>13.1</v>
      </c>
      <c r="I1594" s="12">
        <v>1</v>
      </c>
      <c r="J1594" s="12">
        <v>2</v>
      </c>
      <c r="K1594" s="26">
        <f t="shared" si="76"/>
        <v>134.78217882063609</v>
      </c>
      <c r="L1594" s="27">
        <f>K1594*0.0001*(1/VLOOKUP(B1594,'Plot Info'!$A$2:$T$500,12,FALSE))</f>
        <v>0.21599708144332708</v>
      </c>
      <c r="M1594" s="27">
        <f>I1594*1/(VLOOKUP(B1594,'Plot Info'!$A$2:$T$500,12,FALSE))</f>
        <v>16.025641025641026</v>
      </c>
      <c r="O1594" s="40" t="s">
        <v>489</v>
      </c>
      <c r="P1594" s="12" t="s">
        <v>489</v>
      </c>
    </row>
    <row r="1595" spans="1:16">
      <c r="A1595" s="27" t="str">
        <f t="shared" si="75"/>
        <v>VLB145</v>
      </c>
      <c r="B1595" s="4" t="s">
        <v>622</v>
      </c>
      <c r="C1595" s="27" t="str">
        <f>VLOOKUP(B1595,'Plot Info'!$A$2:$T$500,2,FALSE)</f>
        <v>Valles Caldera Lower</v>
      </c>
      <c r="D1595" s="37" t="s">
        <v>605</v>
      </c>
      <c r="E1595" s="4" t="s">
        <v>560</v>
      </c>
      <c r="F1595" s="13" t="s">
        <v>489</v>
      </c>
      <c r="G1595" s="35" t="str">
        <f t="shared" si="77"/>
        <v>LIVE</v>
      </c>
      <c r="H1595">
        <v>40.5</v>
      </c>
      <c r="I1595" s="12">
        <v>1</v>
      </c>
      <c r="J1595" s="12">
        <v>2</v>
      </c>
      <c r="K1595" s="26">
        <f t="shared" si="76"/>
        <v>1288.2493375126646</v>
      </c>
      <c r="L1595" s="27">
        <f>K1595*0.0001*(1/VLOOKUP(B1595,'Plot Info'!$A$2:$T$500,12,FALSE))</f>
        <v>2.0645021434497832</v>
      </c>
      <c r="M1595" s="27">
        <f>I1595*1/(VLOOKUP(B1595,'Plot Info'!$A$2:$T$500,12,FALSE))</f>
        <v>16.025641025641026</v>
      </c>
      <c r="O1595" s="40" t="s">
        <v>489</v>
      </c>
      <c r="P1595" s="12" t="s">
        <v>489</v>
      </c>
    </row>
    <row r="1596" spans="1:16">
      <c r="A1596" s="27" t="str">
        <f t="shared" si="75"/>
        <v>VLB146</v>
      </c>
      <c r="B1596" s="4" t="s">
        <v>622</v>
      </c>
      <c r="C1596" s="27" t="str">
        <f>VLOOKUP(B1596,'Plot Info'!$A$2:$T$500,2,FALSE)</f>
        <v>Valles Caldera Lower</v>
      </c>
      <c r="D1596" s="37" t="s">
        <v>606</v>
      </c>
      <c r="E1596" s="4" t="s">
        <v>560</v>
      </c>
      <c r="F1596" s="13" t="s">
        <v>489</v>
      </c>
      <c r="G1596" s="35" t="str">
        <f t="shared" si="77"/>
        <v>LIVE</v>
      </c>
      <c r="H1596">
        <v>23.5</v>
      </c>
      <c r="I1596" s="12">
        <v>1</v>
      </c>
      <c r="J1596" s="12">
        <v>2</v>
      </c>
      <c r="K1596" s="26">
        <f t="shared" si="76"/>
        <v>433.73613573624084</v>
      </c>
      <c r="L1596" s="27">
        <f>K1596*0.0001*(1/VLOOKUP(B1596,'Plot Info'!$A$2:$T$500,12,FALSE))</f>
        <v>0.69508996111577059</v>
      </c>
      <c r="M1596" s="27">
        <f>I1596*1/(VLOOKUP(B1596,'Plot Info'!$A$2:$T$500,12,FALSE))</f>
        <v>16.025641025641026</v>
      </c>
      <c r="O1596" s="40" t="s">
        <v>489</v>
      </c>
      <c r="P1596" s="12" t="s">
        <v>489</v>
      </c>
    </row>
    <row r="1597" spans="1:16">
      <c r="A1597" s="27" t="str">
        <f t="shared" si="75"/>
        <v>VLB147</v>
      </c>
      <c r="B1597" s="4" t="s">
        <v>622</v>
      </c>
      <c r="C1597" s="27" t="str">
        <f>VLOOKUP(B1597,'Plot Info'!$A$2:$T$500,2,FALSE)</f>
        <v>Valles Caldera Lower</v>
      </c>
      <c r="D1597" s="37" t="s">
        <v>607</v>
      </c>
      <c r="E1597" s="4" t="s">
        <v>560</v>
      </c>
      <c r="F1597" s="13" t="s">
        <v>489</v>
      </c>
      <c r="G1597" s="35" t="str">
        <f t="shared" si="77"/>
        <v>LIVE</v>
      </c>
      <c r="H1597">
        <v>18.3</v>
      </c>
      <c r="I1597" s="12">
        <v>1</v>
      </c>
      <c r="J1597" s="12">
        <v>2</v>
      </c>
      <c r="K1597" s="26">
        <f t="shared" si="76"/>
        <v>263.02199094017146</v>
      </c>
      <c r="L1597" s="27">
        <f>K1597*0.0001*(1/VLOOKUP(B1597,'Plot Info'!$A$2:$T$500,12,FALSE))</f>
        <v>0.42150960086565942</v>
      </c>
      <c r="M1597" s="27">
        <f>I1597*1/(VLOOKUP(B1597,'Plot Info'!$A$2:$T$500,12,FALSE))</f>
        <v>16.025641025641026</v>
      </c>
      <c r="O1597" s="40" t="s">
        <v>489</v>
      </c>
      <c r="P1597" s="12" t="s">
        <v>489</v>
      </c>
    </row>
    <row r="1598" spans="1:16">
      <c r="A1598" s="27" t="str">
        <f t="shared" si="75"/>
        <v>VLB148</v>
      </c>
      <c r="B1598" s="4" t="s">
        <v>622</v>
      </c>
      <c r="C1598" s="27" t="str">
        <f>VLOOKUP(B1598,'Plot Info'!$A$2:$T$500,2,FALSE)</f>
        <v>Valles Caldera Lower</v>
      </c>
      <c r="D1598" s="37" t="s">
        <v>608</v>
      </c>
      <c r="E1598" s="4" t="s">
        <v>560</v>
      </c>
      <c r="F1598" s="13" t="s">
        <v>489</v>
      </c>
      <c r="G1598" s="35" t="str">
        <f t="shared" si="77"/>
        <v>LIVE</v>
      </c>
      <c r="H1598">
        <v>16</v>
      </c>
      <c r="I1598" s="12">
        <v>1</v>
      </c>
      <c r="J1598" s="12">
        <v>2</v>
      </c>
      <c r="K1598" s="26">
        <f t="shared" si="76"/>
        <v>201.06192982974676</v>
      </c>
      <c r="L1598" s="27">
        <f>K1598*0.0001*(1/VLOOKUP(B1598,'Plot Info'!$A$2:$T$500,12,FALSE))</f>
        <v>0.32221463113741466</v>
      </c>
      <c r="M1598" s="27">
        <f>I1598*1/(VLOOKUP(B1598,'Plot Info'!$A$2:$T$500,12,FALSE))</f>
        <v>16.025641025641026</v>
      </c>
      <c r="O1598" s="40" t="s">
        <v>489</v>
      </c>
      <c r="P1598" s="12" t="s">
        <v>489</v>
      </c>
    </row>
    <row r="1599" spans="1:16">
      <c r="A1599" s="27" t="str">
        <f t="shared" si="75"/>
        <v>VLB149</v>
      </c>
      <c r="B1599" s="4" t="s">
        <v>622</v>
      </c>
      <c r="C1599" s="27" t="str">
        <f>VLOOKUP(B1599,'Plot Info'!$A$2:$T$500,2,FALSE)</f>
        <v>Valles Caldera Lower</v>
      </c>
      <c r="D1599" s="37" t="s">
        <v>609</v>
      </c>
      <c r="E1599" s="4" t="s">
        <v>560</v>
      </c>
      <c r="F1599" s="13" t="s">
        <v>489</v>
      </c>
      <c r="G1599" s="35" t="str">
        <f t="shared" si="77"/>
        <v>LIVE</v>
      </c>
      <c r="H1599">
        <v>18.600000000000001</v>
      </c>
      <c r="I1599" s="12">
        <v>1</v>
      </c>
      <c r="J1599" s="12">
        <v>2</v>
      </c>
      <c r="K1599" s="26">
        <f t="shared" si="76"/>
        <v>271.71634860898121</v>
      </c>
      <c r="L1599" s="27">
        <f>K1599*0.0001*(1/VLOOKUP(B1599,'Plot Info'!$A$2:$T$500,12,FALSE))</f>
        <v>0.43544286636054685</v>
      </c>
      <c r="M1599" s="27">
        <f>I1599*1/(VLOOKUP(B1599,'Plot Info'!$A$2:$T$500,12,FALSE))</f>
        <v>16.025641025641026</v>
      </c>
      <c r="O1599" s="40" t="s">
        <v>489</v>
      </c>
      <c r="P1599" s="12" t="s">
        <v>489</v>
      </c>
    </row>
    <row r="1600" spans="1:16">
      <c r="A1600" s="27" t="str">
        <f t="shared" si="75"/>
        <v>VLB150</v>
      </c>
      <c r="B1600" s="4" t="s">
        <v>622</v>
      </c>
      <c r="C1600" s="27" t="str">
        <f>VLOOKUP(B1600,'Plot Info'!$A$2:$T$500,2,FALSE)</f>
        <v>Valles Caldera Lower</v>
      </c>
      <c r="D1600" s="37" t="s">
        <v>610</v>
      </c>
      <c r="E1600" s="4" t="s">
        <v>560</v>
      </c>
      <c r="F1600" s="13" t="s">
        <v>489</v>
      </c>
      <c r="G1600" s="35" t="str">
        <f t="shared" si="77"/>
        <v>LIVE</v>
      </c>
      <c r="H1600">
        <v>39.799999999999997</v>
      </c>
      <c r="I1600" s="12">
        <v>1</v>
      </c>
      <c r="J1600" s="12">
        <v>2</v>
      </c>
      <c r="K1600" s="26">
        <f t="shared" si="76"/>
        <v>1244.1021067480938</v>
      </c>
      <c r="L1600" s="27">
        <f>K1600*0.0001*(1/VLOOKUP(B1600,'Plot Info'!$A$2:$T$500,12,FALSE))</f>
        <v>1.9937533761988684</v>
      </c>
      <c r="M1600" s="27">
        <f>I1600*1/(VLOOKUP(B1600,'Plot Info'!$A$2:$T$500,12,FALSE))</f>
        <v>16.025641025641026</v>
      </c>
      <c r="O1600" s="40" t="s">
        <v>489</v>
      </c>
      <c r="P1600" s="12" t="s">
        <v>489</v>
      </c>
    </row>
    <row r="1601" spans="1:16">
      <c r="A1601" s="27" t="str">
        <f t="shared" si="75"/>
        <v>VUA001</v>
      </c>
      <c r="B1601" s="4" t="s">
        <v>619</v>
      </c>
      <c r="C1601" s="27" t="str">
        <f>VLOOKUP(B1601,'Plot Info'!$A$2:$T$500,2,FALSE)</f>
        <v>Valles Caldera Upper</v>
      </c>
      <c r="D1601" s="37" t="s">
        <v>161</v>
      </c>
      <c r="E1601" s="4" t="s">
        <v>612</v>
      </c>
      <c r="F1601" s="13" t="s">
        <v>489</v>
      </c>
      <c r="G1601" s="35" t="str">
        <f t="shared" si="77"/>
        <v>LIVE</v>
      </c>
      <c r="H1601">
        <v>37.1</v>
      </c>
      <c r="I1601" s="12">
        <v>1</v>
      </c>
      <c r="J1601" s="12">
        <v>2</v>
      </c>
      <c r="K1601" s="26">
        <f t="shared" si="76"/>
        <v>1081.0298860818818</v>
      </c>
      <c r="L1601" s="27">
        <f>K1601*0.0001*(1/VLOOKUP(B1601,'Plot Info'!$A$2:$T$500,12,FALSE))</f>
        <v>1.8767879966699339</v>
      </c>
      <c r="M1601" s="27">
        <f>I1601*1/(VLOOKUP(B1601,'Plot Info'!$A$2:$T$500,12,FALSE))</f>
        <v>17.361111111111111</v>
      </c>
      <c r="O1601" s="40" t="s">
        <v>489</v>
      </c>
      <c r="P1601" s="12" t="s">
        <v>489</v>
      </c>
    </row>
    <row r="1602" spans="1:16">
      <c r="A1602" s="27" t="str">
        <f t="shared" ref="A1602:A1665" si="78">CONCATENATE(B1602,D1602)</f>
        <v>VUA002</v>
      </c>
      <c r="B1602" s="4" t="s">
        <v>619</v>
      </c>
      <c r="C1602" s="27" t="str">
        <f>VLOOKUP(B1602,'Plot Info'!$A$2:$T$500,2,FALSE)</f>
        <v>Valles Caldera Upper</v>
      </c>
      <c r="D1602" s="37" t="s">
        <v>162</v>
      </c>
      <c r="E1602" s="4" t="s">
        <v>612</v>
      </c>
      <c r="F1602" s="13" t="s">
        <v>489</v>
      </c>
      <c r="G1602" s="35" t="str">
        <f t="shared" si="77"/>
        <v>LIVE</v>
      </c>
      <c r="H1602">
        <v>34.799999999999997</v>
      </c>
      <c r="I1602" s="12">
        <v>1</v>
      </c>
      <c r="J1602" s="12">
        <v>2</v>
      </c>
      <c r="K1602" s="26">
        <f t="shared" ref="K1602:K1665" si="79">((H1602/2)^2)*PI()*I1602</f>
        <v>951.14859180084557</v>
      </c>
      <c r="L1602" s="27">
        <f>K1602*0.0001*(1/VLOOKUP(B1602,'Plot Info'!$A$2:$T$500,12,FALSE))</f>
        <v>1.6512996385431347</v>
      </c>
      <c r="M1602" s="27">
        <f>I1602*1/(VLOOKUP(B1602,'Plot Info'!$A$2:$T$500,12,FALSE))</f>
        <v>17.361111111111111</v>
      </c>
      <c r="O1602" s="40" t="s">
        <v>489</v>
      </c>
      <c r="P1602" s="12" t="s">
        <v>489</v>
      </c>
    </row>
    <row r="1603" spans="1:16">
      <c r="A1603" s="27" t="str">
        <f t="shared" si="78"/>
        <v>VUA003</v>
      </c>
      <c r="B1603" s="4" t="s">
        <v>619</v>
      </c>
      <c r="C1603" s="27" t="str">
        <f>VLOOKUP(B1603,'Plot Info'!$A$2:$T$500,2,FALSE)</f>
        <v>Valles Caldera Upper</v>
      </c>
      <c r="D1603" s="37" t="s">
        <v>163</v>
      </c>
      <c r="E1603" s="4" t="s">
        <v>612</v>
      </c>
      <c r="F1603" s="13" t="s">
        <v>489</v>
      </c>
      <c r="G1603" s="35" t="str">
        <f t="shared" si="77"/>
        <v>LIVE</v>
      </c>
      <c r="H1603">
        <v>29.3</v>
      </c>
      <c r="I1603" s="12">
        <v>1</v>
      </c>
      <c r="J1603" s="12">
        <v>2</v>
      </c>
      <c r="K1603" s="26">
        <f t="shared" si="79"/>
        <v>674.25646929507536</v>
      </c>
      <c r="L1603" s="27">
        <f>K1603*0.0001*(1/VLOOKUP(B1603,'Plot Info'!$A$2:$T$500,12,FALSE))</f>
        <v>1.1705841480817283</v>
      </c>
      <c r="M1603" s="27">
        <f>I1603*1/(VLOOKUP(B1603,'Plot Info'!$A$2:$T$500,12,FALSE))</f>
        <v>17.361111111111111</v>
      </c>
      <c r="O1603" s="40" t="s">
        <v>489</v>
      </c>
      <c r="P1603" s="12" t="s">
        <v>489</v>
      </c>
    </row>
    <row r="1604" spans="1:16">
      <c r="A1604" s="27" t="str">
        <f t="shared" si="78"/>
        <v>VUA004</v>
      </c>
      <c r="B1604" s="4" t="s">
        <v>619</v>
      </c>
      <c r="C1604" s="27" t="str">
        <f>VLOOKUP(B1604,'Plot Info'!$A$2:$T$500,2,FALSE)</f>
        <v>Valles Caldera Upper</v>
      </c>
      <c r="D1604" s="37" t="s">
        <v>164</v>
      </c>
      <c r="E1604" s="4" t="s">
        <v>612</v>
      </c>
      <c r="F1604" s="13" t="s">
        <v>489</v>
      </c>
      <c r="G1604" s="35" t="str">
        <f t="shared" si="77"/>
        <v>LIVE</v>
      </c>
      <c r="H1604">
        <v>17.8</v>
      </c>
      <c r="I1604" s="12">
        <v>1</v>
      </c>
      <c r="J1604" s="12">
        <v>2</v>
      </c>
      <c r="K1604" s="26">
        <f t="shared" si="79"/>
        <v>248.84555409084754</v>
      </c>
      <c r="L1604" s="27">
        <f>K1604*0.0001*(1/VLOOKUP(B1604,'Plot Info'!$A$2:$T$500,12,FALSE))</f>
        <v>0.43202353140772143</v>
      </c>
      <c r="M1604" s="27">
        <f>I1604*1/(VLOOKUP(B1604,'Plot Info'!$A$2:$T$500,12,FALSE))</f>
        <v>17.361111111111111</v>
      </c>
      <c r="O1604" s="40" t="s">
        <v>489</v>
      </c>
      <c r="P1604" s="12" t="s">
        <v>489</v>
      </c>
    </row>
    <row r="1605" spans="1:16">
      <c r="A1605" s="27" t="str">
        <f t="shared" si="78"/>
        <v>VUA005</v>
      </c>
      <c r="B1605" s="4" t="s">
        <v>619</v>
      </c>
      <c r="C1605" s="27" t="str">
        <f>VLOOKUP(B1605,'Plot Info'!$A$2:$T$500,2,FALSE)</f>
        <v>Valles Caldera Upper</v>
      </c>
      <c r="D1605" s="37" t="s">
        <v>165</v>
      </c>
      <c r="E1605" s="4" t="s">
        <v>612</v>
      </c>
      <c r="F1605" s="13" t="s">
        <v>489</v>
      </c>
      <c r="G1605" s="35" t="str">
        <f t="shared" si="77"/>
        <v>LIVE</v>
      </c>
      <c r="H1605">
        <v>25</v>
      </c>
      <c r="I1605" s="12">
        <v>1</v>
      </c>
      <c r="J1605" s="12">
        <v>2</v>
      </c>
      <c r="K1605" s="26">
        <f t="shared" si="79"/>
        <v>490.87385212340519</v>
      </c>
      <c r="L1605" s="27">
        <f>K1605*0.0001*(1/VLOOKUP(B1605,'Plot Info'!$A$2:$T$500,12,FALSE))</f>
        <v>0.85221154882535632</v>
      </c>
      <c r="M1605" s="27">
        <f>I1605*1/(VLOOKUP(B1605,'Plot Info'!$A$2:$T$500,12,FALSE))</f>
        <v>17.361111111111111</v>
      </c>
      <c r="O1605" s="40" t="s">
        <v>489</v>
      </c>
      <c r="P1605" s="12" t="s">
        <v>489</v>
      </c>
    </row>
    <row r="1606" spans="1:16">
      <c r="A1606" s="27" t="str">
        <f t="shared" si="78"/>
        <v>VUA006</v>
      </c>
      <c r="B1606" s="4" t="s">
        <v>619</v>
      </c>
      <c r="C1606" s="27" t="str">
        <f>VLOOKUP(B1606,'Plot Info'!$A$2:$T$500,2,FALSE)</f>
        <v>Valles Caldera Upper</v>
      </c>
      <c r="D1606" s="37" t="s">
        <v>166</v>
      </c>
      <c r="E1606" s="4" t="s">
        <v>612</v>
      </c>
      <c r="F1606" s="13" t="s">
        <v>489</v>
      </c>
      <c r="G1606" s="35" t="str">
        <f t="shared" si="77"/>
        <v>LIVE</v>
      </c>
      <c r="H1606">
        <v>16.100000000000001</v>
      </c>
      <c r="I1606" s="12">
        <v>1</v>
      </c>
      <c r="J1606" s="12">
        <v>2</v>
      </c>
      <c r="K1606" s="26">
        <f t="shared" si="79"/>
        <v>203.58305793425259</v>
      </c>
      <c r="L1606" s="27">
        <f>K1606*0.0001*(1/VLOOKUP(B1606,'Plot Info'!$A$2:$T$500,12,FALSE))</f>
        <v>0.353442808913633</v>
      </c>
      <c r="M1606" s="27">
        <f>I1606*1/(VLOOKUP(B1606,'Plot Info'!$A$2:$T$500,12,FALSE))</f>
        <v>17.361111111111111</v>
      </c>
      <c r="O1606" s="40" t="s">
        <v>489</v>
      </c>
      <c r="P1606" s="12" t="s">
        <v>489</v>
      </c>
    </row>
    <row r="1607" spans="1:16">
      <c r="A1607" s="27" t="str">
        <f t="shared" si="78"/>
        <v>VUA007</v>
      </c>
      <c r="B1607" s="4" t="s">
        <v>619</v>
      </c>
      <c r="C1607" s="27" t="str">
        <f>VLOOKUP(B1607,'Plot Info'!$A$2:$T$500,2,FALSE)</f>
        <v>Valles Caldera Upper</v>
      </c>
      <c r="D1607" s="37" t="s">
        <v>167</v>
      </c>
      <c r="E1607" s="4" t="s">
        <v>612</v>
      </c>
      <c r="F1607" s="13" t="s">
        <v>489</v>
      </c>
      <c r="G1607" s="35" t="str">
        <f t="shared" si="77"/>
        <v>LIVE</v>
      </c>
      <c r="H1607">
        <v>15.7</v>
      </c>
      <c r="I1607" s="12">
        <v>1</v>
      </c>
      <c r="J1607" s="12">
        <v>2</v>
      </c>
      <c r="K1607" s="26">
        <f t="shared" si="79"/>
        <v>193.592793295837</v>
      </c>
      <c r="L1607" s="27">
        <f>K1607*0.0001*(1/VLOOKUP(B1607,'Plot Info'!$A$2:$T$500,12,FALSE))</f>
        <v>0.33609859947193926</v>
      </c>
      <c r="M1607" s="27">
        <f>I1607*1/(VLOOKUP(B1607,'Plot Info'!$A$2:$T$500,12,FALSE))</f>
        <v>17.361111111111111</v>
      </c>
      <c r="O1607" s="40" t="s">
        <v>489</v>
      </c>
      <c r="P1607" s="12" t="s">
        <v>489</v>
      </c>
    </row>
    <row r="1608" spans="1:16">
      <c r="A1608" s="27" t="str">
        <f t="shared" si="78"/>
        <v>VUA008</v>
      </c>
      <c r="B1608" s="4" t="s">
        <v>619</v>
      </c>
      <c r="C1608" s="27" t="str">
        <f>VLOOKUP(B1608,'Plot Info'!$A$2:$T$500,2,FALSE)</f>
        <v>Valles Caldera Upper</v>
      </c>
      <c r="D1608" s="37" t="s">
        <v>168</v>
      </c>
      <c r="E1608" s="4" t="s">
        <v>612</v>
      </c>
      <c r="F1608" s="13" t="s">
        <v>489</v>
      </c>
      <c r="G1608" s="35" t="str">
        <f t="shared" si="77"/>
        <v>LIVE</v>
      </c>
      <c r="H1608">
        <v>10.8</v>
      </c>
      <c r="I1608" s="12">
        <v>1</v>
      </c>
      <c r="J1608" s="12">
        <v>2</v>
      </c>
      <c r="K1608" s="26">
        <f t="shared" si="79"/>
        <v>91.608841778678382</v>
      </c>
      <c r="L1608" s="27">
        <f>K1608*0.0001*(1/VLOOKUP(B1608,'Plot Info'!$A$2:$T$500,12,FALSE))</f>
        <v>0.15904312808798329</v>
      </c>
      <c r="M1608" s="27">
        <f>I1608*1/(VLOOKUP(B1608,'Plot Info'!$A$2:$T$500,12,FALSE))</f>
        <v>17.361111111111111</v>
      </c>
      <c r="O1608" s="40" t="s">
        <v>489</v>
      </c>
      <c r="P1608" s="12" t="s">
        <v>489</v>
      </c>
    </row>
    <row r="1609" spans="1:16">
      <c r="A1609" s="27" t="str">
        <f t="shared" si="78"/>
        <v>VUA009</v>
      </c>
      <c r="B1609" s="4" t="s">
        <v>619</v>
      </c>
      <c r="C1609" s="27" t="str">
        <f>VLOOKUP(B1609,'Plot Info'!$A$2:$T$500,2,FALSE)</f>
        <v>Valles Caldera Upper</v>
      </c>
      <c r="D1609" s="37" t="s">
        <v>169</v>
      </c>
      <c r="E1609" s="4" t="s">
        <v>612</v>
      </c>
      <c r="F1609" s="13" t="s">
        <v>489</v>
      </c>
      <c r="G1609" s="35" t="str">
        <f t="shared" si="77"/>
        <v>LIVE</v>
      </c>
      <c r="H1609">
        <v>13.4</v>
      </c>
      <c r="I1609" s="12">
        <v>1</v>
      </c>
      <c r="J1609" s="12">
        <v>2</v>
      </c>
      <c r="K1609" s="26">
        <f t="shared" si="79"/>
        <v>141.02609421964581</v>
      </c>
      <c r="L1609" s="27">
        <f>K1609*0.0001*(1/VLOOKUP(B1609,'Plot Info'!$A$2:$T$500,12,FALSE))</f>
        <v>0.24483696913132955</v>
      </c>
      <c r="M1609" s="27">
        <f>I1609*1/(VLOOKUP(B1609,'Plot Info'!$A$2:$T$500,12,FALSE))</f>
        <v>17.361111111111111</v>
      </c>
      <c r="O1609" s="40" t="s">
        <v>489</v>
      </c>
      <c r="P1609" s="12" t="s">
        <v>489</v>
      </c>
    </row>
    <row r="1610" spans="1:16">
      <c r="A1610" s="27" t="str">
        <f t="shared" si="78"/>
        <v>VUA010</v>
      </c>
      <c r="B1610" s="4" t="s">
        <v>619</v>
      </c>
      <c r="C1610" s="27" t="str">
        <f>VLOOKUP(B1610,'Plot Info'!$A$2:$T$500,2,FALSE)</f>
        <v>Valles Caldera Upper</v>
      </c>
      <c r="D1610" s="37" t="s">
        <v>170</v>
      </c>
      <c r="E1610" s="4" t="s">
        <v>612</v>
      </c>
      <c r="F1610" s="13" t="s">
        <v>489</v>
      </c>
      <c r="G1610" s="35" t="str">
        <f t="shared" si="77"/>
        <v>LIVE</v>
      </c>
      <c r="H1610">
        <v>26.9</v>
      </c>
      <c r="I1610" s="12">
        <v>1</v>
      </c>
      <c r="J1610" s="12">
        <v>2</v>
      </c>
      <c r="K1610" s="26">
        <f t="shared" si="79"/>
        <v>568.32196501602743</v>
      </c>
      <c r="L1610" s="27">
        <f>K1610*0.0001*(1/VLOOKUP(B1610,'Plot Info'!$A$2:$T$500,12,FALSE))</f>
        <v>0.98667007815282548</v>
      </c>
      <c r="M1610" s="27">
        <f>I1610*1/(VLOOKUP(B1610,'Plot Info'!$A$2:$T$500,12,FALSE))</f>
        <v>17.361111111111111</v>
      </c>
      <c r="O1610" s="40" t="s">
        <v>489</v>
      </c>
      <c r="P1610" s="12" t="s">
        <v>489</v>
      </c>
    </row>
    <row r="1611" spans="1:16">
      <c r="A1611" s="27" t="str">
        <f t="shared" si="78"/>
        <v>VUA011</v>
      </c>
      <c r="B1611" s="4" t="s">
        <v>619</v>
      </c>
      <c r="C1611" s="27" t="str">
        <f>VLOOKUP(B1611,'Plot Info'!$A$2:$T$500,2,FALSE)</f>
        <v>Valles Caldera Upper</v>
      </c>
      <c r="D1611" s="37" t="s">
        <v>171</v>
      </c>
      <c r="E1611" s="4" t="s">
        <v>612</v>
      </c>
      <c r="F1611" s="13" t="s">
        <v>489</v>
      </c>
      <c r="G1611" s="35" t="str">
        <f t="shared" si="77"/>
        <v>LIVE</v>
      </c>
      <c r="H1611">
        <v>28.8</v>
      </c>
      <c r="I1611" s="12">
        <v>1</v>
      </c>
      <c r="J1611" s="12">
        <v>2</v>
      </c>
      <c r="K1611" s="26">
        <f t="shared" si="79"/>
        <v>651.44065264837957</v>
      </c>
      <c r="L1611" s="27">
        <f>K1611*0.0001*(1/VLOOKUP(B1611,'Plot Info'!$A$2:$T$500,12,FALSE))</f>
        <v>1.1309733552923256</v>
      </c>
      <c r="M1611" s="27">
        <f>I1611*1/(VLOOKUP(B1611,'Plot Info'!$A$2:$T$500,12,FALSE))</f>
        <v>17.361111111111111</v>
      </c>
      <c r="O1611" s="40" t="s">
        <v>489</v>
      </c>
      <c r="P1611" s="12" t="s">
        <v>489</v>
      </c>
    </row>
    <row r="1612" spans="1:16">
      <c r="A1612" s="27" t="str">
        <f t="shared" si="78"/>
        <v>VUA012</v>
      </c>
      <c r="B1612" s="4" t="s">
        <v>619</v>
      </c>
      <c r="C1612" s="27" t="str">
        <f>VLOOKUP(B1612,'Plot Info'!$A$2:$T$500,2,FALSE)</f>
        <v>Valles Caldera Upper</v>
      </c>
      <c r="D1612" s="37" t="s">
        <v>172</v>
      </c>
      <c r="E1612" s="4" t="s">
        <v>612</v>
      </c>
      <c r="F1612" s="13" t="s">
        <v>489</v>
      </c>
      <c r="G1612" s="35" t="str">
        <f t="shared" si="77"/>
        <v>LIVE</v>
      </c>
      <c r="H1612">
        <v>12.3</v>
      </c>
      <c r="I1612" s="12">
        <v>1</v>
      </c>
      <c r="J1612" s="12">
        <v>2</v>
      </c>
      <c r="K1612" s="26">
        <f t="shared" si="79"/>
        <v>118.82288814039997</v>
      </c>
      <c r="L1612" s="27">
        <f>K1612*0.0001*(1/VLOOKUP(B1612,'Plot Info'!$A$2:$T$500,12,FALSE))</f>
        <v>0.20628973635486109</v>
      </c>
      <c r="M1612" s="27">
        <f>I1612*1/(VLOOKUP(B1612,'Plot Info'!$A$2:$T$500,12,FALSE))</f>
        <v>17.361111111111111</v>
      </c>
      <c r="O1612" s="40" t="s">
        <v>489</v>
      </c>
      <c r="P1612" s="12" t="s">
        <v>489</v>
      </c>
    </row>
    <row r="1613" spans="1:16">
      <c r="A1613" s="27" t="str">
        <f t="shared" si="78"/>
        <v>VUA013</v>
      </c>
      <c r="B1613" s="4" t="s">
        <v>619</v>
      </c>
      <c r="C1613" s="27" t="str">
        <f>VLOOKUP(B1613,'Plot Info'!$A$2:$T$500,2,FALSE)</f>
        <v>Valles Caldera Upper</v>
      </c>
      <c r="D1613" s="37" t="s">
        <v>173</v>
      </c>
      <c r="E1613" s="4" t="s">
        <v>612</v>
      </c>
      <c r="F1613" s="13" t="s">
        <v>489</v>
      </c>
      <c r="G1613" s="35" t="str">
        <f t="shared" si="77"/>
        <v>LIVE</v>
      </c>
      <c r="H1613">
        <v>27.1</v>
      </c>
      <c r="I1613" s="12">
        <v>1</v>
      </c>
      <c r="J1613" s="12">
        <v>2</v>
      </c>
      <c r="K1613" s="26">
        <f t="shared" si="79"/>
        <v>576.80426518072011</v>
      </c>
      <c r="L1613" s="27">
        <f>K1613*0.0001*(1/VLOOKUP(B1613,'Plot Info'!$A$2:$T$500,12,FALSE))</f>
        <v>1.0013962937165279</v>
      </c>
      <c r="M1613" s="27">
        <f>I1613*1/(VLOOKUP(B1613,'Plot Info'!$A$2:$T$500,12,FALSE))</f>
        <v>17.361111111111111</v>
      </c>
      <c r="O1613" s="40" t="s">
        <v>489</v>
      </c>
      <c r="P1613" s="12" t="s">
        <v>489</v>
      </c>
    </row>
    <row r="1614" spans="1:16">
      <c r="A1614" s="27" t="str">
        <f t="shared" si="78"/>
        <v>VUA014</v>
      </c>
      <c r="B1614" s="4" t="s">
        <v>619</v>
      </c>
      <c r="C1614" s="27" t="str">
        <f>VLOOKUP(B1614,'Plot Info'!$A$2:$T$500,2,FALSE)</f>
        <v>Valles Caldera Upper</v>
      </c>
      <c r="D1614" s="37" t="s">
        <v>174</v>
      </c>
      <c r="E1614" s="4" t="s">
        <v>612</v>
      </c>
      <c r="F1614" s="13" t="s">
        <v>489</v>
      </c>
      <c r="G1614" s="35" t="str">
        <f t="shared" si="77"/>
        <v>LIVE</v>
      </c>
      <c r="H1614">
        <v>10.3</v>
      </c>
      <c r="I1614" s="12">
        <v>1</v>
      </c>
      <c r="J1614" s="12">
        <v>2</v>
      </c>
      <c r="K1614" s="26">
        <f t="shared" si="79"/>
        <v>83.322891154835304</v>
      </c>
      <c r="L1614" s="27">
        <f>K1614*0.0001*(1/VLOOKUP(B1614,'Plot Info'!$A$2:$T$500,12,FALSE))</f>
        <v>0.1446577971438113</v>
      </c>
      <c r="M1614" s="27">
        <f>I1614*1/(VLOOKUP(B1614,'Plot Info'!$A$2:$T$500,12,FALSE))</f>
        <v>17.361111111111111</v>
      </c>
      <c r="O1614" s="40" t="s">
        <v>489</v>
      </c>
      <c r="P1614" s="12" t="s">
        <v>489</v>
      </c>
    </row>
    <row r="1615" spans="1:16">
      <c r="A1615" s="27" t="str">
        <f t="shared" si="78"/>
        <v>VUA015</v>
      </c>
      <c r="B1615" s="4" t="s">
        <v>619</v>
      </c>
      <c r="C1615" s="27" t="str">
        <f>VLOOKUP(B1615,'Plot Info'!$A$2:$T$500,2,FALSE)</f>
        <v>Valles Caldera Upper</v>
      </c>
      <c r="D1615" s="37" t="s">
        <v>175</v>
      </c>
      <c r="E1615" s="4" t="s">
        <v>612</v>
      </c>
      <c r="F1615" s="13" t="s">
        <v>489</v>
      </c>
      <c r="G1615" s="35" t="str">
        <f t="shared" si="77"/>
        <v>LIVE</v>
      </c>
      <c r="H1615">
        <v>22.4</v>
      </c>
      <c r="I1615" s="12">
        <v>1</v>
      </c>
      <c r="J1615" s="12">
        <v>2</v>
      </c>
      <c r="K1615" s="26">
        <f t="shared" si="79"/>
        <v>394.08138246630358</v>
      </c>
      <c r="L1615" s="27">
        <f>K1615*0.0001*(1/VLOOKUP(B1615,'Plot Info'!$A$2:$T$500,12,FALSE))</f>
        <v>0.68416906678177702</v>
      </c>
      <c r="M1615" s="27">
        <f>I1615*1/(VLOOKUP(B1615,'Plot Info'!$A$2:$T$500,12,FALSE))</f>
        <v>17.361111111111111</v>
      </c>
      <c r="O1615" s="40" t="s">
        <v>489</v>
      </c>
      <c r="P1615" s="12" t="s">
        <v>489</v>
      </c>
    </row>
    <row r="1616" spans="1:16">
      <c r="A1616" s="27" t="str">
        <f t="shared" si="78"/>
        <v>VUA016</v>
      </c>
      <c r="B1616" s="4" t="s">
        <v>619</v>
      </c>
      <c r="C1616" s="27" t="str">
        <f>VLOOKUP(B1616,'Plot Info'!$A$2:$T$500,2,FALSE)</f>
        <v>Valles Caldera Upper</v>
      </c>
      <c r="D1616" s="37" t="s">
        <v>176</v>
      </c>
      <c r="E1616" s="4" t="s">
        <v>612</v>
      </c>
      <c r="F1616" s="13" t="s">
        <v>489</v>
      </c>
      <c r="G1616" s="35" t="str">
        <f t="shared" si="77"/>
        <v>LIVE</v>
      </c>
      <c r="H1616">
        <v>13.6</v>
      </c>
      <c r="I1616" s="12">
        <v>1</v>
      </c>
      <c r="J1616" s="12">
        <v>2</v>
      </c>
      <c r="K1616" s="26">
        <f t="shared" si="79"/>
        <v>145.26724430199201</v>
      </c>
      <c r="L1616" s="27">
        <f>K1616*0.0001*(1/VLOOKUP(B1616,'Plot Info'!$A$2:$T$500,12,FALSE))</f>
        <v>0.25220007691318058</v>
      </c>
      <c r="M1616" s="27">
        <f>I1616*1/(VLOOKUP(B1616,'Plot Info'!$A$2:$T$500,12,FALSE))</f>
        <v>17.361111111111111</v>
      </c>
      <c r="O1616" s="40" t="s">
        <v>489</v>
      </c>
      <c r="P1616" s="12" t="s">
        <v>489</v>
      </c>
    </row>
    <row r="1617" spans="1:16">
      <c r="A1617" s="27" t="str">
        <f t="shared" si="78"/>
        <v>VUA017</v>
      </c>
      <c r="B1617" s="4" t="s">
        <v>619</v>
      </c>
      <c r="C1617" s="27" t="str">
        <f>VLOOKUP(B1617,'Plot Info'!$A$2:$T$500,2,FALSE)</f>
        <v>Valles Caldera Upper</v>
      </c>
      <c r="D1617" s="37" t="s">
        <v>177</v>
      </c>
      <c r="E1617" s="4" t="s">
        <v>612</v>
      </c>
      <c r="F1617" s="13" t="s">
        <v>489</v>
      </c>
      <c r="G1617" s="35" t="str">
        <f t="shared" si="77"/>
        <v>LIVE</v>
      </c>
      <c r="H1617">
        <v>53.6</v>
      </c>
      <c r="I1617" s="12">
        <v>1</v>
      </c>
      <c r="J1617" s="12">
        <v>2</v>
      </c>
      <c r="K1617" s="26">
        <f t="shared" si="79"/>
        <v>2256.417507514333</v>
      </c>
      <c r="L1617" s="27">
        <f>K1617*0.0001*(1/VLOOKUP(B1617,'Plot Info'!$A$2:$T$500,12,FALSE))</f>
        <v>3.9173915061012727</v>
      </c>
      <c r="M1617" s="27">
        <f>I1617*1/(VLOOKUP(B1617,'Plot Info'!$A$2:$T$500,12,FALSE))</f>
        <v>17.361111111111111</v>
      </c>
      <c r="O1617" s="40" t="s">
        <v>489</v>
      </c>
      <c r="P1617" s="12" t="s">
        <v>489</v>
      </c>
    </row>
    <row r="1618" spans="1:16">
      <c r="A1618" s="27" t="str">
        <f t="shared" si="78"/>
        <v>VUA018</v>
      </c>
      <c r="B1618" s="4" t="s">
        <v>619</v>
      </c>
      <c r="C1618" s="27" t="str">
        <f>VLOOKUP(B1618,'Plot Info'!$A$2:$T$500,2,FALSE)</f>
        <v>Valles Caldera Upper</v>
      </c>
      <c r="D1618" s="37" t="s">
        <v>178</v>
      </c>
      <c r="E1618" s="4" t="s">
        <v>612</v>
      </c>
      <c r="F1618" s="13" t="s">
        <v>489</v>
      </c>
      <c r="G1618" s="35" t="str">
        <f t="shared" si="77"/>
        <v>LIVE</v>
      </c>
      <c r="H1618">
        <v>17.399999999999999</v>
      </c>
      <c r="I1618" s="12">
        <v>1</v>
      </c>
      <c r="J1618" s="12">
        <v>2</v>
      </c>
      <c r="K1618" s="26">
        <f t="shared" si="79"/>
        <v>237.78714795021139</v>
      </c>
      <c r="L1618" s="27">
        <f>K1618*0.0001*(1/VLOOKUP(B1618,'Plot Info'!$A$2:$T$500,12,FALSE))</f>
        <v>0.41282490963578367</v>
      </c>
      <c r="M1618" s="27">
        <f>I1618*1/(VLOOKUP(B1618,'Plot Info'!$A$2:$T$500,12,FALSE))</f>
        <v>17.361111111111111</v>
      </c>
      <c r="O1618" s="40" t="s">
        <v>489</v>
      </c>
      <c r="P1618" s="12" t="s">
        <v>489</v>
      </c>
    </row>
    <row r="1619" spans="1:16">
      <c r="A1619" s="27" t="str">
        <f t="shared" si="78"/>
        <v>VUA019</v>
      </c>
      <c r="B1619" s="4" t="s">
        <v>619</v>
      </c>
      <c r="C1619" s="27" t="str">
        <f>VLOOKUP(B1619,'Plot Info'!$A$2:$T$500,2,FALSE)</f>
        <v>Valles Caldera Upper</v>
      </c>
      <c r="D1619" s="37" t="s">
        <v>179</v>
      </c>
      <c r="E1619" s="4" t="s">
        <v>612</v>
      </c>
      <c r="F1619" s="13" t="s">
        <v>489</v>
      </c>
      <c r="G1619" s="35" t="str">
        <f t="shared" si="77"/>
        <v>LIVE</v>
      </c>
      <c r="H1619">
        <v>8.8000000000000007</v>
      </c>
      <c r="I1619" s="12">
        <v>1</v>
      </c>
      <c r="J1619" s="12">
        <v>2</v>
      </c>
      <c r="K1619" s="26">
        <f t="shared" si="79"/>
        <v>60.821233773498406</v>
      </c>
      <c r="L1619" s="27">
        <f>K1619*0.0001*(1/VLOOKUP(B1619,'Plot Info'!$A$2:$T$500,12,FALSE))</f>
        <v>0.10559241974565696</v>
      </c>
      <c r="M1619" s="27">
        <f>I1619*1/(VLOOKUP(B1619,'Plot Info'!$A$2:$T$500,12,FALSE))</f>
        <v>17.361111111111111</v>
      </c>
      <c r="O1619" s="40" t="s">
        <v>489</v>
      </c>
      <c r="P1619" s="12" t="s">
        <v>489</v>
      </c>
    </row>
    <row r="1620" spans="1:16">
      <c r="A1620" s="27" t="str">
        <f t="shared" si="78"/>
        <v>VUA020</v>
      </c>
      <c r="B1620" s="4" t="s">
        <v>619</v>
      </c>
      <c r="C1620" s="27" t="str">
        <f>VLOOKUP(B1620,'Plot Info'!$A$2:$T$500,2,FALSE)</f>
        <v>Valles Caldera Upper</v>
      </c>
      <c r="D1620" s="37" t="s">
        <v>180</v>
      </c>
      <c r="E1620" s="4" t="s">
        <v>612</v>
      </c>
      <c r="F1620" s="13" t="s">
        <v>489</v>
      </c>
      <c r="G1620" s="35" t="str">
        <f t="shared" si="77"/>
        <v>LIVE</v>
      </c>
      <c r="H1620">
        <v>14.6</v>
      </c>
      <c r="I1620" s="12">
        <v>1</v>
      </c>
      <c r="J1620" s="12">
        <v>2</v>
      </c>
      <c r="K1620" s="26">
        <f t="shared" si="79"/>
        <v>167.41547250980008</v>
      </c>
      <c r="L1620" s="27">
        <f>K1620*0.0001*(1/VLOOKUP(B1620,'Plot Info'!$A$2:$T$500,12,FALSE))</f>
        <v>0.2906518619961807</v>
      </c>
      <c r="M1620" s="27">
        <f>I1620*1/(VLOOKUP(B1620,'Plot Info'!$A$2:$T$500,12,FALSE))</f>
        <v>17.361111111111111</v>
      </c>
      <c r="O1620" s="40" t="s">
        <v>489</v>
      </c>
      <c r="P1620" s="12" t="s">
        <v>489</v>
      </c>
    </row>
    <row r="1621" spans="1:16">
      <c r="A1621" s="27" t="str">
        <f t="shared" si="78"/>
        <v>VUA021</v>
      </c>
      <c r="B1621" s="4" t="s">
        <v>619</v>
      </c>
      <c r="C1621" s="27" t="str">
        <f>VLOOKUP(B1621,'Plot Info'!$A$2:$T$500,2,FALSE)</f>
        <v>Valles Caldera Upper</v>
      </c>
      <c r="D1621" s="37" t="s">
        <v>219</v>
      </c>
      <c r="E1621" s="4" t="s">
        <v>612</v>
      </c>
      <c r="F1621" s="13" t="s">
        <v>489</v>
      </c>
      <c r="G1621" s="35" t="str">
        <f t="shared" si="77"/>
        <v>LIVE</v>
      </c>
      <c r="H1621">
        <v>29</v>
      </c>
      <c r="I1621" s="12">
        <v>1</v>
      </c>
      <c r="J1621" s="12">
        <v>2</v>
      </c>
      <c r="K1621" s="26">
        <f t="shared" si="79"/>
        <v>660.51985541725401</v>
      </c>
      <c r="L1621" s="27">
        <f>K1621*0.0001*(1/VLOOKUP(B1621,'Plot Info'!$A$2:$T$500,12,FALSE))</f>
        <v>1.1467358600993993</v>
      </c>
      <c r="M1621" s="27">
        <f>I1621*1/(VLOOKUP(B1621,'Plot Info'!$A$2:$T$500,12,FALSE))</f>
        <v>17.361111111111111</v>
      </c>
      <c r="O1621" s="40" t="s">
        <v>489</v>
      </c>
      <c r="P1621" s="12" t="s">
        <v>489</v>
      </c>
    </row>
    <row r="1622" spans="1:16">
      <c r="A1622" s="27" t="str">
        <f t="shared" si="78"/>
        <v>VUA022</v>
      </c>
      <c r="B1622" s="4" t="s">
        <v>619</v>
      </c>
      <c r="C1622" s="27" t="str">
        <f>VLOOKUP(B1622,'Plot Info'!$A$2:$T$500,2,FALSE)</f>
        <v>Valles Caldera Upper</v>
      </c>
      <c r="D1622" s="37" t="s">
        <v>220</v>
      </c>
      <c r="E1622" s="4" t="s">
        <v>612</v>
      </c>
      <c r="F1622" s="13" t="s">
        <v>489</v>
      </c>
      <c r="G1622" s="35" t="str">
        <f t="shared" si="77"/>
        <v>LIVE</v>
      </c>
      <c r="H1622">
        <v>11.7</v>
      </c>
      <c r="I1622" s="12">
        <v>1</v>
      </c>
      <c r="J1622" s="12">
        <v>2</v>
      </c>
      <c r="K1622" s="26">
        <f t="shared" si="79"/>
        <v>107.51315458747668</v>
      </c>
      <c r="L1622" s="27">
        <f>K1622*0.0001*(1/VLOOKUP(B1622,'Plot Info'!$A$2:$T$500,12,FALSE))</f>
        <v>0.18665478226992477</v>
      </c>
      <c r="M1622" s="27">
        <f>I1622*1/(VLOOKUP(B1622,'Plot Info'!$A$2:$T$500,12,FALSE))</f>
        <v>17.361111111111111</v>
      </c>
      <c r="O1622" s="40" t="s">
        <v>489</v>
      </c>
      <c r="P1622" s="12" t="s">
        <v>489</v>
      </c>
    </row>
    <row r="1623" spans="1:16">
      <c r="A1623" s="27" t="str">
        <f t="shared" si="78"/>
        <v>VUA023</v>
      </c>
      <c r="B1623" s="4" t="s">
        <v>619</v>
      </c>
      <c r="C1623" s="27" t="str">
        <f>VLOOKUP(B1623,'Plot Info'!$A$2:$T$500,2,FALSE)</f>
        <v>Valles Caldera Upper</v>
      </c>
      <c r="D1623" s="37" t="s">
        <v>221</v>
      </c>
      <c r="E1623" s="4" t="s">
        <v>612</v>
      </c>
      <c r="F1623" s="13" t="s">
        <v>489</v>
      </c>
      <c r="G1623" s="35" t="str">
        <f t="shared" si="77"/>
        <v>LIVE</v>
      </c>
      <c r="H1623">
        <v>33</v>
      </c>
      <c r="I1623" s="12">
        <v>1</v>
      </c>
      <c r="J1623" s="12">
        <v>2</v>
      </c>
      <c r="K1623" s="26">
        <f t="shared" si="79"/>
        <v>855.2985999398212</v>
      </c>
      <c r="L1623" s="27">
        <f>K1623*0.0001*(1/VLOOKUP(B1623,'Plot Info'!$A$2:$T$500,12,FALSE))</f>
        <v>1.4848934026733007</v>
      </c>
      <c r="M1623" s="27">
        <f>I1623*1/(VLOOKUP(B1623,'Plot Info'!$A$2:$T$500,12,FALSE))</f>
        <v>17.361111111111111</v>
      </c>
      <c r="O1623" s="40" t="s">
        <v>489</v>
      </c>
      <c r="P1623" s="12" t="s">
        <v>489</v>
      </c>
    </row>
    <row r="1624" spans="1:16">
      <c r="A1624" s="27" t="str">
        <f t="shared" si="78"/>
        <v>VUA024</v>
      </c>
      <c r="B1624" s="4" t="s">
        <v>619</v>
      </c>
      <c r="C1624" s="27" t="str">
        <f>VLOOKUP(B1624,'Plot Info'!$A$2:$T$500,2,FALSE)</f>
        <v>Valles Caldera Upper</v>
      </c>
      <c r="D1624" s="37" t="s">
        <v>222</v>
      </c>
      <c r="E1624" s="4" t="s">
        <v>612</v>
      </c>
      <c r="F1624" s="13" t="s">
        <v>489</v>
      </c>
      <c r="G1624" s="35" t="str">
        <f t="shared" si="77"/>
        <v>LIVE</v>
      </c>
      <c r="H1624">
        <v>34.799999999999997</v>
      </c>
      <c r="I1624" s="12">
        <v>1</v>
      </c>
      <c r="J1624" s="12">
        <v>2</v>
      </c>
      <c r="K1624" s="26">
        <f t="shared" si="79"/>
        <v>951.14859180084557</v>
      </c>
      <c r="L1624" s="27">
        <f>K1624*0.0001*(1/VLOOKUP(B1624,'Plot Info'!$A$2:$T$500,12,FALSE))</f>
        <v>1.6512996385431347</v>
      </c>
      <c r="M1624" s="27">
        <f>I1624*1/(VLOOKUP(B1624,'Plot Info'!$A$2:$T$500,12,FALSE))</f>
        <v>17.361111111111111</v>
      </c>
      <c r="O1624" s="40" t="s">
        <v>489</v>
      </c>
      <c r="P1624" s="12" t="s">
        <v>489</v>
      </c>
    </row>
    <row r="1625" spans="1:16">
      <c r="A1625" s="27" t="str">
        <f t="shared" si="78"/>
        <v>VUA025</v>
      </c>
      <c r="B1625" s="4" t="s">
        <v>619</v>
      </c>
      <c r="C1625" s="27" t="str">
        <f>VLOOKUP(B1625,'Plot Info'!$A$2:$T$500,2,FALSE)</f>
        <v>Valles Caldera Upper</v>
      </c>
      <c r="D1625" s="37" t="s">
        <v>223</v>
      </c>
      <c r="E1625" s="4" t="s">
        <v>612</v>
      </c>
      <c r="F1625" s="13" t="s">
        <v>489</v>
      </c>
      <c r="G1625" s="35" t="str">
        <f t="shared" si="77"/>
        <v>LIVE</v>
      </c>
      <c r="H1625">
        <v>25.2</v>
      </c>
      <c r="I1625" s="12">
        <v>1</v>
      </c>
      <c r="J1625" s="12">
        <v>2</v>
      </c>
      <c r="K1625" s="26">
        <f t="shared" si="79"/>
        <v>498.75924968391553</v>
      </c>
      <c r="L1625" s="27">
        <f>K1625*0.0001*(1/VLOOKUP(B1625,'Plot Info'!$A$2:$T$500,12,FALSE))</f>
        <v>0.86590147514568672</v>
      </c>
      <c r="M1625" s="27">
        <f>I1625*1/(VLOOKUP(B1625,'Plot Info'!$A$2:$T$500,12,FALSE))</f>
        <v>17.361111111111111</v>
      </c>
      <c r="O1625" s="40" t="s">
        <v>489</v>
      </c>
      <c r="P1625" s="12" t="s">
        <v>489</v>
      </c>
    </row>
    <row r="1626" spans="1:16">
      <c r="A1626" s="27" t="str">
        <f t="shared" si="78"/>
        <v>VUA026</v>
      </c>
      <c r="B1626" s="4" t="s">
        <v>619</v>
      </c>
      <c r="C1626" s="27" t="str">
        <f>VLOOKUP(B1626,'Plot Info'!$A$2:$T$500,2,FALSE)</f>
        <v>Valles Caldera Upper</v>
      </c>
      <c r="D1626" s="37" t="s">
        <v>224</v>
      </c>
      <c r="E1626" s="4" t="s">
        <v>613</v>
      </c>
      <c r="F1626" s="13" t="s">
        <v>489</v>
      </c>
      <c r="G1626" s="35" t="str">
        <f t="shared" si="77"/>
        <v>LIVE</v>
      </c>
      <c r="H1626">
        <v>17</v>
      </c>
      <c r="I1626" s="12">
        <v>1</v>
      </c>
      <c r="J1626" s="12">
        <v>2</v>
      </c>
      <c r="K1626" s="26">
        <f t="shared" si="79"/>
        <v>226.98006922186255</v>
      </c>
      <c r="L1626" s="27">
        <f>K1626*0.0001*(1/VLOOKUP(B1626,'Plot Info'!$A$2:$T$500,12,FALSE))</f>
        <v>0.39406262017684474</v>
      </c>
      <c r="M1626" s="27">
        <f>I1626*1/(VLOOKUP(B1626,'Plot Info'!$A$2:$T$500,12,FALSE))</f>
        <v>17.361111111111111</v>
      </c>
      <c r="O1626" s="40" t="s">
        <v>489</v>
      </c>
      <c r="P1626" s="12" t="s">
        <v>489</v>
      </c>
    </row>
    <row r="1627" spans="1:16">
      <c r="A1627" s="27" t="str">
        <f t="shared" si="78"/>
        <v>VUA027</v>
      </c>
      <c r="B1627" s="4" t="s">
        <v>619</v>
      </c>
      <c r="C1627" s="27" t="str">
        <f>VLOOKUP(B1627,'Plot Info'!$A$2:$T$500,2,FALSE)</f>
        <v>Valles Caldera Upper</v>
      </c>
      <c r="D1627" s="37" t="s">
        <v>225</v>
      </c>
      <c r="E1627" s="4" t="s">
        <v>612</v>
      </c>
      <c r="F1627" s="13" t="s">
        <v>489</v>
      </c>
      <c r="G1627" s="35" t="str">
        <f t="shared" si="77"/>
        <v>LIVE</v>
      </c>
      <c r="H1627">
        <v>25.3</v>
      </c>
      <c r="I1627" s="12">
        <v>1</v>
      </c>
      <c r="J1627" s="12">
        <v>2</v>
      </c>
      <c r="K1627" s="26">
        <f t="shared" si="79"/>
        <v>502.72551040907268</v>
      </c>
      <c r="L1627" s="27">
        <f>K1627*0.0001*(1/VLOOKUP(B1627,'Plot Info'!$A$2:$T$500,12,FALSE))</f>
        <v>0.87278734446019568</v>
      </c>
      <c r="M1627" s="27">
        <f>I1627*1/(VLOOKUP(B1627,'Plot Info'!$A$2:$T$500,12,FALSE))</f>
        <v>17.361111111111111</v>
      </c>
      <c r="O1627" s="40" t="s">
        <v>489</v>
      </c>
      <c r="P1627" s="12" t="s">
        <v>489</v>
      </c>
    </row>
    <row r="1628" spans="1:16">
      <c r="A1628" s="27" t="str">
        <f t="shared" si="78"/>
        <v>VUA028</v>
      </c>
      <c r="B1628" s="4" t="s">
        <v>619</v>
      </c>
      <c r="C1628" s="27" t="str">
        <f>VLOOKUP(B1628,'Plot Info'!$A$2:$T$500,2,FALSE)</f>
        <v>Valles Caldera Upper</v>
      </c>
      <c r="D1628" s="37" t="s">
        <v>226</v>
      </c>
      <c r="E1628" s="4" t="s">
        <v>612</v>
      </c>
      <c r="F1628" s="13" t="s">
        <v>489</v>
      </c>
      <c r="G1628" s="35" t="s">
        <v>616</v>
      </c>
      <c r="H1628">
        <v>11.1</v>
      </c>
      <c r="I1628" s="12">
        <v>1</v>
      </c>
      <c r="J1628" s="12">
        <v>2</v>
      </c>
      <c r="K1628" s="26">
        <f t="shared" si="79"/>
        <v>96.768907712199592</v>
      </c>
      <c r="L1628" s="27">
        <f>K1628*0.0001*(1/VLOOKUP(B1628,'Plot Info'!$A$2:$T$500,12,FALSE))</f>
        <v>0.16800157588923542</v>
      </c>
      <c r="M1628" s="27">
        <f>I1628*1/(VLOOKUP(B1628,'Plot Info'!$A$2:$T$500,12,FALSE))</f>
        <v>17.361111111111111</v>
      </c>
      <c r="O1628" s="40" t="s">
        <v>489</v>
      </c>
      <c r="P1628" s="12" t="s">
        <v>489</v>
      </c>
    </row>
    <row r="1629" spans="1:16">
      <c r="A1629" s="27" t="str">
        <f t="shared" si="78"/>
        <v>VUA029</v>
      </c>
      <c r="B1629" s="4" t="s">
        <v>619</v>
      </c>
      <c r="C1629" s="27" t="str">
        <f>VLOOKUP(B1629,'Plot Info'!$A$2:$T$500,2,FALSE)</f>
        <v>Valles Caldera Upper</v>
      </c>
      <c r="D1629" s="37" t="s">
        <v>227</v>
      </c>
      <c r="E1629" s="4" t="s">
        <v>612</v>
      </c>
      <c r="F1629" s="13" t="s">
        <v>489</v>
      </c>
      <c r="G1629" s="35" t="s">
        <v>615</v>
      </c>
      <c r="H1629">
        <v>19.7</v>
      </c>
      <c r="I1629" s="12">
        <v>1</v>
      </c>
      <c r="J1629" s="12">
        <v>2</v>
      </c>
      <c r="K1629" s="26">
        <f t="shared" si="79"/>
        <v>304.80517323291571</v>
      </c>
      <c r="L1629" s="27">
        <f>K1629*0.0001*(1/VLOOKUP(B1629,'Plot Info'!$A$2:$T$500,12,FALSE))</f>
        <v>0.529175647973812</v>
      </c>
      <c r="M1629" s="27">
        <f>I1629*1/(VLOOKUP(B1629,'Plot Info'!$A$2:$T$500,12,FALSE))</f>
        <v>17.361111111111111</v>
      </c>
      <c r="N1629" s="16"/>
      <c r="O1629" s="40" t="s">
        <v>489</v>
      </c>
      <c r="P1629" s="12" t="s">
        <v>489</v>
      </c>
    </row>
    <row r="1630" spans="1:16">
      <c r="A1630" s="27" t="str">
        <f t="shared" si="78"/>
        <v>VUA030</v>
      </c>
      <c r="B1630" s="4" t="s">
        <v>619</v>
      </c>
      <c r="C1630" s="27" t="str">
        <f>VLOOKUP(B1630,'Plot Info'!$A$2:$T$500,2,FALSE)</f>
        <v>Valles Caldera Upper</v>
      </c>
      <c r="D1630" s="37" t="s">
        <v>228</v>
      </c>
      <c r="E1630" s="4" t="s">
        <v>612</v>
      </c>
      <c r="F1630" s="13" t="s">
        <v>489</v>
      </c>
      <c r="G1630" s="35" t="s">
        <v>615</v>
      </c>
      <c r="H1630">
        <v>21.6</v>
      </c>
      <c r="I1630" s="12">
        <v>1</v>
      </c>
      <c r="J1630" s="12">
        <v>2</v>
      </c>
      <c r="K1630" s="26">
        <f t="shared" si="79"/>
        <v>366.43536711471353</v>
      </c>
      <c r="L1630" s="27">
        <f>K1630*0.0001*(1/VLOOKUP(B1630,'Plot Info'!$A$2:$T$500,12,FALSE))</f>
        <v>0.63617251235193317</v>
      </c>
      <c r="M1630" s="27">
        <f>I1630*1/(VLOOKUP(B1630,'Plot Info'!$A$2:$T$500,12,FALSE))</f>
        <v>17.361111111111111</v>
      </c>
      <c r="O1630" s="40" t="s">
        <v>489</v>
      </c>
      <c r="P1630" s="12" t="s">
        <v>489</v>
      </c>
    </row>
    <row r="1631" spans="1:16">
      <c r="A1631" s="27" t="str">
        <f t="shared" si="78"/>
        <v>VUA031</v>
      </c>
      <c r="B1631" s="4" t="s">
        <v>619</v>
      </c>
      <c r="C1631" s="27" t="str">
        <f>VLOOKUP(B1631,'Plot Info'!$A$2:$T$500,2,FALSE)</f>
        <v>Valles Caldera Upper</v>
      </c>
      <c r="D1631" s="37" t="s">
        <v>229</v>
      </c>
      <c r="E1631" s="4" t="s">
        <v>612</v>
      </c>
      <c r="F1631" s="13" t="s">
        <v>489</v>
      </c>
      <c r="G1631" s="35" t="s">
        <v>615</v>
      </c>
      <c r="H1631">
        <v>13</v>
      </c>
      <c r="I1631" s="12">
        <v>1</v>
      </c>
      <c r="J1631" s="12">
        <v>2</v>
      </c>
      <c r="K1631" s="26">
        <f t="shared" si="79"/>
        <v>132.73228961416876</v>
      </c>
      <c r="L1631" s="27">
        <f>K1631*0.0001*(1/VLOOKUP(B1631,'Plot Info'!$A$2:$T$500,12,FALSE))</f>
        <v>0.23043800280237633</v>
      </c>
      <c r="M1631" s="27">
        <f>I1631*1/(VLOOKUP(B1631,'Plot Info'!$A$2:$T$500,12,FALSE))</f>
        <v>17.361111111111111</v>
      </c>
      <c r="O1631" s="40" t="s">
        <v>489</v>
      </c>
      <c r="P1631" s="12" t="s">
        <v>489</v>
      </c>
    </row>
    <row r="1632" spans="1:16">
      <c r="A1632" s="27" t="str">
        <f t="shared" si="78"/>
        <v>VUA032</v>
      </c>
      <c r="B1632" s="4" t="s">
        <v>619</v>
      </c>
      <c r="C1632" s="27" t="str">
        <f>VLOOKUP(B1632,'Plot Info'!$A$2:$T$500,2,FALSE)</f>
        <v>Valles Caldera Upper</v>
      </c>
      <c r="D1632" s="37" t="s">
        <v>230</v>
      </c>
      <c r="E1632" s="4" t="s">
        <v>612</v>
      </c>
      <c r="F1632" s="13" t="s">
        <v>489</v>
      </c>
      <c r="G1632" s="35" t="s">
        <v>615</v>
      </c>
      <c r="H1632">
        <v>25</v>
      </c>
      <c r="I1632" s="12">
        <v>1</v>
      </c>
      <c r="J1632" s="12">
        <v>2</v>
      </c>
      <c r="K1632" s="26">
        <f t="shared" si="79"/>
        <v>490.87385212340519</v>
      </c>
      <c r="L1632" s="27">
        <f>K1632*0.0001*(1/VLOOKUP(B1632,'Plot Info'!$A$2:$T$500,12,FALSE))</f>
        <v>0.85221154882535632</v>
      </c>
      <c r="M1632" s="27">
        <f>I1632*1/(VLOOKUP(B1632,'Plot Info'!$A$2:$T$500,12,FALSE))</f>
        <v>17.361111111111111</v>
      </c>
      <c r="O1632" s="40" t="s">
        <v>489</v>
      </c>
      <c r="P1632" s="12" t="s">
        <v>489</v>
      </c>
    </row>
    <row r="1633" spans="1:16">
      <c r="A1633" s="27" t="str">
        <f t="shared" si="78"/>
        <v>VUA033</v>
      </c>
      <c r="B1633" s="4" t="s">
        <v>619</v>
      </c>
      <c r="C1633" s="27" t="str">
        <f>VLOOKUP(B1633,'Plot Info'!$A$2:$T$500,2,FALSE)</f>
        <v>Valles Caldera Upper</v>
      </c>
      <c r="D1633" s="37" t="s">
        <v>231</v>
      </c>
      <c r="E1633" s="4" t="s">
        <v>612</v>
      </c>
      <c r="F1633" s="13" t="s">
        <v>489</v>
      </c>
      <c r="G1633" s="35" t="s">
        <v>616</v>
      </c>
      <c r="H1633">
        <v>10.5</v>
      </c>
      <c r="I1633" s="12">
        <v>1</v>
      </c>
      <c r="J1633" s="12">
        <v>2</v>
      </c>
      <c r="K1633" s="26">
        <f t="shared" si="79"/>
        <v>86.59014751456867</v>
      </c>
      <c r="L1633" s="27">
        <f>K1633*0.0001*(1/VLOOKUP(B1633,'Plot Info'!$A$2:$T$500,12,FALSE))</f>
        <v>0.15033011721279282</v>
      </c>
      <c r="M1633" s="27">
        <f>I1633*1/(VLOOKUP(B1633,'Plot Info'!$A$2:$T$500,12,FALSE))</f>
        <v>17.361111111111111</v>
      </c>
      <c r="O1633" s="40" t="s">
        <v>489</v>
      </c>
      <c r="P1633" s="12" t="s">
        <v>489</v>
      </c>
    </row>
    <row r="1634" spans="1:16">
      <c r="A1634" s="27" t="str">
        <f t="shared" si="78"/>
        <v>VUA034</v>
      </c>
      <c r="B1634" s="4" t="s">
        <v>619</v>
      </c>
      <c r="C1634" s="27" t="str">
        <f>VLOOKUP(B1634,'Plot Info'!$A$2:$T$500,2,FALSE)</f>
        <v>Valles Caldera Upper</v>
      </c>
      <c r="D1634" s="37" t="s">
        <v>232</v>
      </c>
      <c r="E1634" s="4" t="s">
        <v>612</v>
      </c>
      <c r="F1634" s="13" t="s">
        <v>489</v>
      </c>
      <c r="G1634" s="35" t="s">
        <v>615</v>
      </c>
      <c r="H1634">
        <v>17.3</v>
      </c>
      <c r="I1634" s="12">
        <v>1</v>
      </c>
      <c r="J1634" s="12">
        <v>2</v>
      </c>
      <c r="K1634" s="26">
        <f t="shared" si="79"/>
        <v>235.0618163232223</v>
      </c>
      <c r="L1634" s="27">
        <f>K1634*0.0001*(1/VLOOKUP(B1634,'Plot Info'!$A$2:$T$500,12,FALSE))</f>
        <v>0.40809343111670537</v>
      </c>
      <c r="M1634" s="27">
        <f>I1634*1/(VLOOKUP(B1634,'Plot Info'!$A$2:$T$500,12,FALSE))</f>
        <v>17.361111111111111</v>
      </c>
      <c r="O1634" s="40" t="s">
        <v>489</v>
      </c>
      <c r="P1634" s="12" t="s">
        <v>489</v>
      </c>
    </row>
    <row r="1635" spans="1:16">
      <c r="A1635" s="27" t="str">
        <f t="shared" si="78"/>
        <v>VUA035</v>
      </c>
      <c r="B1635" s="4" t="s">
        <v>619</v>
      </c>
      <c r="C1635" s="27" t="str">
        <f>VLOOKUP(B1635,'Plot Info'!$A$2:$T$500,2,FALSE)</f>
        <v>Valles Caldera Upper</v>
      </c>
      <c r="D1635" s="37" t="s">
        <v>233</v>
      </c>
      <c r="E1635" s="4" t="s">
        <v>612</v>
      </c>
      <c r="F1635" s="13" t="s">
        <v>489</v>
      </c>
      <c r="G1635" s="35" t="s">
        <v>616</v>
      </c>
      <c r="H1635">
        <v>7.7</v>
      </c>
      <c r="I1635" s="12">
        <v>1</v>
      </c>
      <c r="J1635" s="12">
        <v>2</v>
      </c>
      <c r="K1635" s="26">
        <f t="shared" si="79"/>
        <v>46.566257107834716</v>
      </c>
      <c r="L1635" s="27">
        <f>K1635*0.0001*(1/VLOOKUP(B1635,'Plot Info'!$A$2:$T$500,12,FALSE))</f>
        <v>8.0844196367768614E-2</v>
      </c>
      <c r="M1635" s="27">
        <f>I1635*1/(VLOOKUP(B1635,'Plot Info'!$A$2:$T$500,12,FALSE))</f>
        <v>17.361111111111111</v>
      </c>
      <c r="O1635" s="40" t="s">
        <v>489</v>
      </c>
      <c r="P1635" s="12" t="s">
        <v>489</v>
      </c>
    </row>
    <row r="1636" spans="1:16">
      <c r="A1636" s="27" t="str">
        <f t="shared" si="78"/>
        <v>VUA036</v>
      </c>
      <c r="B1636" s="4" t="s">
        <v>619</v>
      </c>
      <c r="C1636" s="27" t="str">
        <f>VLOOKUP(B1636,'Plot Info'!$A$2:$T$500,2,FALSE)</f>
        <v>Valles Caldera Upper</v>
      </c>
      <c r="D1636" s="37" t="s">
        <v>234</v>
      </c>
      <c r="E1636" s="4" t="s">
        <v>612</v>
      </c>
      <c r="F1636" s="13" t="s">
        <v>489</v>
      </c>
      <c r="G1636" s="35" t="s">
        <v>615</v>
      </c>
      <c r="H1636">
        <v>13.2</v>
      </c>
      <c r="I1636" s="12">
        <v>1</v>
      </c>
      <c r="J1636" s="12">
        <v>2</v>
      </c>
      <c r="K1636" s="26">
        <f t="shared" si="79"/>
        <v>136.84777599037136</v>
      </c>
      <c r="L1636" s="27">
        <f>K1636*0.0001*(1/VLOOKUP(B1636,'Plot Info'!$A$2:$T$500,12,FALSE))</f>
        <v>0.23758294442772807</v>
      </c>
      <c r="M1636" s="27">
        <f>I1636*1/(VLOOKUP(B1636,'Plot Info'!$A$2:$T$500,12,FALSE))</f>
        <v>17.361111111111111</v>
      </c>
      <c r="O1636" s="40" t="s">
        <v>489</v>
      </c>
      <c r="P1636" s="12" t="s">
        <v>489</v>
      </c>
    </row>
    <row r="1637" spans="1:16">
      <c r="A1637" s="27" t="str">
        <f t="shared" si="78"/>
        <v>VUA037</v>
      </c>
      <c r="B1637" s="4" t="s">
        <v>619</v>
      </c>
      <c r="C1637" s="27" t="str">
        <f>VLOOKUP(B1637,'Plot Info'!$A$2:$T$500,2,FALSE)</f>
        <v>Valles Caldera Upper</v>
      </c>
      <c r="D1637" s="37" t="s">
        <v>235</v>
      </c>
      <c r="E1637" s="4" t="s">
        <v>612</v>
      </c>
      <c r="F1637" s="13" t="s">
        <v>489</v>
      </c>
      <c r="G1637" s="35" t="s">
        <v>615</v>
      </c>
      <c r="H1637">
        <v>16</v>
      </c>
      <c r="I1637" s="12">
        <v>1</v>
      </c>
      <c r="J1637" s="12">
        <v>2</v>
      </c>
      <c r="K1637" s="26">
        <f t="shared" si="79"/>
        <v>201.06192982974676</v>
      </c>
      <c r="L1637" s="27">
        <f>K1637*0.0001*(1/VLOOKUP(B1637,'Plot Info'!$A$2:$T$500,12,FALSE))</f>
        <v>0.3490658503988659</v>
      </c>
      <c r="M1637" s="27">
        <f>I1637*1/(VLOOKUP(B1637,'Plot Info'!$A$2:$T$500,12,FALSE))</f>
        <v>17.361111111111111</v>
      </c>
      <c r="O1637" s="40" t="s">
        <v>489</v>
      </c>
      <c r="P1637" s="12" t="s">
        <v>489</v>
      </c>
    </row>
    <row r="1638" spans="1:16">
      <c r="A1638" s="27" t="str">
        <f t="shared" si="78"/>
        <v>VUA038</v>
      </c>
      <c r="B1638" s="4" t="s">
        <v>619</v>
      </c>
      <c r="C1638" s="27" t="str">
        <f>VLOOKUP(B1638,'Plot Info'!$A$2:$T$500,2,FALSE)</f>
        <v>Valles Caldera Upper</v>
      </c>
      <c r="D1638" s="37" t="s">
        <v>238</v>
      </c>
      <c r="E1638" s="4" t="s">
        <v>612</v>
      </c>
      <c r="F1638" s="13" t="s">
        <v>489</v>
      </c>
      <c r="G1638" s="35" t="s">
        <v>615</v>
      </c>
      <c r="H1638">
        <v>34.5</v>
      </c>
      <c r="I1638" s="12">
        <v>1</v>
      </c>
      <c r="J1638" s="12">
        <v>2</v>
      </c>
      <c r="K1638" s="26">
        <f t="shared" si="79"/>
        <v>934.82016398381279</v>
      </c>
      <c r="L1638" s="27">
        <f>K1638*0.0001*(1/VLOOKUP(B1638,'Plot Info'!$A$2:$T$500,12,FALSE))</f>
        <v>1.6229516735830085</v>
      </c>
      <c r="M1638" s="27">
        <f>I1638*1/(VLOOKUP(B1638,'Plot Info'!$A$2:$T$500,12,FALSE))</f>
        <v>17.361111111111111</v>
      </c>
      <c r="O1638" s="40" t="s">
        <v>489</v>
      </c>
      <c r="P1638" s="12" t="s">
        <v>489</v>
      </c>
    </row>
    <row r="1639" spans="1:16">
      <c r="A1639" s="27" t="str">
        <f t="shared" si="78"/>
        <v>VUA039</v>
      </c>
      <c r="B1639" s="4" t="s">
        <v>619</v>
      </c>
      <c r="C1639" s="27" t="str">
        <f>VLOOKUP(B1639,'Plot Info'!$A$2:$T$500,2,FALSE)</f>
        <v>Valles Caldera Upper</v>
      </c>
      <c r="D1639" s="37" t="s">
        <v>239</v>
      </c>
      <c r="E1639" s="4" t="s">
        <v>612</v>
      </c>
      <c r="F1639" s="13" t="s">
        <v>489</v>
      </c>
      <c r="G1639" s="35" t="s">
        <v>615</v>
      </c>
      <c r="H1639">
        <v>44.3</v>
      </c>
      <c r="I1639" s="12">
        <v>1</v>
      </c>
      <c r="J1639" s="12">
        <v>2</v>
      </c>
      <c r="K1639" s="26">
        <f t="shared" si="79"/>
        <v>1541.3360416858582</v>
      </c>
      <c r="L1639" s="27">
        <f>K1639*0.0001*(1/VLOOKUP(B1639,'Plot Info'!$A$2:$T$500,12,FALSE))</f>
        <v>2.6759306279268369</v>
      </c>
      <c r="M1639" s="27">
        <f>I1639*1/(VLOOKUP(B1639,'Plot Info'!$A$2:$T$500,12,FALSE))</f>
        <v>17.361111111111111</v>
      </c>
      <c r="O1639" s="40" t="s">
        <v>489</v>
      </c>
      <c r="P1639" s="12" t="s">
        <v>489</v>
      </c>
    </row>
    <row r="1640" spans="1:16">
      <c r="A1640" s="27" t="str">
        <f t="shared" si="78"/>
        <v>VUA040</v>
      </c>
      <c r="B1640" s="4" t="s">
        <v>619</v>
      </c>
      <c r="C1640" s="27" t="str">
        <f>VLOOKUP(B1640,'Plot Info'!$A$2:$T$500,2,FALSE)</f>
        <v>Valles Caldera Upper</v>
      </c>
      <c r="D1640" s="37" t="s">
        <v>240</v>
      </c>
      <c r="E1640" s="4" t="s">
        <v>612</v>
      </c>
      <c r="F1640" s="13" t="s">
        <v>489</v>
      </c>
      <c r="G1640" s="35" t="s">
        <v>615</v>
      </c>
      <c r="H1640">
        <v>46.3</v>
      </c>
      <c r="I1640" s="12">
        <v>1</v>
      </c>
      <c r="J1640" s="12">
        <v>2</v>
      </c>
      <c r="K1640" s="26">
        <f t="shared" si="79"/>
        <v>1683.6501888934756</v>
      </c>
      <c r="L1640" s="27">
        <f>K1640*0.0001*(1/VLOOKUP(B1640,'Plot Info'!$A$2:$T$500,12,FALSE))</f>
        <v>2.923003800162284</v>
      </c>
      <c r="M1640" s="27">
        <f>I1640*1/(VLOOKUP(B1640,'Plot Info'!$A$2:$T$500,12,FALSE))</f>
        <v>17.361111111111111</v>
      </c>
      <c r="O1640" s="40" t="s">
        <v>489</v>
      </c>
      <c r="P1640" s="12" t="s">
        <v>489</v>
      </c>
    </row>
    <row r="1641" spans="1:16">
      <c r="A1641" s="27" t="str">
        <f t="shared" si="78"/>
        <v>VUA041</v>
      </c>
      <c r="B1641" s="4" t="s">
        <v>619</v>
      </c>
      <c r="C1641" s="27" t="str">
        <f>VLOOKUP(B1641,'Plot Info'!$A$2:$T$500,2,FALSE)</f>
        <v>Valles Caldera Upper</v>
      </c>
      <c r="D1641" s="37" t="s">
        <v>241</v>
      </c>
      <c r="E1641" s="4" t="s">
        <v>612</v>
      </c>
      <c r="F1641" s="13" t="s">
        <v>489</v>
      </c>
      <c r="G1641" s="35" t="s">
        <v>615</v>
      </c>
      <c r="H1641">
        <v>27</v>
      </c>
      <c r="I1641" s="12">
        <v>1</v>
      </c>
      <c r="J1641" s="12">
        <v>2</v>
      </c>
      <c r="K1641" s="26">
        <f t="shared" si="79"/>
        <v>572.55526111673976</v>
      </c>
      <c r="L1641" s="27">
        <f>K1641*0.0001*(1/VLOOKUP(B1641,'Plot Info'!$A$2:$T$500,12,FALSE))</f>
        <v>0.99401955054989544</v>
      </c>
      <c r="M1641" s="27">
        <f>I1641*1/(VLOOKUP(B1641,'Plot Info'!$A$2:$T$500,12,FALSE))</f>
        <v>17.361111111111111</v>
      </c>
      <c r="O1641" s="40" t="s">
        <v>489</v>
      </c>
      <c r="P1641" s="12" t="s">
        <v>489</v>
      </c>
    </row>
    <row r="1642" spans="1:16">
      <c r="A1642" s="27" t="str">
        <f t="shared" si="78"/>
        <v>VUA042</v>
      </c>
      <c r="B1642" s="4" t="s">
        <v>619</v>
      </c>
      <c r="C1642" s="27" t="str">
        <f>VLOOKUP(B1642,'Plot Info'!$A$2:$T$500,2,FALSE)</f>
        <v>Valles Caldera Upper</v>
      </c>
      <c r="D1642" s="37" t="s">
        <v>242</v>
      </c>
      <c r="E1642" s="4" t="s">
        <v>612</v>
      </c>
      <c r="F1642" s="13" t="s">
        <v>489</v>
      </c>
      <c r="G1642" s="35" t="s">
        <v>615</v>
      </c>
      <c r="H1642">
        <v>40.200000000000003</v>
      </c>
      <c r="I1642" s="12">
        <v>1</v>
      </c>
      <c r="J1642" s="12">
        <v>2</v>
      </c>
      <c r="K1642" s="26">
        <f t="shared" si="79"/>
        <v>1269.2348479768125</v>
      </c>
      <c r="L1642" s="27">
        <f>K1642*0.0001*(1/VLOOKUP(B1642,'Plot Info'!$A$2:$T$500,12,FALSE))</f>
        <v>2.2035327221819663</v>
      </c>
      <c r="M1642" s="27">
        <f>I1642*1/(VLOOKUP(B1642,'Plot Info'!$A$2:$T$500,12,FALSE))</f>
        <v>17.361111111111111</v>
      </c>
      <c r="O1642" s="40" t="s">
        <v>489</v>
      </c>
      <c r="P1642" s="12" t="s">
        <v>489</v>
      </c>
    </row>
    <row r="1643" spans="1:16">
      <c r="A1643" s="27" t="str">
        <f t="shared" si="78"/>
        <v>VUA043</v>
      </c>
      <c r="B1643" s="4" t="s">
        <v>619</v>
      </c>
      <c r="C1643" s="27" t="str">
        <f>VLOOKUP(B1643,'Plot Info'!$A$2:$T$500,2,FALSE)</f>
        <v>Valles Caldera Upper</v>
      </c>
      <c r="D1643" s="37" t="s">
        <v>243</v>
      </c>
      <c r="E1643" s="4" t="s">
        <v>612</v>
      </c>
      <c r="F1643" s="13" t="s">
        <v>489</v>
      </c>
      <c r="G1643" s="35" t="s">
        <v>615</v>
      </c>
      <c r="H1643">
        <v>21.6</v>
      </c>
      <c r="I1643" s="12">
        <v>1</v>
      </c>
      <c r="J1643" s="12">
        <v>2</v>
      </c>
      <c r="K1643" s="26">
        <f t="shared" si="79"/>
        <v>366.43536711471353</v>
      </c>
      <c r="L1643" s="27">
        <f>K1643*0.0001*(1/VLOOKUP(B1643,'Plot Info'!$A$2:$T$500,12,FALSE))</f>
        <v>0.63617251235193317</v>
      </c>
      <c r="M1643" s="27">
        <f>I1643*1/(VLOOKUP(B1643,'Plot Info'!$A$2:$T$500,12,FALSE))</f>
        <v>17.361111111111111</v>
      </c>
      <c r="O1643" s="40" t="s">
        <v>489</v>
      </c>
      <c r="P1643" s="12" t="s">
        <v>489</v>
      </c>
    </row>
    <row r="1644" spans="1:16">
      <c r="A1644" s="27" t="str">
        <f t="shared" si="78"/>
        <v>VUA044</v>
      </c>
      <c r="B1644" s="4" t="s">
        <v>619</v>
      </c>
      <c r="C1644" s="27" t="str">
        <f>VLOOKUP(B1644,'Plot Info'!$A$2:$T$500,2,FALSE)</f>
        <v>Valles Caldera Upper</v>
      </c>
      <c r="D1644" s="37" t="s">
        <v>244</v>
      </c>
      <c r="E1644" s="4" t="s">
        <v>612</v>
      </c>
      <c r="F1644" s="13" t="s">
        <v>489</v>
      </c>
      <c r="G1644" s="35" t="s">
        <v>615</v>
      </c>
      <c r="H1644">
        <v>20.9</v>
      </c>
      <c r="I1644" s="12">
        <v>1</v>
      </c>
      <c r="J1644" s="12">
        <v>2</v>
      </c>
      <c r="K1644" s="26">
        <f t="shared" si="79"/>
        <v>343.06977175363932</v>
      </c>
      <c r="L1644" s="27">
        <f>K1644*0.0001*(1/VLOOKUP(B1644,'Plot Info'!$A$2:$T$500,12,FALSE))</f>
        <v>0.59560724262784603</v>
      </c>
      <c r="M1644" s="27">
        <f>I1644*1/(VLOOKUP(B1644,'Plot Info'!$A$2:$T$500,12,FALSE))</f>
        <v>17.361111111111111</v>
      </c>
      <c r="O1644" s="40" t="s">
        <v>489</v>
      </c>
      <c r="P1644" s="12" t="s">
        <v>489</v>
      </c>
    </row>
    <row r="1645" spans="1:16">
      <c r="A1645" s="27" t="str">
        <f t="shared" si="78"/>
        <v>VUA045</v>
      </c>
      <c r="B1645" s="4" t="s">
        <v>619</v>
      </c>
      <c r="C1645" s="27" t="str">
        <f>VLOOKUP(B1645,'Plot Info'!$A$2:$T$500,2,FALSE)</f>
        <v>Valles Caldera Upper</v>
      </c>
      <c r="D1645" s="37" t="s">
        <v>245</v>
      </c>
      <c r="E1645" s="4" t="s">
        <v>612</v>
      </c>
      <c r="F1645" s="13" t="s">
        <v>489</v>
      </c>
      <c r="G1645" s="35" t="s">
        <v>615</v>
      </c>
      <c r="H1645">
        <v>24.9</v>
      </c>
      <c r="I1645" s="12">
        <v>1</v>
      </c>
      <c r="J1645" s="12">
        <v>2</v>
      </c>
      <c r="K1645" s="26">
        <f t="shared" si="79"/>
        <v>486.95471528805183</v>
      </c>
      <c r="L1645" s="27">
        <f>K1645*0.0001*(1/VLOOKUP(B1645,'Plot Info'!$A$2:$T$500,12,FALSE))</f>
        <v>0.84540749181953445</v>
      </c>
      <c r="M1645" s="27">
        <f>I1645*1/(VLOOKUP(B1645,'Plot Info'!$A$2:$T$500,12,FALSE))</f>
        <v>17.361111111111111</v>
      </c>
      <c r="O1645" s="40" t="s">
        <v>489</v>
      </c>
      <c r="P1645" s="12" t="s">
        <v>489</v>
      </c>
    </row>
    <row r="1646" spans="1:16">
      <c r="A1646" s="27" t="str">
        <f t="shared" si="78"/>
        <v>VUA046</v>
      </c>
      <c r="B1646" s="4" t="s">
        <v>619</v>
      </c>
      <c r="C1646" s="27" t="str">
        <f>VLOOKUP(B1646,'Plot Info'!$A$2:$T$500,2,FALSE)</f>
        <v>Valles Caldera Upper</v>
      </c>
      <c r="D1646" s="37" t="s">
        <v>268</v>
      </c>
      <c r="E1646" s="4" t="s">
        <v>612</v>
      </c>
      <c r="F1646" s="13" t="s">
        <v>489</v>
      </c>
      <c r="G1646" s="35" t="s">
        <v>615</v>
      </c>
      <c r="H1646">
        <v>11.3</v>
      </c>
      <c r="I1646" s="12">
        <v>1</v>
      </c>
      <c r="J1646" s="12">
        <v>2</v>
      </c>
      <c r="K1646" s="26">
        <f t="shared" si="79"/>
        <v>100.28749148422018</v>
      </c>
      <c r="L1646" s="27">
        <f>K1646*0.0001*(1/VLOOKUP(B1646,'Plot Info'!$A$2:$T$500,12,FALSE))</f>
        <v>0.17411022827121561</v>
      </c>
      <c r="M1646" s="27">
        <f>I1646*1/(VLOOKUP(B1646,'Plot Info'!$A$2:$T$500,12,FALSE))</f>
        <v>17.361111111111111</v>
      </c>
      <c r="O1646" s="40" t="s">
        <v>489</v>
      </c>
      <c r="P1646" s="12" t="s">
        <v>489</v>
      </c>
    </row>
    <row r="1647" spans="1:16">
      <c r="A1647" s="27" t="str">
        <f t="shared" si="78"/>
        <v>VUA047</v>
      </c>
      <c r="B1647" s="4" t="s">
        <v>619</v>
      </c>
      <c r="C1647" s="27" t="str">
        <f>VLOOKUP(B1647,'Plot Info'!$A$2:$T$500,2,FALSE)</f>
        <v>Valles Caldera Upper</v>
      </c>
      <c r="D1647" s="37" t="s">
        <v>269</v>
      </c>
      <c r="E1647" s="4" t="s">
        <v>612</v>
      </c>
      <c r="F1647" s="13" t="s">
        <v>489</v>
      </c>
      <c r="G1647" s="35" t="s">
        <v>616</v>
      </c>
      <c r="H1647">
        <v>7</v>
      </c>
      <c r="I1647" s="12">
        <v>1</v>
      </c>
      <c r="J1647" s="12">
        <v>2</v>
      </c>
      <c r="K1647" s="26">
        <f t="shared" si="79"/>
        <v>38.484510006474963</v>
      </c>
      <c r="L1647" s="27">
        <f>K1647*0.0001*(1/VLOOKUP(B1647,'Plot Info'!$A$2:$T$500,12,FALSE))</f>
        <v>6.681338542790792E-2</v>
      </c>
      <c r="M1647" s="27">
        <f>I1647*1/(VLOOKUP(B1647,'Plot Info'!$A$2:$T$500,12,FALSE))</f>
        <v>17.361111111111111</v>
      </c>
      <c r="O1647" s="40" t="s">
        <v>489</v>
      </c>
      <c r="P1647" s="12" t="s">
        <v>489</v>
      </c>
    </row>
    <row r="1648" spans="1:16">
      <c r="A1648" s="27" t="str">
        <f t="shared" si="78"/>
        <v>VUA048</v>
      </c>
      <c r="B1648" s="4" t="s">
        <v>619</v>
      </c>
      <c r="C1648" s="27" t="str">
        <f>VLOOKUP(B1648,'Plot Info'!$A$2:$T$500,2,FALSE)</f>
        <v>Valles Caldera Upper</v>
      </c>
      <c r="D1648" s="37" t="s">
        <v>270</v>
      </c>
      <c r="E1648" s="4" t="s">
        <v>612</v>
      </c>
      <c r="F1648" s="13" t="s">
        <v>489</v>
      </c>
      <c r="G1648" s="35" t="s">
        <v>615</v>
      </c>
      <c r="H1648">
        <v>19</v>
      </c>
      <c r="I1648" s="12">
        <v>1</v>
      </c>
      <c r="J1648" s="12">
        <v>2</v>
      </c>
      <c r="K1648" s="26">
        <f t="shared" si="79"/>
        <v>283.5287369864788</v>
      </c>
      <c r="L1648" s="27">
        <f>K1648*0.0001*(1/VLOOKUP(B1648,'Plot Info'!$A$2:$T$500,12,FALSE))</f>
        <v>0.49223739060152572</v>
      </c>
      <c r="M1648" s="27">
        <f>I1648*1/(VLOOKUP(B1648,'Plot Info'!$A$2:$T$500,12,FALSE))</f>
        <v>17.361111111111111</v>
      </c>
      <c r="O1648" s="40" t="s">
        <v>489</v>
      </c>
      <c r="P1648" s="12" t="s">
        <v>489</v>
      </c>
    </row>
    <row r="1649" spans="1:16">
      <c r="A1649" s="27" t="str">
        <f t="shared" si="78"/>
        <v>VUA049</v>
      </c>
      <c r="B1649" s="4" t="s">
        <v>619</v>
      </c>
      <c r="C1649" s="27" t="str">
        <f>VLOOKUP(B1649,'Plot Info'!$A$2:$T$500,2,FALSE)</f>
        <v>Valles Caldera Upper</v>
      </c>
      <c r="D1649" s="37" t="s">
        <v>271</v>
      </c>
      <c r="E1649" s="4" t="s">
        <v>612</v>
      </c>
      <c r="F1649" s="13" t="s">
        <v>489</v>
      </c>
      <c r="G1649" s="35" t="s">
        <v>615</v>
      </c>
      <c r="H1649">
        <v>27.8</v>
      </c>
      <c r="I1649" s="12">
        <v>1</v>
      </c>
      <c r="J1649" s="12">
        <v>2</v>
      </c>
      <c r="K1649" s="26">
        <f t="shared" si="79"/>
        <v>606.98711660008394</v>
      </c>
      <c r="L1649" s="27">
        <f>K1649*0.0001*(1/VLOOKUP(B1649,'Plot Info'!$A$2:$T$500,12,FALSE))</f>
        <v>1.0537970774307013</v>
      </c>
      <c r="M1649" s="27">
        <f>I1649*1/(VLOOKUP(B1649,'Plot Info'!$A$2:$T$500,12,FALSE))</f>
        <v>17.361111111111111</v>
      </c>
      <c r="O1649" s="40" t="s">
        <v>489</v>
      </c>
      <c r="P1649" s="12" t="s">
        <v>489</v>
      </c>
    </row>
    <row r="1650" spans="1:16">
      <c r="A1650" s="27" t="str">
        <f t="shared" si="78"/>
        <v>VUA050</v>
      </c>
      <c r="B1650" s="4" t="s">
        <v>619</v>
      </c>
      <c r="C1650" s="27" t="str">
        <f>VLOOKUP(B1650,'Plot Info'!$A$2:$T$500,2,FALSE)</f>
        <v>Valles Caldera Upper</v>
      </c>
      <c r="D1650" s="37" t="s">
        <v>310</v>
      </c>
      <c r="E1650" s="4" t="s">
        <v>612</v>
      </c>
      <c r="F1650" s="13" t="s">
        <v>489</v>
      </c>
      <c r="G1650" s="35" t="s">
        <v>615</v>
      </c>
      <c r="H1650">
        <v>12.2</v>
      </c>
      <c r="I1650" s="12">
        <v>1</v>
      </c>
      <c r="J1650" s="12">
        <v>2</v>
      </c>
      <c r="K1650" s="26">
        <f t="shared" si="79"/>
        <v>116.89866264007618</v>
      </c>
      <c r="L1650" s="27">
        <f>K1650*0.0001*(1/VLOOKUP(B1650,'Plot Info'!$A$2:$T$500,12,FALSE))</f>
        <v>0.20294906708346558</v>
      </c>
      <c r="M1650" s="27">
        <f>I1650*1/(VLOOKUP(B1650,'Plot Info'!$A$2:$T$500,12,FALSE))</f>
        <v>17.361111111111111</v>
      </c>
      <c r="O1650" s="40" t="s">
        <v>489</v>
      </c>
      <c r="P1650" s="12" t="s">
        <v>489</v>
      </c>
    </row>
    <row r="1651" spans="1:16">
      <c r="A1651" s="27" t="str">
        <f t="shared" si="78"/>
        <v>VUB101</v>
      </c>
      <c r="B1651" s="4" t="s">
        <v>620</v>
      </c>
      <c r="C1651" s="27" t="str">
        <f>VLOOKUP(B1651,'Plot Info'!$A$2:$T$500,2,FALSE)</f>
        <v>Valles Caldera Upper</v>
      </c>
      <c r="D1651" s="37" t="s">
        <v>561</v>
      </c>
      <c r="E1651" s="4" t="s">
        <v>612</v>
      </c>
      <c r="F1651" s="13" t="s">
        <v>489</v>
      </c>
      <c r="G1651" s="35" t="s">
        <v>615</v>
      </c>
      <c r="H1651">
        <v>33.9</v>
      </c>
      <c r="I1651" s="12">
        <v>1</v>
      </c>
      <c r="J1651" s="12">
        <v>2</v>
      </c>
      <c r="K1651" s="26">
        <f t="shared" si="79"/>
        <v>902.58742335798138</v>
      </c>
      <c r="L1651" s="27">
        <f>K1651*0.0001*(1/VLOOKUP(B1651,'Plot Info'!$A$2:$T$500,12,FALSE))</f>
        <v>1.5669920544409399</v>
      </c>
      <c r="M1651" s="27">
        <f>I1651*1/(VLOOKUP(B1651,'Plot Info'!$A$2:$T$500,12,FALSE))</f>
        <v>17.361111111111111</v>
      </c>
      <c r="O1651" s="40" t="s">
        <v>489</v>
      </c>
      <c r="P1651" s="12" t="s">
        <v>489</v>
      </c>
    </row>
    <row r="1652" spans="1:16">
      <c r="A1652" s="27" t="str">
        <f t="shared" si="78"/>
        <v>VUB102</v>
      </c>
      <c r="B1652" s="4" t="s">
        <v>620</v>
      </c>
      <c r="C1652" s="27" t="str">
        <f>VLOOKUP(B1652,'Plot Info'!$A$2:$T$500,2,FALSE)</f>
        <v>Valles Caldera Upper</v>
      </c>
      <c r="D1652" s="37" t="s">
        <v>562</v>
      </c>
      <c r="E1652" s="4" t="s">
        <v>612</v>
      </c>
      <c r="F1652" s="13" t="s">
        <v>489</v>
      </c>
      <c r="G1652" s="35" t="s">
        <v>615</v>
      </c>
      <c r="H1652">
        <v>18.600000000000001</v>
      </c>
      <c r="I1652" s="12">
        <v>1</v>
      </c>
      <c r="J1652" s="12">
        <v>2</v>
      </c>
      <c r="K1652" s="26">
        <f t="shared" si="79"/>
        <v>271.71634860898121</v>
      </c>
      <c r="L1652" s="27">
        <f>K1652*0.0001*(1/VLOOKUP(B1652,'Plot Info'!$A$2:$T$500,12,FALSE))</f>
        <v>0.4717297718905924</v>
      </c>
      <c r="M1652" s="27">
        <f>I1652*1/(VLOOKUP(B1652,'Plot Info'!$A$2:$T$500,12,FALSE))</f>
        <v>17.361111111111111</v>
      </c>
      <c r="O1652" s="40" t="s">
        <v>489</v>
      </c>
      <c r="P1652" s="12" t="s">
        <v>489</v>
      </c>
    </row>
    <row r="1653" spans="1:16">
      <c r="A1653" s="27" t="str">
        <f t="shared" si="78"/>
        <v>VUB103</v>
      </c>
      <c r="B1653" s="4" t="s">
        <v>620</v>
      </c>
      <c r="C1653" s="27" t="str">
        <f>VLOOKUP(B1653,'Plot Info'!$A$2:$T$500,2,FALSE)</f>
        <v>Valles Caldera Upper</v>
      </c>
      <c r="D1653" s="37" t="s">
        <v>563</v>
      </c>
      <c r="E1653" s="4" t="s">
        <v>612</v>
      </c>
      <c r="F1653" s="13" t="s">
        <v>489</v>
      </c>
      <c r="G1653" s="35" t="s">
        <v>615</v>
      </c>
      <c r="H1653">
        <v>9.1</v>
      </c>
      <c r="I1653" s="12">
        <v>1</v>
      </c>
      <c r="J1653" s="12">
        <v>2</v>
      </c>
      <c r="K1653" s="26">
        <f t="shared" si="79"/>
        <v>65.038821910942687</v>
      </c>
      <c r="L1653" s="27">
        <f>K1653*0.0001*(1/VLOOKUP(B1653,'Plot Info'!$A$2:$T$500,12,FALSE))</f>
        <v>0.11291462137316438</v>
      </c>
      <c r="M1653" s="27">
        <f>I1653*1/(VLOOKUP(B1653,'Plot Info'!$A$2:$T$500,12,FALSE))</f>
        <v>17.361111111111111</v>
      </c>
      <c r="O1653" s="40" t="s">
        <v>489</v>
      </c>
      <c r="P1653" s="12" t="s">
        <v>489</v>
      </c>
    </row>
    <row r="1654" spans="1:16">
      <c r="A1654" s="27" t="str">
        <f t="shared" si="78"/>
        <v>VUB104</v>
      </c>
      <c r="B1654" s="4" t="s">
        <v>620</v>
      </c>
      <c r="C1654" s="27" t="str">
        <f>VLOOKUP(B1654,'Plot Info'!$A$2:$T$500,2,FALSE)</f>
        <v>Valles Caldera Upper</v>
      </c>
      <c r="D1654" s="37" t="s">
        <v>564</v>
      </c>
      <c r="E1654" s="4" t="s">
        <v>612</v>
      </c>
      <c r="F1654" s="13" t="s">
        <v>489</v>
      </c>
      <c r="G1654" s="35" t="s">
        <v>615</v>
      </c>
      <c r="H1654">
        <v>15.2</v>
      </c>
      <c r="I1654" s="12">
        <v>1</v>
      </c>
      <c r="J1654" s="12">
        <v>2</v>
      </c>
      <c r="K1654" s="26">
        <f t="shared" si="79"/>
        <v>181.45839167134645</v>
      </c>
      <c r="L1654" s="27">
        <f>K1654*0.0001*(1/VLOOKUP(B1654,'Plot Info'!$A$2:$T$500,12,FALSE))</f>
        <v>0.31503192998497648</v>
      </c>
      <c r="M1654" s="27">
        <f>I1654*1/(VLOOKUP(B1654,'Plot Info'!$A$2:$T$500,12,FALSE))</f>
        <v>17.361111111111111</v>
      </c>
      <c r="O1654" s="40" t="s">
        <v>489</v>
      </c>
      <c r="P1654" s="12" t="s">
        <v>489</v>
      </c>
    </row>
    <row r="1655" spans="1:16">
      <c r="A1655" s="27" t="str">
        <f t="shared" si="78"/>
        <v>VUB105</v>
      </c>
      <c r="B1655" s="4" t="s">
        <v>620</v>
      </c>
      <c r="C1655" s="27" t="str">
        <f>VLOOKUP(B1655,'Plot Info'!$A$2:$T$500,2,FALSE)</f>
        <v>Valles Caldera Upper</v>
      </c>
      <c r="D1655" s="37" t="s">
        <v>565</v>
      </c>
      <c r="E1655" s="4" t="s">
        <v>612</v>
      </c>
      <c r="F1655" s="13" t="s">
        <v>489</v>
      </c>
      <c r="G1655" s="35" t="s">
        <v>615</v>
      </c>
      <c r="H1655">
        <v>13</v>
      </c>
      <c r="I1655" s="12">
        <v>1</v>
      </c>
      <c r="J1655" s="12">
        <v>2</v>
      </c>
      <c r="K1655" s="26">
        <f t="shared" si="79"/>
        <v>132.73228961416876</v>
      </c>
      <c r="L1655" s="27">
        <f>K1655*0.0001*(1/VLOOKUP(B1655,'Plot Info'!$A$2:$T$500,12,FALSE))</f>
        <v>0.23043800280237633</v>
      </c>
      <c r="M1655" s="27">
        <f>I1655*1/(VLOOKUP(B1655,'Plot Info'!$A$2:$T$500,12,FALSE))</f>
        <v>17.361111111111111</v>
      </c>
      <c r="O1655" s="40" t="s">
        <v>489</v>
      </c>
      <c r="P1655" s="12" t="s">
        <v>489</v>
      </c>
    </row>
    <row r="1656" spans="1:16">
      <c r="A1656" s="27" t="str">
        <f t="shared" si="78"/>
        <v>VUB106</v>
      </c>
      <c r="B1656" s="4" t="s">
        <v>620</v>
      </c>
      <c r="C1656" s="27" t="str">
        <f>VLOOKUP(B1656,'Plot Info'!$A$2:$T$500,2,FALSE)</f>
        <v>Valles Caldera Upper</v>
      </c>
      <c r="D1656" s="37" t="s">
        <v>566</v>
      </c>
      <c r="E1656" s="4" t="s">
        <v>612</v>
      </c>
      <c r="F1656" s="13" t="s">
        <v>489</v>
      </c>
      <c r="G1656" s="35" t="s">
        <v>615</v>
      </c>
      <c r="H1656">
        <v>13.2</v>
      </c>
      <c r="I1656" s="12">
        <v>1</v>
      </c>
      <c r="J1656" s="12">
        <v>2</v>
      </c>
      <c r="K1656" s="26">
        <f t="shared" si="79"/>
        <v>136.84777599037136</v>
      </c>
      <c r="L1656" s="27">
        <f>K1656*0.0001*(1/VLOOKUP(B1656,'Plot Info'!$A$2:$T$500,12,FALSE))</f>
        <v>0.23758294442772807</v>
      </c>
      <c r="M1656" s="27">
        <f>I1656*1/(VLOOKUP(B1656,'Plot Info'!$A$2:$T$500,12,FALSE))</f>
        <v>17.361111111111111</v>
      </c>
      <c r="O1656" s="40" t="s">
        <v>489</v>
      </c>
      <c r="P1656" s="12" t="s">
        <v>489</v>
      </c>
    </row>
    <row r="1657" spans="1:16">
      <c r="A1657" s="27" t="str">
        <f t="shared" si="78"/>
        <v>VUB107</v>
      </c>
      <c r="B1657" s="4" t="s">
        <v>620</v>
      </c>
      <c r="C1657" s="27" t="str">
        <f>VLOOKUP(B1657,'Plot Info'!$A$2:$T$500,2,FALSE)</f>
        <v>Valles Caldera Upper</v>
      </c>
      <c r="D1657" s="37" t="s">
        <v>567</v>
      </c>
      <c r="E1657" s="4" t="s">
        <v>612</v>
      </c>
      <c r="F1657" s="13" t="s">
        <v>489</v>
      </c>
      <c r="G1657" s="35" t="s">
        <v>615</v>
      </c>
      <c r="H1657">
        <v>23</v>
      </c>
      <c r="I1657" s="12">
        <v>1</v>
      </c>
      <c r="J1657" s="12">
        <v>2</v>
      </c>
      <c r="K1657" s="26">
        <f t="shared" si="79"/>
        <v>415.47562843725012</v>
      </c>
      <c r="L1657" s="27">
        <f>K1657*0.0001*(1/VLOOKUP(B1657,'Plot Info'!$A$2:$T$500,12,FALSE))</f>
        <v>0.72131185492578154</v>
      </c>
      <c r="M1657" s="27">
        <f>I1657*1/(VLOOKUP(B1657,'Plot Info'!$A$2:$T$500,12,FALSE))</f>
        <v>17.361111111111111</v>
      </c>
      <c r="O1657" s="40" t="s">
        <v>489</v>
      </c>
      <c r="P1657" s="12" t="s">
        <v>489</v>
      </c>
    </row>
    <row r="1658" spans="1:16">
      <c r="A1658" s="27" t="str">
        <f t="shared" si="78"/>
        <v>VUB108</v>
      </c>
      <c r="B1658" s="4" t="s">
        <v>620</v>
      </c>
      <c r="C1658" s="27" t="str">
        <f>VLOOKUP(B1658,'Plot Info'!$A$2:$T$500,2,FALSE)</f>
        <v>Valles Caldera Upper</v>
      </c>
      <c r="D1658" s="37" t="s">
        <v>568</v>
      </c>
      <c r="E1658" s="4" t="s">
        <v>612</v>
      </c>
      <c r="F1658" s="13" t="s">
        <v>489</v>
      </c>
      <c r="G1658" s="35" t="s">
        <v>615</v>
      </c>
      <c r="H1658">
        <v>22.5</v>
      </c>
      <c r="I1658" s="12">
        <v>1</v>
      </c>
      <c r="J1658" s="12">
        <v>2</v>
      </c>
      <c r="K1658" s="26">
        <f t="shared" si="79"/>
        <v>397.60782021995817</v>
      </c>
      <c r="L1658" s="27">
        <f>K1658*0.0001*(1/VLOOKUP(B1658,'Plot Info'!$A$2:$T$500,12,FALSE))</f>
        <v>0.69029135454853852</v>
      </c>
      <c r="M1658" s="27">
        <f>I1658*1/(VLOOKUP(B1658,'Plot Info'!$A$2:$T$500,12,FALSE))</f>
        <v>17.361111111111111</v>
      </c>
      <c r="O1658" s="40" t="s">
        <v>489</v>
      </c>
      <c r="P1658" s="12" t="s">
        <v>489</v>
      </c>
    </row>
    <row r="1659" spans="1:16">
      <c r="A1659" s="27" t="str">
        <f t="shared" si="78"/>
        <v>VUB109</v>
      </c>
      <c r="B1659" s="4" t="s">
        <v>620</v>
      </c>
      <c r="C1659" s="27" t="str">
        <f>VLOOKUP(B1659,'Plot Info'!$A$2:$T$500,2,FALSE)</f>
        <v>Valles Caldera Upper</v>
      </c>
      <c r="D1659" s="37" t="s">
        <v>569</v>
      </c>
      <c r="E1659" s="4" t="s">
        <v>612</v>
      </c>
      <c r="F1659" s="13" t="s">
        <v>489</v>
      </c>
      <c r="G1659" s="35" t="s">
        <v>615</v>
      </c>
      <c r="H1659">
        <v>35</v>
      </c>
      <c r="I1659" s="12">
        <v>1</v>
      </c>
      <c r="J1659" s="12">
        <v>2</v>
      </c>
      <c r="K1659" s="26">
        <f t="shared" si="79"/>
        <v>962.11275016187415</v>
      </c>
      <c r="L1659" s="27">
        <f>K1659*0.0001*(1/VLOOKUP(B1659,'Plot Info'!$A$2:$T$500,12,FALSE))</f>
        <v>1.6703346356976982</v>
      </c>
      <c r="M1659" s="27">
        <f>I1659*1/(VLOOKUP(B1659,'Plot Info'!$A$2:$T$500,12,FALSE))</f>
        <v>17.361111111111111</v>
      </c>
      <c r="O1659" s="40" t="s">
        <v>489</v>
      </c>
      <c r="P1659" s="12" t="s">
        <v>489</v>
      </c>
    </row>
    <row r="1660" spans="1:16">
      <c r="A1660" s="27" t="str">
        <f t="shared" si="78"/>
        <v>VUB110</v>
      </c>
      <c r="B1660" s="4" t="s">
        <v>620</v>
      </c>
      <c r="C1660" s="27" t="str">
        <f>VLOOKUP(B1660,'Plot Info'!$A$2:$T$500,2,FALSE)</f>
        <v>Valles Caldera Upper</v>
      </c>
      <c r="D1660" s="37" t="s">
        <v>570</v>
      </c>
      <c r="E1660" s="4" t="s">
        <v>612</v>
      </c>
      <c r="F1660" s="13" t="s">
        <v>489</v>
      </c>
      <c r="G1660" s="35" t="s">
        <v>615</v>
      </c>
      <c r="H1660">
        <v>26.1</v>
      </c>
      <c r="I1660" s="12">
        <v>1</v>
      </c>
      <c r="J1660" s="12">
        <v>2</v>
      </c>
      <c r="K1660" s="26">
        <f t="shared" si="79"/>
        <v>535.02108288797581</v>
      </c>
      <c r="L1660" s="27">
        <f>K1660*0.0001*(1/VLOOKUP(B1660,'Plot Info'!$A$2:$T$500,12,FALSE))</f>
        <v>0.92885604668051358</v>
      </c>
      <c r="M1660" s="27">
        <f>I1660*1/(VLOOKUP(B1660,'Plot Info'!$A$2:$T$500,12,FALSE))</f>
        <v>17.361111111111111</v>
      </c>
      <c r="O1660" s="40" t="s">
        <v>489</v>
      </c>
      <c r="P1660" s="12" t="s">
        <v>489</v>
      </c>
    </row>
    <row r="1661" spans="1:16">
      <c r="A1661" s="27" t="str">
        <f t="shared" si="78"/>
        <v>VUB111</v>
      </c>
      <c r="B1661" s="4" t="s">
        <v>620</v>
      </c>
      <c r="C1661" s="27" t="str">
        <f>VLOOKUP(B1661,'Plot Info'!$A$2:$T$500,2,FALSE)</f>
        <v>Valles Caldera Upper</v>
      </c>
      <c r="D1661" s="37" t="s">
        <v>571</v>
      </c>
      <c r="E1661" s="4" t="s">
        <v>612</v>
      </c>
      <c r="F1661" s="13" t="s">
        <v>489</v>
      </c>
      <c r="G1661" s="35" t="s">
        <v>615</v>
      </c>
      <c r="H1661">
        <v>25.8</v>
      </c>
      <c r="I1661" s="12">
        <v>1</v>
      </c>
      <c r="J1661" s="12">
        <v>2</v>
      </c>
      <c r="K1661" s="26">
        <f t="shared" si="79"/>
        <v>522.79243348387752</v>
      </c>
      <c r="L1661" s="27">
        <f>K1661*0.0001*(1/VLOOKUP(B1661,'Plot Info'!$A$2:$T$500,12,FALSE))</f>
        <v>0.90762575257617628</v>
      </c>
      <c r="M1661" s="27">
        <f>I1661*1/(VLOOKUP(B1661,'Plot Info'!$A$2:$T$500,12,FALSE))</f>
        <v>17.361111111111111</v>
      </c>
      <c r="O1661" s="40" t="s">
        <v>489</v>
      </c>
      <c r="P1661" s="12" t="s">
        <v>489</v>
      </c>
    </row>
    <row r="1662" spans="1:16">
      <c r="A1662" s="27" t="str">
        <f t="shared" si="78"/>
        <v>VUB112</v>
      </c>
      <c r="B1662" s="4" t="s">
        <v>620</v>
      </c>
      <c r="C1662" s="27" t="str">
        <f>VLOOKUP(B1662,'Plot Info'!$A$2:$T$500,2,FALSE)</f>
        <v>Valles Caldera Upper</v>
      </c>
      <c r="D1662" s="37" t="s">
        <v>572</v>
      </c>
      <c r="E1662" s="4" t="s">
        <v>612</v>
      </c>
      <c r="F1662" s="13" t="s">
        <v>489</v>
      </c>
      <c r="G1662" s="35" t="s">
        <v>615</v>
      </c>
      <c r="H1662">
        <v>22.4</v>
      </c>
      <c r="I1662" s="12">
        <v>1</v>
      </c>
      <c r="J1662" s="12">
        <v>2</v>
      </c>
      <c r="K1662" s="26">
        <f t="shared" si="79"/>
        <v>394.08138246630358</v>
      </c>
      <c r="L1662" s="27">
        <f>K1662*0.0001*(1/VLOOKUP(B1662,'Plot Info'!$A$2:$T$500,12,FALSE))</f>
        <v>0.68416906678177702</v>
      </c>
      <c r="M1662" s="27">
        <f>I1662*1/(VLOOKUP(B1662,'Plot Info'!$A$2:$T$500,12,FALSE))</f>
        <v>17.361111111111111</v>
      </c>
      <c r="O1662" s="40" t="s">
        <v>489</v>
      </c>
      <c r="P1662" s="12" t="s">
        <v>489</v>
      </c>
    </row>
    <row r="1663" spans="1:16">
      <c r="A1663" s="27" t="str">
        <f t="shared" si="78"/>
        <v>VUB113</v>
      </c>
      <c r="B1663" s="4" t="s">
        <v>620</v>
      </c>
      <c r="C1663" s="27" t="str">
        <f>VLOOKUP(B1663,'Plot Info'!$A$2:$T$500,2,FALSE)</f>
        <v>Valles Caldera Upper</v>
      </c>
      <c r="D1663" s="37" t="s">
        <v>573</v>
      </c>
      <c r="E1663" s="4" t="s">
        <v>612</v>
      </c>
      <c r="F1663" s="13" t="s">
        <v>489</v>
      </c>
      <c r="G1663" s="35" t="s">
        <v>615</v>
      </c>
      <c r="H1663">
        <v>11</v>
      </c>
      <c r="I1663" s="12">
        <v>1</v>
      </c>
      <c r="J1663" s="12">
        <v>2</v>
      </c>
      <c r="K1663" s="26">
        <f t="shared" si="79"/>
        <v>95.033177771091246</v>
      </c>
      <c r="L1663" s="27">
        <f>K1663*0.0001*(1/VLOOKUP(B1663,'Plot Info'!$A$2:$T$500,12,FALSE))</f>
        <v>0.16498815585258897</v>
      </c>
      <c r="M1663" s="27">
        <f>I1663*1/(VLOOKUP(B1663,'Plot Info'!$A$2:$T$500,12,FALSE))</f>
        <v>17.361111111111111</v>
      </c>
      <c r="O1663" s="40" t="s">
        <v>489</v>
      </c>
      <c r="P1663" s="12" t="s">
        <v>489</v>
      </c>
    </row>
    <row r="1664" spans="1:16">
      <c r="A1664" s="27" t="str">
        <f t="shared" si="78"/>
        <v>VUB114</v>
      </c>
      <c r="B1664" s="4" t="s">
        <v>620</v>
      </c>
      <c r="C1664" s="27" t="str">
        <f>VLOOKUP(B1664,'Plot Info'!$A$2:$T$500,2,FALSE)</f>
        <v>Valles Caldera Upper</v>
      </c>
      <c r="D1664" s="37" t="s">
        <v>574</v>
      </c>
      <c r="E1664" s="4" t="s">
        <v>612</v>
      </c>
      <c r="F1664" s="13" t="s">
        <v>489</v>
      </c>
      <c r="G1664" s="35" t="s">
        <v>615</v>
      </c>
      <c r="H1664">
        <v>14</v>
      </c>
      <c r="I1664" s="12">
        <v>1</v>
      </c>
      <c r="J1664" s="12">
        <v>2</v>
      </c>
      <c r="K1664" s="26">
        <f t="shared" si="79"/>
        <v>153.93804002589985</v>
      </c>
      <c r="L1664" s="27">
        <f>K1664*0.0001*(1/VLOOKUP(B1664,'Plot Info'!$A$2:$T$500,12,FALSE))</f>
        <v>0.26725354171163168</v>
      </c>
      <c r="M1664" s="27">
        <f>I1664*1/(VLOOKUP(B1664,'Plot Info'!$A$2:$T$500,12,FALSE))</f>
        <v>17.361111111111111</v>
      </c>
      <c r="O1664" s="40" t="s">
        <v>489</v>
      </c>
      <c r="P1664" s="12" t="s">
        <v>489</v>
      </c>
    </row>
    <row r="1665" spans="1:16">
      <c r="A1665" s="27" t="str">
        <f t="shared" si="78"/>
        <v>VUB115</v>
      </c>
      <c r="B1665" s="4" t="s">
        <v>620</v>
      </c>
      <c r="C1665" s="27" t="str">
        <f>VLOOKUP(B1665,'Plot Info'!$A$2:$T$500,2,FALSE)</f>
        <v>Valles Caldera Upper</v>
      </c>
      <c r="D1665" s="37" t="s">
        <v>575</v>
      </c>
      <c r="E1665" s="4" t="s">
        <v>612</v>
      </c>
      <c r="F1665" s="13" t="s">
        <v>489</v>
      </c>
      <c r="G1665" s="35" t="s">
        <v>615</v>
      </c>
      <c r="H1665">
        <v>15.7</v>
      </c>
      <c r="I1665" s="12">
        <v>1</v>
      </c>
      <c r="J1665" s="12">
        <v>2</v>
      </c>
      <c r="K1665" s="26">
        <f t="shared" si="79"/>
        <v>193.592793295837</v>
      </c>
      <c r="L1665" s="27">
        <f>K1665*0.0001*(1/VLOOKUP(B1665,'Plot Info'!$A$2:$T$500,12,FALSE))</f>
        <v>0.33609859947193926</v>
      </c>
      <c r="M1665" s="27">
        <f>I1665*1/(VLOOKUP(B1665,'Plot Info'!$A$2:$T$500,12,FALSE))</f>
        <v>17.361111111111111</v>
      </c>
      <c r="O1665" s="40" t="s">
        <v>489</v>
      </c>
      <c r="P1665" s="12" t="s">
        <v>489</v>
      </c>
    </row>
    <row r="1666" spans="1:16">
      <c r="A1666" s="27" t="str">
        <f t="shared" ref="A1666:A1701" si="80">CONCATENATE(B1666,D1666)</f>
        <v>VUB116</v>
      </c>
      <c r="B1666" s="4" t="s">
        <v>620</v>
      </c>
      <c r="C1666" s="27" t="str">
        <f>VLOOKUP(B1666,'Plot Info'!$A$2:$T$500,2,FALSE)</f>
        <v>Valles Caldera Upper</v>
      </c>
      <c r="D1666" s="37" t="s">
        <v>576</v>
      </c>
      <c r="E1666" s="4" t="s">
        <v>612</v>
      </c>
      <c r="F1666" s="13" t="s">
        <v>489</v>
      </c>
      <c r="G1666" s="35" t="s">
        <v>615</v>
      </c>
      <c r="H1666">
        <v>16</v>
      </c>
      <c r="I1666" s="12">
        <v>1</v>
      </c>
      <c r="J1666" s="12">
        <v>2</v>
      </c>
      <c r="K1666" s="26">
        <f t="shared" ref="K1666:K1701" si="81">((H1666/2)^2)*PI()*I1666</f>
        <v>201.06192982974676</v>
      </c>
      <c r="L1666" s="27">
        <f>K1666*0.0001*(1/VLOOKUP(B1666,'Plot Info'!$A$2:$T$500,12,FALSE))</f>
        <v>0.3490658503988659</v>
      </c>
      <c r="M1666" s="27">
        <f>I1666*1/(VLOOKUP(B1666,'Plot Info'!$A$2:$T$500,12,FALSE))</f>
        <v>17.361111111111111</v>
      </c>
      <c r="O1666" s="40" t="s">
        <v>489</v>
      </c>
      <c r="P1666" s="12" t="s">
        <v>489</v>
      </c>
    </row>
    <row r="1667" spans="1:16">
      <c r="A1667" s="27" t="str">
        <f t="shared" si="80"/>
        <v>VUB117</v>
      </c>
      <c r="B1667" s="4" t="s">
        <v>620</v>
      </c>
      <c r="C1667" s="27" t="str">
        <f>VLOOKUP(B1667,'Plot Info'!$A$2:$T$500,2,FALSE)</f>
        <v>Valles Caldera Upper</v>
      </c>
      <c r="D1667" s="37" t="s">
        <v>577</v>
      </c>
      <c r="E1667" s="4" t="s">
        <v>613</v>
      </c>
      <c r="F1667" s="13" t="s">
        <v>489</v>
      </c>
      <c r="G1667" s="35" t="s">
        <v>615</v>
      </c>
      <c r="H1667">
        <v>18.2</v>
      </c>
      <c r="I1667" s="12">
        <v>1</v>
      </c>
      <c r="J1667" s="12">
        <v>2</v>
      </c>
      <c r="K1667" s="26">
        <f t="shared" si="81"/>
        <v>260.15528764377075</v>
      </c>
      <c r="L1667" s="27">
        <f>K1667*0.0001*(1/VLOOKUP(B1667,'Plot Info'!$A$2:$T$500,12,FALSE))</f>
        <v>0.45165848549265752</v>
      </c>
      <c r="M1667" s="27">
        <f>I1667*1/(VLOOKUP(B1667,'Plot Info'!$A$2:$T$500,12,FALSE))</f>
        <v>17.361111111111111</v>
      </c>
      <c r="O1667" s="40" t="s">
        <v>489</v>
      </c>
      <c r="P1667" s="12" t="s">
        <v>489</v>
      </c>
    </row>
    <row r="1668" spans="1:16">
      <c r="A1668" s="27" t="str">
        <f t="shared" si="80"/>
        <v>VUB118</v>
      </c>
      <c r="B1668" s="4" t="s">
        <v>620</v>
      </c>
      <c r="C1668" s="27" t="str">
        <f>VLOOKUP(B1668,'Plot Info'!$A$2:$T$500,2,FALSE)</f>
        <v>Valles Caldera Upper</v>
      </c>
      <c r="D1668" s="37" t="s">
        <v>578</v>
      </c>
      <c r="E1668" s="4" t="s">
        <v>612</v>
      </c>
      <c r="F1668" s="13" t="s">
        <v>489</v>
      </c>
      <c r="G1668" s="35" t="s">
        <v>615</v>
      </c>
      <c r="H1668">
        <v>19.3</v>
      </c>
      <c r="I1668" s="12">
        <v>1</v>
      </c>
      <c r="J1668" s="12">
        <v>2</v>
      </c>
      <c r="K1668" s="26">
        <f t="shared" si="81"/>
        <v>292.55296188391554</v>
      </c>
      <c r="L1668" s="27">
        <f>K1668*0.0001*(1/VLOOKUP(B1668,'Plot Info'!$A$2:$T$500,12,FALSE))</f>
        <v>0.50790444771513121</v>
      </c>
      <c r="M1668" s="27">
        <f>I1668*1/(VLOOKUP(B1668,'Plot Info'!$A$2:$T$500,12,FALSE))</f>
        <v>17.361111111111111</v>
      </c>
      <c r="O1668" s="40" t="s">
        <v>489</v>
      </c>
      <c r="P1668" s="12" t="s">
        <v>489</v>
      </c>
    </row>
    <row r="1669" spans="1:16">
      <c r="A1669" s="27" t="str">
        <f t="shared" si="80"/>
        <v>VUB119</v>
      </c>
      <c r="B1669" s="4" t="s">
        <v>620</v>
      </c>
      <c r="C1669" s="27" t="str">
        <f>VLOOKUP(B1669,'Plot Info'!$A$2:$T$500,2,FALSE)</f>
        <v>Valles Caldera Upper</v>
      </c>
      <c r="D1669" s="37" t="s">
        <v>579</v>
      </c>
      <c r="E1669" s="4" t="s">
        <v>612</v>
      </c>
      <c r="F1669" s="13" t="s">
        <v>489</v>
      </c>
      <c r="G1669" s="35" t="s">
        <v>615</v>
      </c>
      <c r="H1669">
        <v>16.899999999999999</v>
      </c>
      <c r="I1669" s="12">
        <v>1</v>
      </c>
      <c r="J1669" s="12">
        <v>2</v>
      </c>
      <c r="K1669" s="26">
        <f t="shared" si="81"/>
        <v>224.31756944794517</v>
      </c>
      <c r="L1669" s="27">
        <f>K1669*0.0001*(1/VLOOKUP(B1669,'Plot Info'!$A$2:$T$500,12,FALSE))</f>
        <v>0.38944022473601592</v>
      </c>
      <c r="M1669" s="27">
        <f>I1669*1/(VLOOKUP(B1669,'Plot Info'!$A$2:$T$500,12,FALSE))</f>
        <v>17.361111111111111</v>
      </c>
      <c r="O1669" s="40" t="s">
        <v>489</v>
      </c>
      <c r="P1669" s="12" t="s">
        <v>489</v>
      </c>
    </row>
    <row r="1670" spans="1:16">
      <c r="A1670" s="27" t="str">
        <f t="shared" si="80"/>
        <v>VUB120</v>
      </c>
      <c r="B1670" s="4" t="s">
        <v>620</v>
      </c>
      <c r="C1670" s="27" t="str">
        <f>VLOOKUP(B1670,'Plot Info'!$A$2:$T$500,2,FALSE)</f>
        <v>Valles Caldera Upper</v>
      </c>
      <c r="D1670" s="37" t="s">
        <v>580</v>
      </c>
      <c r="E1670" s="4" t="s">
        <v>612</v>
      </c>
      <c r="F1670" s="13" t="s">
        <v>489</v>
      </c>
      <c r="G1670" s="35" t="s">
        <v>615</v>
      </c>
      <c r="H1670">
        <v>14.3</v>
      </c>
      <c r="I1670" s="12">
        <v>1</v>
      </c>
      <c r="J1670" s="12">
        <v>2</v>
      </c>
      <c r="K1670" s="26">
        <f t="shared" si="81"/>
        <v>160.6060704331442</v>
      </c>
      <c r="L1670" s="27">
        <f>K1670*0.0001*(1/VLOOKUP(B1670,'Plot Info'!$A$2:$T$500,12,FALSE))</f>
        <v>0.27882998339087534</v>
      </c>
      <c r="M1670" s="27">
        <f>I1670*1/(VLOOKUP(B1670,'Plot Info'!$A$2:$T$500,12,FALSE))</f>
        <v>17.361111111111111</v>
      </c>
      <c r="O1670" s="40" t="s">
        <v>489</v>
      </c>
      <c r="P1670" s="12" t="s">
        <v>489</v>
      </c>
    </row>
    <row r="1671" spans="1:16">
      <c r="A1671" s="27" t="str">
        <f t="shared" si="80"/>
        <v>VUB121</v>
      </c>
      <c r="B1671" s="4" t="s">
        <v>620</v>
      </c>
      <c r="C1671" s="27" t="str">
        <f>VLOOKUP(B1671,'Plot Info'!$A$2:$T$500,2,FALSE)</f>
        <v>Valles Caldera Upper</v>
      </c>
      <c r="D1671" s="37" t="s">
        <v>581</v>
      </c>
      <c r="E1671" s="4" t="s">
        <v>614</v>
      </c>
      <c r="F1671" s="13" t="s">
        <v>489</v>
      </c>
      <c r="G1671" s="35" t="s">
        <v>615</v>
      </c>
      <c r="H1671">
        <v>19.8</v>
      </c>
      <c r="I1671" s="12">
        <v>1</v>
      </c>
      <c r="J1671" s="12">
        <v>2</v>
      </c>
      <c r="K1671" s="26">
        <f t="shared" si="81"/>
        <v>307.90749597833565</v>
      </c>
      <c r="L1671" s="27">
        <f>K1671*0.0001*(1/VLOOKUP(B1671,'Plot Info'!$A$2:$T$500,12,FALSE))</f>
        <v>0.53456162496238835</v>
      </c>
      <c r="M1671" s="27">
        <f>I1671*1/(VLOOKUP(B1671,'Plot Info'!$A$2:$T$500,12,FALSE))</f>
        <v>17.361111111111111</v>
      </c>
      <c r="O1671" s="40" t="s">
        <v>489</v>
      </c>
      <c r="P1671" s="12" t="s">
        <v>489</v>
      </c>
    </row>
    <row r="1672" spans="1:16">
      <c r="A1672" s="27" t="str">
        <f t="shared" si="80"/>
        <v>VUB122</v>
      </c>
      <c r="B1672" s="4" t="s">
        <v>620</v>
      </c>
      <c r="C1672" s="27" t="str">
        <f>VLOOKUP(B1672,'Plot Info'!$A$2:$T$500,2,FALSE)</f>
        <v>Valles Caldera Upper</v>
      </c>
      <c r="D1672" s="37" t="s">
        <v>582</v>
      </c>
      <c r="E1672" s="4" t="s">
        <v>612</v>
      </c>
      <c r="F1672" s="13" t="s">
        <v>489</v>
      </c>
      <c r="G1672" s="35" t="s">
        <v>615</v>
      </c>
      <c r="H1672">
        <v>10.7</v>
      </c>
      <c r="I1672" s="12">
        <v>1</v>
      </c>
      <c r="J1672" s="12">
        <v>2</v>
      </c>
      <c r="K1672" s="26">
        <f t="shared" si="81"/>
        <v>89.920235727373836</v>
      </c>
      <c r="L1672" s="27">
        <f>K1672*0.0001*(1/VLOOKUP(B1672,'Plot Info'!$A$2:$T$500,12,FALSE))</f>
        <v>0.15611152036002401</v>
      </c>
      <c r="M1672" s="27">
        <f>I1672*1/(VLOOKUP(B1672,'Plot Info'!$A$2:$T$500,12,FALSE))</f>
        <v>17.361111111111111</v>
      </c>
      <c r="O1672" s="40" t="s">
        <v>489</v>
      </c>
      <c r="P1672" s="12" t="s">
        <v>489</v>
      </c>
    </row>
    <row r="1673" spans="1:16">
      <c r="A1673" s="27" t="str">
        <f t="shared" si="80"/>
        <v>VUB123</v>
      </c>
      <c r="B1673" s="4" t="s">
        <v>620</v>
      </c>
      <c r="C1673" s="27" t="str">
        <f>VLOOKUP(B1673,'Plot Info'!$A$2:$T$500,2,FALSE)</f>
        <v>Valles Caldera Upper</v>
      </c>
      <c r="D1673" s="37" t="s">
        <v>583</v>
      </c>
      <c r="E1673" s="4" t="s">
        <v>612</v>
      </c>
      <c r="F1673" s="13" t="s">
        <v>489</v>
      </c>
      <c r="G1673" s="35" t="s">
        <v>615</v>
      </c>
      <c r="H1673">
        <v>8.1</v>
      </c>
      <c r="I1673" s="12">
        <v>1</v>
      </c>
      <c r="J1673" s="12">
        <v>2</v>
      </c>
      <c r="K1673" s="26">
        <f t="shared" si="81"/>
        <v>51.529973500506578</v>
      </c>
      <c r="L1673" s="27">
        <f>K1673*0.0001*(1/VLOOKUP(B1673,'Plot Info'!$A$2:$T$500,12,FALSE))</f>
        <v>8.9461759549490594E-2</v>
      </c>
      <c r="M1673" s="27">
        <f>I1673*1/(VLOOKUP(B1673,'Plot Info'!$A$2:$T$500,12,FALSE))</f>
        <v>17.361111111111111</v>
      </c>
      <c r="O1673" s="40" t="s">
        <v>489</v>
      </c>
      <c r="P1673" s="12" t="s">
        <v>489</v>
      </c>
    </row>
    <row r="1674" spans="1:16">
      <c r="A1674" s="27" t="str">
        <f t="shared" si="80"/>
        <v>VUB124</v>
      </c>
      <c r="B1674" s="4" t="s">
        <v>620</v>
      </c>
      <c r="C1674" s="27" t="str">
        <f>VLOOKUP(B1674,'Plot Info'!$A$2:$T$500,2,FALSE)</f>
        <v>Valles Caldera Upper</v>
      </c>
      <c r="D1674" s="37" t="s">
        <v>584</v>
      </c>
      <c r="E1674" s="4" t="s">
        <v>612</v>
      </c>
      <c r="F1674" s="13" t="s">
        <v>489</v>
      </c>
      <c r="G1674" s="35" t="s">
        <v>615</v>
      </c>
      <c r="H1674">
        <v>8.8000000000000007</v>
      </c>
      <c r="I1674" s="12">
        <v>1</v>
      </c>
      <c r="J1674" s="12">
        <v>2</v>
      </c>
      <c r="K1674" s="26">
        <f t="shared" si="81"/>
        <v>60.821233773498406</v>
      </c>
      <c r="L1674" s="27">
        <f>K1674*0.0001*(1/VLOOKUP(B1674,'Plot Info'!$A$2:$T$500,12,FALSE))</f>
        <v>0.10559241974565696</v>
      </c>
      <c r="M1674" s="27">
        <f>I1674*1/(VLOOKUP(B1674,'Plot Info'!$A$2:$T$500,12,FALSE))</f>
        <v>17.361111111111111</v>
      </c>
      <c r="O1674" s="40" t="s">
        <v>489</v>
      </c>
      <c r="P1674" s="12" t="s">
        <v>489</v>
      </c>
    </row>
    <row r="1675" spans="1:16">
      <c r="A1675" s="27" t="str">
        <f t="shared" si="80"/>
        <v>VUB125</v>
      </c>
      <c r="B1675" s="4" t="s">
        <v>620</v>
      </c>
      <c r="C1675" s="27" t="str">
        <f>VLOOKUP(B1675,'Plot Info'!$A$2:$T$500,2,FALSE)</f>
        <v>Valles Caldera Upper</v>
      </c>
      <c r="D1675" s="37" t="s">
        <v>585</v>
      </c>
      <c r="E1675" s="4" t="s">
        <v>612</v>
      </c>
      <c r="F1675" s="13" t="s">
        <v>489</v>
      </c>
      <c r="G1675" s="35" t="s">
        <v>615</v>
      </c>
      <c r="H1675">
        <v>7.3</v>
      </c>
      <c r="I1675" s="12">
        <v>1</v>
      </c>
      <c r="J1675" s="12">
        <v>2</v>
      </c>
      <c r="K1675" s="26">
        <f t="shared" si="81"/>
        <v>41.853868127450021</v>
      </c>
      <c r="L1675" s="27">
        <f>K1675*0.0001*(1/VLOOKUP(B1675,'Plot Info'!$A$2:$T$500,12,FALSE))</f>
        <v>7.2662965499045176E-2</v>
      </c>
      <c r="M1675" s="27">
        <f>I1675*1/(VLOOKUP(B1675,'Plot Info'!$A$2:$T$500,12,FALSE))</f>
        <v>17.361111111111111</v>
      </c>
      <c r="O1675" s="40" t="s">
        <v>489</v>
      </c>
      <c r="P1675" s="12" t="s">
        <v>489</v>
      </c>
    </row>
    <row r="1676" spans="1:16">
      <c r="A1676" s="27" t="str">
        <f t="shared" si="80"/>
        <v>VUB126</v>
      </c>
      <c r="B1676" s="4" t="s">
        <v>620</v>
      </c>
      <c r="C1676" s="27" t="str">
        <f>VLOOKUP(B1676,'Plot Info'!$A$2:$T$500,2,FALSE)</f>
        <v>Valles Caldera Upper</v>
      </c>
      <c r="D1676" s="37" t="s">
        <v>586</v>
      </c>
      <c r="E1676" s="4" t="s">
        <v>612</v>
      </c>
      <c r="F1676" s="13" t="s">
        <v>489</v>
      </c>
      <c r="G1676" s="35" t="s">
        <v>615</v>
      </c>
      <c r="H1676">
        <v>10.1</v>
      </c>
      <c r="I1676" s="12">
        <v>1</v>
      </c>
      <c r="J1676" s="12">
        <v>2</v>
      </c>
      <c r="K1676" s="26">
        <f t="shared" si="81"/>
        <v>80.118466648173694</v>
      </c>
      <c r="L1676" s="27">
        <f>K1676*0.0001*(1/VLOOKUP(B1676,'Plot Info'!$A$2:$T$500,12,FALSE))</f>
        <v>0.13909456015307933</v>
      </c>
      <c r="M1676" s="27">
        <f>I1676*1/(VLOOKUP(B1676,'Plot Info'!$A$2:$T$500,12,FALSE))</f>
        <v>17.361111111111111</v>
      </c>
      <c r="O1676" s="40" t="s">
        <v>489</v>
      </c>
      <c r="P1676" s="12" t="s">
        <v>489</v>
      </c>
    </row>
    <row r="1677" spans="1:16">
      <c r="A1677" s="27" t="str">
        <f t="shared" si="80"/>
        <v>VUB127</v>
      </c>
      <c r="B1677" s="4" t="s">
        <v>620</v>
      </c>
      <c r="C1677" s="27" t="str">
        <f>VLOOKUP(B1677,'Plot Info'!$A$2:$T$500,2,FALSE)</f>
        <v>Valles Caldera Upper</v>
      </c>
      <c r="D1677" s="37" t="s">
        <v>587</v>
      </c>
      <c r="E1677" s="4" t="s">
        <v>612</v>
      </c>
      <c r="F1677" s="13" t="s">
        <v>489</v>
      </c>
      <c r="G1677" s="35" t="s">
        <v>615</v>
      </c>
      <c r="H1677">
        <v>35.6</v>
      </c>
      <c r="I1677" s="12">
        <v>1</v>
      </c>
      <c r="J1677" s="12">
        <v>2</v>
      </c>
      <c r="K1677" s="26">
        <f t="shared" si="81"/>
        <v>995.38221636339017</v>
      </c>
      <c r="L1677" s="27">
        <f>K1677*0.0001*(1/VLOOKUP(B1677,'Plot Info'!$A$2:$T$500,12,FALSE))</f>
        <v>1.7280941256308857</v>
      </c>
      <c r="M1677" s="27">
        <f>I1677*1/(VLOOKUP(B1677,'Plot Info'!$A$2:$T$500,12,FALSE))</f>
        <v>17.361111111111111</v>
      </c>
      <c r="O1677" s="40" t="s">
        <v>489</v>
      </c>
      <c r="P1677" s="12" t="s">
        <v>489</v>
      </c>
    </row>
    <row r="1678" spans="1:16">
      <c r="A1678" s="27" t="str">
        <f t="shared" si="80"/>
        <v>VUB128</v>
      </c>
      <c r="B1678" s="4" t="s">
        <v>620</v>
      </c>
      <c r="C1678" s="27" t="str">
        <f>VLOOKUP(B1678,'Plot Info'!$A$2:$T$500,2,FALSE)</f>
        <v>Valles Caldera Upper</v>
      </c>
      <c r="D1678" s="37" t="s">
        <v>588</v>
      </c>
      <c r="E1678" s="4" t="s">
        <v>612</v>
      </c>
      <c r="F1678" s="13" t="s">
        <v>489</v>
      </c>
      <c r="G1678" s="35" t="s">
        <v>615</v>
      </c>
      <c r="H1678">
        <v>33.799999999999997</v>
      </c>
      <c r="I1678" s="12">
        <v>1</v>
      </c>
      <c r="J1678" s="12">
        <v>2</v>
      </c>
      <c r="K1678" s="26">
        <f t="shared" si="81"/>
        <v>897.2702777917807</v>
      </c>
      <c r="L1678" s="27">
        <f>K1678*0.0001*(1/VLOOKUP(B1678,'Plot Info'!$A$2:$T$500,12,FALSE))</f>
        <v>1.5577608989440637</v>
      </c>
      <c r="M1678" s="27">
        <f>I1678*1/(VLOOKUP(B1678,'Plot Info'!$A$2:$T$500,12,FALSE))</f>
        <v>17.361111111111111</v>
      </c>
      <c r="O1678" s="40" t="s">
        <v>489</v>
      </c>
      <c r="P1678" s="12" t="s">
        <v>489</v>
      </c>
    </row>
    <row r="1679" spans="1:16">
      <c r="A1679" s="27" t="str">
        <f t="shared" si="80"/>
        <v>VUB129</v>
      </c>
      <c r="B1679" s="4" t="s">
        <v>620</v>
      </c>
      <c r="C1679" s="27" t="str">
        <f>VLOOKUP(B1679,'Plot Info'!$A$2:$T$500,2,FALSE)</f>
        <v>Valles Caldera Upper</v>
      </c>
      <c r="D1679" s="37" t="s">
        <v>589</v>
      </c>
      <c r="E1679" s="4" t="s">
        <v>612</v>
      </c>
      <c r="F1679" s="13" t="s">
        <v>489</v>
      </c>
      <c r="G1679" s="35" t="s">
        <v>615</v>
      </c>
      <c r="H1679">
        <v>21.1</v>
      </c>
      <c r="I1679" s="12">
        <v>1</v>
      </c>
      <c r="J1679" s="12">
        <v>2</v>
      </c>
      <c r="K1679" s="26">
        <f t="shared" si="81"/>
        <v>349.66711632617796</v>
      </c>
      <c r="L1679" s="27">
        <f>K1679*0.0001*(1/VLOOKUP(B1679,'Plot Info'!$A$2:$T$500,12,FALSE))</f>
        <v>0.607060965844059</v>
      </c>
      <c r="M1679" s="27">
        <f>I1679*1/(VLOOKUP(B1679,'Plot Info'!$A$2:$T$500,12,FALSE))</f>
        <v>17.361111111111111</v>
      </c>
      <c r="O1679" s="40" t="s">
        <v>489</v>
      </c>
      <c r="P1679" s="12" t="s">
        <v>489</v>
      </c>
    </row>
    <row r="1680" spans="1:16">
      <c r="A1680" s="27" t="str">
        <f t="shared" si="80"/>
        <v>VUB130</v>
      </c>
      <c r="B1680" s="4" t="s">
        <v>620</v>
      </c>
      <c r="C1680" s="27" t="str">
        <f>VLOOKUP(B1680,'Plot Info'!$A$2:$T$500,2,FALSE)</f>
        <v>Valles Caldera Upper</v>
      </c>
      <c r="D1680" s="37" t="s">
        <v>590</v>
      </c>
      <c r="E1680" s="4" t="s">
        <v>612</v>
      </c>
      <c r="F1680" s="13" t="s">
        <v>489</v>
      </c>
      <c r="G1680" s="35" t="s">
        <v>615</v>
      </c>
      <c r="H1680">
        <v>15.5</v>
      </c>
      <c r="I1680" s="12">
        <v>1</v>
      </c>
      <c r="J1680" s="12">
        <v>2</v>
      </c>
      <c r="K1680" s="26">
        <f t="shared" si="81"/>
        <v>188.69190875623696</v>
      </c>
      <c r="L1680" s="27">
        <f>K1680*0.0001*(1/VLOOKUP(B1680,'Plot Info'!$A$2:$T$500,12,FALSE))</f>
        <v>0.32759011936846694</v>
      </c>
      <c r="M1680" s="27">
        <f>I1680*1/(VLOOKUP(B1680,'Plot Info'!$A$2:$T$500,12,FALSE))</f>
        <v>17.361111111111111</v>
      </c>
      <c r="O1680" s="40" t="s">
        <v>489</v>
      </c>
      <c r="P1680" s="12" t="s">
        <v>489</v>
      </c>
    </row>
    <row r="1681" spans="1:16">
      <c r="A1681" s="27" t="str">
        <f t="shared" si="80"/>
        <v>VUB131</v>
      </c>
      <c r="B1681" s="4" t="s">
        <v>620</v>
      </c>
      <c r="C1681" s="27" t="str">
        <f>VLOOKUP(B1681,'Plot Info'!$A$2:$T$500,2,FALSE)</f>
        <v>Valles Caldera Upper</v>
      </c>
      <c r="D1681" s="37" t="s">
        <v>591</v>
      </c>
      <c r="E1681" s="4" t="s">
        <v>613</v>
      </c>
      <c r="F1681" s="13" t="s">
        <v>489</v>
      </c>
      <c r="G1681" s="35" t="s">
        <v>615</v>
      </c>
      <c r="H1681">
        <v>15.1</v>
      </c>
      <c r="I1681" s="12">
        <v>1</v>
      </c>
      <c r="J1681" s="12">
        <v>2</v>
      </c>
      <c r="K1681" s="26">
        <f t="shared" si="81"/>
        <v>179.07863523625218</v>
      </c>
      <c r="L1681" s="27">
        <f>K1681*0.0001*(1/VLOOKUP(B1681,'Plot Info'!$A$2:$T$500,12,FALSE))</f>
        <v>0.31090040839627114</v>
      </c>
      <c r="M1681" s="27">
        <f>I1681*1/(VLOOKUP(B1681,'Plot Info'!$A$2:$T$500,12,FALSE))</f>
        <v>17.361111111111111</v>
      </c>
      <c r="O1681" s="40" t="s">
        <v>489</v>
      </c>
      <c r="P1681" s="12" t="s">
        <v>489</v>
      </c>
    </row>
    <row r="1682" spans="1:16">
      <c r="A1682" s="27" t="str">
        <f t="shared" si="80"/>
        <v>VUB132</v>
      </c>
      <c r="B1682" s="4" t="s">
        <v>620</v>
      </c>
      <c r="C1682" s="27" t="str">
        <f>VLOOKUP(B1682,'Plot Info'!$A$2:$T$500,2,FALSE)</f>
        <v>Valles Caldera Upper</v>
      </c>
      <c r="D1682" s="37" t="s">
        <v>592</v>
      </c>
      <c r="E1682" s="4" t="s">
        <v>612</v>
      </c>
      <c r="F1682" s="13" t="s">
        <v>489</v>
      </c>
      <c r="G1682" s="35" t="s">
        <v>615</v>
      </c>
      <c r="H1682">
        <v>15.2</v>
      </c>
      <c r="I1682" s="12">
        <v>1</v>
      </c>
      <c r="J1682" s="12">
        <v>2</v>
      </c>
      <c r="K1682" s="26">
        <f t="shared" si="81"/>
        <v>181.45839167134645</v>
      </c>
      <c r="L1682" s="27">
        <f>K1682*0.0001*(1/VLOOKUP(B1682,'Plot Info'!$A$2:$T$500,12,FALSE))</f>
        <v>0.31503192998497648</v>
      </c>
      <c r="M1682" s="27">
        <f>I1682*1/(VLOOKUP(B1682,'Plot Info'!$A$2:$T$500,12,FALSE))</f>
        <v>17.361111111111111</v>
      </c>
      <c r="O1682" s="40" t="s">
        <v>489</v>
      </c>
      <c r="P1682" s="12" t="s">
        <v>489</v>
      </c>
    </row>
    <row r="1683" spans="1:16">
      <c r="A1683" s="27" t="str">
        <f t="shared" si="80"/>
        <v>VUB133</v>
      </c>
      <c r="B1683" s="4" t="s">
        <v>620</v>
      </c>
      <c r="C1683" s="27" t="str">
        <f>VLOOKUP(B1683,'Plot Info'!$A$2:$T$500,2,FALSE)</f>
        <v>Valles Caldera Upper</v>
      </c>
      <c r="D1683" s="37" t="s">
        <v>593</v>
      </c>
      <c r="E1683" s="4" t="s">
        <v>612</v>
      </c>
      <c r="F1683" s="13" t="s">
        <v>489</v>
      </c>
      <c r="G1683" s="35" t="s">
        <v>615</v>
      </c>
      <c r="H1683">
        <v>25.6</v>
      </c>
      <c r="I1683" s="12">
        <v>1</v>
      </c>
      <c r="J1683" s="12">
        <v>2</v>
      </c>
      <c r="K1683" s="26">
        <f t="shared" si="81"/>
        <v>514.71854036415175</v>
      </c>
      <c r="L1683" s="27">
        <f>K1683*0.0001*(1/VLOOKUP(B1683,'Plot Info'!$A$2:$T$500,12,FALSE))</f>
        <v>0.89360857702109686</v>
      </c>
      <c r="M1683" s="27">
        <f>I1683*1/(VLOOKUP(B1683,'Plot Info'!$A$2:$T$500,12,FALSE))</f>
        <v>17.361111111111111</v>
      </c>
      <c r="O1683" s="40" t="s">
        <v>489</v>
      </c>
      <c r="P1683" s="12" t="s">
        <v>489</v>
      </c>
    </row>
    <row r="1684" spans="1:16">
      <c r="A1684" s="27" t="str">
        <f t="shared" si="80"/>
        <v>VUB134</v>
      </c>
      <c r="B1684" s="4" t="s">
        <v>620</v>
      </c>
      <c r="C1684" s="27" t="str">
        <f>VLOOKUP(B1684,'Plot Info'!$A$2:$T$500,2,FALSE)</f>
        <v>Valles Caldera Upper</v>
      </c>
      <c r="D1684" s="37" t="s">
        <v>594</v>
      </c>
      <c r="E1684" s="4" t="s">
        <v>612</v>
      </c>
      <c r="F1684" s="13" t="s">
        <v>489</v>
      </c>
      <c r="G1684" s="35" t="s">
        <v>615</v>
      </c>
      <c r="H1684">
        <v>23.1</v>
      </c>
      <c r="I1684" s="12">
        <v>1</v>
      </c>
      <c r="J1684" s="12">
        <v>2</v>
      </c>
      <c r="K1684" s="26">
        <f t="shared" si="81"/>
        <v>419.09631397051237</v>
      </c>
      <c r="L1684" s="27">
        <f>K1684*0.0001*(1/VLOOKUP(B1684,'Plot Info'!$A$2:$T$500,12,FALSE))</f>
        <v>0.72759776730991743</v>
      </c>
      <c r="M1684" s="27">
        <f>I1684*1/(VLOOKUP(B1684,'Plot Info'!$A$2:$T$500,12,FALSE))</f>
        <v>17.361111111111111</v>
      </c>
      <c r="O1684" s="40" t="s">
        <v>489</v>
      </c>
      <c r="P1684" s="12" t="s">
        <v>489</v>
      </c>
    </row>
    <row r="1685" spans="1:16">
      <c r="A1685" s="27" t="str">
        <f t="shared" si="80"/>
        <v>VUB135</v>
      </c>
      <c r="B1685" s="4" t="s">
        <v>620</v>
      </c>
      <c r="C1685" s="27" t="str">
        <f>VLOOKUP(B1685,'Plot Info'!$A$2:$T$500,2,FALSE)</f>
        <v>Valles Caldera Upper</v>
      </c>
      <c r="D1685" s="37" t="s">
        <v>595</v>
      </c>
      <c r="E1685" s="4" t="s">
        <v>612</v>
      </c>
      <c r="F1685" s="13" t="s">
        <v>489</v>
      </c>
      <c r="G1685" s="35" t="s">
        <v>615</v>
      </c>
      <c r="H1685">
        <v>9.1</v>
      </c>
      <c r="I1685" s="12">
        <v>1</v>
      </c>
      <c r="J1685" s="12">
        <v>2</v>
      </c>
      <c r="K1685" s="26">
        <f t="shared" si="81"/>
        <v>65.038821910942687</v>
      </c>
      <c r="L1685" s="27">
        <f>K1685*0.0001*(1/VLOOKUP(B1685,'Plot Info'!$A$2:$T$500,12,FALSE))</f>
        <v>0.11291462137316438</v>
      </c>
      <c r="M1685" s="27">
        <f>I1685*1/(VLOOKUP(B1685,'Plot Info'!$A$2:$T$500,12,FALSE))</f>
        <v>17.361111111111111</v>
      </c>
      <c r="O1685" s="40" t="s">
        <v>489</v>
      </c>
      <c r="P1685" s="12" t="s">
        <v>489</v>
      </c>
    </row>
    <row r="1686" spans="1:16">
      <c r="A1686" s="27" t="str">
        <f t="shared" si="80"/>
        <v>VUB136</v>
      </c>
      <c r="B1686" s="4" t="s">
        <v>620</v>
      </c>
      <c r="C1686" s="27" t="str">
        <f>VLOOKUP(B1686,'Plot Info'!$A$2:$T$500,2,FALSE)</f>
        <v>Valles Caldera Upper</v>
      </c>
      <c r="D1686" s="37" t="s">
        <v>596</v>
      </c>
      <c r="E1686" s="4" t="s">
        <v>613</v>
      </c>
      <c r="F1686" s="13" t="s">
        <v>489</v>
      </c>
      <c r="G1686" s="35" t="s">
        <v>615</v>
      </c>
      <c r="H1686">
        <v>10</v>
      </c>
      <c r="I1686" s="12">
        <v>1</v>
      </c>
      <c r="J1686" s="12">
        <v>2</v>
      </c>
      <c r="K1686" s="26">
        <f t="shared" si="81"/>
        <v>78.539816339744831</v>
      </c>
      <c r="L1686" s="27">
        <f>K1686*0.0001*(1/VLOOKUP(B1686,'Plot Info'!$A$2:$T$500,12,FALSE))</f>
        <v>0.13635384781205701</v>
      </c>
      <c r="M1686" s="27">
        <f>I1686*1/(VLOOKUP(B1686,'Plot Info'!$A$2:$T$500,12,FALSE))</f>
        <v>17.361111111111111</v>
      </c>
      <c r="O1686" s="40" t="s">
        <v>489</v>
      </c>
      <c r="P1686" s="12" t="s">
        <v>489</v>
      </c>
    </row>
    <row r="1687" spans="1:16">
      <c r="A1687" s="27" t="str">
        <f t="shared" si="80"/>
        <v>VUB137</v>
      </c>
      <c r="B1687" s="4" t="s">
        <v>620</v>
      </c>
      <c r="C1687" s="27" t="str">
        <f>VLOOKUP(B1687,'Plot Info'!$A$2:$T$500,2,FALSE)</f>
        <v>Valles Caldera Upper</v>
      </c>
      <c r="D1687" s="37" t="s">
        <v>597</v>
      </c>
      <c r="E1687" s="4" t="s">
        <v>612</v>
      </c>
      <c r="F1687" s="13" t="s">
        <v>489</v>
      </c>
      <c r="G1687" s="35" t="s">
        <v>615</v>
      </c>
      <c r="H1687">
        <v>35.5</v>
      </c>
      <c r="I1687" s="12">
        <v>1</v>
      </c>
      <c r="J1687" s="12">
        <v>2</v>
      </c>
      <c r="K1687" s="26">
        <f t="shared" si="81"/>
        <v>989.79803542163415</v>
      </c>
      <c r="L1687" s="27">
        <f>K1687*0.0001*(1/VLOOKUP(B1687,'Plot Info'!$A$2:$T$500,12,FALSE))</f>
        <v>1.7183993670514481</v>
      </c>
      <c r="M1687" s="27">
        <f>I1687*1/(VLOOKUP(B1687,'Plot Info'!$A$2:$T$500,12,FALSE))</f>
        <v>17.361111111111111</v>
      </c>
      <c r="O1687" s="40" t="s">
        <v>489</v>
      </c>
      <c r="P1687" s="12" t="s">
        <v>489</v>
      </c>
    </row>
    <row r="1688" spans="1:16">
      <c r="A1688" s="27" t="str">
        <f t="shared" si="80"/>
        <v>VUB138</v>
      </c>
      <c r="B1688" s="4" t="s">
        <v>620</v>
      </c>
      <c r="C1688" s="27" t="str">
        <f>VLOOKUP(B1688,'Plot Info'!$A$2:$T$500,2,FALSE)</f>
        <v>Valles Caldera Upper</v>
      </c>
      <c r="D1688" s="37" t="s">
        <v>598</v>
      </c>
      <c r="E1688" s="4" t="s">
        <v>612</v>
      </c>
      <c r="F1688" s="13" t="s">
        <v>489</v>
      </c>
      <c r="G1688" s="35" t="s">
        <v>615</v>
      </c>
      <c r="H1688">
        <v>10</v>
      </c>
      <c r="I1688" s="12">
        <v>1</v>
      </c>
      <c r="J1688" s="12">
        <v>2</v>
      </c>
      <c r="K1688" s="26">
        <f t="shared" si="81"/>
        <v>78.539816339744831</v>
      </c>
      <c r="L1688" s="27">
        <f>K1688*0.0001*(1/VLOOKUP(B1688,'Plot Info'!$A$2:$T$500,12,FALSE))</f>
        <v>0.13635384781205701</v>
      </c>
      <c r="M1688" s="27">
        <f>I1688*1/(VLOOKUP(B1688,'Plot Info'!$A$2:$T$500,12,FALSE))</f>
        <v>17.361111111111111</v>
      </c>
      <c r="O1688" s="40" t="s">
        <v>489</v>
      </c>
      <c r="P1688" s="12" t="s">
        <v>489</v>
      </c>
    </row>
    <row r="1689" spans="1:16">
      <c r="A1689" s="27" t="str">
        <f t="shared" si="80"/>
        <v>VUB139</v>
      </c>
      <c r="B1689" s="4" t="s">
        <v>620</v>
      </c>
      <c r="C1689" s="27" t="str">
        <f>VLOOKUP(B1689,'Plot Info'!$A$2:$T$500,2,FALSE)</f>
        <v>Valles Caldera Upper</v>
      </c>
      <c r="D1689" s="37" t="s">
        <v>599</v>
      </c>
      <c r="E1689" s="4" t="s">
        <v>613</v>
      </c>
      <c r="F1689" s="13" t="s">
        <v>489</v>
      </c>
      <c r="G1689" s="35" t="s">
        <v>615</v>
      </c>
      <c r="H1689">
        <v>33.6</v>
      </c>
      <c r="I1689" s="12">
        <v>1</v>
      </c>
      <c r="J1689" s="12">
        <v>2</v>
      </c>
      <c r="K1689" s="26">
        <f t="shared" si="81"/>
        <v>886.6831105491832</v>
      </c>
      <c r="L1689" s="27">
        <f>K1689*0.0001*(1/VLOOKUP(B1689,'Plot Info'!$A$2:$T$500,12,FALSE))</f>
        <v>1.5393804002589986</v>
      </c>
      <c r="M1689" s="27">
        <f>I1689*1/(VLOOKUP(B1689,'Plot Info'!$A$2:$T$500,12,FALSE))</f>
        <v>17.361111111111111</v>
      </c>
      <c r="O1689" s="40" t="s">
        <v>489</v>
      </c>
      <c r="P1689" s="12" t="s">
        <v>489</v>
      </c>
    </row>
    <row r="1690" spans="1:16">
      <c r="A1690" s="27" t="str">
        <f t="shared" si="80"/>
        <v>VUB140</v>
      </c>
      <c r="B1690" s="4" t="s">
        <v>620</v>
      </c>
      <c r="C1690" s="27" t="str">
        <f>VLOOKUP(B1690,'Plot Info'!$A$2:$T$500,2,FALSE)</f>
        <v>Valles Caldera Upper</v>
      </c>
      <c r="D1690" s="37" t="s">
        <v>600</v>
      </c>
      <c r="E1690" s="4" t="s">
        <v>613</v>
      </c>
      <c r="F1690" s="13" t="s">
        <v>489</v>
      </c>
      <c r="G1690" s="35" t="s">
        <v>615</v>
      </c>
      <c r="H1690">
        <v>31.7</v>
      </c>
      <c r="I1690" s="12">
        <v>1</v>
      </c>
      <c r="J1690" s="12">
        <v>2</v>
      </c>
      <c r="K1690" s="26">
        <f t="shared" si="81"/>
        <v>789.23876041646179</v>
      </c>
      <c r="L1690" s="27">
        <f>K1690*0.0001*(1/VLOOKUP(B1690,'Plot Info'!$A$2:$T$500,12,FALSE))</f>
        <v>1.3702061812785795</v>
      </c>
      <c r="M1690" s="27">
        <f>I1690*1/(VLOOKUP(B1690,'Plot Info'!$A$2:$T$500,12,FALSE))</f>
        <v>17.361111111111111</v>
      </c>
      <c r="O1690" s="40" t="s">
        <v>489</v>
      </c>
      <c r="P1690" s="12" t="s">
        <v>489</v>
      </c>
    </row>
    <row r="1691" spans="1:16">
      <c r="A1691" s="27" t="str">
        <f t="shared" si="80"/>
        <v>VUB141</v>
      </c>
      <c r="B1691" s="4" t="s">
        <v>620</v>
      </c>
      <c r="C1691" s="27" t="str">
        <f>VLOOKUP(B1691,'Plot Info'!$A$2:$T$500,2,FALSE)</f>
        <v>Valles Caldera Upper</v>
      </c>
      <c r="D1691" s="37" t="s">
        <v>601</v>
      </c>
      <c r="E1691" s="4" t="s">
        <v>613</v>
      </c>
      <c r="F1691" s="13" t="s">
        <v>489</v>
      </c>
      <c r="G1691" s="35" t="s">
        <v>615</v>
      </c>
      <c r="H1691">
        <v>12.8</v>
      </c>
      <c r="I1691" s="12">
        <v>1</v>
      </c>
      <c r="J1691" s="12">
        <v>2</v>
      </c>
      <c r="K1691" s="26">
        <f t="shared" si="81"/>
        <v>128.67963509103794</v>
      </c>
      <c r="L1691" s="27">
        <f>K1691*0.0001*(1/VLOOKUP(B1691,'Plot Info'!$A$2:$T$500,12,FALSE))</f>
        <v>0.22340214425527422</v>
      </c>
      <c r="M1691" s="27">
        <f>I1691*1/(VLOOKUP(B1691,'Plot Info'!$A$2:$T$500,12,FALSE))</f>
        <v>17.361111111111111</v>
      </c>
      <c r="O1691" s="40" t="s">
        <v>489</v>
      </c>
      <c r="P1691" s="12" t="s">
        <v>489</v>
      </c>
    </row>
    <row r="1692" spans="1:16">
      <c r="A1692" s="27" t="str">
        <f t="shared" si="80"/>
        <v>VUB142</v>
      </c>
      <c r="B1692" s="4" t="s">
        <v>620</v>
      </c>
      <c r="C1692" s="27" t="str">
        <f>VLOOKUP(B1692,'Plot Info'!$A$2:$T$500,2,FALSE)</f>
        <v>Valles Caldera Upper</v>
      </c>
      <c r="D1692" s="37" t="s">
        <v>602</v>
      </c>
      <c r="E1692" s="4" t="s">
        <v>612</v>
      </c>
      <c r="F1692" s="13" t="s">
        <v>489</v>
      </c>
      <c r="G1692" s="35" t="s">
        <v>615</v>
      </c>
      <c r="H1692">
        <v>6.8</v>
      </c>
      <c r="I1692" s="12">
        <v>1</v>
      </c>
      <c r="J1692" s="12">
        <v>2</v>
      </c>
      <c r="K1692" s="26">
        <f t="shared" si="81"/>
        <v>36.316811075498002</v>
      </c>
      <c r="L1692" s="27">
        <f>K1692*0.0001*(1/VLOOKUP(B1692,'Plot Info'!$A$2:$T$500,12,FALSE))</f>
        <v>6.3050019228295145E-2</v>
      </c>
      <c r="M1692" s="27">
        <f>I1692*1/(VLOOKUP(B1692,'Plot Info'!$A$2:$T$500,12,FALSE))</f>
        <v>17.361111111111111</v>
      </c>
      <c r="O1692" s="40" t="s">
        <v>489</v>
      </c>
      <c r="P1692" s="12" t="s">
        <v>489</v>
      </c>
    </row>
    <row r="1693" spans="1:16">
      <c r="A1693" s="27" t="str">
        <f t="shared" si="80"/>
        <v>VUB143</v>
      </c>
      <c r="B1693" s="4" t="s">
        <v>620</v>
      </c>
      <c r="C1693" s="27" t="str">
        <f>VLOOKUP(B1693,'Plot Info'!$A$2:$T$500,2,FALSE)</f>
        <v>Valles Caldera Upper</v>
      </c>
      <c r="D1693" s="37" t="s">
        <v>603</v>
      </c>
      <c r="E1693" s="4" t="s">
        <v>612</v>
      </c>
      <c r="F1693" s="13" t="s">
        <v>489</v>
      </c>
      <c r="G1693" s="35" t="s">
        <v>615</v>
      </c>
      <c r="H1693">
        <v>15.8</v>
      </c>
      <c r="I1693" s="12">
        <v>1</v>
      </c>
      <c r="J1693" s="12">
        <v>2</v>
      </c>
      <c r="K1693" s="26">
        <f t="shared" si="81"/>
        <v>196.066797510539</v>
      </c>
      <c r="L1693" s="27">
        <f>K1693*0.0001*(1/VLOOKUP(B1693,'Plot Info'!$A$2:$T$500,12,FALSE))</f>
        <v>0.34039374567801911</v>
      </c>
      <c r="M1693" s="27">
        <f>I1693*1/(VLOOKUP(B1693,'Plot Info'!$A$2:$T$500,12,FALSE))</f>
        <v>17.361111111111111</v>
      </c>
      <c r="O1693" s="40" t="s">
        <v>489</v>
      </c>
      <c r="P1693" s="12" t="s">
        <v>489</v>
      </c>
    </row>
    <row r="1694" spans="1:16">
      <c r="A1694" s="27" t="str">
        <f t="shared" si="80"/>
        <v>VUB144</v>
      </c>
      <c r="B1694" s="4" t="s">
        <v>620</v>
      </c>
      <c r="C1694" s="27" t="str">
        <f>VLOOKUP(B1694,'Plot Info'!$A$2:$T$500,2,FALSE)</f>
        <v>Valles Caldera Upper</v>
      </c>
      <c r="D1694" s="37" t="s">
        <v>604</v>
      </c>
      <c r="E1694" s="4" t="s">
        <v>612</v>
      </c>
      <c r="F1694" s="13" t="s">
        <v>489</v>
      </c>
      <c r="G1694" s="35" t="s">
        <v>615</v>
      </c>
      <c r="H1694">
        <v>36.6</v>
      </c>
      <c r="I1694" s="12">
        <v>1</v>
      </c>
      <c r="J1694" s="12">
        <v>2</v>
      </c>
      <c r="K1694" s="26">
        <f t="shared" si="81"/>
        <v>1052.0879637606859</v>
      </c>
      <c r="L1694" s="27">
        <f>K1694*0.0001*(1/VLOOKUP(B1694,'Plot Info'!$A$2:$T$500,12,FALSE))</f>
        <v>1.8265416037511908</v>
      </c>
      <c r="M1694" s="27">
        <f>I1694*1/(VLOOKUP(B1694,'Plot Info'!$A$2:$T$500,12,FALSE))</f>
        <v>17.361111111111111</v>
      </c>
      <c r="O1694" s="40" t="s">
        <v>489</v>
      </c>
      <c r="P1694" s="12" t="s">
        <v>489</v>
      </c>
    </row>
    <row r="1695" spans="1:16">
      <c r="A1695" s="27" t="str">
        <f t="shared" si="80"/>
        <v>VUB145</v>
      </c>
      <c r="B1695" s="4" t="s">
        <v>620</v>
      </c>
      <c r="C1695" s="27" t="str">
        <f>VLOOKUP(B1695,'Plot Info'!$A$2:$T$500,2,FALSE)</f>
        <v>Valles Caldera Upper</v>
      </c>
      <c r="D1695" s="37" t="s">
        <v>605</v>
      </c>
      <c r="E1695" s="4" t="s">
        <v>612</v>
      </c>
      <c r="F1695" s="13" t="s">
        <v>489</v>
      </c>
      <c r="G1695" s="35" t="s">
        <v>615</v>
      </c>
      <c r="H1695">
        <v>14.9</v>
      </c>
      <c r="I1695" s="12">
        <v>1</v>
      </c>
      <c r="J1695" s="12">
        <v>2</v>
      </c>
      <c r="K1695" s="26">
        <f t="shared" si="81"/>
        <v>174.36624625586751</v>
      </c>
      <c r="L1695" s="27">
        <f>K1695*0.0001*(1/VLOOKUP(B1695,'Plot Info'!$A$2:$T$500,12,FALSE))</f>
        <v>0.30271917752754773</v>
      </c>
      <c r="M1695" s="27">
        <f>I1695*1/(VLOOKUP(B1695,'Plot Info'!$A$2:$T$500,12,FALSE))</f>
        <v>17.361111111111111</v>
      </c>
      <c r="O1695" s="40" t="s">
        <v>489</v>
      </c>
      <c r="P1695" s="12" t="s">
        <v>489</v>
      </c>
    </row>
    <row r="1696" spans="1:16">
      <c r="A1696" s="27" t="str">
        <f t="shared" si="80"/>
        <v>VUB146</v>
      </c>
      <c r="B1696" s="4" t="s">
        <v>620</v>
      </c>
      <c r="C1696" s="27" t="str">
        <f>VLOOKUP(B1696,'Plot Info'!$A$2:$T$500,2,FALSE)</f>
        <v>Valles Caldera Upper</v>
      </c>
      <c r="D1696" s="37" t="s">
        <v>606</v>
      </c>
      <c r="E1696" s="4" t="s">
        <v>612</v>
      </c>
      <c r="F1696" s="13" t="s">
        <v>489</v>
      </c>
      <c r="G1696" s="35" t="s">
        <v>615</v>
      </c>
      <c r="H1696">
        <v>12.4</v>
      </c>
      <c r="I1696" s="12">
        <v>1</v>
      </c>
      <c r="J1696" s="12">
        <v>2</v>
      </c>
      <c r="K1696" s="26">
        <f t="shared" si="81"/>
        <v>120.76282160399167</v>
      </c>
      <c r="L1696" s="27">
        <f>K1696*0.0001*(1/VLOOKUP(B1696,'Plot Info'!$A$2:$T$500,12,FALSE))</f>
        <v>0.20965767639581886</v>
      </c>
      <c r="M1696" s="27">
        <f>I1696*1/(VLOOKUP(B1696,'Plot Info'!$A$2:$T$500,12,FALSE))</f>
        <v>17.361111111111111</v>
      </c>
      <c r="O1696" s="40" t="s">
        <v>489</v>
      </c>
      <c r="P1696" s="12" t="s">
        <v>489</v>
      </c>
    </row>
    <row r="1697" spans="1:16">
      <c r="A1697" s="27" t="str">
        <f t="shared" si="80"/>
        <v>VUB147</v>
      </c>
      <c r="B1697" s="4" t="s">
        <v>620</v>
      </c>
      <c r="C1697" s="27" t="str">
        <f>VLOOKUP(B1697,'Plot Info'!$A$2:$T$500,2,FALSE)</f>
        <v>Valles Caldera Upper</v>
      </c>
      <c r="D1697" s="37" t="s">
        <v>607</v>
      </c>
      <c r="E1697" s="4" t="s">
        <v>612</v>
      </c>
      <c r="F1697" s="13" t="s">
        <v>489</v>
      </c>
      <c r="G1697" s="35" t="s">
        <v>615</v>
      </c>
      <c r="H1697">
        <v>23.6</v>
      </c>
      <c r="I1697" s="12">
        <v>1</v>
      </c>
      <c r="J1697" s="12">
        <v>2</v>
      </c>
      <c r="K1697" s="26">
        <f t="shared" si="81"/>
        <v>437.43536108584283</v>
      </c>
      <c r="L1697" s="27">
        <f>K1697*0.0001*(1/VLOOKUP(B1697,'Plot Info'!$A$2:$T$500,12,FALSE))</f>
        <v>0.75943639077403269</v>
      </c>
      <c r="M1697" s="27">
        <f>I1697*1/(VLOOKUP(B1697,'Plot Info'!$A$2:$T$500,12,FALSE))</f>
        <v>17.361111111111111</v>
      </c>
      <c r="O1697" s="40" t="s">
        <v>489</v>
      </c>
      <c r="P1697" s="12" t="s">
        <v>489</v>
      </c>
    </row>
    <row r="1698" spans="1:16">
      <c r="A1698" s="27" t="str">
        <f t="shared" si="80"/>
        <v>VUB148</v>
      </c>
      <c r="B1698" s="4" t="s">
        <v>620</v>
      </c>
      <c r="C1698" s="27" t="str">
        <f>VLOOKUP(B1698,'Plot Info'!$A$2:$T$500,2,FALSE)</f>
        <v>Valles Caldera Upper</v>
      </c>
      <c r="D1698" s="37" t="s">
        <v>608</v>
      </c>
      <c r="E1698" s="4" t="s">
        <v>612</v>
      </c>
      <c r="F1698" s="13" t="s">
        <v>489</v>
      </c>
      <c r="G1698" s="35" t="s">
        <v>615</v>
      </c>
      <c r="H1698">
        <v>23.1</v>
      </c>
      <c r="I1698" s="12">
        <v>1</v>
      </c>
      <c r="J1698" s="12">
        <v>2</v>
      </c>
      <c r="K1698" s="26">
        <f t="shared" si="81"/>
        <v>419.09631397051237</v>
      </c>
      <c r="L1698" s="27">
        <f>K1698*0.0001*(1/VLOOKUP(B1698,'Plot Info'!$A$2:$T$500,12,FALSE))</f>
        <v>0.72759776730991743</v>
      </c>
      <c r="M1698" s="27">
        <f>I1698*1/(VLOOKUP(B1698,'Plot Info'!$A$2:$T$500,12,FALSE))</f>
        <v>17.361111111111111</v>
      </c>
      <c r="O1698" s="40" t="s">
        <v>489</v>
      </c>
      <c r="P1698" s="12" t="s">
        <v>489</v>
      </c>
    </row>
    <row r="1699" spans="1:16">
      <c r="A1699" s="27" t="str">
        <f t="shared" si="80"/>
        <v>VUB149</v>
      </c>
      <c r="B1699" s="4" t="s">
        <v>620</v>
      </c>
      <c r="C1699" s="27" t="str">
        <f>VLOOKUP(B1699,'Plot Info'!$A$2:$T$500,2,FALSE)</f>
        <v>Valles Caldera Upper</v>
      </c>
      <c r="D1699" s="37" t="s">
        <v>609</v>
      </c>
      <c r="E1699" s="4" t="s">
        <v>612</v>
      </c>
      <c r="F1699" s="13" t="s">
        <v>489</v>
      </c>
      <c r="G1699" s="35" t="s">
        <v>615</v>
      </c>
      <c r="H1699">
        <v>32</v>
      </c>
      <c r="I1699" s="12">
        <v>1</v>
      </c>
      <c r="J1699" s="12">
        <v>2</v>
      </c>
      <c r="K1699" s="26">
        <f t="shared" si="81"/>
        <v>804.24771931898704</v>
      </c>
      <c r="L1699" s="27">
        <f>K1699*0.0001*(1/VLOOKUP(B1699,'Plot Info'!$A$2:$T$500,12,FALSE))</f>
        <v>1.3962634015954636</v>
      </c>
      <c r="M1699" s="27">
        <f>I1699*1/(VLOOKUP(B1699,'Plot Info'!$A$2:$T$500,12,FALSE))</f>
        <v>17.361111111111111</v>
      </c>
      <c r="O1699" s="40" t="s">
        <v>489</v>
      </c>
      <c r="P1699" s="12" t="s">
        <v>489</v>
      </c>
    </row>
    <row r="1700" spans="1:16">
      <c r="A1700" s="27" t="str">
        <f t="shared" si="80"/>
        <v>VUB150</v>
      </c>
      <c r="B1700" s="4" t="s">
        <v>620</v>
      </c>
      <c r="C1700" s="27" t="str">
        <f>VLOOKUP(B1700,'Plot Info'!$A$2:$T$500,2,FALSE)</f>
        <v>Valles Caldera Upper</v>
      </c>
      <c r="D1700" s="37" t="s">
        <v>610</v>
      </c>
      <c r="E1700" s="4" t="s">
        <v>612</v>
      </c>
      <c r="F1700" s="13" t="s">
        <v>489</v>
      </c>
      <c r="G1700" s="35" t="s">
        <v>615</v>
      </c>
      <c r="H1700">
        <v>15.7</v>
      </c>
      <c r="I1700" s="12">
        <v>1</v>
      </c>
      <c r="J1700" s="12">
        <v>2</v>
      </c>
      <c r="K1700" s="26">
        <f t="shared" si="81"/>
        <v>193.592793295837</v>
      </c>
      <c r="L1700" s="27">
        <f>K1700*0.0001*(1/VLOOKUP(B1700,'Plot Info'!$A$2:$T$500,12,FALSE))</f>
        <v>0.33609859947193926</v>
      </c>
      <c r="M1700" s="27">
        <f>I1700*1/(VLOOKUP(B1700,'Plot Info'!$A$2:$T$500,12,FALSE))</f>
        <v>17.361111111111111</v>
      </c>
      <c r="O1700" s="40" t="s">
        <v>489</v>
      </c>
      <c r="P1700" s="12" t="s">
        <v>489</v>
      </c>
    </row>
    <row r="1701" spans="1:16">
      <c r="A1701" s="27" t="str">
        <f t="shared" si="80"/>
        <v>VUB151</v>
      </c>
      <c r="B1701" s="4" t="s">
        <v>620</v>
      </c>
      <c r="C1701" s="27" t="str">
        <f>VLOOKUP(B1701,'Plot Info'!$A$2:$T$500,2,FALSE)</f>
        <v>Valles Caldera Upper</v>
      </c>
      <c r="D1701" s="37" t="s">
        <v>611</v>
      </c>
      <c r="E1701" s="4" t="s">
        <v>612</v>
      </c>
      <c r="F1701" s="13" t="s">
        <v>489</v>
      </c>
      <c r="G1701" s="35" t="s">
        <v>615</v>
      </c>
      <c r="H1701">
        <v>22.7</v>
      </c>
      <c r="I1701" s="12">
        <v>1</v>
      </c>
      <c r="J1701" s="12">
        <v>2</v>
      </c>
      <c r="K1701" s="26">
        <f t="shared" si="81"/>
        <v>404.7078196170711</v>
      </c>
      <c r="L1701" s="27">
        <f>K1701*0.0001*(1/VLOOKUP(B1701,'Plot Info'!$A$2:$T$500,12,FALSE))</f>
        <v>0.70261774239074848</v>
      </c>
      <c r="M1701" s="27">
        <f>I1701*1/(VLOOKUP(B1701,'Plot Info'!$A$2:$T$500,12,FALSE))</f>
        <v>17.361111111111111</v>
      </c>
      <c r="O1701" s="40" t="s">
        <v>489</v>
      </c>
      <c r="P1701" s="12" t="s">
        <v>489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2687">
    <sortCondition ref="A2:A2687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431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432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447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447</v>
      </c>
      <c r="B55" t="str">
        <f>VLOOKUP(A55,'Plot Info'!$A$2:$BB$500,2,FALSE)</f>
        <v>Duke Hardwood</v>
      </c>
      <c r="C55">
        <v>1</v>
      </c>
      <c r="D55" t="s">
        <v>436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447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447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447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447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447</v>
      </c>
      <c r="B60" t="str">
        <f>VLOOKUP(A60,'Plot Info'!$A$2:$BB$500,2,FALSE)</f>
        <v>Duke Hardwood</v>
      </c>
      <c r="C60">
        <v>1</v>
      </c>
      <c r="D60" t="s">
        <v>451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447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447</v>
      </c>
      <c r="B62" t="str">
        <f>VLOOKUP(A62,'Plot Info'!$A$2:$BB$500,2,FALSE)</f>
        <v>Duke Hardwood</v>
      </c>
      <c r="C62">
        <v>1</v>
      </c>
      <c r="D62" t="s">
        <v>452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454</v>
      </c>
      <c r="B63" t="str">
        <f>VLOOKUP(A63,'Plot Info'!$A$2:$BB$500,2,FALSE)</f>
        <v>Duke Hardwood</v>
      </c>
      <c r="C63">
        <v>1</v>
      </c>
      <c r="D63" t="s">
        <v>458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454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454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454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460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460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460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460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460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460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460</v>
      </c>
      <c r="B73" t="str">
        <f>VLOOKUP(A73,'Plot Info'!$A$2:$BB$500,2,FALSE)</f>
        <v>Duke Loblolly</v>
      </c>
      <c r="C73">
        <v>1</v>
      </c>
      <c r="D73" t="s">
        <v>436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460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460</v>
      </c>
      <c r="B75" t="str">
        <f>VLOOKUP(A75,'Plot Info'!$A$2:$BB$500,2,FALSE)</f>
        <v>Duke Loblolly</v>
      </c>
      <c r="C75">
        <v>1</v>
      </c>
      <c r="D75" t="s">
        <v>467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468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468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468</v>
      </c>
      <c r="B78" t="str">
        <f>VLOOKUP(A78,'Plot Info'!$A$2:$BB$500,2,FALSE)</f>
        <v>Duke Loblolly</v>
      </c>
      <c r="C78">
        <v>1</v>
      </c>
      <c r="D78" t="s">
        <v>452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468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468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468</v>
      </c>
      <c r="B81" t="str">
        <f>VLOOKUP(A81,'Plot Info'!$A$2:$BB$500,2,FALSE)</f>
        <v>Duke Loblolly</v>
      </c>
      <c r="C81">
        <v>1</v>
      </c>
      <c r="D81" t="s">
        <v>436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468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468</v>
      </c>
      <c r="B83" t="str">
        <f>VLOOKUP(A83,'Plot Info'!$A$2:$BB$500,2,FALSE)</f>
        <v>Duke Loblolly</v>
      </c>
      <c r="C83">
        <v>1</v>
      </c>
      <c r="D83" t="s">
        <v>473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468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468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468</v>
      </c>
      <c r="B86" t="str">
        <f>VLOOKUP(A86,'Plot Info'!$A$2:$BB$500,2,FALSE)</f>
        <v>Duke Loblolly</v>
      </c>
      <c r="C86">
        <v>1</v>
      </c>
      <c r="D86" t="s">
        <v>442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474</v>
      </c>
      <c r="B87" t="str">
        <f>VLOOKUP(A87,'Plot Info'!$A$2:$BB$500,2,FALSE)</f>
        <v>Duke Loblolly</v>
      </c>
      <c r="C87">
        <v>1</v>
      </c>
      <c r="D87" t="s">
        <v>480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481</v>
      </c>
    </row>
    <row r="88" spans="1:13">
      <c r="A88" t="s">
        <v>474</v>
      </c>
      <c r="B88" t="str">
        <f>VLOOKUP(A88,'Plot Info'!$A$2:$BB$500,2,FALSE)</f>
        <v>Duke Loblolly</v>
      </c>
      <c r="C88">
        <v>1</v>
      </c>
      <c r="D88" t="s">
        <v>442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474</v>
      </c>
      <c r="B89" t="str">
        <f>VLOOKUP(A89,'Plot Info'!$A$2:$BB$500,2,FALSE)</f>
        <v>Duke Loblolly</v>
      </c>
      <c r="C89">
        <v>1</v>
      </c>
      <c r="D89" t="s">
        <v>436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474</v>
      </c>
      <c r="B90" t="str">
        <f>VLOOKUP(A90,'Plot Info'!$A$2:$BB$500,2,FALSE)</f>
        <v>Duke Loblolly</v>
      </c>
      <c r="C90">
        <v>1</v>
      </c>
      <c r="D90" t="s">
        <v>482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474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474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474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474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474</v>
      </c>
      <c r="B95" t="str">
        <f>VLOOKUP(A95,'Plot Info'!$A$2:$BB$500,2,FALSE)</f>
        <v>Duke Loblolly</v>
      </c>
      <c r="C95">
        <v>1</v>
      </c>
      <c r="D95" t="s">
        <v>483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474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474</v>
      </c>
      <c r="B97" t="str">
        <f>VLOOKUP(A97,'Plot Info'!$A$2:$BB$500,2,FALSE)</f>
        <v>Duke Loblolly</v>
      </c>
      <c r="C97">
        <v>1</v>
      </c>
      <c r="D97" t="s">
        <v>484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474</v>
      </c>
      <c r="B98" t="str">
        <f>VLOOKUP(A98,'Plot Info'!$A$2:$BB$500,2,FALSE)</f>
        <v>Duke Loblolly</v>
      </c>
      <c r="C98">
        <v>1</v>
      </c>
      <c r="D98" t="s">
        <v>437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490</v>
      </c>
      <c r="B99" t="str">
        <f>VLOOKUP(A99,'Plot Info'!$A$2:$BB$500,2,FALSE)</f>
        <v>Savannah River</v>
      </c>
      <c r="C99">
        <v>1</v>
      </c>
      <c r="D99" t="s">
        <v>494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495</v>
      </c>
      <c r="B100" t="str">
        <f>VLOOKUP(A100,'Plot Info'!$A$2:$BB$500,2,FALSE)</f>
        <v>Savannah River</v>
      </c>
      <c r="C100">
        <v>1</v>
      </c>
      <c r="D100" t="s">
        <v>493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495</v>
      </c>
      <c r="B101" t="str">
        <f>VLOOKUP(A101,'Plot Info'!$A$2:$BB$500,2,FALSE)</f>
        <v>Savannah River</v>
      </c>
      <c r="C101">
        <v>1</v>
      </c>
      <c r="D101" t="s">
        <v>494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499</v>
      </c>
      <c r="B102" t="str">
        <f>VLOOKUP(A102,'Plot Info'!$A$2:$BB$500,2,FALSE)</f>
        <v>Savannah River</v>
      </c>
      <c r="C102">
        <v>1</v>
      </c>
      <c r="D102" t="s">
        <v>493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499</v>
      </c>
      <c r="B103" t="str">
        <f>VLOOKUP(A103,'Plot Info'!$A$2:$BB$500,2,FALSE)</f>
        <v>Savannah River</v>
      </c>
      <c r="C103">
        <v>1</v>
      </c>
      <c r="D103" t="s">
        <v>494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504</v>
      </c>
      <c r="B104" t="str">
        <f>VLOOKUP(A104,'Plot Info'!$A$2:$BB$500,2,FALSE)</f>
        <v>Florida Plantation</v>
      </c>
      <c r="C104">
        <v>1</v>
      </c>
      <c r="D104" t="s">
        <v>507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508</v>
      </c>
      <c r="B105" t="str">
        <f>VLOOKUP(A105,'Plot Info'!$A$2:$BB$500,2,FALSE)</f>
        <v>Florida Plantation</v>
      </c>
      <c r="C105">
        <v>1</v>
      </c>
      <c r="D105" t="s">
        <v>510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508</v>
      </c>
      <c r="B106" t="str">
        <f>VLOOKUP(A106,'Plot Info'!$A$2:$BB$500,2,FALSE)</f>
        <v>Florida Plantation</v>
      </c>
      <c r="C106">
        <v>1</v>
      </c>
      <c r="D106" t="s">
        <v>507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435</v>
      </c>
      <c r="AH2" t="s">
        <v>436</v>
      </c>
      <c r="AI2" t="s">
        <v>437</v>
      </c>
      <c r="AJ2" t="s">
        <v>438</v>
      </c>
      <c r="AK2" t="s">
        <v>442</v>
      </c>
      <c r="AL2" t="s">
        <v>443</v>
      </c>
      <c r="AM2" t="s">
        <v>28</v>
      </c>
      <c r="AN2" t="s">
        <v>120</v>
      </c>
      <c r="AO2" t="s">
        <v>456</v>
      </c>
      <c r="AP2" t="s">
        <v>431</v>
      </c>
      <c r="AQ2" t="s">
        <v>461</v>
      </c>
      <c r="AR2" t="s">
        <v>462</v>
      </c>
      <c r="AS2" t="s">
        <v>493</v>
      </c>
      <c r="AT2" t="s">
        <v>494</v>
      </c>
      <c r="AU2" t="s">
        <v>507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433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432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447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454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460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Christine Rollinson</cp:lastModifiedBy>
  <cp:lastPrinted>2012-01-17T01:14:09Z</cp:lastPrinted>
  <dcterms:created xsi:type="dcterms:W3CDTF">2012-01-09T20:27:17Z</dcterms:created>
  <dcterms:modified xsi:type="dcterms:W3CDTF">2015-02-20T16:43:50Z</dcterms:modified>
</cp:coreProperties>
</file>