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4bs\Desktop\"/>
    </mc:Choice>
  </mc:AlternateContent>
  <xr:revisionPtr revIDLastSave="0" documentId="13_ncr:1_{8D7B3BB1-6D1B-4412-ADD9-086F00835DB7}" xr6:coauthVersionLast="47" xr6:coauthVersionMax="47" xr10:uidLastSave="{00000000-0000-0000-0000-000000000000}"/>
  <bookViews>
    <workbookView xWindow="-120" yWindow="-120" windowWidth="20730" windowHeight="11160" activeTab="1" xr2:uid="{658FAFE9-01D5-4901-B8D4-3926C67014CA}"/>
  </bookViews>
  <sheets>
    <sheet name="Moivre" sheetId="2" r:id="rId1"/>
    <sheet name="Exponenci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 s="1"/>
  <c r="O15" i="2"/>
  <c r="O20" i="1"/>
  <c r="O19" i="1"/>
  <c r="O14" i="1"/>
  <c r="O13" i="1"/>
  <c r="O9" i="1"/>
  <c r="O8" i="1"/>
  <c r="O10" i="1" s="1"/>
  <c r="O4" i="1"/>
  <c r="O3" i="1"/>
  <c r="O5" i="1" s="1"/>
  <c r="O22" i="2"/>
  <c r="O21" i="2"/>
  <c r="O10" i="2"/>
  <c r="O9" i="2"/>
  <c r="O3" i="2"/>
  <c r="O4" i="2"/>
  <c r="O23" i="2"/>
  <c r="G27" i="1"/>
  <c r="G26" i="1"/>
  <c r="G21" i="1"/>
  <c r="G22" i="1" s="1"/>
  <c r="G20" i="1"/>
  <c r="G15" i="1"/>
  <c r="G14" i="1"/>
  <c r="G9" i="1"/>
  <c r="G10" i="1" s="1"/>
  <c r="G8" i="1"/>
  <c r="G4" i="1"/>
  <c r="G3" i="1"/>
  <c r="G5" i="1" s="1"/>
  <c r="G28" i="1"/>
  <c r="G29" i="2"/>
  <c r="G28" i="2"/>
  <c r="G23" i="2"/>
  <c r="G22" i="2"/>
  <c r="G24" i="2" s="1"/>
  <c r="G17" i="2"/>
  <c r="G16" i="2"/>
  <c r="G18" i="2"/>
  <c r="G10" i="2"/>
  <c r="G9" i="2"/>
  <c r="G11" i="2" s="1"/>
  <c r="G4" i="2"/>
  <c r="G3" i="2"/>
  <c r="O21" i="1" l="1"/>
  <c r="O15" i="1"/>
  <c r="O11" i="2"/>
  <c r="O5" i="2"/>
  <c r="G16" i="1"/>
  <c r="G30" i="2"/>
  <c r="G5" i="2"/>
</calcChain>
</file>

<file path=xl/sharedStrings.xml><?xml version="1.0" encoding="utf-8"?>
<sst xmlns="http://schemas.openxmlformats.org/spreadsheetml/2006/main" count="167" uniqueCount="14">
  <si>
    <t>w</t>
  </si>
  <si>
    <t>x</t>
  </si>
  <si>
    <t>=</t>
  </si>
  <si>
    <t>Seguro de vida entera/total</t>
  </si>
  <si>
    <t>1er momento</t>
  </si>
  <si>
    <t>2do momento</t>
  </si>
  <si>
    <t>Varianza</t>
  </si>
  <si>
    <t>Temporal a n años</t>
  </si>
  <si>
    <t>n</t>
  </si>
  <si>
    <t>Dotal puro</t>
  </si>
  <si>
    <t>Dotal  a n años</t>
  </si>
  <si>
    <t>Diferida  a n años</t>
  </si>
  <si>
    <t>Continuas</t>
  </si>
  <si>
    <t>Discretas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</si>
</sst>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8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5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225DC63-68AA-456E-B8FD-8F61FB6E8F1C}"/>
                </a:ext>
              </a:extLst>
            </xdr:cNvPr>
            <xdr:cNvSpPr txBox="1"/>
          </xdr:nvSpPr>
          <xdr:spPr>
            <a:xfrm>
              <a:off x="790575" y="6048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225DC63-68AA-456E-B8FD-8F61FB6E8F1C}"/>
                </a:ext>
              </a:extLst>
            </xdr:cNvPr>
            <xdr:cNvSpPr txBox="1"/>
          </xdr:nvSpPr>
          <xdr:spPr>
            <a:xfrm>
              <a:off x="790575" y="6048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11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8CBC2D-53C5-418F-896D-DA9B0B07BED7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8CBC2D-53C5-418F-896D-DA9B0B07BED7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18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95073A-0BA6-46A6-9151-3ED2A9BF5726}"/>
                </a:ext>
              </a:extLst>
            </xdr:cNvPr>
            <xdr:cNvSpPr txBox="1"/>
          </xdr:nvSpPr>
          <xdr:spPr>
            <a:xfrm>
              <a:off x="790575" y="20050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95073A-0BA6-46A6-9151-3ED2A9BF5726}"/>
                </a:ext>
              </a:extLst>
            </xdr:cNvPr>
            <xdr:cNvSpPr txBox="1"/>
          </xdr:nvSpPr>
          <xdr:spPr>
            <a:xfrm>
              <a:off x="790575" y="20050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24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B2F4806-8AA7-4869-BBE6-DEF8088ED062}"/>
                </a:ext>
              </a:extLst>
            </xdr:cNvPr>
            <xdr:cNvSpPr txBox="1"/>
          </xdr:nvSpPr>
          <xdr:spPr>
            <a:xfrm>
              <a:off x="790575" y="33766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B2F4806-8AA7-4869-BBE6-DEF8088ED062}"/>
                </a:ext>
              </a:extLst>
            </xdr:cNvPr>
            <xdr:cNvSpPr txBox="1"/>
          </xdr:nvSpPr>
          <xdr:spPr>
            <a:xfrm>
              <a:off x="790575" y="33766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30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D8747F7-FA65-4143-93B5-38FD362DCE9E}"/>
                </a:ext>
              </a:extLst>
            </xdr:cNvPr>
            <xdr:cNvSpPr txBox="1"/>
          </xdr:nvSpPr>
          <xdr:spPr>
            <a:xfrm>
              <a:off x="790575" y="45577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D8747F7-FA65-4143-93B5-38FD362DCE9E}"/>
                </a:ext>
              </a:extLst>
            </xdr:cNvPr>
            <xdr:cNvSpPr txBox="1"/>
          </xdr:nvSpPr>
          <xdr:spPr>
            <a:xfrm>
              <a:off x="790575" y="45577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5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62F286-1647-4839-B48F-D9FB164DE587}"/>
                </a:ext>
              </a:extLst>
            </xdr:cNvPr>
            <xdr:cNvSpPr txBox="1"/>
          </xdr:nvSpPr>
          <xdr:spPr>
            <a:xfrm>
              <a:off x="790575" y="10239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62F286-1647-4839-B48F-D9FB164DE587}"/>
                </a:ext>
              </a:extLst>
            </xdr:cNvPr>
            <xdr:cNvSpPr txBox="1"/>
          </xdr:nvSpPr>
          <xdr:spPr>
            <a:xfrm>
              <a:off x="790575" y="10239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11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E1F0A6F-DE96-4F66-9B67-79190F01A026}"/>
                </a:ext>
              </a:extLst>
            </xdr:cNvPr>
            <xdr:cNvSpPr txBox="1"/>
          </xdr:nvSpPr>
          <xdr:spPr>
            <a:xfrm>
              <a:off x="790575" y="22050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E1F0A6F-DE96-4F66-9B67-79190F01A026}"/>
                </a:ext>
              </a:extLst>
            </xdr:cNvPr>
            <xdr:cNvSpPr txBox="1"/>
          </xdr:nvSpPr>
          <xdr:spPr>
            <a:xfrm>
              <a:off x="790575" y="22050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18</xdr:row>
      <xdr:rowOff>33337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A98D58-D424-4BC9-8A31-12641C139713}"/>
            </a:ext>
          </a:extLst>
        </xdr:cNvPr>
        <xdr:cNvSpPr txBox="1"/>
      </xdr:nvSpPr>
      <xdr:spPr>
        <a:xfrm>
          <a:off x="6000750" y="3595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9</xdr:col>
      <xdr:colOff>28575</xdr:colOff>
      <xdr:row>17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8DC1D52-00D8-4436-8A5A-17831AD9CC08}"/>
                </a:ext>
              </a:extLst>
            </xdr:cNvPr>
            <xdr:cNvSpPr txBox="1"/>
          </xdr:nvSpPr>
          <xdr:spPr>
            <a:xfrm>
              <a:off x="790575" y="47577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8DC1D52-00D8-4436-8A5A-17831AD9CC08}"/>
                </a:ext>
              </a:extLst>
            </xdr:cNvPr>
            <xdr:cNvSpPr txBox="1"/>
          </xdr:nvSpPr>
          <xdr:spPr>
            <a:xfrm>
              <a:off x="790575" y="47577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23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7F997BD-1F23-4CA7-AFC9-CD96C789F0AC}"/>
                </a:ext>
              </a:extLst>
            </xdr:cNvPr>
            <xdr:cNvSpPr txBox="1"/>
          </xdr:nvSpPr>
          <xdr:spPr>
            <a:xfrm>
              <a:off x="790575" y="59388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7F997BD-1F23-4CA7-AFC9-CD96C789F0AC}"/>
                </a:ext>
              </a:extLst>
            </xdr:cNvPr>
            <xdr:cNvSpPr txBox="1"/>
          </xdr:nvSpPr>
          <xdr:spPr>
            <a:xfrm>
              <a:off x="790575" y="59388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4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69D78A-4AFE-425A-A050-61E28B3C4B13}"/>
                </a:ext>
              </a:extLst>
            </xdr:cNvPr>
            <xdr:cNvSpPr txBox="1"/>
          </xdr:nvSpPr>
          <xdr:spPr>
            <a:xfrm>
              <a:off x="790575" y="10239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69D78A-4AFE-425A-A050-61E28B3C4B13}"/>
                </a:ext>
              </a:extLst>
            </xdr:cNvPr>
            <xdr:cNvSpPr txBox="1"/>
          </xdr:nvSpPr>
          <xdr:spPr>
            <a:xfrm>
              <a:off x="790575" y="102393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3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AE008E8-BF7B-4743-81DF-8EC7F6204C34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AE008E8-BF7B-4743-81DF-8EC7F6204C34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7A12D02-EC16-4F96-8B3D-7A023B0733D9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7A12D02-EC16-4F96-8B3D-7A023B0733D9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8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4F69C58-47A3-4806-B6DD-41574D37F49A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4F69C58-47A3-4806-B6DD-41574D37F49A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15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4F2E9D1-2487-4868-BAA6-94A1151F6754}"/>
                </a:ext>
              </a:extLst>
            </xdr:cNvPr>
            <xdr:cNvSpPr txBox="1"/>
          </xdr:nvSpPr>
          <xdr:spPr>
            <a:xfrm>
              <a:off x="790575" y="18049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4F2E9D1-2487-4868-BAA6-94A1151F6754}"/>
                </a:ext>
              </a:extLst>
            </xdr:cNvPr>
            <xdr:cNvSpPr txBox="1"/>
          </xdr:nvSpPr>
          <xdr:spPr>
            <a:xfrm>
              <a:off x="790575" y="18049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14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067BE56-34F0-4A9A-8214-9B77ED846F9A}"/>
                </a:ext>
              </a:extLst>
            </xdr:cNvPr>
            <xdr:cNvSpPr txBox="1"/>
          </xdr:nvSpPr>
          <xdr:spPr>
            <a:xfrm>
              <a:off x="790575" y="16144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067BE56-34F0-4A9A-8214-9B77ED846F9A}"/>
                </a:ext>
              </a:extLst>
            </xdr:cNvPr>
            <xdr:cNvSpPr txBox="1"/>
          </xdr:nvSpPr>
          <xdr:spPr>
            <a:xfrm>
              <a:off x="790575" y="16144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21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F7ACB75-579E-4C67-908F-2D7CCD7BEAAA}"/>
                </a:ext>
              </a:extLst>
            </xdr:cNvPr>
            <xdr:cNvSpPr txBox="1"/>
          </xdr:nvSpPr>
          <xdr:spPr>
            <a:xfrm>
              <a:off x="790575" y="29860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F7ACB75-579E-4C67-908F-2D7CCD7BEAAA}"/>
                </a:ext>
              </a:extLst>
            </xdr:cNvPr>
            <xdr:cNvSpPr txBox="1"/>
          </xdr:nvSpPr>
          <xdr:spPr>
            <a:xfrm>
              <a:off x="790575" y="29860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20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3F78501-AA84-4B60-964A-47CA1C3BCA9E}"/>
                </a:ext>
              </a:extLst>
            </xdr:cNvPr>
            <xdr:cNvSpPr txBox="1"/>
          </xdr:nvSpPr>
          <xdr:spPr>
            <a:xfrm>
              <a:off x="790575" y="27955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3F78501-AA84-4B60-964A-47CA1C3BCA9E}"/>
                </a:ext>
              </a:extLst>
            </xdr:cNvPr>
            <xdr:cNvSpPr txBox="1"/>
          </xdr:nvSpPr>
          <xdr:spPr>
            <a:xfrm>
              <a:off x="790575" y="27955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27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B8FE4FB-18A2-4C5F-8BC5-06E5B540087A}"/>
                </a:ext>
              </a:extLst>
            </xdr:cNvPr>
            <xdr:cNvSpPr txBox="1"/>
          </xdr:nvSpPr>
          <xdr:spPr>
            <a:xfrm>
              <a:off x="790575" y="29860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B8FE4FB-18A2-4C5F-8BC5-06E5B540087A}"/>
                </a:ext>
              </a:extLst>
            </xdr:cNvPr>
            <xdr:cNvSpPr txBox="1"/>
          </xdr:nvSpPr>
          <xdr:spPr>
            <a:xfrm>
              <a:off x="790575" y="29860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26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845B094-F86A-41DC-8FC7-BDD195E744AA}"/>
                </a:ext>
              </a:extLst>
            </xdr:cNvPr>
            <xdr:cNvSpPr txBox="1"/>
          </xdr:nvSpPr>
          <xdr:spPr>
            <a:xfrm>
              <a:off x="790575" y="27955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845B094-F86A-41DC-8FC7-BDD195E744AA}"/>
                </a:ext>
              </a:extLst>
            </xdr:cNvPr>
            <xdr:cNvSpPr txBox="1"/>
          </xdr:nvSpPr>
          <xdr:spPr>
            <a:xfrm>
              <a:off x="790575" y="27955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4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8489038-E3E6-4564-A570-3649A477AA6D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8489038-E3E6-4564-A570-3649A477AA6D}"/>
                </a:ext>
              </a:extLst>
            </xdr:cNvPr>
            <xdr:cNvSpPr txBox="1"/>
          </xdr:nvSpPr>
          <xdr:spPr>
            <a:xfrm>
              <a:off x="790575" y="8239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3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23176D4-86D8-41A2-BA02-6FD307665793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23176D4-86D8-41A2-BA02-6FD307665793}"/>
                </a:ext>
              </a:extLst>
            </xdr:cNvPr>
            <xdr:cNvSpPr txBox="1"/>
          </xdr:nvSpPr>
          <xdr:spPr>
            <a:xfrm>
              <a:off x="790575" y="633412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9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DBBCF08-229A-4BC2-B8D1-CD461AD8D171}"/>
                </a:ext>
              </a:extLst>
            </xdr:cNvPr>
            <xdr:cNvSpPr txBox="1"/>
          </xdr:nvSpPr>
          <xdr:spPr>
            <a:xfrm>
              <a:off x="790575" y="18049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DBBCF08-229A-4BC2-B8D1-CD461AD8D171}"/>
                </a:ext>
              </a:extLst>
            </xdr:cNvPr>
            <xdr:cNvSpPr txBox="1"/>
          </xdr:nvSpPr>
          <xdr:spPr>
            <a:xfrm>
              <a:off x="790575" y="18049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8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AFF7282-ED09-4045-A30A-2A45F6333D20}"/>
                </a:ext>
              </a:extLst>
            </xdr:cNvPr>
            <xdr:cNvSpPr txBox="1"/>
          </xdr:nvSpPr>
          <xdr:spPr>
            <a:xfrm>
              <a:off x="790575" y="16144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AFF7282-ED09-4045-A30A-2A45F6333D20}"/>
                </a:ext>
              </a:extLst>
            </xdr:cNvPr>
            <xdr:cNvSpPr txBox="1"/>
          </xdr:nvSpPr>
          <xdr:spPr>
            <a:xfrm>
              <a:off x="790575" y="16144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15</xdr:row>
      <xdr:rowOff>33337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9BE1658-26EA-40E8-8819-3CC8C6D2DEB8}"/>
            </a:ext>
          </a:extLst>
        </xdr:cNvPr>
        <xdr:cNvSpPr txBox="1"/>
      </xdr:nvSpPr>
      <xdr:spPr>
        <a:xfrm>
          <a:off x="6219825" y="3005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9</xdr:col>
      <xdr:colOff>28575</xdr:colOff>
      <xdr:row>14</xdr:row>
      <xdr:rowOff>33337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382D9C1-C14F-4CA2-B856-C99D8C05A473}"/>
            </a:ext>
          </a:extLst>
        </xdr:cNvPr>
        <xdr:cNvSpPr txBox="1"/>
      </xdr:nvSpPr>
      <xdr:spPr>
        <a:xfrm>
          <a:off x="6219825" y="280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9</xdr:col>
      <xdr:colOff>28575</xdr:colOff>
      <xdr:row>13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21D6BFA-0F8C-40D7-9297-57B1131B8EF8}"/>
                </a:ext>
              </a:extLst>
            </xdr:cNvPr>
            <xdr:cNvSpPr txBox="1"/>
          </xdr:nvSpPr>
          <xdr:spPr>
            <a:xfrm>
              <a:off x="790575" y="39766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21D6BFA-0F8C-40D7-9297-57B1131B8EF8}"/>
                </a:ext>
              </a:extLst>
            </xdr:cNvPr>
            <xdr:cNvSpPr txBox="1"/>
          </xdr:nvSpPr>
          <xdr:spPr>
            <a:xfrm>
              <a:off x="790575" y="39766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20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04CB8F0-A58C-4312-B8C1-AC28B5E922E5}"/>
                </a:ext>
              </a:extLst>
            </xdr:cNvPr>
            <xdr:cNvSpPr txBox="1"/>
          </xdr:nvSpPr>
          <xdr:spPr>
            <a:xfrm>
              <a:off x="790575" y="53482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04CB8F0-A58C-4312-B8C1-AC28B5E922E5}"/>
                </a:ext>
              </a:extLst>
            </xdr:cNvPr>
            <xdr:cNvSpPr txBox="1"/>
          </xdr:nvSpPr>
          <xdr:spPr>
            <a:xfrm>
              <a:off x="790575" y="5348287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19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1097C36-6BBF-4A00-802E-7A56027DB6E6}"/>
                </a:ext>
              </a:extLst>
            </xdr:cNvPr>
            <xdr:cNvSpPr txBox="1"/>
          </xdr:nvSpPr>
          <xdr:spPr>
            <a:xfrm>
              <a:off x="790575" y="51577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1097C36-6BBF-4A00-802E-7A56027DB6E6}"/>
                </a:ext>
              </a:extLst>
            </xdr:cNvPr>
            <xdr:cNvSpPr txBox="1"/>
          </xdr:nvSpPr>
          <xdr:spPr>
            <a:xfrm>
              <a:off x="790575" y="515778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14</xdr:row>
      <xdr:rowOff>33337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CE0C9E8-C303-4A4E-8567-83D2CE00B9D4}"/>
                </a:ext>
              </a:extLst>
            </xdr:cNvPr>
            <xdr:cNvSpPr txBox="1"/>
          </xdr:nvSpPr>
          <xdr:spPr>
            <a:xfrm>
              <a:off x="6219825" y="28051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CE0C9E8-C303-4A4E-8567-83D2CE00B9D4}"/>
                </a:ext>
              </a:extLst>
            </xdr:cNvPr>
            <xdr:cNvSpPr txBox="1"/>
          </xdr:nvSpPr>
          <xdr:spPr>
            <a:xfrm>
              <a:off x="6219825" y="2805112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13</xdr:row>
      <xdr:rowOff>33337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A93A7F4-3555-4721-B66B-D9D21A75188D}"/>
                </a:ext>
              </a:extLst>
            </xdr:cNvPr>
            <xdr:cNvSpPr txBox="1"/>
          </xdr:nvSpPr>
          <xdr:spPr>
            <a:xfrm>
              <a:off x="6219825" y="380523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A93A7F4-3555-4721-B66B-D9D21A75188D}"/>
                </a:ext>
              </a:extLst>
            </xdr:cNvPr>
            <xdr:cNvSpPr txBox="1"/>
          </xdr:nvSpPr>
          <xdr:spPr>
            <a:xfrm>
              <a:off x="6219825" y="3805237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𝜇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0EFF-7C6A-44B4-98A9-91ABE77D37B2}">
  <dimension ref="B1:O32"/>
  <sheetViews>
    <sheetView workbookViewId="0">
      <selection activeCell="O17" sqref="O17"/>
    </sheetView>
  </sheetViews>
  <sheetFormatPr baseColWidth="10" defaultRowHeight="15" x14ac:dyDescent="0.25"/>
  <cols>
    <col min="2" max="2" width="3.28515625" customWidth="1"/>
    <col min="3" max="3" width="3.42578125" customWidth="1"/>
    <col min="4" max="4" width="19" customWidth="1"/>
    <col min="5" max="5" width="3" customWidth="1"/>
    <col min="6" max="6" width="15.140625" customWidth="1"/>
    <col min="11" max="11" width="4.42578125" customWidth="1"/>
  </cols>
  <sheetData>
    <row r="1" spans="2:15" ht="15.75" thickBot="1" x14ac:dyDescent="0.3">
      <c r="B1" s="23" t="s">
        <v>12</v>
      </c>
      <c r="C1" s="24"/>
      <c r="D1" s="24"/>
      <c r="E1" s="24"/>
      <c r="F1" s="24"/>
      <c r="G1" s="25"/>
      <c r="J1" s="23" t="s">
        <v>13</v>
      </c>
      <c r="K1" s="24"/>
      <c r="L1" s="24"/>
      <c r="M1" s="24"/>
      <c r="N1" s="24"/>
      <c r="O1" s="25"/>
    </row>
    <row r="2" spans="2:15" ht="15.75" thickBot="1" x14ac:dyDescent="0.3">
      <c r="B2" s="15"/>
      <c r="C2" s="16"/>
      <c r="D2" s="16"/>
      <c r="E2" s="16"/>
      <c r="F2" s="16"/>
      <c r="G2" s="17"/>
      <c r="J2" s="15"/>
      <c r="K2" s="16"/>
      <c r="L2" s="16"/>
      <c r="M2" s="16"/>
      <c r="N2" s="16"/>
      <c r="O2" s="17"/>
    </row>
    <row r="3" spans="2:15" ht="15.75" thickBot="1" x14ac:dyDescent="0.3">
      <c r="B3" s="23" t="s">
        <v>3</v>
      </c>
      <c r="C3" s="24"/>
      <c r="D3" s="25"/>
      <c r="E3" s="16"/>
      <c r="F3" s="2" t="s">
        <v>4</v>
      </c>
      <c r="G3" s="4" t="e">
        <f>(1/(D4-D5))*((1-EXP(-D6*(D4-D5)))/(D6))</f>
        <v>#DIV/0!</v>
      </c>
      <c r="J3" s="23" t="s">
        <v>3</v>
      </c>
      <c r="K3" s="24"/>
      <c r="L3" s="25"/>
      <c r="M3" s="16"/>
      <c r="N3" s="2" t="s">
        <v>4</v>
      </c>
      <c r="O3" s="4" t="e">
        <f>(EXP(-L6))/((L4-L5)*(1-EXP(-L6)))</f>
        <v>#DIV/0!</v>
      </c>
    </row>
    <row r="4" spans="2:15" x14ac:dyDescent="0.25">
      <c r="B4" s="2" t="s">
        <v>0</v>
      </c>
      <c r="C4" s="3" t="s">
        <v>2</v>
      </c>
      <c r="D4" s="4"/>
      <c r="E4" s="16"/>
      <c r="F4" s="5" t="s">
        <v>5</v>
      </c>
      <c r="G4" s="6" t="e">
        <f>(1/(D4-D5))*((1-EXP(-2*D6*(D4-D5)))/(2*D6))</f>
        <v>#DIV/0!</v>
      </c>
      <c r="J4" s="2" t="s">
        <v>0</v>
      </c>
      <c r="K4" s="3" t="s">
        <v>2</v>
      </c>
      <c r="L4" s="4"/>
      <c r="M4" s="16"/>
      <c r="N4" s="5" t="s">
        <v>5</v>
      </c>
      <c r="O4" s="6" t="e">
        <f>(EXP(-2*K6))/((K4-K5)*(1-EXP(-2*K6)))</f>
        <v>#VALUE!</v>
      </c>
    </row>
    <row r="5" spans="2:15" ht="15.75" thickBot="1" x14ac:dyDescent="0.3">
      <c r="B5" s="5" t="s">
        <v>1</v>
      </c>
      <c r="C5" s="1" t="s">
        <v>2</v>
      </c>
      <c r="D5" s="6"/>
      <c r="E5" s="16"/>
      <c r="F5" s="7" t="s">
        <v>6</v>
      </c>
      <c r="G5" s="9" t="e">
        <f>G4-(G3)^2</f>
        <v>#DIV/0!</v>
      </c>
      <c r="J5" s="5" t="s">
        <v>1</v>
      </c>
      <c r="K5" s="1" t="s">
        <v>2</v>
      </c>
      <c r="L5" s="6"/>
      <c r="M5" s="16"/>
      <c r="N5" s="7" t="s">
        <v>6</v>
      </c>
      <c r="O5" s="9" t="e">
        <f>O4-(O3)^2</f>
        <v>#VALUE!</v>
      </c>
    </row>
    <row r="6" spans="2:15" ht="15.75" thickBot="1" x14ac:dyDescent="0.3">
      <c r="B6" s="7"/>
      <c r="C6" s="8" t="s">
        <v>2</v>
      </c>
      <c r="D6" s="9"/>
      <c r="E6" s="16"/>
      <c r="F6" s="16"/>
      <c r="G6" s="17"/>
      <c r="J6" s="7"/>
      <c r="K6" s="8" t="s">
        <v>2</v>
      </c>
      <c r="L6" s="9"/>
      <c r="M6" s="16"/>
      <c r="N6" s="16"/>
      <c r="O6" s="17"/>
    </row>
    <row r="7" spans="2:15" x14ac:dyDescent="0.25">
      <c r="B7" s="15"/>
      <c r="C7" s="16"/>
      <c r="D7" s="16"/>
      <c r="E7" s="16"/>
      <c r="F7" s="16"/>
      <c r="G7" s="17"/>
      <c r="J7" s="15"/>
      <c r="K7" s="16"/>
      <c r="L7" s="16"/>
      <c r="M7" s="16"/>
      <c r="N7" s="16"/>
      <c r="O7" s="17"/>
    </row>
    <row r="8" spans="2:15" ht="15.75" thickBot="1" x14ac:dyDescent="0.3">
      <c r="B8" s="15"/>
      <c r="C8" s="16"/>
      <c r="D8" s="16"/>
      <c r="E8" s="16"/>
      <c r="F8" s="16"/>
      <c r="G8" s="17"/>
      <c r="J8" s="15"/>
      <c r="K8" s="16"/>
      <c r="L8" s="16"/>
      <c r="M8" s="16"/>
      <c r="N8" s="16"/>
      <c r="O8" s="17"/>
    </row>
    <row r="9" spans="2:15" ht="15.75" thickBot="1" x14ac:dyDescent="0.3">
      <c r="B9" s="20" t="s">
        <v>7</v>
      </c>
      <c r="C9" s="21"/>
      <c r="D9" s="22"/>
      <c r="E9" s="16"/>
      <c r="F9" s="2" t="s">
        <v>4</v>
      </c>
      <c r="G9" s="4" t="e">
        <f>(1/(D12*(D10-D11)))*(1-EXP(-D13*D12))</f>
        <v>#DIV/0!</v>
      </c>
      <c r="J9" s="20" t="s">
        <v>7</v>
      </c>
      <c r="K9" s="21"/>
      <c r="L9" s="22"/>
      <c r="M9" s="16"/>
      <c r="N9" s="2" t="s">
        <v>4</v>
      </c>
      <c r="O9" s="4" t="e">
        <f>((EXP(-L12))*(1-EXP(-L12*L13)))/((L10-L11)*(1-EXP(-L12)))</f>
        <v>#DIV/0!</v>
      </c>
    </row>
    <row r="10" spans="2:15" x14ac:dyDescent="0.25">
      <c r="B10" s="12" t="s">
        <v>0</v>
      </c>
      <c r="C10" s="13" t="s">
        <v>2</v>
      </c>
      <c r="D10" s="14"/>
      <c r="E10" s="16"/>
      <c r="F10" s="5" t="s">
        <v>5</v>
      </c>
      <c r="G10" s="6" t="e">
        <f>(1/(2*D12*(D10-D11)))*(1-EXP(-D13*2*D12))</f>
        <v>#DIV/0!</v>
      </c>
      <c r="J10" s="12" t="s">
        <v>0</v>
      </c>
      <c r="K10" s="13" t="s">
        <v>2</v>
      </c>
      <c r="L10" s="14"/>
      <c r="M10" s="16"/>
      <c r="N10" s="5" t="s">
        <v>5</v>
      </c>
      <c r="O10" s="6" t="e">
        <f>((EXP(-2*L12))*(1-EXP(-2*L12*L13)))/((L10-L11)*(1-EXP(-2*L12)))</f>
        <v>#DIV/0!</v>
      </c>
    </row>
    <row r="11" spans="2:15" ht="15.75" thickBot="1" x14ac:dyDescent="0.3">
      <c r="B11" s="5" t="s">
        <v>1</v>
      </c>
      <c r="C11" s="1" t="s">
        <v>2</v>
      </c>
      <c r="D11" s="6"/>
      <c r="E11" s="16"/>
      <c r="F11" s="7" t="s">
        <v>6</v>
      </c>
      <c r="G11" s="9" t="e">
        <f>G10-(G9)^2</f>
        <v>#DIV/0!</v>
      </c>
      <c r="J11" s="5" t="s">
        <v>1</v>
      </c>
      <c r="K11" s="1" t="s">
        <v>2</v>
      </c>
      <c r="L11" s="6"/>
      <c r="M11" s="16"/>
      <c r="N11" s="7" t="s">
        <v>6</v>
      </c>
      <c r="O11" s="9" t="e">
        <f>O10-(O9)^2</f>
        <v>#DIV/0!</v>
      </c>
    </row>
    <row r="12" spans="2:15" x14ac:dyDescent="0.25">
      <c r="B12" s="5"/>
      <c r="C12" s="1" t="s">
        <v>2</v>
      </c>
      <c r="D12" s="6"/>
      <c r="E12" s="16"/>
      <c r="F12" s="16"/>
      <c r="G12" s="17"/>
      <c r="J12" s="5"/>
      <c r="K12" s="1" t="s">
        <v>2</v>
      </c>
      <c r="L12" s="6"/>
      <c r="M12" s="16"/>
      <c r="N12" s="16"/>
      <c r="O12" s="17"/>
    </row>
    <row r="13" spans="2:15" ht="15.75" thickBot="1" x14ac:dyDescent="0.3">
      <c r="B13" s="7" t="s">
        <v>8</v>
      </c>
      <c r="C13" s="11" t="s">
        <v>2</v>
      </c>
      <c r="D13" s="9"/>
      <c r="E13" s="16"/>
      <c r="F13" s="16"/>
      <c r="G13" s="17"/>
      <c r="J13" s="7" t="s">
        <v>8</v>
      </c>
      <c r="K13" s="11" t="s">
        <v>2</v>
      </c>
      <c r="L13" s="9"/>
      <c r="M13" s="16"/>
      <c r="N13" s="16"/>
      <c r="O13" s="17"/>
    </row>
    <row r="14" spans="2:15" ht="15.75" thickBot="1" x14ac:dyDescent="0.3">
      <c r="B14" s="15"/>
      <c r="C14" s="16"/>
      <c r="D14" s="16"/>
      <c r="E14" s="16"/>
      <c r="F14" s="16"/>
      <c r="G14" s="17"/>
      <c r="J14" s="15"/>
      <c r="K14" s="16"/>
      <c r="L14" s="16"/>
      <c r="M14" s="16"/>
      <c r="N14" s="16"/>
      <c r="O14" s="17"/>
    </row>
    <row r="15" spans="2:15" ht="15.75" thickBot="1" x14ac:dyDescent="0.3">
      <c r="B15" s="15"/>
      <c r="C15" s="16"/>
      <c r="D15" s="16"/>
      <c r="E15" s="16"/>
      <c r="F15" s="16"/>
      <c r="G15" s="17"/>
      <c r="J15" s="23" t="s">
        <v>10</v>
      </c>
      <c r="K15" s="24"/>
      <c r="L15" s="25"/>
      <c r="M15" s="16"/>
      <c r="N15" s="2" t="s">
        <v>4</v>
      </c>
      <c r="O15" s="4" t="e">
        <f>(((EXP(-L18))*(1-EXP(-L18*L19)))/((L16-L17)*(1-EXP(-L18))))+((EXP(-L19*L18)*(L16-L17)-L19)/(L16-L17))</f>
        <v>#DIV/0!</v>
      </c>
    </row>
    <row r="16" spans="2:15" ht="15.75" thickBot="1" x14ac:dyDescent="0.3">
      <c r="B16" s="20" t="s">
        <v>9</v>
      </c>
      <c r="C16" s="21"/>
      <c r="D16" s="22"/>
      <c r="E16" s="16"/>
      <c r="F16" s="2" t="s">
        <v>4</v>
      </c>
      <c r="G16" s="4" t="e">
        <f>(EXP(-D20*D19)*(D17-D18)-D20)/(D17-D18)</f>
        <v>#DIV/0!</v>
      </c>
      <c r="J16" s="12" t="s">
        <v>0</v>
      </c>
      <c r="K16" s="13" t="s">
        <v>2</v>
      </c>
      <c r="L16" s="14"/>
      <c r="M16" s="16"/>
      <c r="N16" s="5" t="s">
        <v>5</v>
      </c>
      <c r="O16" s="6" t="e">
        <f>(((EXP(-2*L18))*(1-EXP(-2*L18*L19)))/((L16-L17)*(1-EXP(-2*L18))))+((EXP(-L19*2*L18)*(L16-L17)-L19)/(L16-L17))</f>
        <v>#DIV/0!</v>
      </c>
    </row>
    <row r="17" spans="2:15" ht="15.75" thickBot="1" x14ac:dyDescent="0.3">
      <c r="B17" s="12" t="s">
        <v>0</v>
      </c>
      <c r="C17" s="13" t="s">
        <v>2</v>
      </c>
      <c r="D17" s="14"/>
      <c r="E17" s="16"/>
      <c r="F17" s="5" t="s">
        <v>5</v>
      </c>
      <c r="G17" s="6" t="e">
        <f>(EXP(-2*D20*D19)*(D17-D18)-D20)/(D17-D18)</f>
        <v>#DIV/0!</v>
      </c>
      <c r="J17" s="5" t="s">
        <v>1</v>
      </c>
      <c r="K17" s="1" t="s">
        <v>2</v>
      </c>
      <c r="L17" s="6"/>
      <c r="M17" s="16"/>
      <c r="N17" s="7" t="s">
        <v>6</v>
      </c>
      <c r="O17" s="9" t="e">
        <f>O16-(O15)^2</f>
        <v>#DIV/0!</v>
      </c>
    </row>
    <row r="18" spans="2:15" ht="15.75" thickBot="1" x14ac:dyDescent="0.3">
      <c r="B18" s="5" t="s">
        <v>1</v>
      </c>
      <c r="C18" s="1" t="s">
        <v>2</v>
      </c>
      <c r="D18" s="6"/>
      <c r="E18" s="16"/>
      <c r="F18" s="7" t="s">
        <v>6</v>
      </c>
      <c r="G18" s="9" t="e">
        <f>G17-(G16)^2</f>
        <v>#DIV/0!</v>
      </c>
      <c r="J18" s="5"/>
      <c r="K18" s="1" t="s">
        <v>2</v>
      </c>
      <c r="L18" s="6"/>
      <c r="M18" s="16"/>
      <c r="N18" s="16"/>
      <c r="O18" s="17"/>
    </row>
    <row r="19" spans="2:15" ht="15.75" thickBot="1" x14ac:dyDescent="0.3">
      <c r="B19" s="5"/>
      <c r="C19" s="1" t="s">
        <v>2</v>
      </c>
      <c r="D19" s="6"/>
      <c r="E19" s="16"/>
      <c r="F19" s="16"/>
      <c r="G19" s="17"/>
      <c r="J19" s="7" t="s">
        <v>8</v>
      </c>
      <c r="K19" s="11" t="s">
        <v>2</v>
      </c>
      <c r="L19" s="9"/>
      <c r="M19" s="16"/>
      <c r="N19" s="16"/>
      <c r="O19" s="17"/>
    </row>
    <row r="20" spans="2:15" ht="15.75" thickBot="1" x14ac:dyDescent="0.3">
      <c r="B20" s="7" t="s">
        <v>8</v>
      </c>
      <c r="C20" s="11" t="s">
        <v>2</v>
      </c>
      <c r="D20" s="9"/>
      <c r="E20" s="16"/>
      <c r="F20" s="16"/>
      <c r="G20" s="17"/>
      <c r="J20" s="15"/>
      <c r="K20" s="16"/>
      <c r="L20" s="16"/>
      <c r="M20" s="16"/>
      <c r="N20" s="16"/>
      <c r="O20" s="17"/>
    </row>
    <row r="21" spans="2:15" ht="15.75" thickBot="1" x14ac:dyDescent="0.3">
      <c r="B21" s="15"/>
      <c r="C21" s="16"/>
      <c r="D21" s="16"/>
      <c r="E21" s="16"/>
      <c r="F21" s="16"/>
      <c r="G21" s="17"/>
      <c r="J21" s="20" t="s">
        <v>11</v>
      </c>
      <c r="K21" s="21"/>
      <c r="L21" s="22"/>
      <c r="M21" s="16"/>
      <c r="N21" s="2" t="s">
        <v>4</v>
      </c>
      <c r="O21" s="4" t="e">
        <f>(EXP(-L24)/(L22-L23))*(EXP(-L24*L25)/(1-EXP(-L24)))</f>
        <v>#DIV/0!</v>
      </c>
    </row>
    <row r="22" spans="2:15" ht="15.75" thickBot="1" x14ac:dyDescent="0.3">
      <c r="B22" s="20" t="s">
        <v>10</v>
      </c>
      <c r="C22" s="21"/>
      <c r="D22" s="22"/>
      <c r="E22" s="16"/>
      <c r="F22" s="2" t="s">
        <v>4</v>
      </c>
      <c r="G22" s="4" t="e">
        <f>((EXP(-D26*D25)*(D23-D24)-D26)/(D23-D24))+(1/(D25*(D23-D24)))*(1-EXP(-D26*D25))</f>
        <v>#DIV/0!</v>
      </c>
      <c r="J22" s="12" t="s">
        <v>0</v>
      </c>
      <c r="K22" s="13" t="s">
        <v>2</v>
      </c>
      <c r="L22" s="14"/>
      <c r="M22" s="16"/>
      <c r="N22" s="5" t="s">
        <v>5</v>
      </c>
      <c r="O22" s="6" t="e">
        <f>(EXP(-2*L24)/(L22-L23))*(EXP(-2*L24*L25)/(1-EXP(-2*L24)))</f>
        <v>#DIV/0!</v>
      </c>
    </row>
    <row r="23" spans="2:15" ht="15.75" thickBot="1" x14ac:dyDescent="0.3">
      <c r="B23" s="12" t="s">
        <v>0</v>
      </c>
      <c r="C23" s="13" t="s">
        <v>2</v>
      </c>
      <c r="D23" s="14"/>
      <c r="E23" s="16"/>
      <c r="F23" s="5" t="s">
        <v>5</v>
      </c>
      <c r="G23" s="6" t="e">
        <f>(EXP(-2*D26*D25)*(D23-D24)-D26)/(D23-D24)+(1/(2*D25*(D23-D24)))*(1-EXP(-D26*2*D25))</f>
        <v>#DIV/0!</v>
      </c>
      <c r="J23" s="5" t="s">
        <v>1</v>
      </c>
      <c r="K23" s="1" t="s">
        <v>2</v>
      </c>
      <c r="L23" s="6"/>
      <c r="M23" s="16"/>
      <c r="N23" s="7" t="s">
        <v>6</v>
      </c>
      <c r="O23" s="9" t="e">
        <f>O22-(O21)^2</f>
        <v>#DIV/0!</v>
      </c>
    </row>
    <row r="24" spans="2:15" ht="15.75" thickBot="1" x14ac:dyDescent="0.3">
      <c r="B24" s="5" t="s">
        <v>1</v>
      </c>
      <c r="C24" s="1" t="s">
        <v>2</v>
      </c>
      <c r="D24" s="6"/>
      <c r="E24" s="16"/>
      <c r="F24" s="7" t="s">
        <v>6</v>
      </c>
      <c r="G24" s="9" t="e">
        <f>G23-(G22)^2</f>
        <v>#DIV/0!</v>
      </c>
      <c r="J24" s="5"/>
      <c r="K24" s="1" t="s">
        <v>2</v>
      </c>
      <c r="L24" s="6"/>
      <c r="M24" s="16"/>
      <c r="N24" s="16"/>
      <c r="O24" s="17"/>
    </row>
    <row r="25" spans="2:15" ht="15.75" thickBot="1" x14ac:dyDescent="0.3">
      <c r="B25" s="5"/>
      <c r="C25" s="1" t="s">
        <v>2</v>
      </c>
      <c r="D25" s="6"/>
      <c r="E25" s="16"/>
      <c r="F25" s="16"/>
      <c r="G25" s="17"/>
      <c r="J25" s="7" t="s">
        <v>8</v>
      </c>
      <c r="K25" s="11" t="s">
        <v>2</v>
      </c>
      <c r="L25" s="9"/>
      <c r="M25" s="18"/>
      <c r="N25" s="18"/>
      <c r="O25" s="19"/>
    </row>
    <row r="26" spans="2:15" ht="15.75" thickBot="1" x14ac:dyDescent="0.3">
      <c r="B26" s="7" t="s">
        <v>8</v>
      </c>
      <c r="C26" s="11" t="s">
        <v>2</v>
      </c>
      <c r="D26" s="9"/>
      <c r="E26" s="16"/>
      <c r="F26" s="16"/>
      <c r="G26" s="17"/>
    </row>
    <row r="27" spans="2:15" ht="15.75" thickBot="1" x14ac:dyDescent="0.3">
      <c r="B27" s="15"/>
      <c r="C27" s="16"/>
      <c r="D27" s="16"/>
      <c r="E27" s="16"/>
      <c r="F27" s="16"/>
      <c r="G27" s="17"/>
    </row>
    <row r="28" spans="2:15" ht="15.75" thickBot="1" x14ac:dyDescent="0.3">
      <c r="B28" s="20" t="s">
        <v>11</v>
      </c>
      <c r="C28" s="21"/>
      <c r="D28" s="22"/>
      <c r="E28" s="16"/>
      <c r="F28" s="2" t="s">
        <v>4</v>
      </c>
      <c r="G28" s="4" t="e">
        <f>(EXP(-D31*D32))*((1-EXP(-D31*(D29-D30-D32)))/(D31*(D29-D30)))</f>
        <v>#DIV/0!</v>
      </c>
    </row>
    <row r="29" spans="2:15" x14ac:dyDescent="0.25">
      <c r="B29" s="12" t="s">
        <v>0</v>
      </c>
      <c r="C29" s="13" t="s">
        <v>2</v>
      </c>
      <c r="D29" s="14"/>
      <c r="E29" s="16"/>
      <c r="F29" s="5" t="s">
        <v>5</v>
      </c>
      <c r="G29" s="6" t="e">
        <f>(EXP(-D31*D32))*((1-EXP(-2*D31*(D29-D30-D32)))/(2*D31*(D29-D30)))</f>
        <v>#DIV/0!</v>
      </c>
    </row>
    <row r="30" spans="2:15" ht="15.75" thickBot="1" x14ac:dyDescent="0.3">
      <c r="B30" s="5" t="s">
        <v>1</v>
      </c>
      <c r="C30" s="1" t="s">
        <v>2</v>
      </c>
      <c r="D30" s="6"/>
      <c r="E30" s="16"/>
      <c r="F30" s="7" t="s">
        <v>6</v>
      </c>
      <c r="G30" s="9" t="e">
        <f>G29-(G28)^2</f>
        <v>#DIV/0!</v>
      </c>
    </row>
    <row r="31" spans="2:15" x14ac:dyDescent="0.25">
      <c r="B31" s="5"/>
      <c r="C31" s="1" t="s">
        <v>2</v>
      </c>
      <c r="D31" s="6"/>
      <c r="E31" s="16"/>
      <c r="F31" s="16"/>
      <c r="G31" s="17"/>
    </row>
    <row r="32" spans="2:15" ht="15.75" thickBot="1" x14ac:dyDescent="0.3">
      <c r="B32" s="7" t="s">
        <v>8</v>
      </c>
      <c r="C32" s="11" t="s">
        <v>2</v>
      </c>
      <c r="D32" s="9"/>
      <c r="E32" s="18"/>
      <c r="F32" s="18"/>
      <c r="G32" s="19"/>
    </row>
  </sheetData>
  <mergeCells count="11">
    <mergeCell ref="B22:D22"/>
    <mergeCell ref="B28:D28"/>
    <mergeCell ref="J21:L21"/>
    <mergeCell ref="J15:L15"/>
    <mergeCell ref="B1:G1"/>
    <mergeCell ref="J1:O1"/>
    <mergeCell ref="J3:L3"/>
    <mergeCell ref="J9:L9"/>
    <mergeCell ref="B3:D3"/>
    <mergeCell ref="B9:D9"/>
    <mergeCell ref="B16:D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47BB-08E1-4737-A6A1-45D2E0F22EB6}">
  <dimension ref="B1:O29"/>
  <sheetViews>
    <sheetView tabSelected="1" topLeftCell="A3" workbookViewId="0">
      <selection activeCell="L20" sqref="L20:L22"/>
    </sheetView>
  </sheetViews>
  <sheetFormatPr baseColWidth="10" defaultRowHeight="15" x14ac:dyDescent="0.25"/>
  <cols>
    <col min="2" max="2" width="3.42578125" customWidth="1"/>
    <col min="3" max="3" width="4.5703125" customWidth="1"/>
    <col min="4" max="4" width="16.28515625" customWidth="1"/>
    <col min="11" max="11" width="4.28515625" customWidth="1"/>
  </cols>
  <sheetData>
    <row r="1" spans="2:15" ht="15.75" thickBot="1" x14ac:dyDescent="0.3">
      <c r="B1" s="23" t="s">
        <v>12</v>
      </c>
      <c r="C1" s="24"/>
      <c r="D1" s="24"/>
      <c r="E1" s="24"/>
      <c r="F1" s="24"/>
      <c r="G1" s="25"/>
      <c r="J1" s="23" t="s">
        <v>13</v>
      </c>
      <c r="K1" s="24"/>
      <c r="L1" s="24"/>
      <c r="M1" s="24"/>
      <c r="N1" s="24"/>
      <c r="O1" s="25"/>
    </row>
    <row r="2" spans="2:15" ht="15.75" thickBot="1" x14ac:dyDescent="0.3">
      <c r="B2" s="15"/>
      <c r="C2" s="16"/>
      <c r="D2" s="16"/>
      <c r="E2" s="16"/>
      <c r="F2" s="16"/>
      <c r="G2" s="17"/>
      <c r="J2" s="15"/>
      <c r="K2" s="16"/>
      <c r="L2" s="16"/>
      <c r="M2" s="16"/>
      <c r="N2" s="16"/>
      <c r="O2" s="17"/>
    </row>
    <row r="3" spans="2:15" ht="15.75" thickBot="1" x14ac:dyDescent="0.3">
      <c r="B3" s="23" t="s">
        <v>3</v>
      </c>
      <c r="C3" s="24"/>
      <c r="D3" s="25"/>
      <c r="E3" s="16"/>
      <c r="F3" s="2" t="s">
        <v>4</v>
      </c>
      <c r="G3" s="4" t="e">
        <f>D4/(D4+D5)</f>
        <v>#DIV/0!</v>
      </c>
      <c r="J3" s="23" t="s">
        <v>3</v>
      </c>
      <c r="K3" s="24"/>
      <c r="L3" s="25"/>
      <c r="M3" s="16"/>
      <c r="N3" s="2" t="s">
        <v>4</v>
      </c>
      <c r="O3" s="4" t="e">
        <f>(EXP(-L5)-EXP(-(L5+L4)))/(1-EXP(-(L4+L5)))</f>
        <v>#DIV/0!</v>
      </c>
    </row>
    <row r="4" spans="2:15" x14ac:dyDescent="0.25">
      <c r="B4" s="2"/>
      <c r="C4" s="3" t="s">
        <v>2</v>
      </c>
      <c r="D4" s="4"/>
      <c r="E4" s="16"/>
      <c r="F4" s="5" t="s">
        <v>5</v>
      </c>
      <c r="G4" s="6" t="e">
        <f>D4/(D4+(2*D5))</f>
        <v>#DIV/0!</v>
      </c>
      <c r="J4" s="2"/>
      <c r="K4" s="3" t="s">
        <v>2</v>
      </c>
      <c r="L4" s="4"/>
      <c r="M4" s="16"/>
      <c r="N4" s="5" t="s">
        <v>5</v>
      </c>
      <c r="O4" s="6" t="e">
        <f>(EXP(-2*L5)-EXP(-(2*L5+L4)))/(1-EXP(-(L4+2*L5)))</f>
        <v>#DIV/0!</v>
      </c>
    </row>
    <row r="5" spans="2:15" ht="15.75" thickBot="1" x14ac:dyDescent="0.3">
      <c r="B5" s="7"/>
      <c r="C5" s="8" t="s">
        <v>2</v>
      </c>
      <c r="D5" s="9"/>
      <c r="E5" s="16"/>
      <c r="F5" s="7" t="s">
        <v>6</v>
      </c>
      <c r="G5" s="9" t="e">
        <f>G4-(G3)^2</f>
        <v>#DIV/0!</v>
      </c>
      <c r="J5" s="7"/>
      <c r="K5" s="8" t="s">
        <v>2</v>
      </c>
      <c r="L5" s="9"/>
      <c r="M5" s="16"/>
      <c r="N5" s="7" t="s">
        <v>6</v>
      </c>
      <c r="O5" s="9" t="e">
        <f>O4-(O3)^2</f>
        <v>#DIV/0!</v>
      </c>
    </row>
    <row r="6" spans="2:15" x14ac:dyDescent="0.25">
      <c r="B6" s="15"/>
      <c r="C6" s="16"/>
      <c r="D6" s="16"/>
      <c r="E6" s="16"/>
      <c r="F6" s="16"/>
      <c r="G6" s="17"/>
      <c r="J6" s="15"/>
      <c r="K6" s="16"/>
      <c r="L6" s="16"/>
      <c r="M6" s="16"/>
      <c r="N6" s="16"/>
      <c r="O6" s="17"/>
    </row>
    <row r="7" spans="2:15" ht="15.75" thickBot="1" x14ac:dyDescent="0.3">
      <c r="B7" s="15"/>
      <c r="C7" s="16"/>
      <c r="D7" s="16"/>
      <c r="E7" s="16"/>
      <c r="F7" s="16"/>
      <c r="G7" s="17"/>
      <c r="J7" s="15"/>
      <c r="K7" s="16"/>
      <c r="L7" s="16"/>
      <c r="M7" s="16"/>
      <c r="N7" s="16"/>
      <c r="O7" s="17"/>
    </row>
    <row r="8" spans="2:15" ht="15.75" thickBot="1" x14ac:dyDescent="0.3">
      <c r="B8" s="20" t="s">
        <v>7</v>
      </c>
      <c r="C8" s="21"/>
      <c r="D8" s="22"/>
      <c r="E8" s="16"/>
      <c r="F8" s="2" t="s">
        <v>4</v>
      </c>
      <c r="G8" s="4" t="e">
        <f>(D9/(D9+D10))*(1-EXP(-(D11*(D10+D9))))</f>
        <v>#DIV/0!</v>
      </c>
      <c r="J8" s="20" t="s">
        <v>7</v>
      </c>
      <c r="K8" s="21"/>
      <c r="L8" s="22"/>
      <c r="M8" s="16"/>
      <c r="N8" s="2" t="s">
        <v>4</v>
      </c>
      <c r="O8" s="4" t="e">
        <f>((1-(EXP(-L10-L9))^L11)/(1-EXP(-L10-L9)))*(1-EXP(-L9))*EXP(-L10)</f>
        <v>#DIV/0!</v>
      </c>
    </row>
    <row r="9" spans="2:15" x14ac:dyDescent="0.25">
      <c r="B9" s="2"/>
      <c r="C9" s="3" t="s">
        <v>2</v>
      </c>
      <c r="D9" s="4"/>
      <c r="E9" s="16"/>
      <c r="F9" s="5" t="s">
        <v>5</v>
      </c>
      <c r="G9" s="6" t="e">
        <f>D9/(D9+(2*D10))*(1-EXP(-(D11*2*(D10+D9))))</f>
        <v>#DIV/0!</v>
      </c>
      <c r="J9" s="2"/>
      <c r="K9" s="3" t="s">
        <v>2</v>
      </c>
      <c r="L9" s="4"/>
      <c r="M9" s="16"/>
      <c r="N9" s="5" t="s">
        <v>5</v>
      </c>
      <c r="O9" s="6" t="e">
        <f>((1-(EXP(-2*L10-L9))^L11)/(1-EXP(-2*L10-L9)))*(1-EXP(-L9))*EXP(-2*L10)</f>
        <v>#DIV/0!</v>
      </c>
    </row>
    <row r="10" spans="2:15" ht="15.75" thickBot="1" x14ac:dyDescent="0.3">
      <c r="B10" s="7"/>
      <c r="C10" s="8" t="s">
        <v>2</v>
      </c>
      <c r="D10" s="9"/>
      <c r="E10" s="16"/>
      <c r="F10" s="7" t="s">
        <v>6</v>
      </c>
      <c r="G10" s="9" t="e">
        <f>G9-(G8)^2</f>
        <v>#DIV/0!</v>
      </c>
      <c r="J10" s="7"/>
      <c r="K10" s="8" t="s">
        <v>2</v>
      </c>
      <c r="L10" s="9"/>
      <c r="M10" s="16"/>
      <c r="N10" s="7" t="s">
        <v>6</v>
      </c>
      <c r="O10" s="9" t="e">
        <f>O9-(O8)^2</f>
        <v>#DIV/0!</v>
      </c>
    </row>
    <row r="11" spans="2:15" ht="15.75" thickBot="1" x14ac:dyDescent="0.3">
      <c r="B11" s="7" t="s">
        <v>8</v>
      </c>
      <c r="C11" s="11" t="s">
        <v>2</v>
      </c>
      <c r="D11" s="9"/>
      <c r="E11" s="16"/>
      <c r="F11" s="16"/>
      <c r="G11" s="17"/>
      <c r="J11" s="7" t="s">
        <v>8</v>
      </c>
      <c r="K11" s="11" t="s">
        <v>2</v>
      </c>
      <c r="L11" s="9"/>
      <c r="M11" s="16"/>
      <c r="N11" s="16"/>
      <c r="O11" s="17"/>
    </row>
    <row r="12" spans="2:15" ht="15.75" thickBot="1" x14ac:dyDescent="0.3">
      <c r="B12" s="15"/>
      <c r="C12" s="16"/>
      <c r="D12" s="16"/>
      <c r="E12" s="16"/>
      <c r="F12" s="16"/>
      <c r="G12" s="17"/>
      <c r="J12" s="15"/>
      <c r="K12" s="16"/>
      <c r="L12" s="16"/>
      <c r="M12" s="16"/>
      <c r="N12" s="16"/>
      <c r="O12" s="17"/>
    </row>
    <row r="13" spans="2:15" ht="15.75" thickBot="1" x14ac:dyDescent="0.3">
      <c r="B13" s="15"/>
      <c r="C13" s="16"/>
      <c r="D13" s="16"/>
      <c r="E13" s="16"/>
      <c r="F13" s="16"/>
      <c r="G13" s="17"/>
      <c r="J13" s="23" t="s">
        <v>10</v>
      </c>
      <c r="K13" s="24"/>
      <c r="L13" s="25"/>
      <c r="M13" s="16"/>
      <c r="N13" s="2" t="s">
        <v>4</v>
      </c>
      <c r="O13" s="4" t="e">
        <f>((1-EXP(-L14))*(EXP(-L15))*((1-(EXP(-L15-L14))^L16)/(1-EXP(-(L15-L14)))))+EXP(-L16*(L14+L15))</f>
        <v>#DIV/0!</v>
      </c>
    </row>
    <row r="14" spans="2:15" ht="15.75" thickBot="1" x14ac:dyDescent="0.3">
      <c r="B14" s="20" t="s">
        <v>9</v>
      </c>
      <c r="C14" s="21"/>
      <c r="D14" s="22"/>
      <c r="E14" s="16"/>
      <c r="F14" s="2" t="s">
        <v>4</v>
      </c>
      <c r="G14" s="4">
        <f>EXP(-(D16+D15)*D17)</f>
        <v>1</v>
      </c>
      <c r="J14" s="2"/>
      <c r="K14" s="3" t="s">
        <v>2</v>
      </c>
      <c r="L14" s="4"/>
      <c r="M14" s="16"/>
      <c r="N14" s="5" t="s">
        <v>5</v>
      </c>
      <c r="O14" s="6" t="e">
        <f>((1-EXP(-L14))*(EXP(-2*L15))*((1-(EXP(-2*L15-L14))^L16)/(1-EXP(-(2*L15-L14)))))+EXP(-L16*(L14+2*L15))</f>
        <v>#DIV/0!</v>
      </c>
    </row>
    <row r="15" spans="2:15" ht="15.75" thickBot="1" x14ac:dyDescent="0.3">
      <c r="B15" s="2"/>
      <c r="C15" s="3" t="s">
        <v>2</v>
      </c>
      <c r="D15" s="4"/>
      <c r="E15" s="16"/>
      <c r="F15" s="5" t="s">
        <v>5</v>
      </c>
      <c r="G15" s="6">
        <f>EXP(-(2*D16+D15)*D17)</f>
        <v>1</v>
      </c>
      <c r="J15" s="7"/>
      <c r="K15" s="8" t="s">
        <v>2</v>
      </c>
      <c r="L15" s="9"/>
      <c r="M15" s="16"/>
      <c r="N15" s="7" t="s">
        <v>6</v>
      </c>
      <c r="O15" s="9" t="e">
        <f>O14-(O13)^2</f>
        <v>#DIV/0!</v>
      </c>
    </row>
    <row r="16" spans="2:15" ht="15.75" thickBot="1" x14ac:dyDescent="0.3">
      <c r="B16" s="7"/>
      <c r="C16" s="8" t="s">
        <v>2</v>
      </c>
      <c r="D16" s="9"/>
      <c r="E16" s="16"/>
      <c r="F16" s="7" t="s">
        <v>6</v>
      </c>
      <c r="G16" s="9">
        <f>G15-(G14)^2</f>
        <v>0</v>
      </c>
      <c r="J16" s="7" t="s">
        <v>8</v>
      </c>
      <c r="K16" s="11" t="s">
        <v>2</v>
      </c>
      <c r="L16" s="9"/>
      <c r="M16" s="16"/>
      <c r="N16" s="16"/>
      <c r="O16" s="17"/>
    </row>
    <row r="17" spans="2:15" ht="15.75" thickBot="1" x14ac:dyDescent="0.3">
      <c r="B17" s="7" t="s">
        <v>8</v>
      </c>
      <c r="C17" s="11" t="s">
        <v>2</v>
      </c>
      <c r="D17" s="9"/>
      <c r="E17" s="16"/>
      <c r="F17" s="16"/>
      <c r="G17" s="17"/>
      <c r="J17" s="15"/>
      <c r="K17" s="10"/>
      <c r="L17" s="16"/>
      <c r="M17" s="16"/>
      <c r="N17" s="16"/>
      <c r="O17" s="17"/>
    </row>
    <row r="18" spans="2:15" ht="15.75" thickBot="1" x14ac:dyDescent="0.3">
      <c r="B18" s="15"/>
      <c r="C18" s="10"/>
      <c r="D18" s="16"/>
      <c r="E18" s="16"/>
      <c r="F18" s="16"/>
      <c r="G18" s="17"/>
      <c r="J18" s="15"/>
      <c r="K18" s="16"/>
      <c r="L18" s="16"/>
      <c r="M18" s="16"/>
      <c r="N18" s="16"/>
      <c r="O18" s="17"/>
    </row>
    <row r="19" spans="2:15" ht="15.75" thickBot="1" x14ac:dyDescent="0.3">
      <c r="B19" s="15"/>
      <c r="C19" s="16"/>
      <c r="D19" s="16"/>
      <c r="E19" s="16"/>
      <c r="F19" s="16"/>
      <c r="G19" s="17"/>
      <c r="J19" s="20" t="s">
        <v>11</v>
      </c>
      <c r="K19" s="21"/>
      <c r="L19" s="22"/>
      <c r="M19" s="16"/>
      <c r="N19" s="2" t="s">
        <v>4</v>
      </c>
      <c r="O19" s="4" t="e">
        <f>((EXP(-L21)-EXP(-(L20+L21)))/(1-EXP(-L20+L21)))-((1-(EXP(-L21-L20))^L22)/(1-EXP(-L20-L21)))*((1-EXP(-L20))*EXP(-L21))</f>
        <v>#DIV/0!</v>
      </c>
    </row>
    <row r="20" spans="2:15" ht="15.75" thickBot="1" x14ac:dyDescent="0.3">
      <c r="B20" s="20" t="s">
        <v>10</v>
      </c>
      <c r="C20" s="21"/>
      <c r="D20" s="22"/>
      <c r="E20" s="16"/>
      <c r="F20" s="2" t="s">
        <v>4</v>
      </c>
      <c r="G20" s="4" t="e">
        <f>(EXP(-(D22+D21)*D23))+((D21/(D21+D22))*(1-EXP(-(D23*(D22+D21)))))</f>
        <v>#DIV/0!</v>
      </c>
      <c r="J20" s="2"/>
      <c r="K20" s="3" t="s">
        <v>2</v>
      </c>
      <c r="L20" s="4"/>
      <c r="M20" s="16"/>
      <c r="N20" s="5" t="s">
        <v>5</v>
      </c>
      <c r="O20" s="6" t="e">
        <f>((EXP(-2*L21)-EXP(-(L20+2*L21)))/(1-EXP(-L20+2*L21)))-((1-(EXP(-2*L21-L20))^L22)/(1-EXP(-L20-2*L21)))*((1-EXP(-L20))*EXP(-2*L21))</f>
        <v>#DIV/0!</v>
      </c>
    </row>
    <row r="21" spans="2:15" ht="15.75" thickBot="1" x14ac:dyDescent="0.3">
      <c r="B21" s="2"/>
      <c r="C21" s="3" t="s">
        <v>2</v>
      </c>
      <c r="D21" s="4"/>
      <c r="E21" s="16"/>
      <c r="F21" s="5" t="s">
        <v>5</v>
      </c>
      <c r="G21" s="6" t="e">
        <f>(EXP(-(2*D22+D21)*D23))+(D21/(D21+(2*D22))*(1-EXP(-(D23*2*(D22+D21)))))</f>
        <v>#DIV/0!</v>
      </c>
      <c r="J21" s="7"/>
      <c r="K21" s="8" t="s">
        <v>2</v>
      </c>
      <c r="L21" s="9"/>
      <c r="M21" s="16"/>
      <c r="N21" s="7" t="s">
        <v>6</v>
      </c>
      <c r="O21" s="9" t="e">
        <f>O20-(O19)^2</f>
        <v>#DIV/0!</v>
      </c>
    </row>
    <row r="22" spans="2:15" ht="15.75" thickBot="1" x14ac:dyDescent="0.3">
      <c r="B22" s="7"/>
      <c r="C22" s="8" t="s">
        <v>2</v>
      </c>
      <c r="D22" s="9"/>
      <c r="E22" s="16"/>
      <c r="F22" s="7" t="s">
        <v>6</v>
      </c>
      <c r="G22" s="9" t="e">
        <f>G21-(G20)^2</f>
        <v>#DIV/0!</v>
      </c>
      <c r="J22" s="7" t="s">
        <v>8</v>
      </c>
      <c r="K22" s="11" t="s">
        <v>2</v>
      </c>
      <c r="L22" s="9"/>
      <c r="M22" s="18"/>
      <c r="N22" s="18"/>
      <c r="O22" s="19"/>
    </row>
    <row r="23" spans="2:15" ht="15.75" thickBot="1" x14ac:dyDescent="0.3">
      <c r="B23" s="7" t="s">
        <v>8</v>
      </c>
      <c r="C23" s="11" t="s">
        <v>2</v>
      </c>
      <c r="D23" s="9"/>
      <c r="E23" s="16"/>
      <c r="F23" s="16"/>
      <c r="G23" s="17"/>
    </row>
    <row r="24" spans="2:15" x14ac:dyDescent="0.25">
      <c r="B24" s="15"/>
      <c r="C24" s="10"/>
      <c r="D24" s="16"/>
      <c r="E24" s="16"/>
      <c r="F24" s="16"/>
      <c r="G24" s="17"/>
    </row>
    <row r="25" spans="2:15" ht="15.75" thickBot="1" x14ac:dyDescent="0.3">
      <c r="B25" s="15"/>
      <c r="C25" s="16"/>
      <c r="D25" s="16"/>
      <c r="E25" s="16"/>
      <c r="F25" s="16"/>
      <c r="G25" s="17"/>
    </row>
    <row r="26" spans="2:15" ht="15.75" thickBot="1" x14ac:dyDescent="0.3">
      <c r="B26" s="20" t="s">
        <v>11</v>
      </c>
      <c r="C26" s="21"/>
      <c r="D26" s="22"/>
      <c r="E26" s="16"/>
      <c r="F26" s="2" t="s">
        <v>4</v>
      </c>
      <c r="G26" s="4" t="e">
        <f>EXP(-D29*D27)*EXP(-D29*D28)*(D27/(D27+D28))</f>
        <v>#DIV/0!</v>
      </c>
    </row>
    <row r="27" spans="2:15" x14ac:dyDescent="0.25">
      <c r="B27" s="2"/>
      <c r="C27" s="3" t="s">
        <v>2</v>
      </c>
      <c r="D27" s="4"/>
      <c r="E27" s="16"/>
      <c r="F27" s="5" t="s">
        <v>5</v>
      </c>
      <c r="G27" s="6" t="e">
        <f>EXP(-D29*D27)*EXP(-D29*2*D28)*(D27/(D27+2*D28))</f>
        <v>#DIV/0!</v>
      </c>
    </row>
    <row r="28" spans="2:15" ht="15.75" thickBot="1" x14ac:dyDescent="0.3">
      <c r="B28" s="7"/>
      <c r="C28" s="8" t="s">
        <v>2</v>
      </c>
      <c r="D28" s="9"/>
      <c r="E28" s="16"/>
      <c r="F28" s="7" t="s">
        <v>6</v>
      </c>
      <c r="G28" s="9" t="e">
        <f>G27-(G26)^2</f>
        <v>#DIV/0!</v>
      </c>
    </row>
    <row r="29" spans="2:15" ht="15.75" thickBot="1" x14ac:dyDescent="0.3">
      <c r="B29" s="7" t="s">
        <v>8</v>
      </c>
      <c r="C29" s="11" t="s">
        <v>2</v>
      </c>
      <c r="D29" s="9"/>
      <c r="E29" s="18"/>
      <c r="F29" s="18"/>
      <c r="G29" s="19"/>
    </row>
  </sheetData>
  <mergeCells count="11">
    <mergeCell ref="B26:D26"/>
    <mergeCell ref="J1:O1"/>
    <mergeCell ref="J3:L3"/>
    <mergeCell ref="J8:L8"/>
    <mergeCell ref="J19:L19"/>
    <mergeCell ref="J13:L13"/>
    <mergeCell ref="B1:G1"/>
    <mergeCell ref="B3:D3"/>
    <mergeCell ref="B8:D8"/>
    <mergeCell ref="B14:D14"/>
    <mergeCell ref="B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Moivre</vt:lpstr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hp14bs</dc:creator>
  <cp:lastModifiedBy>hp14bs</cp:lastModifiedBy>
  <dcterms:created xsi:type="dcterms:W3CDTF">2022-04-06T02:07:55Z</dcterms:created>
  <dcterms:modified xsi:type="dcterms:W3CDTF">2022-04-06T05:26:05Z</dcterms:modified>
</cp:coreProperties>
</file>