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Leases\"/>
    </mc:Choice>
  </mc:AlternateContent>
  <xr:revisionPtr revIDLastSave="0" documentId="13_ncr:1_{CF9D5407-469F-44D6-8643-9B1552387DAF}" xr6:coauthVersionLast="44" xr6:coauthVersionMax="44" xr10:uidLastSave="{00000000-0000-0000-0000-000000000000}"/>
  <bookViews>
    <workbookView xWindow="1410" yWindow="465" windowWidth="26370" windowHeight="14820" tabRatio="497" activeTab="2" xr2:uid="{00000000-000D-0000-FFFF-FFFF00000000}"/>
  </bookViews>
  <sheets>
    <sheet name="Table of Contents" sheetId="5" r:id="rId1"/>
    <sheet name="AUDCurve" sheetId="2" r:id="rId2"/>
    <sheet name="Priceable Lease Assets" sheetId="4" r:id="rId3"/>
  </sheets>
  <definedNames>
    <definedName name="_xlnm.Print_Area" localSheetId="2">'Priceable Lease Assets'!$A$1:$M$58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4" l="1" a="1"/>
  <c r="A3" i="4"/>
  <c r="A4" i="4"/>
  <c r="A5" i="4"/>
  <c r="B4" i="4" l="1"/>
  <c r="B5" i="4"/>
  <c r="B3" i="4"/>
  <c r="B2" i="4"/>
  <c r="J10" i="2"/>
  <c r="C11" i="2" l="1"/>
  <c r="C8" i="2"/>
  <c r="C9" i="2" s="1"/>
  <c r="C3" i="2"/>
  <c r="C4" i="2" s="1"/>
  <c r="B38" i="4" s="1"/>
  <c r="G36" i="4" a="1"/>
  <c r="G26" i="4" a="1"/>
  <c r="I3" i="2"/>
  <c r="A2" i="4"/>
  <c r="B39" i="4" l="1"/>
  <c r="G36" i="4"/>
  <c r="G44" i="4"/>
  <c r="G37" i="4"/>
  <c r="G45" i="4"/>
  <c r="G38" i="4"/>
  <c r="G46" i="4"/>
  <c r="G39" i="4"/>
  <c r="G47" i="4"/>
  <c r="G40" i="4"/>
  <c r="G48" i="4"/>
  <c r="G41" i="4"/>
  <c r="G49" i="4"/>
  <c r="G42" i="4"/>
  <c r="G43" i="4"/>
  <c r="G26" i="4"/>
  <c r="G34" i="4"/>
  <c r="G32" i="4"/>
  <c r="G33" i="4"/>
  <c r="G27" i="4"/>
  <c r="G30" i="4"/>
  <c r="G31" i="4"/>
  <c r="G28" i="4"/>
  <c r="G29" i="4"/>
  <c r="B40" i="2"/>
  <c r="B39" i="2"/>
  <c r="B38" i="2"/>
  <c r="B37" i="2"/>
  <c r="B36" i="2"/>
  <c r="B35" i="2"/>
  <c r="B34" i="2"/>
  <c r="B33" i="2"/>
  <c r="I38" i="4" a="1"/>
  <c r="I38" i="4" s="1"/>
  <c r="B49" i="5"/>
  <c r="C1" i="2"/>
  <c r="B36" i="4" l="1"/>
  <c r="N38" i="4"/>
  <c r="L38" i="4"/>
  <c r="J38" i="4"/>
  <c r="M38" i="4"/>
  <c r="K38" i="4"/>
  <c r="I39" i="4" a="1"/>
  <c r="I3" i="4" a="1"/>
  <c r="Q4" i="4" l="1"/>
  <c r="P7" i="4"/>
  <c r="I3" i="4"/>
  <c r="K5" i="4"/>
  <c r="M7" i="4"/>
  <c r="O9" i="4"/>
  <c r="Q11" i="4"/>
  <c r="S13" i="4"/>
  <c r="U15" i="4"/>
  <c r="W17" i="4"/>
  <c r="J20" i="4"/>
  <c r="L22" i="4"/>
  <c r="J13" i="4"/>
  <c r="V3" i="4"/>
  <c r="I6" i="4"/>
  <c r="K8" i="4"/>
  <c r="M10" i="4"/>
  <c r="O12" i="4"/>
  <c r="Q14" i="4"/>
  <c r="S16" i="4"/>
  <c r="U18" i="4"/>
  <c r="W20" i="4"/>
  <c r="S6" i="4"/>
  <c r="T15" i="4"/>
  <c r="I5" i="4"/>
  <c r="K7" i="4"/>
  <c r="M9" i="4"/>
  <c r="O11" i="4"/>
  <c r="Q13" i="4"/>
  <c r="S15" i="4"/>
  <c r="U17" i="4"/>
  <c r="W19" i="4"/>
  <c r="J22" i="4"/>
  <c r="S10" i="4"/>
  <c r="S18" i="4"/>
  <c r="I20" i="4"/>
  <c r="K18" i="4"/>
  <c r="U4" i="4"/>
  <c r="T7" i="4"/>
  <c r="M3" i="4"/>
  <c r="O5" i="4"/>
  <c r="Q7" i="4"/>
  <c r="S9" i="4"/>
  <c r="U11" i="4"/>
  <c r="W13" i="4"/>
  <c r="J16" i="4"/>
  <c r="L18" i="4"/>
  <c r="N20" i="4"/>
  <c r="P22" i="4"/>
  <c r="K14" i="4"/>
  <c r="K4" i="4"/>
  <c r="M6" i="4"/>
  <c r="O8" i="4"/>
  <c r="Q10" i="4"/>
  <c r="S12" i="4"/>
  <c r="U14" i="4"/>
  <c r="W16" i="4"/>
  <c r="J19" i="4"/>
  <c r="L21" i="4"/>
  <c r="U8" i="4"/>
  <c r="K3" i="4"/>
  <c r="M5" i="4"/>
  <c r="O7" i="4"/>
  <c r="Q9" i="4"/>
  <c r="S11" i="4"/>
  <c r="U13" i="4"/>
  <c r="W15" i="4"/>
  <c r="J18" i="4"/>
  <c r="L20" i="4"/>
  <c r="N22" i="4"/>
  <c r="T11" i="4"/>
  <c r="T19" i="4"/>
  <c r="J21" i="4"/>
  <c r="L19" i="4"/>
  <c r="R22" i="4"/>
  <c r="U20" i="4"/>
  <c r="K22" i="4"/>
  <c r="J5" i="4"/>
  <c r="M8" i="4"/>
  <c r="Q3" i="4"/>
  <c r="S5" i="4"/>
  <c r="U7" i="4"/>
  <c r="W9" i="4"/>
  <c r="J12" i="4"/>
  <c r="L14" i="4"/>
  <c r="N16" i="4"/>
  <c r="P18" i="4"/>
  <c r="R20" i="4"/>
  <c r="T22" i="4"/>
  <c r="S14" i="4"/>
  <c r="O4" i="4"/>
  <c r="Q6" i="4"/>
  <c r="S8" i="4"/>
  <c r="U10" i="4"/>
  <c r="W12" i="4"/>
  <c r="J15" i="4"/>
  <c r="L17" i="4"/>
  <c r="N19" i="4"/>
  <c r="P21" i="4"/>
  <c r="K10" i="4"/>
  <c r="O3" i="4"/>
  <c r="Q5" i="4"/>
  <c r="S7" i="4"/>
  <c r="U9" i="4"/>
  <c r="W11" i="4"/>
  <c r="J14" i="4"/>
  <c r="L16" i="4"/>
  <c r="N18" i="4"/>
  <c r="P20" i="4"/>
  <c r="Q12" i="4"/>
  <c r="M20" i="4"/>
  <c r="N5" i="4"/>
  <c r="N13" i="4"/>
  <c r="L6" i="4"/>
  <c r="K9" i="4"/>
  <c r="V12" i="4"/>
  <c r="R16" i="4"/>
  <c r="Q19" i="4"/>
  <c r="N9" i="4"/>
  <c r="R3" i="4"/>
  <c r="N7" i="4"/>
  <c r="J11" i="4"/>
  <c r="I14" i="4"/>
  <c r="T17" i="4"/>
  <c r="S20" i="4"/>
  <c r="U12" i="4"/>
  <c r="U5" i="4"/>
  <c r="T8" i="4"/>
  <c r="P12" i="4"/>
  <c r="O15" i="4"/>
  <c r="K19" i="4"/>
  <c r="V22" i="4"/>
  <c r="Q16" i="4"/>
  <c r="N17" i="4"/>
  <c r="I16" i="4"/>
  <c r="P6" i="4"/>
  <c r="L10" i="4"/>
  <c r="K13" i="4"/>
  <c r="V16" i="4"/>
  <c r="O10" i="4"/>
  <c r="S4" i="4"/>
  <c r="R7" i="4"/>
  <c r="N11" i="4"/>
  <c r="M14" i="4"/>
  <c r="I18" i="4"/>
  <c r="T21" i="4"/>
  <c r="J6" i="4"/>
  <c r="I9" i="4"/>
  <c r="T12" i="4"/>
  <c r="P16" i="4"/>
  <c r="R5" i="4"/>
  <c r="R17" i="4"/>
  <c r="P19" i="4"/>
  <c r="U3" i="4"/>
  <c r="P10" i="4"/>
  <c r="V20" i="4"/>
  <c r="W4" i="4"/>
  <c r="R11" i="4"/>
  <c r="N15" i="4"/>
  <c r="I22" i="4"/>
  <c r="J10" i="4"/>
  <c r="I13" i="4"/>
  <c r="S19" i="4"/>
  <c r="R21" i="4"/>
  <c r="J4" i="4"/>
  <c r="P14" i="4"/>
  <c r="O17" i="4"/>
  <c r="L5" i="4"/>
  <c r="V11" i="4"/>
  <c r="M22" i="4"/>
  <c r="N10" i="4"/>
  <c r="T20" i="4"/>
  <c r="J17" i="4"/>
  <c r="L7" i="4"/>
  <c r="I11" i="4"/>
  <c r="L15" i="4"/>
  <c r="K12" i="4"/>
  <c r="R19" i="4"/>
  <c r="R10" i="4"/>
  <c r="M17" i="4"/>
  <c r="N21" i="4"/>
  <c r="J9" i="4"/>
  <c r="M11" i="4"/>
  <c r="M16" i="4"/>
  <c r="K16" i="4"/>
  <c r="L4" i="4"/>
  <c r="Q17" i="4"/>
  <c r="V17" i="4"/>
  <c r="V8" i="4"/>
  <c r="T13" i="4"/>
  <c r="L12" i="4"/>
  <c r="S22" i="4"/>
  <c r="V5" i="4"/>
  <c r="U19" i="4"/>
  <c r="V13" i="4"/>
  <c r="O19" i="4"/>
  <c r="K6" i="4"/>
  <c r="T6" i="4"/>
  <c r="O13" i="4"/>
  <c r="P11" i="4"/>
  <c r="V7" i="4"/>
  <c r="M18" i="4"/>
  <c r="N6" i="4"/>
  <c r="T16" i="4"/>
  <c r="I8" i="4"/>
  <c r="V21" i="4"/>
  <c r="O6" i="4"/>
  <c r="I7" i="4"/>
  <c r="M12" i="4"/>
  <c r="R15" i="4"/>
  <c r="S3" i="4"/>
  <c r="M13" i="4"/>
  <c r="Q8" i="4"/>
  <c r="J8" i="4"/>
  <c r="O21" i="4"/>
  <c r="V15" i="4"/>
  <c r="V6" i="4"/>
  <c r="I21" i="4"/>
  <c r="R4" i="4"/>
  <c r="S21" i="4"/>
  <c r="L13" i="4"/>
  <c r="W7" i="4"/>
  <c r="R13" i="4"/>
  <c r="W6" i="4"/>
  <c r="O20" i="4"/>
  <c r="U21" i="4"/>
  <c r="K17" i="4"/>
  <c r="W14" i="4"/>
  <c r="L3" i="4"/>
  <c r="T10" i="4"/>
  <c r="K21" i="4"/>
  <c r="W8" i="4"/>
  <c r="Q18" i="4"/>
  <c r="R6" i="4"/>
  <c r="I17" i="4"/>
  <c r="W22" i="4"/>
  <c r="N4" i="4"/>
  <c r="S17" i="4"/>
  <c r="L9" i="4"/>
  <c r="Q22" i="4"/>
  <c r="N14" i="4"/>
  <c r="U16" i="4"/>
  <c r="T3" i="4"/>
  <c r="I15" i="4"/>
  <c r="P9" i="4"/>
  <c r="U22" i="4"/>
  <c r="R14" i="4"/>
  <c r="O18" i="4"/>
  <c r="M19" i="4"/>
  <c r="I10" i="4"/>
  <c r="P8" i="4"/>
  <c r="P15" i="4"/>
  <c r="P3" i="4"/>
  <c r="T14" i="4"/>
  <c r="P5" i="4"/>
  <c r="W3" i="4"/>
  <c r="R9" i="4"/>
  <c r="N8" i="4"/>
  <c r="T18" i="4"/>
  <c r="T5" i="4"/>
  <c r="V19" i="4"/>
  <c r="V10" i="4"/>
  <c r="M21" i="4"/>
  <c r="R12" i="4"/>
  <c r="J7" i="4"/>
  <c r="I12" i="4"/>
  <c r="K15" i="4"/>
  <c r="O22" i="4"/>
  <c r="I4" i="4"/>
  <c r="V9" i="4"/>
  <c r="V4" i="4"/>
  <c r="R8" i="4"/>
  <c r="N12" i="4"/>
  <c r="M15" i="4"/>
  <c r="I19" i="4"/>
  <c r="W21" i="4"/>
  <c r="J3" i="4"/>
  <c r="U6" i="4"/>
  <c r="T9" i="4"/>
  <c r="P13" i="4"/>
  <c r="O16" i="4"/>
  <c r="K20" i="4"/>
  <c r="L11" i="4"/>
  <c r="P4" i="4"/>
  <c r="L8" i="4"/>
  <c r="K11" i="4"/>
  <c r="V14" i="4"/>
  <c r="R18" i="4"/>
  <c r="Q21" i="4"/>
  <c r="O14" i="4"/>
  <c r="W18" i="4"/>
  <c r="Q20" i="4"/>
  <c r="M4" i="4"/>
  <c r="W10" i="4"/>
  <c r="W5" i="4"/>
  <c r="Q15" i="4"/>
  <c r="N3" i="4"/>
  <c r="P17" i="4"/>
  <c r="T4" i="4"/>
  <c r="V18" i="4"/>
  <c r="T40" i="4"/>
  <c r="P43" i="4"/>
  <c r="L46" i="4"/>
  <c r="Q40" i="4"/>
  <c r="M43" i="4"/>
  <c r="I46" i="4"/>
  <c r="Q48" i="4"/>
  <c r="M51" i="4"/>
  <c r="I54" i="4"/>
  <c r="Q56" i="4"/>
  <c r="S41" i="4"/>
  <c r="S47" i="4"/>
  <c r="S52" i="4"/>
  <c r="J41" i="4"/>
  <c r="R43" i="4"/>
  <c r="N46" i="4"/>
  <c r="J49" i="4"/>
  <c r="R51" i="4"/>
  <c r="N54" i="4"/>
  <c r="J57" i="4"/>
  <c r="K40" i="4"/>
  <c r="O43" i="4"/>
  <c r="K49" i="4"/>
  <c r="P48" i="4"/>
  <c r="O56" i="4"/>
  <c r="P47" i="4"/>
  <c r="T55" i="4"/>
  <c r="T51" i="4"/>
  <c r="S58" i="4"/>
  <c r="L54" i="4"/>
  <c r="P44" i="4"/>
  <c r="K41" i="4"/>
  <c r="L41" i="4"/>
  <c r="T43" i="4"/>
  <c r="P46" i="4"/>
  <c r="I41" i="4"/>
  <c r="Q43" i="4"/>
  <c r="M46" i="4"/>
  <c r="I49" i="4"/>
  <c r="Q51" i="4"/>
  <c r="M54" i="4"/>
  <c r="I57" i="4"/>
  <c r="S42" i="4"/>
  <c r="K48" i="4"/>
  <c r="O53" i="4"/>
  <c r="N41" i="4"/>
  <c r="J44" i="4"/>
  <c r="R46" i="4"/>
  <c r="N49" i="4"/>
  <c r="J52" i="4"/>
  <c r="R54" i="4"/>
  <c r="N57" i="4"/>
  <c r="O40" i="4"/>
  <c r="K44" i="4"/>
  <c r="S49" i="4"/>
  <c r="T49" i="4"/>
  <c r="K57" i="4"/>
  <c r="T48" i="4"/>
  <c r="P56" i="4"/>
  <c r="L53" i="4"/>
  <c r="P49" i="4"/>
  <c r="L56" i="4"/>
  <c r="L39" i="4"/>
  <c r="I39" i="4"/>
  <c r="Q41" i="4"/>
  <c r="M44" i="4"/>
  <c r="I47" i="4"/>
  <c r="Q49" i="4"/>
  <c r="M52" i="4"/>
  <c r="Q57" i="4"/>
  <c r="O44" i="4"/>
  <c r="N39" i="4"/>
  <c r="N47" i="4"/>
  <c r="N55" i="4"/>
  <c r="O45" i="4"/>
  <c r="P52" i="4"/>
  <c r="P51" i="4"/>
  <c r="P41" i="4"/>
  <c r="L44" i="4"/>
  <c r="T46" i="4"/>
  <c r="M41" i="4"/>
  <c r="I44" i="4"/>
  <c r="Q46" i="4"/>
  <c r="M49" i="4"/>
  <c r="I52" i="4"/>
  <c r="Q54" i="4"/>
  <c r="M57" i="4"/>
  <c r="S43" i="4"/>
  <c r="S48" i="4"/>
  <c r="J39" i="4"/>
  <c r="R41" i="4"/>
  <c r="N44" i="4"/>
  <c r="J47" i="4"/>
  <c r="R49" i="4"/>
  <c r="N52" i="4"/>
  <c r="J55" i="4"/>
  <c r="R57" i="4"/>
  <c r="S40" i="4"/>
  <c r="S44" i="4"/>
  <c r="O50" i="4"/>
  <c r="L51" i="4"/>
  <c r="S57" i="4"/>
  <c r="L50" i="4"/>
  <c r="L57" i="4"/>
  <c r="K54" i="4"/>
  <c r="T50" i="4"/>
  <c r="L58" i="4"/>
  <c r="T41" i="4"/>
  <c r="I55" i="4"/>
  <c r="O49" i="4"/>
  <c r="J42" i="4"/>
  <c r="R44" i="4"/>
  <c r="J50" i="4"/>
  <c r="R52" i="4"/>
  <c r="J58" i="4"/>
  <c r="K51" i="4"/>
  <c r="O58" i="4"/>
  <c r="T57" i="4"/>
  <c r="P39" i="4"/>
  <c r="L43" i="4"/>
  <c r="M40" i="4"/>
  <c r="Q45" i="4"/>
  <c r="I51" i="4"/>
  <c r="M56" i="4"/>
  <c r="K47" i="4"/>
  <c r="R40" i="4"/>
  <c r="J46" i="4"/>
  <c r="N51" i="4"/>
  <c r="R56" i="4"/>
  <c r="K43" i="4"/>
  <c r="L47" i="4"/>
  <c r="P57" i="4"/>
  <c r="P50" i="4"/>
  <c r="T56" i="4"/>
  <c r="I42" i="4"/>
  <c r="N42" i="4"/>
  <c r="J53" i="4"/>
  <c r="S53" i="4"/>
  <c r="S54" i="4"/>
  <c r="T58" i="4"/>
  <c r="Q47" i="4"/>
  <c r="N53" i="4"/>
  <c r="S46" i="4"/>
  <c r="T53" i="4"/>
  <c r="K58" i="4"/>
  <c r="L40" i="4"/>
  <c r="I48" i="4"/>
  <c r="M53" i="4"/>
  <c r="O51" i="4"/>
  <c r="J43" i="4"/>
  <c r="N48" i="4"/>
  <c r="K39" i="4"/>
  <c r="K55" i="4"/>
  <c r="K56" i="4"/>
  <c r="K52" i="4"/>
  <c r="S55" i="4"/>
  <c r="L42" i="4"/>
  <c r="M55" i="4"/>
  <c r="J45" i="4"/>
  <c r="L48" i="4"/>
  <c r="T44" i="4"/>
  <c r="M47" i="4"/>
  <c r="Q52" i="4"/>
  <c r="I58" i="4"/>
  <c r="K50" i="4"/>
  <c r="R47" i="4"/>
  <c r="N58" i="4"/>
  <c r="K46" i="4"/>
  <c r="T52" i="4"/>
  <c r="M58" i="4"/>
  <c r="O54" i="4"/>
  <c r="P45" i="4"/>
  <c r="Q58" i="4"/>
  <c r="R53" i="4"/>
  <c r="P54" i="4"/>
  <c r="O39" i="4"/>
  <c r="S56" i="4"/>
  <c r="Q44" i="4"/>
  <c r="R55" i="4"/>
  <c r="P58" i="4"/>
  <c r="T39" i="4"/>
  <c r="L45" i="4"/>
  <c r="M42" i="4"/>
  <c r="I53" i="4"/>
  <c r="S50" i="4"/>
  <c r="R42" i="4"/>
  <c r="J48" i="4"/>
  <c r="R58" i="4"/>
  <c r="O55" i="4"/>
  <c r="Q42" i="4"/>
  <c r="O47" i="4"/>
  <c r="R48" i="4"/>
  <c r="L55" i="4"/>
  <c r="I50" i="4"/>
  <c r="R39" i="4"/>
  <c r="O41" i="4"/>
  <c r="P40" i="4"/>
  <c r="T45" i="4"/>
  <c r="I43" i="4"/>
  <c r="M48" i="4"/>
  <c r="Q53" i="4"/>
  <c r="N43" i="4"/>
  <c r="J54" i="4"/>
  <c r="S39" i="4"/>
  <c r="O48" i="4"/>
  <c r="M39" i="4"/>
  <c r="K45" i="4"/>
  <c r="N50" i="4"/>
  <c r="S51" i="4"/>
  <c r="O57" i="4"/>
  <c r="P42" i="4"/>
  <c r="Q39" i="4"/>
  <c r="I45" i="4"/>
  <c r="M50" i="4"/>
  <c r="Q55" i="4"/>
  <c r="S45" i="4"/>
  <c r="J40" i="4"/>
  <c r="N45" i="4"/>
  <c r="R50" i="4"/>
  <c r="J56" i="4"/>
  <c r="K42" i="4"/>
  <c r="O52" i="4"/>
  <c r="L52" i="4"/>
  <c r="T47" i="4"/>
  <c r="P53" i="4"/>
  <c r="T42" i="4"/>
  <c r="I40" i="4"/>
  <c r="M45" i="4"/>
  <c r="Q50" i="4"/>
  <c r="I56" i="4"/>
  <c r="O46" i="4"/>
  <c r="N40" i="4"/>
  <c r="R45" i="4"/>
  <c r="J51" i="4"/>
  <c r="N56" i="4"/>
  <c r="O42" i="4"/>
  <c r="K53" i="4"/>
  <c r="T54" i="4"/>
  <c r="L49" i="4"/>
  <c r="P5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58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"QRLib.Curves.GetDaysAndRates" not found.</t>
        </r>
      </text>
    </comment>
    <comment ref="C58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"QRLib.Curves.GetAdvancedCurveTermCurve"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I59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<sst xmlns="http://schemas.openxmlformats.org/spreadsheetml/2006/main" count="94" uniqueCount="85">
  <si>
    <t>IR Term Structure</t>
  </si>
  <si>
    <t>Instrument</t>
  </si>
  <si>
    <t>AdjRate</t>
  </si>
  <si>
    <t>AUD-Deposit-1D</t>
  </si>
  <si>
    <t>AUD-Deposit-1W</t>
  </si>
  <si>
    <t>AUD-Deposit-2W</t>
  </si>
  <si>
    <t>AUD-Deposit-1M</t>
  </si>
  <si>
    <t>AUD-Deposit-2M</t>
  </si>
  <si>
    <t>AUD-Deposit-3M</t>
  </si>
  <si>
    <t>Additional</t>
  </si>
  <si>
    <t>Metrics</t>
  </si>
  <si>
    <t>RateCurve</t>
  </si>
  <si>
    <t>IndexName</t>
  </si>
  <si>
    <t>AUD-LIBOR-BBA</t>
  </si>
  <si>
    <t>IndexTenor</t>
  </si>
  <si>
    <t>3M</t>
  </si>
  <si>
    <t>Algorithm</t>
  </si>
  <si>
    <t>Asset List</t>
  </si>
  <si>
    <t>Results</t>
  </si>
  <si>
    <t>LIVE</t>
  </si>
  <si>
    <t>SimpleGapStep</t>
  </si>
  <si>
    <t>NPV.Mil</t>
  </si>
  <si>
    <t>Diff</t>
  </si>
  <si>
    <t>Continuous</t>
  </si>
  <si>
    <t>FlatForward</t>
  </si>
  <si>
    <t>LinearZero</t>
  </si>
  <si>
    <t>Base algorithm</t>
  </si>
  <si>
    <t>COE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</si>
  <si>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</si>
  <si>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</si>
  <si>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</si>
  <si>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</si>
  <si>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</si>
  <si>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</si>
  <si>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</si>
  <si>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</si>
  <si>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</si>
  <si>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</si>
  <si>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CurveName</t>
  </si>
  <si>
    <t>Supported Assets</t>
  </si>
  <si>
    <t>DirtyPrice</t>
  </si>
  <si>
    <t>AssetSwapSpread</t>
  </si>
  <si>
    <t>Id</t>
  </si>
  <si>
    <t>Calibrating IR Curves</t>
  </si>
  <si>
    <t>This spreadsheet shows examples of creating and using interest rate curves.</t>
  </si>
  <si>
    <t>Select on the link below for examples of individual examples.</t>
  </si>
  <si>
    <t>Page 1. Build the AUD Curve</t>
  </si>
  <si>
    <t>Page 2. Creating the Bond assets</t>
  </si>
  <si>
    <t>FORMATS for Curves</t>
  </si>
  <si>
    <t>PricingStructureType</t>
  </si>
  <si>
    <t>BuildDateTime</t>
  </si>
  <si>
    <t>BaseDate</t>
  </si>
  <si>
    <t>MarketName</t>
  </si>
  <si>
    <t>Identifier</t>
  </si>
  <si>
    <t>FastLinearZero</t>
  </si>
  <si>
    <t>Currency</t>
  </si>
  <si>
    <t>ReferenceCurveName</t>
  </si>
  <si>
    <t>AUD</t>
  </si>
  <si>
    <t>DataGroup</t>
  </si>
  <si>
    <t>Change Log</t>
  </si>
  <si>
    <t>New create asset interface. Not backward compatible</t>
  </si>
  <si>
    <t>Settlement Date</t>
  </si>
  <si>
    <t>Ex Div Date</t>
  </si>
  <si>
    <t>Frquency</t>
  </si>
  <si>
    <t>6M</t>
  </si>
  <si>
    <t>DayCount</t>
  </si>
  <si>
    <t>FOLLOWING</t>
  </si>
  <si>
    <t>Amount</t>
  </si>
  <si>
    <t>Roll Convention</t>
  </si>
  <si>
    <t>Centers</t>
  </si>
  <si>
    <t>AUSY</t>
  </si>
  <si>
    <t>ACT/365.FIXED</t>
  </si>
  <si>
    <t>Highlander IR Curve Toolkit</t>
  </si>
  <si>
    <t>NPV</t>
  </si>
  <si>
    <t>DeltaR</t>
  </si>
  <si>
    <t>BHP</t>
  </si>
  <si>
    <t>Tenor</t>
  </si>
  <si>
    <t>1Y</t>
  </si>
  <si>
    <t>2Y</t>
  </si>
  <si>
    <t>5Y</t>
  </si>
  <si>
    <t>3Y</t>
  </si>
  <si>
    <t>StepUp</t>
  </si>
  <si>
    <t>AUD-Lease</t>
  </si>
  <si>
    <t>1M</t>
  </si>
  <si>
    <t>MODFOLLOWING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</si>
</sst>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_-&quot;$&quot;* #,##0.00000_-;\-&quot;$&quot;* #,##0.00000_-;_-&quot;$&quot;* &quot;-&quot;??_-;_-@_-"/>
    <numFmt numFmtId="171" formatCode="_-&quot;$&quot;* #,##0_-;\-&quot;$&quot;* #,##0_-;_-&quot;$&quot;* &quot;-&quot;??_-;_-@_-"/>
    <numFmt numFmtId="172" formatCode="0.000000"/>
    <numFmt numFmtId="173" formatCode="0.0000"/>
    <numFmt numFmtId="174" formatCode="0.0000%"/>
    <numFmt numFmtId="175" formatCode="d/mm/yyyy;@"/>
    <numFmt numFmtId="176" formatCode="_-* #,##0.000000_-;\-* #,##0.000000_-;_-* &quot;-&quot;??_-;_-@_-"/>
    <numFmt numFmtId="177" formatCode="_-* #,##0_-;\-* #,##0_-;_-* &quot;-&quot;??_-;_-@_-"/>
  </numFmts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u/>
      <sz val="10"/>
      <color indexed="12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sz val="10"/>
      <name val="Arial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Alignment="0"/>
    <xf numFmtId="0" fontId="14" fillId="3" borderId="0" applyNumberFormat="0" applyBorder="0" applyAlignment="0" applyProtection="0"/>
    <xf numFmtId="0" fontId="15" fillId="21" borderId="1" applyNumberFormat="0" applyAlignment="0" applyProtection="0"/>
    <xf numFmtId="0" fontId="16" fillId="22" borderId="2" applyNumberFormat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2" fillId="23" borderId="0" applyNumberFormat="0" applyBorder="0">
      <alignment horizontal="right" vertical="center"/>
    </xf>
    <xf numFmtId="19" fontId="22" fillId="23" borderId="6" applyNumberFormat="0" applyBorder="0">
      <alignment horizontal="left" vertical="center"/>
    </xf>
    <xf numFmtId="2" fontId="23" fillId="24" borderId="0">
      <alignment horizontal="center" vertical="center"/>
    </xf>
    <xf numFmtId="2" fontId="23" fillId="24" borderId="7" applyBorder="0">
      <alignment horizontal="left" vertical="center"/>
    </xf>
    <xf numFmtId="0" fontId="22" fillId="23" borderId="0">
      <alignment horizontal="right" vertical="center"/>
    </xf>
    <xf numFmtId="19" fontId="24" fillId="23" borderId="8" applyNumberFormat="0" applyBorder="0">
      <alignment horizontal="left" vertical="center" indent="1"/>
    </xf>
    <xf numFmtId="2" fontId="25" fillId="24" borderId="9" applyBorder="0">
      <alignment horizontal="left" vertical="center" indent="1"/>
    </xf>
    <xf numFmtId="2" fontId="25" fillId="24" borderId="10" applyBorder="0">
      <alignment horizontal="center" vertical="center"/>
    </xf>
    <xf numFmtId="0" fontId="26" fillId="7" borderId="1" applyNumberFormat="0" applyAlignment="0" applyProtection="0"/>
    <xf numFmtId="2" fontId="27" fillId="25" borderId="11" applyBorder="0">
      <alignment horizontal="left" vertical="center" indent="1"/>
    </xf>
    <xf numFmtId="0" fontId="27" fillId="25" borderId="0">
      <alignment horizontal="right" vertical="center"/>
    </xf>
    <xf numFmtId="2" fontId="27" fillId="25" borderId="6" applyNumberFormat="0" applyBorder="0">
      <alignment horizontal="right" vertical="center"/>
    </xf>
    <xf numFmtId="2" fontId="28" fillId="26" borderId="8" applyBorder="0">
      <alignment horizontal="left" vertical="center" indent="1"/>
    </xf>
    <xf numFmtId="2" fontId="28" fillId="26" borderId="0">
      <alignment horizontal="right" vertical="center"/>
    </xf>
    <xf numFmtId="2" fontId="28" fillId="26" borderId="7" applyBorder="0">
      <alignment horizontal="left" vertical="center"/>
    </xf>
    <xf numFmtId="2" fontId="28" fillId="26" borderId="12" applyBorder="0">
      <alignment horizontal="center" vertical="center"/>
    </xf>
    <xf numFmtId="19" fontId="24" fillId="27" borderId="13" applyNumberFormat="0" applyBorder="0">
      <alignment horizontal="left" vertical="center"/>
    </xf>
    <xf numFmtId="15" fontId="24" fillId="27" borderId="10" applyNumberFormat="0" applyBorder="0">
      <alignment horizontal="right" vertical="center"/>
    </xf>
    <xf numFmtId="19" fontId="24" fillId="27" borderId="14" applyNumberFormat="0" applyBorder="0">
      <alignment horizontal="right" vertical="center"/>
    </xf>
    <xf numFmtId="2" fontId="25" fillId="28" borderId="15" applyBorder="0">
      <alignment horizontal="left" vertical="center" indent="1"/>
    </xf>
    <xf numFmtId="2" fontId="25" fillId="28" borderId="7" applyNumberFormat="0">
      <alignment horizontal="center" vertical="center"/>
    </xf>
    <xf numFmtId="2" fontId="25" fillId="28" borderId="7" applyNumberFormat="0" applyBorder="0">
      <alignment horizontal="left" vertical="center"/>
    </xf>
    <xf numFmtId="2" fontId="27" fillId="29" borderId="14" applyNumberFormat="0" applyBorder="0">
      <alignment horizontal="right" vertical="center"/>
    </xf>
    <xf numFmtId="0" fontId="29" fillId="0" borderId="16" applyNumberFormat="0" applyFill="0" applyAlignment="0" applyProtection="0"/>
    <xf numFmtId="0" fontId="30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31" fillId="0" borderId="0"/>
    <xf numFmtId="0" fontId="48" fillId="32" borderId="0"/>
    <xf numFmtId="0" fontId="1" fillId="31" borderId="0"/>
    <xf numFmtId="0" fontId="48" fillId="0" borderId="0"/>
    <xf numFmtId="0" fontId="48" fillId="31" borderId="0"/>
    <xf numFmtId="0" fontId="1" fillId="31" borderId="0"/>
    <xf numFmtId="0" fontId="1" fillId="33" borderId="17" applyNumberFormat="0" applyFont="0" applyAlignment="0" applyProtection="0"/>
    <xf numFmtId="0" fontId="32" fillId="34" borderId="18" applyNumberFormat="0" applyBorder="0">
      <alignment horizontal="left" vertical="center"/>
    </xf>
    <xf numFmtId="2" fontId="32" fillId="34" borderId="7" applyNumberFormat="0" applyBorder="0">
      <alignment horizontal="left" vertical="center"/>
    </xf>
    <xf numFmtId="2" fontId="28" fillId="26" borderId="19" applyNumberFormat="0" applyBorder="0">
      <alignment horizontal="left" vertical="center"/>
    </xf>
    <xf numFmtId="2" fontId="28" fillId="26" borderId="7" applyNumberFormat="0" applyBorder="0">
      <alignment horizontal="left" vertical="center"/>
    </xf>
    <xf numFmtId="0" fontId="33" fillId="21" borderId="20" applyNumberFormat="0" applyAlignment="0" applyProtection="0"/>
    <xf numFmtId="19" fontId="27" fillId="35" borderId="21" applyNumberFormat="0" applyBorder="0">
      <alignment horizontal="left" vertical="center" indent="1"/>
    </xf>
    <xf numFmtId="0" fontId="27" fillId="35" borderId="0">
      <alignment horizontal="right" vertical="center"/>
    </xf>
    <xf numFmtId="19" fontId="27" fillId="35" borderId="14" applyNumberFormat="0" applyBorder="0">
      <alignment horizontal="right" vertical="center"/>
    </xf>
    <xf numFmtId="2" fontId="34" fillId="36" borderId="9" applyBorder="0">
      <alignment horizontal="left" vertical="center" indent="1"/>
    </xf>
    <xf numFmtId="2" fontId="34" fillId="36" borderId="0">
      <alignment horizontal="center" vertical="center"/>
    </xf>
    <xf numFmtId="2" fontId="34" fillId="36" borderId="22">
      <alignment horizontal="left" vertical="center"/>
    </xf>
    <xf numFmtId="0" fontId="35" fillId="37" borderId="12">
      <alignment horizontal="center"/>
    </xf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167" fontId="36" fillId="38" borderId="0" applyNumberFormat="0" applyBorder="0">
      <alignment horizontal="right" vertical="center"/>
    </xf>
    <xf numFmtId="167" fontId="36" fillId="38" borderId="0" applyNumberFormat="0" applyBorder="0">
      <alignment horizontal="right" vertical="center"/>
    </xf>
    <xf numFmtId="0" fontId="37" fillId="39" borderId="12" applyNumberFormat="0">
      <alignment horizontal="center" vertical="center"/>
    </xf>
    <xf numFmtId="0" fontId="37" fillId="39" borderId="0" applyNumberFormat="0" applyBorder="0">
      <alignment horizontal="left" vertical="center" indent="1"/>
    </xf>
    <xf numFmtId="168" fontId="38" fillId="40" borderId="0">
      <alignment horizontal="center" vertical="center"/>
    </xf>
    <xf numFmtId="169" fontId="39" fillId="41" borderId="0">
      <alignment horizontal="center" vertical="center"/>
      <protection locked="0"/>
    </xf>
    <xf numFmtId="0" fontId="1" fillId="0" borderId="0">
      <alignment horizontal="left" wrapText="1"/>
    </xf>
    <xf numFmtId="2" fontId="40" fillId="42" borderId="18" applyNumberFormat="0" applyFill="0" applyBorder="0" applyAlignment="0">
      <alignment horizontal="center"/>
      <protection locked="0"/>
    </xf>
    <xf numFmtId="2" fontId="27" fillId="43" borderId="7" applyNumberFormat="0" applyBorder="0">
      <alignment horizontal="right" vertical="center"/>
    </xf>
    <xf numFmtId="2" fontId="27" fillId="43" borderId="0">
      <alignment horizontal="right" vertical="center"/>
    </xf>
    <xf numFmtId="2" fontId="28" fillId="44" borderId="12">
      <alignment horizontal="center" vertical="center"/>
    </xf>
    <xf numFmtId="2" fontId="28" fillId="44" borderId="0" applyNumberFormat="0" applyBorder="0">
      <alignment horizontal="left" vertical="center"/>
    </xf>
    <xf numFmtId="2" fontId="28" fillId="44" borderId="12">
      <alignment horizontal="center" vertical="center"/>
    </xf>
    <xf numFmtId="0" fontId="41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43" fillId="0" borderId="0" applyNumberFormat="0" applyFill="0" applyBorder="0" applyAlignment="0" applyProtection="0"/>
    <xf numFmtId="38" fontId="44" fillId="0" borderId="0" applyFont="0" applyFill="0" applyBorder="0" applyAlignment="0" applyProtection="0"/>
    <xf numFmtId="0" fontId="44" fillId="0" borderId="0"/>
    <xf numFmtId="0" fontId="48" fillId="31" borderId="0"/>
    <xf numFmtId="0" fontId="27" fillId="31" borderId="0"/>
    <xf numFmtId="0" fontId="48" fillId="31" borderId="0"/>
    <xf numFmtId="9" fontId="48" fillId="0" borderId="0" applyFont="0" applyFill="0" applyBorder="0" applyAlignment="0" applyProtection="0"/>
    <xf numFmtId="43" fontId="57" fillId="0" borderId="0" applyFont="0" applyFill="0" applyBorder="0" applyAlignment="0" applyProtection="0"/>
  </cellStyleXfs>
  <cellXfs count="131">
    <xf numFmtId="0" fontId="0" fillId="0" borderId="0" xfId="0"/>
    <xf numFmtId="0" fontId="3" fillId="45" borderId="24" xfId="0" applyFont="1" applyFill="1" applyBorder="1"/>
    <xf numFmtId="0" fontId="4" fillId="45" borderId="7" xfId="0" applyFont="1" applyFill="1" applyBorder="1"/>
    <xf numFmtId="0" fontId="4" fillId="46" borderId="10" xfId="0" applyFont="1" applyFill="1" applyBorder="1"/>
    <xf numFmtId="0" fontId="3" fillId="45" borderId="19" xfId="0" applyFont="1" applyFill="1" applyBorder="1"/>
    <xf numFmtId="0" fontId="3" fillId="45" borderId="25" xfId="0" applyFont="1" applyFill="1" applyBorder="1"/>
    <xf numFmtId="0" fontId="2" fillId="0" borderId="0" xfId="0" applyFont="1"/>
    <xf numFmtId="0" fontId="5" fillId="0" borderId="19" xfId="0" applyFont="1" applyBorder="1"/>
    <xf numFmtId="0" fontId="6" fillId="0" borderId="22" xfId="0" applyFont="1" applyFill="1" applyBorder="1"/>
    <xf numFmtId="0" fontId="6" fillId="46" borderId="18" xfId="0" applyFont="1" applyFill="1" applyBorder="1"/>
    <xf numFmtId="0" fontId="2" fillId="47" borderId="18" xfId="0" applyFont="1" applyFill="1" applyBorder="1"/>
    <xf numFmtId="0" fontId="2" fillId="47" borderId="0" xfId="0" applyFont="1" applyFill="1" applyBorder="1"/>
    <xf numFmtId="0" fontId="2" fillId="47" borderId="14" xfId="0" applyFont="1" applyFill="1" applyBorder="1"/>
    <xf numFmtId="0" fontId="7" fillId="0" borderId="0" xfId="0" applyFont="1" applyBorder="1"/>
    <xf numFmtId="0" fontId="5" fillId="47" borderId="10" xfId="0" applyFont="1" applyFill="1" applyBorder="1"/>
    <xf numFmtId="0" fontId="2" fillId="47" borderId="10" xfId="0" applyFont="1" applyFill="1" applyBorder="1"/>
    <xf numFmtId="0" fontId="2" fillId="47" borderId="7" xfId="0" applyFont="1" applyFill="1" applyBorder="1"/>
    <xf numFmtId="0" fontId="2" fillId="0" borderId="22" xfId="0" applyFont="1" applyBorder="1"/>
    <xf numFmtId="0" fontId="2" fillId="46" borderId="18" xfId="0" applyFont="1" applyFill="1" applyBorder="1"/>
    <xf numFmtId="0" fontId="5" fillId="47" borderId="18" xfId="0" applyFont="1" applyFill="1" applyBorder="1"/>
    <xf numFmtId="0" fontId="2" fillId="47" borderId="22" xfId="0" applyFont="1" applyFill="1" applyBorder="1"/>
    <xf numFmtId="0" fontId="2" fillId="0" borderId="26" xfId="0" applyFont="1" applyBorder="1"/>
    <xf numFmtId="0" fontId="2" fillId="46" borderId="27" xfId="0" applyFont="1" applyFill="1" applyBorder="1"/>
    <xf numFmtId="0" fontId="5" fillId="47" borderId="27" xfId="0" applyFont="1" applyFill="1" applyBorder="1"/>
    <xf numFmtId="0" fontId="2" fillId="47" borderId="27" xfId="0" applyFont="1" applyFill="1" applyBorder="1"/>
    <xf numFmtId="0" fontId="2" fillId="47" borderId="28" xfId="0" applyFont="1" applyFill="1" applyBorder="1"/>
    <xf numFmtId="0" fontId="6" fillId="0" borderId="0" xfId="0" applyFont="1"/>
    <xf numFmtId="0" fontId="9" fillId="48" borderId="6" xfId="75" applyFont="1" applyFill="1" applyBorder="1"/>
    <xf numFmtId="0" fontId="9" fillId="48" borderId="29" xfId="75" applyFont="1" applyFill="1" applyBorder="1"/>
    <xf numFmtId="0" fontId="4" fillId="48" borderId="27" xfId="75" applyFont="1" applyFill="1" applyBorder="1" applyAlignment="1">
      <alignment horizontal="center"/>
    </xf>
    <xf numFmtId="0" fontId="10" fillId="48" borderId="30" xfId="75" applyFont="1" applyFill="1" applyBorder="1" applyAlignment="1">
      <alignment horizontal="center"/>
    </xf>
    <xf numFmtId="0" fontId="10" fillId="48" borderId="26" xfId="75" applyFont="1" applyFill="1" applyBorder="1" applyAlignment="1">
      <alignment horizontal="center"/>
    </xf>
    <xf numFmtId="2" fontId="6" fillId="49" borderId="6" xfId="75" applyNumberFormat="1" applyFont="1" applyFill="1" applyBorder="1" applyAlignment="1">
      <alignment horizontal="right"/>
    </xf>
    <xf numFmtId="2" fontId="6" fillId="49" borderId="14" xfId="75" applyNumberFormat="1" applyFont="1" applyFill="1" applyBorder="1" applyAlignment="1">
      <alignment horizontal="right"/>
    </xf>
    <xf numFmtId="2" fontId="6" fillId="49" borderId="29" xfId="75" applyNumberFormat="1" applyFont="1" applyFill="1" applyBorder="1" applyAlignment="1">
      <alignment horizontal="right"/>
    </xf>
    <xf numFmtId="0" fontId="3" fillId="45" borderId="31" xfId="0" applyFont="1" applyFill="1" applyBorder="1"/>
    <xf numFmtId="10" fontId="7" fillId="0" borderId="0" xfId="0" applyNumberFormat="1" applyFont="1" applyBorder="1"/>
    <xf numFmtId="10" fontId="2" fillId="47" borderId="10" xfId="89" applyNumberFormat="1" applyFont="1" applyFill="1" applyBorder="1"/>
    <xf numFmtId="10" fontId="2" fillId="47" borderId="18" xfId="89" applyNumberFormat="1" applyFont="1" applyFill="1" applyBorder="1"/>
    <xf numFmtId="10" fontId="2" fillId="47" borderId="27" xfId="89" applyNumberFormat="1" applyFont="1" applyFill="1" applyBorder="1"/>
    <xf numFmtId="170" fontId="2" fillId="47" borderId="10" xfId="31" applyNumberFormat="1" applyFont="1" applyFill="1" applyBorder="1"/>
    <xf numFmtId="170" fontId="2" fillId="47" borderId="18" xfId="31" applyNumberFormat="1" applyFont="1" applyFill="1" applyBorder="1"/>
    <xf numFmtId="170" fontId="2" fillId="47" borderId="27" xfId="31" applyNumberFormat="1" applyFont="1" applyFill="1" applyBorder="1"/>
    <xf numFmtId="171" fontId="2" fillId="47" borderId="10" xfId="31" applyNumberFormat="1" applyFont="1" applyFill="1" applyBorder="1"/>
    <xf numFmtId="171" fontId="2" fillId="47" borderId="18" xfId="31" applyNumberFormat="1" applyFont="1" applyFill="1" applyBorder="1"/>
    <xf numFmtId="2" fontId="2" fillId="47" borderId="22" xfId="89" applyNumberFormat="1" applyFont="1" applyFill="1" applyBorder="1"/>
    <xf numFmtId="2" fontId="2" fillId="47" borderId="7" xfId="0" applyNumberFormat="1" applyFont="1" applyFill="1" applyBorder="1"/>
    <xf numFmtId="0" fontId="6" fillId="49" borderId="8" xfId="75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49" borderId="32" xfId="75" applyFont="1" applyFill="1" applyBorder="1" applyAlignment="1">
      <alignment horizontal="center"/>
    </xf>
    <xf numFmtId="0" fontId="6" fillId="49" borderId="21" xfId="75" applyFont="1" applyFill="1" applyBorder="1" applyAlignment="1">
      <alignment horizontal="center"/>
    </xf>
    <xf numFmtId="174" fontId="2" fillId="47" borderId="10" xfId="89" applyNumberFormat="1" applyFont="1" applyFill="1" applyBorder="1"/>
    <xf numFmtId="174" fontId="2" fillId="47" borderId="18" xfId="89" applyNumberFormat="1" applyFont="1" applyFill="1" applyBorder="1"/>
    <xf numFmtId="174" fontId="2" fillId="47" borderId="27" xfId="89" applyNumberFormat="1" applyFont="1" applyFill="1" applyBorder="1"/>
    <xf numFmtId="173" fontId="2" fillId="47" borderId="10" xfId="0" applyNumberFormat="1" applyFont="1" applyFill="1" applyBorder="1"/>
    <xf numFmtId="173" fontId="2" fillId="47" borderId="18" xfId="0" applyNumberFormat="1" applyFont="1" applyFill="1" applyBorder="1"/>
    <xf numFmtId="173" fontId="2" fillId="47" borderId="27" xfId="0" applyNumberFormat="1" applyFont="1" applyFill="1" applyBorder="1"/>
    <xf numFmtId="172" fontId="2" fillId="47" borderId="10" xfId="0" applyNumberFormat="1" applyFont="1" applyFill="1" applyBorder="1"/>
    <xf numFmtId="172" fontId="2" fillId="47" borderId="18" xfId="0" applyNumberFormat="1" applyFont="1" applyFill="1" applyBorder="1"/>
    <xf numFmtId="172" fontId="2" fillId="47" borderId="27" xfId="0" applyNumberFormat="1" applyFont="1" applyFill="1" applyBorder="1"/>
    <xf numFmtId="0" fontId="47" fillId="0" borderId="0" xfId="0" applyFont="1"/>
    <xf numFmtId="0" fontId="0" fillId="0" borderId="0" xfId="0" applyAlignment="1">
      <alignment horizontal="center"/>
    </xf>
    <xf numFmtId="0" fontId="4" fillId="48" borderId="10" xfId="75" applyFont="1" applyFill="1" applyBorder="1" applyAlignment="1">
      <alignment horizontal="center"/>
    </xf>
    <xf numFmtId="0" fontId="9" fillId="48" borderId="31" xfId="75" applyFont="1" applyFill="1" applyBorder="1" applyAlignment="1">
      <alignment horizontal="center"/>
    </xf>
    <xf numFmtId="0" fontId="9" fillId="48" borderId="26" xfId="75" applyFont="1" applyFill="1" applyBorder="1" applyAlignment="1">
      <alignment horizontal="center"/>
    </xf>
    <xf numFmtId="0" fontId="6" fillId="49" borderId="35" xfId="75" applyFont="1" applyFill="1" applyBorder="1" applyAlignment="1">
      <alignment horizontal="center"/>
    </xf>
    <xf numFmtId="10" fontId="6" fillId="49" borderId="36" xfId="75" applyNumberFormat="1" applyFont="1" applyFill="1" applyBorder="1" applyAlignment="1">
      <alignment horizontal="center"/>
    </xf>
    <xf numFmtId="0" fontId="6" fillId="49" borderId="33" xfId="75" applyFont="1" applyFill="1" applyBorder="1" applyAlignment="1">
      <alignment horizontal="center"/>
    </xf>
    <xf numFmtId="10" fontId="6" fillId="49" borderId="37" xfId="75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9" borderId="34" xfId="75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6" fillId="49" borderId="30" xfId="75" applyNumberFormat="1" applyFont="1" applyFill="1" applyBorder="1" applyAlignment="1">
      <alignment horizontal="center"/>
    </xf>
    <xf numFmtId="10" fontId="45" fillId="49" borderId="7" xfId="72" applyNumberFormat="1" applyFont="1" applyFill="1" applyBorder="1" applyAlignment="1">
      <alignment horizontal="center"/>
    </xf>
    <xf numFmtId="10" fontId="45" fillId="49" borderId="22" xfId="72" applyNumberFormat="1" applyFont="1" applyFill="1" applyBorder="1" applyAlignment="1">
      <alignment horizontal="center"/>
    </xf>
    <xf numFmtId="10" fontId="45" fillId="49" borderId="28" xfId="72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67" fontId="0" fillId="0" borderId="0" xfId="89" applyNumberFormat="1" applyFont="1" applyAlignment="1">
      <alignment horizontal="center"/>
    </xf>
    <xf numFmtId="173" fontId="0" fillId="0" borderId="0" xfId="0" applyNumberFormat="1"/>
    <xf numFmtId="0" fontId="5" fillId="0" borderId="0" xfId="0" applyFont="1" applyBorder="1"/>
    <xf numFmtId="167" fontId="2" fillId="47" borderId="7" xfId="89" applyNumberFormat="1" applyFont="1" applyFill="1" applyBorder="1"/>
    <xf numFmtId="167" fontId="2" fillId="47" borderId="22" xfId="89" applyNumberFormat="1" applyFont="1" applyFill="1" applyBorder="1"/>
    <xf numFmtId="0" fontId="45" fillId="32" borderId="0" xfId="74" applyFont="1" applyFill="1"/>
    <xf numFmtId="0" fontId="49" fillId="48" borderId="38" xfId="71" applyFont="1" applyFill="1" applyBorder="1"/>
    <xf numFmtId="0" fontId="50" fillId="48" borderId="4" xfId="73" applyFont="1" applyFill="1" applyBorder="1" applyAlignment="1">
      <alignment vertical="center"/>
    </xf>
    <xf numFmtId="0" fontId="45" fillId="43" borderId="0" xfId="74" applyFont="1" applyFill="1"/>
    <xf numFmtId="0" fontId="45" fillId="0" borderId="39" xfId="74" applyFont="1" applyFill="1" applyBorder="1"/>
    <xf numFmtId="0" fontId="45" fillId="0" borderId="0" xfId="74" applyFont="1" applyFill="1" applyBorder="1"/>
    <xf numFmtId="0" fontId="51" fillId="0" borderId="0" xfId="74" applyFont="1" applyFill="1" applyBorder="1"/>
    <xf numFmtId="0" fontId="52" fillId="0" borderId="0" xfId="74" applyFont="1" applyFill="1" applyBorder="1"/>
    <xf numFmtId="0" fontId="54" fillId="0" borderId="0" xfId="43" applyFont="1" applyFill="1" applyBorder="1" applyAlignment="1" applyProtection="1"/>
    <xf numFmtId="0" fontId="8" fillId="0" borderId="0" xfId="42" applyFill="1" applyBorder="1" applyAlignment="1" applyProtection="1"/>
    <xf numFmtId="0" fontId="53" fillId="0" borderId="0" xfId="43" applyFill="1" applyBorder="1" applyAlignment="1" applyProtection="1"/>
    <xf numFmtId="0" fontId="55" fillId="0" borderId="0" xfId="43" applyFont="1" applyFill="1" applyBorder="1" applyAlignment="1" applyProtection="1"/>
    <xf numFmtId="0" fontId="56" fillId="0" borderId="0" xfId="74" applyFont="1" applyFill="1" applyBorder="1"/>
    <xf numFmtId="0" fontId="56" fillId="0" borderId="0" xfId="74" applyFont="1" applyFill="1" applyBorder="1" applyAlignment="1">
      <alignment horizontal="right"/>
    </xf>
    <xf numFmtId="0" fontId="4" fillId="48" borderId="19" xfId="110" applyFont="1" applyFill="1" applyBorder="1" applyAlignment="1">
      <alignment horizontal="center"/>
    </xf>
    <xf numFmtId="0" fontId="4" fillId="48" borderId="10" xfId="111" applyFont="1" applyFill="1" applyBorder="1" applyAlignment="1">
      <alignment horizontal="center"/>
    </xf>
    <xf numFmtId="0" fontId="4" fillId="48" borderId="6" xfId="111" applyFont="1" applyFill="1" applyBorder="1" applyAlignment="1">
      <alignment horizontal="center"/>
    </xf>
    <xf numFmtId="0" fontId="6" fillId="50" borderId="7" xfId="111" applyFont="1" applyFill="1" applyBorder="1" applyAlignment="1">
      <alignment horizontal="center"/>
    </xf>
    <xf numFmtId="164" fontId="6" fillId="49" borderId="6" xfId="111" applyNumberFormat="1" applyFont="1" applyFill="1" applyBorder="1" applyAlignment="1">
      <alignment horizontal="center"/>
    </xf>
    <xf numFmtId="0" fontId="6" fillId="50" borderId="22" xfId="111" applyFont="1" applyFill="1" applyBorder="1" applyAlignment="1">
      <alignment horizontal="center"/>
    </xf>
    <xf numFmtId="164" fontId="6" fillId="49" borderId="14" xfId="111" applyNumberFormat="1" applyFont="1" applyFill="1" applyBorder="1" applyAlignment="1">
      <alignment horizontal="center"/>
    </xf>
    <xf numFmtId="14" fontId="6" fillId="50" borderId="22" xfId="111" applyNumberFormat="1" applyFont="1" applyFill="1" applyBorder="1" applyAlignment="1">
      <alignment horizontal="center"/>
    </xf>
    <xf numFmtId="0" fontId="6" fillId="49" borderId="14" xfId="111" applyFont="1" applyFill="1" applyBorder="1" applyAlignment="1">
      <alignment horizontal="center"/>
    </xf>
    <xf numFmtId="22" fontId="6" fillId="49" borderId="14" xfId="111" applyNumberFormat="1" applyFont="1" applyFill="1" applyBorder="1" applyAlignment="1">
      <alignment horizontal="center"/>
    </xf>
    <xf numFmtId="0" fontId="6" fillId="50" borderId="28" xfId="110" applyFont="1" applyFill="1" applyBorder="1" applyAlignment="1">
      <alignment horizontal="center"/>
    </xf>
    <xf numFmtId="0" fontId="6" fillId="49" borderId="29" xfId="110" applyFont="1" applyFill="1" applyBorder="1" applyAlignment="1">
      <alignment horizontal="center"/>
    </xf>
    <xf numFmtId="0" fontId="6" fillId="50" borderId="0" xfId="75" applyFont="1" applyFill="1" applyBorder="1" applyAlignment="1">
      <alignment horizontal="center"/>
    </xf>
    <xf numFmtId="0" fontId="6" fillId="49" borderId="0" xfId="75" applyFont="1" applyFill="1" applyBorder="1" applyAlignment="1">
      <alignment horizontal="center"/>
    </xf>
    <xf numFmtId="0" fontId="47" fillId="0" borderId="0" xfId="0" applyFont="1" applyAlignment="1">
      <alignment horizontal="right"/>
    </xf>
    <xf numFmtId="14" fontId="45" fillId="0" borderId="0" xfId="74" applyNumberFormat="1" applyFont="1" applyFill="1" applyBorder="1"/>
    <xf numFmtId="0" fontId="2" fillId="0" borderId="0" xfId="0" applyFont="1" applyAlignment="1">
      <alignment horizontal="right"/>
    </xf>
    <xf numFmtId="176" fontId="2" fillId="47" borderId="7" xfId="113" applyNumberFormat="1" applyFont="1" applyFill="1" applyBorder="1"/>
    <xf numFmtId="176" fontId="2" fillId="47" borderId="22" xfId="113" applyNumberFormat="1" applyFont="1" applyFill="1" applyBorder="1"/>
    <xf numFmtId="176" fontId="2" fillId="47" borderId="28" xfId="113" applyNumberFormat="1" applyFont="1" applyFill="1" applyBorder="1"/>
    <xf numFmtId="167" fontId="5" fillId="47" borderId="10" xfId="89" applyNumberFormat="1" applyFont="1" applyFill="1" applyBorder="1"/>
    <xf numFmtId="167" fontId="5" fillId="47" borderId="18" xfId="89" applyNumberFormat="1" applyFont="1" applyFill="1" applyBorder="1"/>
    <xf numFmtId="167" fontId="5" fillId="47" borderId="27" xfId="89" applyNumberFormat="1" applyFont="1" applyFill="1" applyBorder="1"/>
    <xf numFmtId="2" fontId="2" fillId="47" borderId="10" xfId="89" applyNumberFormat="1" applyFont="1" applyFill="1" applyBorder="1"/>
    <xf numFmtId="2" fontId="2" fillId="47" borderId="18" xfId="89" applyNumberFormat="1" applyFont="1" applyFill="1" applyBorder="1"/>
    <xf numFmtId="2" fontId="2" fillId="47" borderId="18" xfId="0" applyNumberFormat="1" applyFont="1" applyFill="1" applyBorder="1"/>
    <xf numFmtId="2" fontId="2" fillId="47" borderId="27" xfId="0" applyNumberFormat="1" applyFont="1" applyFill="1" applyBorder="1"/>
    <xf numFmtId="2" fontId="2" fillId="47" borderId="7" xfId="113" applyNumberFormat="1" applyFont="1" applyFill="1" applyBorder="1"/>
    <xf numFmtId="2" fontId="2" fillId="47" borderId="22" xfId="113" applyNumberFormat="1" applyFont="1" applyFill="1" applyBorder="1"/>
    <xf numFmtId="2" fontId="2" fillId="47" borderId="28" xfId="113" applyNumberFormat="1" applyFont="1" applyFill="1" applyBorder="1"/>
    <xf numFmtId="177" fontId="2" fillId="0" borderId="0" xfId="113" applyNumberFormat="1" applyFont="1" applyAlignment="1">
      <alignment horizontal="center"/>
    </xf>
    <xf numFmtId="44" fontId="7" fillId="0" borderId="0" xfId="31" applyFont="1" applyBorder="1"/>
  </cellXfs>
  <cellStyles count="11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" xfId="113" builtinId="3"/>
    <cellStyle name="Comma0" xfId="30" xr:uid="{00000000-0005-0000-0000-00001E000000}"/>
    <cellStyle name="Currency" xfId="31" builtinId="4"/>
    <cellStyle name="Currency 2" xfId="32" xr:uid="{00000000-0005-0000-0000-000020000000}"/>
    <cellStyle name="Currency0" xfId="33" xr:uid="{00000000-0005-0000-0000-000021000000}"/>
    <cellStyle name="Date" xfId="34" xr:uid="{00000000-0005-0000-0000-000022000000}"/>
    <cellStyle name="Explanatory Text" xfId="35" builtinId="53" customBuiltin="1"/>
    <cellStyle name="Fixed" xfId="36" xr:uid="{00000000-0005-0000-0000-000024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Hyperlink" xfId="42" builtinId="8"/>
    <cellStyle name="Hyperlink_nabCapital IR Curves Simple v2.5" xfId="43" xr:uid="{00000000-0005-0000-0000-00002B000000}"/>
    <cellStyle name="InfoDataColumn" xfId="44" xr:uid="{00000000-0005-0000-0000-00002C000000}"/>
    <cellStyle name="InfoDataRow" xfId="45" xr:uid="{00000000-0005-0000-0000-00002D000000}"/>
    <cellStyle name="InfoLabelColumn" xfId="46" xr:uid="{00000000-0005-0000-0000-00002E000000}"/>
    <cellStyle name="InfoLabelRow" xfId="47" xr:uid="{00000000-0005-0000-0000-00002F000000}"/>
    <cellStyle name="InfolDataColumn" xfId="48" xr:uid="{00000000-0005-0000-0000-000030000000}"/>
    <cellStyle name="InformationalData" xfId="49" xr:uid="{00000000-0005-0000-0000-000031000000}"/>
    <cellStyle name="InformationalLabel" xfId="50" xr:uid="{00000000-0005-0000-0000-000032000000}"/>
    <cellStyle name="InformationalLabelTop" xfId="51" xr:uid="{00000000-0005-0000-0000-000033000000}"/>
    <cellStyle name="Input" xfId="52" builtinId="20" customBuiltin="1"/>
    <cellStyle name="InputData" xfId="53" xr:uid="{00000000-0005-0000-0000-000035000000}"/>
    <cellStyle name="InputDataColumn" xfId="54" xr:uid="{00000000-0005-0000-0000-000036000000}"/>
    <cellStyle name="InputDataRow" xfId="55" xr:uid="{00000000-0005-0000-0000-000037000000}"/>
    <cellStyle name="InputLabel" xfId="56" xr:uid="{00000000-0005-0000-0000-000038000000}"/>
    <cellStyle name="InputLabelColumn" xfId="57" xr:uid="{00000000-0005-0000-0000-000039000000}"/>
    <cellStyle name="InputLabelRow" xfId="58" xr:uid="{00000000-0005-0000-0000-00003A000000}"/>
    <cellStyle name="InputLabelTop" xfId="59" xr:uid="{00000000-0005-0000-0000-00003B000000}"/>
    <cellStyle name="IntermediateData" xfId="60" xr:uid="{00000000-0005-0000-0000-00003C000000}"/>
    <cellStyle name="IntermediateDataColumn" xfId="61" xr:uid="{00000000-0005-0000-0000-00003D000000}"/>
    <cellStyle name="IntermediateDataRow" xfId="62" xr:uid="{00000000-0005-0000-0000-00003E000000}"/>
    <cellStyle name="IntermediateLabel" xfId="63" xr:uid="{00000000-0005-0000-0000-00003F000000}"/>
    <cellStyle name="IntermediateLabelColumn" xfId="64" xr:uid="{00000000-0005-0000-0000-000040000000}"/>
    <cellStyle name="IntermediateLabelRow" xfId="65" xr:uid="{00000000-0005-0000-0000-000041000000}"/>
    <cellStyle name="InvalidCell" xfId="66" xr:uid="{00000000-0005-0000-0000-000042000000}"/>
    <cellStyle name="Linked Cell" xfId="67" builtinId="24" customBuiltin="1"/>
    <cellStyle name="Neutral" xfId="68" builtinId="28" customBuiltin="1"/>
    <cellStyle name="NewSheet" xfId="69" xr:uid="{00000000-0005-0000-0000-000045000000}"/>
    <cellStyle name="Normal" xfId="0" builtinId="0"/>
    <cellStyle name="Normal - Style1" xfId="70" xr:uid="{00000000-0005-0000-0000-000047000000}"/>
    <cellStyle name="Normal 2" xfId="109" xr:uid="{00000000-0005-0000-0000-000048000000}"/>
    <cellStyle name="Normal_CDS Pricer" xfId="71" xr:uid="{00000000-0005-0000-0000-00004A000000}"/>
    <cellStyle name="Normal_Curves" xfId="72" xr:uid="{00000000-0005-0000-0000-00004B000000}"/>
    <cellStyle name="Normal_Models" xfId="73" xr:uid="{00000000-0005-0000-0000-00004C000000}"/>
    <cellStyle name="Normal_nabCapital IR Curves Simple v2.5" xfId="74" xr:uid="{00000000-0005-0000-0000-00004D000000}"/>
    <cellStyle name="Normal_Sheet1" xfId="75" xr:uid="{00000000-0005-0000-0000-00004E000000}"/>
    <cellStyle name="Normal_Sheet1 2" xfId="110" xr:uid="{00000000-0005-0000-0000-00004F000000}"/>
    <cellStyle name="Normal_Sheet1 3" xfId="111" xr:uid="{00000000-0005-0000-0000-000050000000}"/>
    <cellStyle name="Note" xfId="76" builtinId="10" customBuiltin="1"/>
    <cellStyle name="ObjectDataColumn" xfId="77" xr:uid="{00000000-0005-0000-0000-000052000000}"/>
    <cellStyle name="ObjectDataRow" xfId="78" xr:uid="{00000000-0005-0000-0000-000053000000}"/>
    <cellStyle name="ObjectLabelColumn" xfId="79" xr:uid="{00000000-0005-0000-0000-000054000000}"/>
    <cellStyle name="ObjectLabelRow" xfId="80" xr:uid="{00000000-0005-0000-0000-000055000000}"/>
    <cellStyle name="Output" xfId="81" builtinId="21" customBuiltin="1"/>
    <cellStyle name="OutputData" xfId="82" xr:uid="{00000000-0005-0000-0000-000057000000}"/>
    <cellStyle name="OutputDataColumn" xfId="83" xr:uid="{00000000-0005-0000-0000-000058000000}"/>
    <cellStyle name="OutputDataRow" xfId="84" xr:uid="{00000000-0005-0000-0000-000059000000}"/>
    <cellStyle name="OutputLabel" xfId="85" xr:uid="{00000000-0005-0000-0000-00005A000000}"/>
    <cellStyle name="OutputLabelColumn" xfId="86" xr:uid="{00000000-0005-0000-0000-00005B000000}"/>
    <cellStyle name="OutputLabelRow" xfId="87" xr:uid="{00000000-0005-0000-0000-00005C000000}"/>
    <cellStyle name="PanelLabel" xfId="88" xr:uid="{00000000-0005-0000-0000-00005D000000}"/>
    <cellStyle name="Percent" xfId="89" builtinId="5"/>
    <cellStyle name="Percent 2" xfId="90" xr:uid="{00000000-0005-0000-0000-00005F000000}"/>
    <cellStyle name="Percent 3" xfId="112" xr:uid="{00000000-0005-0000-0000-000060000000}"/>
    <cellStyle name="PersonalDataColumn" xfId="91" xr:uid="{00000000-0005-0000-0000-000061000000}"/>
    <cellStyle name="PersonalDataRow" xfId="92" xr:uid="{00000000-0005-0000-0000-000062000000}"/>
    <cellStyle name="PersonalLabelColumn" xfId="93" xr:uid="{00000000-0005-0000-0000-000063000000}"/>
    <cellStyle name="PersonalLabelRow" xfId="94" xr:uid="{00000000-0005-0000-0000-000064000000}"/>
    <cellStyle name="result" xfId="95" xr:uid="{00000000-0005-0000-0000-000065000000}"/>
    <cellStyle name="spreads" xfId="96" xr:uid="{00000000-0005-0000-0000-000066000000}"/>
    <cellStyle name="Style 1" xfId="97" xr:uid="{00000000-0005-0000-0000-000067000000}"/>
    <cellStyle name="swaptn" xfId="98" xr:uid="{00000000-0005-0000-0000-000068000000}"/>
    <cellStyle name="TableDataColumn" xfId="99" xr:uid="{00000000-0005-0000-0000-000069000000}"/>
    <cellStyle name="TableDataRow" xfId="100" xr:uid="{00000000-0005-0000-0000-00006A000000}"/>
    <cellStyle name="TableLabelColumn" xfId="101" xr:uid="{00000000-0005-0000-0000-00006B000000}"/>
    <cellStyle name="TableLabelRow" xfId="102" xr:uid="{00000000-0005-0000-0000-00006C000000}"/>
    <cellStyle name="TableLabelTop" xfId="103" xr:uid="{00000000-0005-0000-0000-00006D000000}"/>
    <cellStyle name="Title" xfId="104" builtinId="15" customBuiltin="1"/>
    <cellStyle name="Total" xfId="105" builtinId="25" customBuiltin="1"/>
    <cellStyle name="Warning Text" xfId="106" builtinId="11" customBuiltin="1"/>
    <cellStyle name="桁区切り_NewDemo" xfId="107" xr:uid="{00000000-0005-0000-0000-000071000000}"/>
    <cellStyle name="標準_NewDemo" xfId="108" xr:uid="{00000000-0005-0000-0000-00007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22" sqref="G22"/>
    </sheetView>
  </sheetViews>
  <sheetFormatPr defaultColWidth="7.85546875" defaultRowHeight="12.75"/>
  <cols>
    <col min="1" max="2" width="1.42578125" style="85" customWidth="1"/>
    <col min="3" max="3" width="45.7109375" style="85" customWidth="1"/>
    <col min="4" max="4" width="15.7109375" style="85" customWidth="1"/>
    <col min="5" max="5" width="16.42578125" style="85" customWidth="1"/>
    <col min="6" max="6" width="7.42578125" style="85" customWidth="1"/>
    <col min="7" max="7" width="15.85546875" style="85" customWidth="1"/>
    <col min="8" max="8" width="12.7109375" style="85" customWidth="1"/>
    <col min="9" max="9" width="15.28515625" style="85" customWidth="1"/>
    <col min="10" max="10" width="7.42578125" style="85" customWidth="1"/>
    <col min="11" max="11" width="7.85546875" style="85" customWidth="1"/>
    <col min="12" max="12" width="0.85546875" style="85" customWidth="1"/>
    <col min="13" max="13" width="1" style="85" customWidth="1"/>
    <col min="14" max="16384" width="7.85546875" style="85"/>
  </cols>
  <sheetData>
    <row r="1" spans="2:13" ht="6" customHeight="1"/>
    <row r="2" spans="2:13" ht="9.75" customHeight="1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2:13" ht="30" customHeight="1" thickBot="1">
      <c r="B3" s="87"/>
      <c r="C3" s="87" t="s">
        <v>43</v>
      </c>
      <c r="D3" s="87"/>
      <c r="E3" s="87"/>
      <c r="F3" s="87"/>
      <c r="G3" s="87"/>
      <c r="H3" s="87"/>
      <c r="I3" s="87"/>
      <c r="J3" s="87"/>
      <c r="K3" s="87"/>
      <c r="L3" s="87"/>
      <c r="M3" s="88"/>
    </row>
    <row r="4" spans="2:13" ht="13.5" thickTop="1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8"/>
    </row>
    <row r="5" spans="2:13" ht="15.75">
      <c r="B5" s="90"/>
      <c r="C5" s="91" t="s">
        <v>72</v>
      </c>
      <c r="D5" s="92"/>
      <c r="E5" s="92"/>
      <c r="F5" s="92"/>
      <c r="G5" s="92"/>
      <c r="H5" s="92"/>
      <c r="I5" s="90"/>
      <c r="J5" s="90"/>
      <c r="K5" s="90"/>
      <c r="L5" s="90"/>
      <c r="M5" s="88"/>
    </row>
    <row r="6" spans="2:13">
      <c r="B6" s="90"/>
      <c r="C6" s="90"/>
      <c r="D6" s="92"/>
      <c r="E6" s="92"/>
      <c r="F6" s="92"/>
      <c r="G6" s="92"/>
      <c r="H6" s="92"/>
      <c r="I6" s="90"/>
      <c r="J6" s="90"/>
      <c r="K6" s="90"/>
      <c r="L6" s="90"/>
      <c r="M6" s="88"/>
    </row>
    <row r="7" spans="2:13">
      <c r="B7" s="90"/>
      <c r="C7" s="92" t="s">
        <v>44</v>
      </c>
      <c r="D7" s="90"/>
      <c r="E7" s="90"/>
      <c r="F7" s="90"/>
      <c r="G7" s="90" t="s">
        <v>59</v>
      </c>
      <c r="H7" s="90"/>
      <c r="I7" s="90"/>
      <c r="J7" s="90"/>
      <c r="K7" s="90"/>
      <c r="L7" s="90"/>
      <c r="M7" s="88"/>
    </row>
    <row r="8" spans="2:13">
      <c r="B8" s="90"/>
      <c r="C8" s="92"/>
      <c r="D8" s="90"/>
      <c r="E8" s="90"/>
      <c r="F8" s="90"/>
      <c r="G8" s="114">
        <v>40149</v>
      </c>
      <c r="H8" s="90" t="s">
        <v>60</v>
      </c>
      <c r="I8" s="90"/>
      <c r="J8" s="90"/>
      <c r="K8" s="90"/>
      <c r="L8" s="90"/>
      <c r="M8" s="88"/>
    </row>
    <row r="9" spans="2:13">
      <c r="B9" s="90"/>
      <c r="C9" s="90"/>
      <c r="D9" s="93"/>
      <c r="E9" s="93"/>
      <c r="F9" s="93"/>
      <c r="G9" s="93"/>
      <c r="H9" s="93"/>
      <c r="I9" s="90"/>
      <c r="J9" s="90"/>
      <c r="K9" s="90"/>
      <c r="L9" s="90"/>
      <c r="M9" s="88"/>
    </row>
    <row r="10" spans="2:13">
      <c r="B10" s="90"/>
      <c r="C10" s="90" t="s">
        <v>45</v>
      </c>
      <c r="D10" s="93"/>
      <c r="E10" s="93"/>
      <c r="F10" s="90"/>
      <c r="G10" s="93"/>
      <c r="H10" s="93"/>
      <c r="I10" s="90"/>
      <c r="J10" s="90"/>
      <c r="K10" s="90"/>
      <c r="L10" s="90"/>
      <c r="M10" s="88"/>
    </row>
    <row r="11" spans="2:13">
      <c r="B11" s="90"/>
      <c r="C11" s="94" t="s">
        <v>46</v>
      </c>
      <c r="D11" s="93"/>
      <c r="E11" s="93"/>
      <c r="F11" s="93"/>
      <c r="G11" s="93"/>
      <c r="H11" s="93"/>
      <c r="I11" s="90"/>
      <c r="J11" s="90"/>
      <c r="K11" s="90"/>
      <c r="L11" s="90"/>
      <c r="M11" s="88"/>
    </row>
    <row r="12" spans="2:13">
      <c r="B12" s="90"/>
      <c r="C12" s="94" t="s">
        <v>47</v>
      </c>
      <c r="D12" s="93"/>
      <c r="E12" s="93"/>
      <c r="F12" s="93"/>
      <c r="G12" s="93"/>
      <c r="H12" s="93"/>
      <c r="I12" s="90"/>
      <c r="J12" s="90"/>
      <c r="K12" s="90"/>
      <c r="L12" s="90"/>
      <c r="M12" s="88"/>
    </row>
    <row r="13" spans="2:13">
      <c r="B13" s="90"/>
      <c r="C13" s="95"/>
      <c r="D13" s="93"/>
      <c r="E13" s="93"/>
      <c r="F13" s="93"/>
      <c r="G13" s="93"/>
      <c r="H13" s="93"/>
      <c r="I13" s="90"/>
      <c r="J13" s="90"/>
      <c r="K13" s="90"/>
      <c r="L13" s="90"/>
      <c r="M13" s="88"/>
    </row>
    <row r="14" spans="2:13">
      <c r="B14" s="90"/>
      <c r="C14" s="95"/>
      <c r="D14" s="93"/>
      <c r="E14" s="93"/>
      <c r="F14" s="93"/>
      <c r="G14" s="93"/>
      <c r="H14" s="93"/>
      <c r="I14" s="90"/>
      <c r="J14" s="90"/>
      <c r="K14" s="90"/>
      <c r="L14" s="90"/>
      <c r="M14" s="88"/>
    </row>
    <row r="15" spans="2:13">
      <c r="B15" s="90"/>
      <c r="C15" s="95"/>
      <c r="D15" s="93"/>
      <c r="E15" s="93"/>
      <c r="F15" s="93"/>
      <c r="G15" s="93"/>
      <c r="H15" s="93"/>
      <c r="I15" s="90"/>
      <c r="J15" s="90"/>
      <c r="K15" s="90"/>
      <c r="L15" s="90"/>
      <c r="M15" s="88"/>
    </row>
    <row r="16" spans="2:13">
      <c r="B16" s="90"/>
      <c r="C16" s="95"/>
      <c r="D16" s="93"/>
      <c r="E16" s="93"/>
      <c r="F16" s="90"/>
      <c r="G16" s="93"/>
      <c r="H16" s="93"/>
      <c r="I16" s="90"/>
      <c r="J16" s="90"/>
      <c r="K16" s="90"/>
      <c r="L16" s="90"/>
      <c r="M16" s="88"/>
    </row>
    <row r="17" spans="2:13">
      <c r="B17" s="90"/>
      <c r="C17" s="95"/>
      <c r="D17" s="93"/>
      <c r="E17" s="93"/>
      <c r="F17" s="93"/>
      <c r="G17" s="93"/>
      <c r="H17" s="93"/>
      <c r="I17" s="90"/>
      <c r="J17" s="90"/>
      <c r="K17" s="90"/>
      <c r="L17" s="90"/>
      <c r="M17" s="88"/>
    </row>
    <row r="18" spans="2:13">
      <c r="B18" s="90"/>
      <c r="C18" s="95"/>
      <c r="D18" s="93"/>
      <c r="E18" s="93"/>
      <c r="F18" s="93"/>
      <c r="G18" s="93"/>
      <c r="H18" s="93"/>
      <c r="I18" s="90"/>
      <c r="J18" s="90"/>
      <c r="K18" s="90"/>
      <c r="L18" s="90"/>
      <c r="M18" s="88"/>
    </row>
    <row r="19" spans="2:13">
      <c r="B19" s="90"/>
      <c r="C19" s="95"/>
      <c r="D19" s="93"/>
      <c r="E19" s="93"/>
      <c r="F19" s="93"/>
      <c r="G19" s="93"/>
      <c r="H19" s="93"/>
      <c r="I19" s="90"/>
      <c r="J19" s="90"/>
      <c r="K19" s="90"/>
      <c r="L19" s="90"/>
      <c r="M19" s="88"/>
    </row>
    <row r="20" spans="2:13">
      <c r="B20" s="90"/>
      <c r="C20" s="95"/>
      <c r="D20" s="93"/>
      <c r="E20" s="93"/>
      <c r="F20" s="93"/>
      <c r="G20" s="93"/>
      <c r="H20" s="93"/>
      <c r="I20" s="90"/>
      <c r="J20" s="90"/>
      <c r="K20" s="90"/>
      <c r="L20" s="90"/>
      <c r="M20" s="88"/>
    </row>
    <row r="21" spans="2:13">
      <c r="B21" s="90"/>
      <c r="C21" s="95"/>
      <c r="D21" s="93"/>
      <c r="E21" s="93"/>
      <c r="F21" s="93"/>
      <c r="G21" s="93"/>
      <c r="H21" s="93"/>
      <c r="I21" s="90"/>
      <c r="J21" s="90"/>
      <c r="K21" s="90"/>
      <c r="L21" s="90"/>
      <c r="M21" s="88"/>
    </row>
    <row r="22" spans="2:13">
      <c r="B22" s="90"/>
      <c r="C22" s="95"/>
      <c r="D22" s="93"/>
      <c r="E22" s="93"/>
      <c r="F22" s="93"/>
      <c r="G22" s="93"/>
      <c r="H22" s="93"/>
      <c r="I22" s="90"/>
      <c r="J22" s="90"/>
      <c r="K22" s="90"/>
      <c r="L22" s="90"/>
      <c r="M22" s="88"/>
    </row>
    <row r="23" spans="2:13">
      <c r="B23" s="90"/>
      <c r="C23" s="95"/>
      <c r="D23" s="93"/>
      <c r="E23" s="93"/>
      <c r="F23" s="93"/>
      <c r="G23" s="93"/>
      <c r="H23" s="93"/>
      <c r="I23" s="90"/>
      <c r="J23" s="90"/>
      <c r="K23" s="90"/>
      <c r="L23" s="90"/>
      <c r="M23" s="88"/>
    </row>
    <row r="24" spans="2:13">
      <c r="B24" s="90"/>
      <c r="C24" s="95"/>
      <c r="D24" s="93"/>
      <c r="E24" s="93"/>
      <c r="F24" s="93"/>
      <c r="G24" s="93"/>
      <c r="H24" s="93"/>
      <c r="I24" s="90"/>
      <c r="J24" s="90"/>
      <c r="K24" s="90"/>
      <c r="L24" s="90"/>
      <c r="M24" s="88"/>
    </row>
    <row r="25" spans="2:13">
      <c r="B25" s="90"/>
      <c r="C25" s="95"/>
      <c r="D25" s="93"/>
      <c r="E25" s="93"/>
      <c r="F25" s="93"/>
      <c r="G25" s="93"/>
      <c r="H25" s="93"/>
      <c r="I25" s="90"/>
      <c r="J25" s="90"/>
      <c r="K25" s="90"/>
      <c r="L25" s="90"/>
      <c r="M25" s="88"/>
    </row>
    <row r="26" spans="2:13">
      <c r="B26" s="90"/>
      <c r="C26" s="95"/>
      <c r="D26" s="93"/>
      <c r="E26" s="93"/>
      <c r="F26" s="93"/>
      <c r="G26" s="93"/>
      <c r="H26" s="93"/>
      <c r="I26" s="90"/>
      <c r="J26" s="90"/>
      <c r="K26" s="90"/>
      <c r="L26" s="90"/>
      <c r="M26" s="88"/>
    </row>
    <row r="27" spans="2:13">
      <c r="B27" s="90"/>
      <c r="C27" s="95"/>
      <c r="D27" s="93"/>
      <c r="E27" s="93"/>
      <c r="F27" s="93"/>
      <c r="G27" s="93"/>
      <c r="H27" s="93"/>
      <c r="I27" s="90"/>
      <c r="J27" s="90"/>
      <c r="K27" s="90"/>
      <c r="L27" s="90"/>
      <c r="M27" s="88"/>
    </row>
    <row r="28" spans="2:13">
      <c r="B28" s="90"/>
      <c r="C28" s="95"/>
      <c r="D28" s="93"/>
      <c r="E28" s="93"/>
      <c r="F28" s="93"/>
      <c r="G28" s="93"/>
      <c r="H28" s="93"/>
      <c r="I28" s="90"/>
      <c r="J28" s="90"/>
      <c r="K28" s="90"/>
      <c r="L28" s="90"/>
      <c r="M28" s="88"/>
    </row>
    <row r="29" spans="2:13">
      <c r="B29" s="90"/>
      <c r="C29" s="95"/>
      <c r="D29" s="93"/>
      <c r="E29" s="93"/>
      <c r="F29" s="93"/>
      <c r="G29" s="93"/>
      <c r="H29" s="93"/>
      <c r="I29" s="90"/>
      <c r="J29" s="90"/>
      <c r="K29" s="90"/>
      <c r="L29" s="90"/>
      <c r="M29" s="88"/>
    </row>
    <row r="30" spans="2:13">
      <c r="B30" s="90"/>
      <c r="C30" s="95"/>
      <c r="D30" s="93"/>
      <c r="E30" s="93"/>
      <c r="F30" s="93"/>
      <c r="G30" s="93"/>
      <c r="H30" s="93"/>
      <c r="I30" s="90"/>
      <c r="J30" s="90"/>
      <c r="K30" s="90"/>
      <c r="L30" s="90"/>
      <c r="M30" s="88"/>
    </row>
    <row r="31" spans="2:13">
      <c r="B31" s="90"/>
      <c r="C31" s="95"/>
      <c r="D31" s="93"/>
      <c r="E31" s="93"/>
      <c r="F31" s="93"/>
      <c r="G31" s="93"/>
      <c r="H31" s="93"/>
      <c r="I31" s="90"/>
      <c r="J31" s="90"/>
      <c r="K31" s="90"/>
      <c r="L31" s="90"/>
      <c r="M31" s="88"/>
    </row>
    <row r="32" spans="2:13">
      <c r="B32" s="90"/>
      <c r="C32" s="95"/>
      <c r="D32" s="93"/>
      <c r="E32" s="93"/>
      <c r="F32" s="93"/>
      <c r="G32" s="93"/>
      <c r="H32" s="93"/>
      <c r="I32" s="90"/>
      <c r="J32" s="90"/>
      <c r="K32" s="90"/>
      <c r="L32" s="90"/>
      <c r="M32" s="88"/>
    </row>
    <row r="33" spans="2:13">
      <c r="B33" s="90"/>
      <c r="C33" s="95"/>
      <c r="D33" s="93"/>
      <c r="E33" s="93"/>
      <c r="F33" s="93"/>
      <c r="G33" s="93"/>
      <c r="H33" s="93"/>
      <c r="I33" s="90"/>
      <c r="J33" s="90"/>
      <c r="K33" s="90"/>
      <c r="L33" s="90"/>
      <c r="M33" s="88"/>
    </row>
    <row r="34" spans="2:13">
      <c r="B34" s="90"/>
      <c r="C34" s="95"/>
      <c r="D34" s="93"/>
      <c r="E34" s="93"/>
      <c r="F34" s="93"/>
      <c r="G34" s="93"/>
      <c r="H34" s="93"/>
      <c r="I34" s="90"/>
      <c r="J34" s="90"/>
      <c r="K34" s="90"/>
      <c r="L34" s="90"/>
      <c r="M34" s="88"/>
    </row>
    <row r="35" spans="2:13">
      <c r="B35" s="90"/>
      <c r="C35" s="95"/>
      <c r="D35" s="93"/>
      <c r="E35" s="93"/>
      <c r="F35" s="93"/>
      <c r="G35" s="93"/>
      <c r="H35" s="93"/>
      <c r="I35" s="90"/>
      <c r="J35" s="90"/>
      <c r="K35" s="90"/>
      <c r="L35" s="90"/>
      <c r="M35" s="88"/>
    </row>
    <row r="36" spans="2:13">
      <c r="B36" s="90"/>
      <c r="C36" s="95"/>
      <c r="D36" s="93"/>
      <c r="E36" s="93"/>
      <c r="F36" s="93"/>
      <c r="G36" s="93"/>
      <c r="H36" s="93"/>
      <c r="I36" s="90"/>
      <c r="J36" s="90"/>
      <c r="K36" s="90"/>
      <c r="L36" s="90"/>
      <c r="M36" s="88"/>
    </row>
    <row r="37" spans="2:13">
      <c r="B37" s="90"/>
      <c r="C37" s="96"/>
      <c r="D37" s="93"/>
      <c r="E37" s="93"/>
      <c r="F37" s="93"/>
      <c r="G37" s="93"/>
      <c r="H37" s="93"/>
      <c r="I37" s="90"/>
      <c r="J37" s="90"/>
      <c r="K37" s="90"/>
      <c r="L37" s="90"/>
      <c r="M37" s="88"/>
    </row>
    <row r="38" spans="2:13">
      <c r="B38" s="90"/>
      <c r="C38" s="96"/>
      <c r="D38" s="93"/>
      <c r="E38" s="93"/>
      <c r="F38" s="93"/>
      <c r="G38" s="93"/>
      <c r="H38" s="93"/>
      <c r="I38" s="90"/>
      <c r="J38" s="90"/>
      <c r="K38" s="90"/>
      <c r="L38" s="90"/>
      <c r="M38" s="88"/>
    </row>
    <row r="39" spans="2:13">
      <c r="B39" s="90"/>
      <c r="C39" s="96"/>
      <c r="D39" s="93"/>
      <c r="E39" s="93"/>
      <c r="F39" s="93"/>
      <c r="G39" s="93"/>
      <c r="H39" s="93"/>
      <c r="I39" s="90"/>
      <c r="J39" s="90"/>
      <c r="K39" s="90"/>
      <c r="L39" s="90"/>
      <c r="M39" s="88"/>
    </row>
    <row r="40" spans="2:13">
      <c r="B40" s="90"/>
      <c r="C40" s="96"/>
      <c r="D40" s="93"/>
      <c r="E40" s="93"/>
      <c r="F40" s="93"/>
      <c r="G40" s="93"/>
      <c r="H40" s="93"/>
      <c r="I40" s="90"/>
      <c r="J40" s="90"/>
      <c r="K40" s="90"/>
      <c r="L40" s="90"/>
      <c r="M40" s="88"/>
    </row>
    <row r="41" spans="2:13">
      <c r="B41" s="90"/>
      <c r="C41" s="96"/>
      <c r="D41" s="93"/>
      <c r="E41" s="93"/>
      <c r="F41" s="93"/>
      <c r="G41" s="93"/>
      <c r="H41" s="93"/>
      <c r="I41" s="90"/>
      <c r="J41" s="90"/>
      <c r="K41" s="90"/>
      <c r="L41" s="90"/>
      <c r="M41" s="88"/>
    </row>
    <row r="42" spans="2:13">
      <c r="B42" s="90"/>
      <c r="C42" s="96"/>
      <c r="D42" s="93"/>
      <c r="E42" s="93"/>
      <c r="F42" s="93"/>
      <c r="G42" s="93"/>
      <c r="H42" s="93"/>
      <c r="I42" s="90"/>
      <c r="J42" s="90"/>
      <c r="K42" s="90"/>
      <c r="L42" s="90"/>
      <c r="M42" s="88"/>
    </row>
    <row r="43" spans="2:13">
      <c r="B43" s="90"/>
      <c r="C43" s="96"/>
      <c r="D43" s="93"/>
      <c r="E43" s="93"/>
      <c r="F43" s="93"/>
      <c r="G43" s="93"/>
      <c r="H43" s="93"/>
      <c r="I43" s="90"/>
      <c r="J43" s="90"/>
      <c r="K43" s="90"/>
      <c r="L43" s="90"/>
      <c r="M43" s="88"/>
    </row>
    <row r="44" spans="2:13">
      <c r="B44" s="90"/>
      <c r="C44" s="96"/>
      <c r="D44" s="93"/>
      <c r="E44" s="93"/>
      <c r="F44" s="93"/>
      <c r="G44" s="93"/>
      <c r="H44" s="93"/>
      <c r="I44" s="90"/>
      <c r="J44" s="90"/>
      <c r="K44" s="90"/>
      <c r="L44" s="90"/>
      <c r="M44" s="88"/>
    </row>
    <row r="45" spans="2:13">
      <c r="B45" s="90"/>
      <c r="C45" s="96"/>
      <c r="D45" s="93"/>
      <c r="E45" s="93"/>
      <c r="F45" s="93"/>
      <c r="G45" s="93"/>
      <c r="H45" s="93"/>
      <c r="I45" s="90"/>
      <c r="J45" s="90"/>
      <c r="K45" s="90"/>
      <c r="L45" s="90"/>
      <c r="M45" s="88"/>
    </row>
    <row r="46" spans="2:13">
      <c r="B46" s="90"/>
      <c r="C46" s="96"/>
      <c r="D46" s="93"/>
      <c r="E46" s="93"/>
      <c r="F46" s="93"/>
      <c r="G46" s="93"/>
      <c r="H46" s="93"/>
      <c r="I46" s="90"/>
      <c r="J46" s="90"/>
      <c r="K46" s="90"/>
      <c r="L46" s="90"/>
      <c r="M46" s="88"/>
    </row>
    <row r="47" spans="2:13">
      <c r="B47" s="90"/>
      <c r="C47" s="96"/>
      <c r="D47" s="93"/>
      <c r="E47" s="93"/>
      <c r="F47" s="93"/>
      <c r="G47" s="93"/>
      <c r="H47" s="93"/>
      <c r="I47" s="90"/>
      <c r="J47" s="90"/>
      <c r="K47" s="90"/>
      <c r="L47" s="90"/>
      <c r="M47" s="88"/>
    </row>
    <row r="48" spans="2:13">
      <c r="B48" s="90"/>
      <c r="C48" s="96"/>
      <c r="D48" s="93"/>
      <c r="E48" s="93"/>
      <c r="F48" s="93"/>
      <c r="G48" s="93"/>
      <c r="H48" s="93"/>
      <c r="I48" s="90"/>
      <c r="J48" s="90"/>
      <c r="K48" s="90"/>
      <c r="L48" s="90"/>
      <c r="M48" s="88"/>
    </row>
    <row r="49" spans="2:13">
      <c r="B49" s="97" t="str">
        <f ca="1">"Last Update "&amp;TEXT(TODAY(),"dd-mmm-yy")</f>
        <v>Last Update 14-Sep-19</v>
      </c>
      <c r="C49" s="90"/>
      <c r="D49" s="90"/>
      <c r="E49" s="90"/>
      <c r="F49" s="90"/>
      <c r="G49" s="90"/>
      <c r="H49" s="90"/>
      <c r="I49" s="90"/>
      <c r="J49" s="90"/>
      <c r="K49" s="90"/>
      <c r="L49" s="98"/>
      <c r="M49" s="88"/>
    </row>
    <row r="50" spans="2:13" ht="6" customHeight="1"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</row>
  </sheetData>
  <phoneticPr fontId="0" type="noConversion"/>
  <hyperlinks>
    <hyperlink ref="C11" location="AUDCurve!A1" display="Page 1. Build the AUD Curve" xr:uid="{00000000-0004-0000-0000-000000000000}"/>
    <hyperlink ref="C12" location="'Priceable Bond Assets'!A1" display="Page 2. Creating the Bond assets" xr:uid="{00000000-0004-0000-0000-000001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J11" sqref="J11"/>
    </sheetView>
  </sheetViews>
  <sheetFormatPr defaultRowHeight="12.75"/>
  <cols>
    <col min="2" max="2" width="21.42578125" style="61" bestFit="1" customWidth="1"/>
    <col min="3" max="3" width="41.85546875" style="61" bestFit="1" customWidth="1"/>
    <col min="4" max="4" width="10.85546875" bestFit="1" customWidth="1"/>
    <col min="5" max="5" width="3.85546875" customWidth="1"/>
    <col min="6" max="6" width="1.42578125" customWidth="1"/>
  </cols>
  <sheetData>
    <row r="1" spans="2:12" ht="13.5" thickBot="1">
      <c r="B1" s="99" t="s">
        <v>48</v>
      </c>
      <c r="C1" s="99" t="str">
        <f ca="1">_xll.HLV5r3.Financial.Cache.CreateCurve_Old( B2:C11, B17:B40, C17:C40, D17:D40)</f>
        <v>Market.LIVE.RateCurve.AUD-LIBOR-BBA-3M</v>
      </c>
      <c r="D1" s="26"/>
    </row>
    <row r="2" spans="2:12" ht="13.5" thickBot="1">
      <c r="B2" s="100" t="s">
        <v>49</v>
      </c>
      <c r="C2" s="101" t="s">
        <v>11</v>
      </c>
      <c r="D2" s="26"/>
    </row>
    <row r="3" spans="2:12">
      <c r="B3" s="102" t="s">
        <v>50</v>
      </c>
      <c r="C3" s="103">
        <f ca="1">NOW()</f>
        <v>43722.608623032407</v>
      </c>
      <c r="D3" s="26"/>
      <c r="I3" t="str">
        <f>_xll.HLV5r3.Financial.Cache.GetCurveEngineVersionInfo()</f>
        <v>Version: FpML.V5r3 v1.0 Built on : 3/06/2019, 12:12 PM</v>
      </c>
    </row>
    <row r="4" spans="2:12">
      <c r="B4" s="104" t="s">
        <v>51</v>
      </c>
      <c r="C4" s="105">
        <f ca="1">C3</f>
        <v>43722.608623032407</v>
      </c>
      <c r="D4" s="26"/>
    </row>
    <row r="5" spans="2:12">
      <c r="B5" s="106" t="s">
        <v>52</v>
      </c>
      <c r="C5" s="107" t="s">
        <v>19</v>
      </c>
      <c r="D5" s="26"/>
    </row>
    <row r="6" spans="2:12">
      <c r="B6" s="104" t="s">
        <v>12</v>
      </c>
      <c r="C6" s="108" t="s">
        <v>13</v>
      </c>
      <c r="D6" s="26"/>
    </row>
    <row r="7" spans="2:12">
      <c r="B7" s="104" t="s">
        <v>14</v>
      </c>
      <c r="C7" s="107" t="s">
        <v>15</v>
      </c>
      <c r="D7" s="26"/>
    </row>
    <row r="8" spans="2:12">
      <c r="B8" s="104" t="s">
        <v>38</v>
      </c>
      <c r="C8" s="107" t="str">
        <f>C6&amp;"-"&amp;C7</f>
        <v>AUD-LIBOR-BBA-3M</v>
      </c>
      <c r="D8" s="26"/>
    </row>
    <row r="9" spans="2:12">
      <c r="B9" s="104" t="s">
        <v>53</v>
      </c>
      <c r="C9" s="107" t="str">
        <f>C2&amp;"."&amp;C8</f>
        <v>RateCurve.AUD-LIBOR-BBA-3M</v>
      </c>
      <c r="D9" s="26"/>
      <c r="L9" t="s">
        <v>83</v>
      </c>
    </row>
    <row r="10" spans="2:12">
      <c r="B10" s="104" t="s">
        <v>16</v>
      </c>
      <c r="C10" s="107" t="s">
        <v>54</v>
      </c>
      <c r="D10" s="26"/>
      <c r="J10" t="str">
        <f>_xll.HLV5r3.Financial.Cache.CreateLeaseConfiguration(L10,L11,L9,L13,L12)</f>
        <v>Configuration.Instrument.Lease.AUD</v>
      </c>
      <c r="L10" t="s">
        <v>82</v>
      </c>
    </row>
    <row r="11" spans="2:12" ht="13.5" thickBot="1">
      <c r="B11" s="109" t="s">
        <v>55</v>
      </c>
      <c r="C11" s="110" t="str">
        <f>MID(C6,1,3)</f>
        <v>AUD</v>
      </c>
      <c r="D11" s="26"/>
      <c r="L11" t="s">
        <v>57</v>
      </c>
    </row>
    <row r="12" spans="2:12">
      <c r="B12" s="111"/>
      <c r="C12" s="112"/>
      <c r="D12" s="26"/>
      <c r="L12" t="s">
        <v>70</v>
      </c>
    </row>
    <row r="13" spans="2:12" ht="13.5" thickBot="1">
      <c r="B13" s="69"/>
      <c r="C13" s="69"/>
      <c r="D13" s="26"/>
      <c r="L13" t="s">
        <v>84</v>
      </c>
    </row>
    <row r="14" spans="2:12">
      <c r="B14" s="62" t="s">
        <v>0</v>
      </c>
      <c r="C14" s="63"/>
      <c r="D14" s="27"/>
    </row>
    <row r="15" spans="2:12" ht="13.5" thickBot="1">
      <c r="B15" s="29"/>
      <c r="C15" s="64"/>
      <c r="D15" s="28"/>
    </row>
    <row r="16" spans="2:12" ht="13.5" thickBot="1">
      <c r="B16" s="29" t="s">
        <v>1</v>
      </c>
      <c r="C16" s="30" t="s">
        <v>2</v>
      </c>
      <c r="D16" s="31" t="s">
        <v>9</v>
      </c>
    </row>
    <row r="17" spans="2:4">
      <c r="B17" s="65" t="s">
        <v>3</v>
      </c>
      <c r="C17" s="66">
        <v>0.04</v>
      </c>
      <c r="D17" s="32">
        <v>0</v>
      </c>
    </row>
    <row r="18" spans="2:4">
      <c r="B18" s="67" t="s">
        <v>4</v>
      </c>
      <c r="C18" s="68">
        <v>0.04</v>
      </c>
      <c r="D18" s="33">
        <v>0</v>
      </c>
    </row>
    <row r="19" spans="2:4">
      <c r="B19" s="67" t="s">
        <v>5</v>
      </c>
      <c r="C19" s="68">
        <v>0.04</v>
      </c>
      <c r="D19" s="33">
        <v>0</v>
      </c>
    </row>
    <row r="20" spans="2:4">
      <c r="B20" s="67" t="s">
        <v>6</v>
      </c>
      <c r="C20" s="68">
        <v>0.04</v>
      </c>
      <c r="D20" s="33">
        <v>0</v>
      </c>
    </row>
    <row r="21" spans="2:4">
      <c r="B21" s="67" t="s">
        <v>7</v>
      </c>
      <c r="C21" s="68">
        <v>0.04</v>
      </c>
      <c r="D21" s="33">
        <v>0</v>
      </c>
    </row>
    <row r="22" spans="2:4">
      <c r="B22" s="67" t="s">
        <v>8</v>
      </c>
      <c r="C22" s="68">
        <v>0.04</v>
      </c>
      <c r="D22" s="33">
        <v>0</v>
      </c>
    </row>
    <row r="23" spans="2:4">
      <c r="B23" s="67" t="s">
        <v>28</v>
      </c>
      <c r="C23" s="68">
        <v>0.04</v>
      </c>
      <c r="D23" s="33">
        <v>0</v>
      </c>
    </row>
    <row r="24" spans="2:4">
      <c r="B24" s="67" t="s">
        <v>29</v>
      </c>
      <c r="C24" s="68">
        <v>0.04</v>
      </c>
      <c r="D24" s="33">
        <v>0</v>
      </c>
    </row>
    <row r="25" spans="2:4">
      <c r="B25" s="67" t="s">
        <v>30</v>
      </c>
      <c r="C25" s="68">
        <v>0.04</v>
      </c>
      <c r="D25" s="33">
        <v>0</v>
      </c>
    </row>
    <row r="26" spans="2:4">
      <c r="B26" s="67" t="s">
        <v>31</v>
      </c>
      <c r="C26" s="68">
        <v>0.04</v>
      </c>
      <c r="D26" s="33">
        <v>0</v>
      </c>
    </row>
    <row r="27" spans="2:4">
      <c r="B27" s="67" t="s">
        <v>32</v>
      </c>
      <c r="C27" s="68">
        <v>0.04</v>
      </c>
      <c r="D27" s="33">
        <v>0</v>
      </c>
    </row>
    <row r="28" spans="2:4">
      <c r="B28" s="67" t="s">
        <v>33</v>
      </c>
      <c r="C28" s="68">
        <v>0.04</v>
      </c>
      <c r="D28" s="33">
        <v>0</v>
      </c>
    </row>
    <row r="29" spans="2:4">
      <c r="B29" s="67" t="s">
        <v>34</v>
      </c>
      <c r="C29" s="68">
        <v>0.04</v>
      </c>
      <c r="D29" s="33">
        <v>0</v>
      </c>
    </row>
    <row r="30" spans="2:4">
      <c r="B30" s="67" t="s">
        <v>35</v>
      </c>
      <c r="C30" s="68">
        <v>0.04</v>
      </c>
      <c r="D30" s="33">
        <v>0</v>
      </c>
    </row>
    <row r="31" spans="2:4">
      <c r="B31" s="67" t="s">
        <v>36</v>
      </c>
      <c r="C31" s="68">
        <v>0.04</v>
      </c>
      <c r="D31" s="33">
        <v>0</v>
      </c>
    </row>
    <row r="32" spans="2:4" ht="13.5" thickBot="1">
      <c r="B32" s="70" t="s">
        <v>37</v>
      </c>
      <c r="C32" s="74">
        <v>0.04</v>
      </c>
      <c r="D32" s="34">
        <v>0</v>
      </c>
    </row>
    <row r="33" spans="1:4">
      <c r="A33">
        <v>1</v>
      </c>
      <c r="B33" s="71" t="str">
        <f>"AUD-IRFuture-IR-"&amp;$A33</f>
        <v>AUD-IRFuture-IR-1</v>
      </c>
      <c r="C33" s="75">
        <v>0.04</v>
      </c>
      <c r="D33" s="33">
        <v>0.15</v>
      </c>
    </row>
    <row r="34" spans="1:4">
      <c r="A34">
        <v>2</v>
      </c>
      <c r="B34" s="71" t="str">
        <f t="shared" ref="B34:B40" si="0">"AUD-IRFuture-IR-"&amp;$A34</f>
        <v>AUD-IRFuture-IR-2</v>
      </c>
      <c r="C34" s="76">
        <v>0.04</v>
      </c>
      <c r="D34" s="33">
        <v>0.15</v>
      </c>
    </row>
    <row r="35" spans="1:4">
      <c r="A35">
        <v>3</v>
      </c>
      <c r="B35" s="71" t="str">
        <f t="shared" si="0"/>
        <v>AUD-IRFuture-IR-3</v>
      </c>
      <c r="C35" s="76">
        <v>0.04</v>
      </c>
      <c r="D35" s="33">
        <v>0.15</v>
      </c>
    </row>
    <row r="36" spans="1:4">
      <c r="A36">
        <v>4</v>
      </c>
      <c r="B36" s="71" t="str">
        <f t="shared" si="0"/>
        <v>AUD-IRFuture-IR-4</v>
      </c>
      <c r="C36" s="76">
        <v>0.04</v>
      </c>
      <c r="D36" s="33">
        <v>0.15</v>
      </c>
    </row>
    <row r="37" spans="1:4">
      <c r="A37">
        <v>5</v>
      </c>
      <c r="B37" s="71" t="str">
        <f t="shared" si="0"/>
        <v>AUD-IRFuture-IR-5</v>
      </c>
      <c r="C37" s="76">
        <v>0.04</v>
      </c>
      <c r="D37" s="33">
        <v>0.15</v>
      </c>
    </row>
    <row r="38" spans="1:4">
      <c r="A38">
        <v>6</v>
      </c>
      <c r="B38" s="71" t="str">
        <f t="shared" si="0"/>
        <v>AUD-IRFuture-IR-6</v>
      </c>
      <c r="C38" s="76">
        <v>0.04</v>
      </c>
      <c r="D38" s="33">
        <v>0.15</v>
      </c>
    </row>
    <row r="39" spans="1:4">
      <c r="A39">
        <v>7</v>
      </c>
      <c r="B39" s="71" t="str">
        <f t="shared" si="0"/>
        <v>AUD-IRFuture-IR-7</v>
      </c>
      <c r="C39" s="76">
        <v>0.04</v>
      </c>
      <c r="D39" s="33">
        <v>0.15</v>
      </c>
    </row>
    <row r="40" spans="1:4" ht="13.5" thickBot="1">
      <c r="A40">
        <v>8</v>
      </c>
      <c r="B40" s="72" t="str">
        <f t="shared" si="0"/>
        <v>AUD-IRFuture-IR-8</v>
      </c>
      <c r="C40" s="77">
        <v>0.04</v>
      </c>
      <c r="D40" s="34">
        <v>0.15</v>
      </c>
    </row>
    <row r="41" spans="1:4">
      <c r="B41" s="73"/>
      <c r="C41" s="73"/>
      <c r="D41" s="6"/>
    </row>
    <row r="42" spans="1:4">
      <c r="B42" s="73"/>
      <c r="C42" s="73"/>
      <c r="D42" s="6"/>
    </row>
    <row r="43" spans="1:4">
      <c r="B43" s="61" t="s">
        <v>23</v>
      </c>
      <c r="C43" s="61" t="b">
        <v>1</v>
      </c>
    </row>
    <row r="45" spans="1:4">
      <c r="B45" s="47" t="s">
        <v>24</v>
      </c>
      <c r="C45" s="61" t="b">
        <v>1</v>
      </c>
    </row>
    <row r="46" spans="1:4">
      <c r="B46" s="50" t="s">
        <v>25</v>
      </c>
      <c r="C46" s="61" t="b">
        <v>0</v>
      </c>
    </row>
    <row r="47" spans="1:4">
      <c r="B47" s="48" t="s">
        <v>26</v>
      </c>
    </row>
    <row r="48" spans="1:4">
      <c r="B48" s="48" t="s">
        <v>27</v>
      </c>
    </row>
    <row r="49" spans="1:5">
      <c r="B49" s="49" t="s">
        <v>20</v>
      </c>
      <c r="C49" s="78"/>
    </row>
    <row r="50" spans="1:5">
      <c r="C50" s="78"/>
    </row>
    <row r="51" spans="1:5">
      <c r="C51" s="78"/>
    </row>
    <row r="52" spans="1:5">
      <c r="C52" s="78"/>
    </row>
    <row r="53" spans="1:5">
      <c r="C53" s="78"/>
    </row>
    <row r="54" spans="1:5">
      <c r="C54" s="78"/>
    </row>
    <row r="55" spans="1:5">
      <c r="C55" s="78"/>
    </row>
    <row r="56" spans="1:5">
      <c r="C56" s="78"/>
    </row>
    <row r="58" spans="1:5">
      <c r="B58" s="80"/>
      <c r="C58" s="79"/>
      <c r="E58" s="81"/>
    </row>
    <row r="59" spans="1:5">
      <c r="B59" s="80"/>
      <c r="C59" s="79"/>
      <c r="E59" s="81"/>
    </row>
    <row r="60" spans="1:5">
      <c r="B60" s="80"/>
      <c r="C60" s="79"/>
      <c r="E60" s="81"/>
    </row>
    <row r="61" spans="1:5">
      <c r="B61" s="80"/>
      <c r="C61" s="79"/>
      <c r="E61" s="81"/>
    </row>
    <row r="62" spans="1:5">
      <c r="B62" s="80"/>
      <c r="C62" s="79"/>
      <c r="E62" s="81"/>
    </row>
    <row r="63" spans="1:5">
      <c r="B63" s="80"/>
      <c r="C63" s="79"/>
      <c r="E63" s="81"/>
    </row>
    <row r="64" spans="1:5">
      <c r="B64" s="80"/>
      <c r="C64" s="79"/>
      <c r="E64" s="81"/>
    </row>
    <row r="65" spans="2:5">
      <c r="B65" s="80"/>
      <c r="C65" s="79"/>
      <c r="E65" s="81"/>
    </row>
    <row r="66" spans="2:5">
      <c r="B66" s="80"/>
      <c r="C66" s="79"/>
      <c r="E66" s="81"/>
    </row>
    <row r="67" spans="2:5">
      <c r="B67" s="80"/>
      <c r="C67" s="79"/>
      <c r="E67" s="81"/>
    </row>
    <row r="68" spans="2:5">
      <c r="B68" s="80"/>
      <c r="C68" s="79"/>
      <c r="E68" s="81"/>
    </row>
    <row r="69" spans="2:5">
      <c r="B69" s="80"/>
      <c r="C69" s="79"/>
      <c r="E69" s="81"/>
    </row>
    <row r="70" spans="2:5">
      <c r="B70" s="80"/>
      <c r="C70" s="79"/>
      <c r="E70" s="81"/>
    </row>
    <row r="71" spans="2:5">
      <c r="B71" s="80"/>
      <c r="C71" s="79"/>
      <c r="E71" s="81"/>
    </row>
    <row r="72" spans="2:5">
      <c r="B72" s="80"/>
      <c r="C72" s="79"/>
      <c r="E72" s="81"/>
    </row>
    <row r="73" spans="2:5">
      <c r="B73" s="80"/>
      <c r="C73" s="79"/>
      <c r="E73" s="81"/>
    </row>
    <row r="74" spans="2:5">
      <c r="B74" s="80"/>
      <c r="C74" s="79"/>
      <c r="E74" s="81"/>
    </row>
    <row r="75" spans="2:5">
      <c r="B75" s="80"/>
      <c r="C75" s="79"/>
      <c r="E75" s="81"/>
    </row>
    <row r="76" spans="2:5">
      <c r="B76" s="80"/>
      <c r="C76" s="79"/>
      <c r="E76" s="81"/>
    </row>
    <row r="77" spans="2:5">
      <c r="B77" s="80"/>
      <c r="C77" s="79"/>
      <c r="E77" s="81"/>
    </row>
    <row r="78" spans="2:5">
      <c r="B78" s="80"/>
      <c r="C78" s="79"/>
      <c r="E78" s="81"/>
    </row>
    <row r="79" spans="2:5">
      <c r="B79" s="80"/>
      <c r="C79" s="79"/>
      <c r="E79" s="81"/>
    </row>
    <row r="80" spans="2:5">
      <c r="B80" s="80"/>
      <c r="C80" s="79"/>
      <c r="E80" s="81"/>
    </row>
    <row r="81" spans="2:5">
      <c r="B81" s="80"/>
      <c r="C81" s="79"/>
      <c r="E81" s="81"/>
    </row>
    <row r="82" spans="2:5">
      <c r="B82" s="80"/>
      <c r="C82" s="79"/>
      <c r="E82" s="81"/>
    </row>
  </sheetData>
  <protectedRanges>
    <protectedRange sqref="B49 B45:B46" name="Range2_1"/>
    <protectedRange sqref="C10" name="Range2_1_1_1_1"/>
  </protectedRanges>
  <phoneticPr fontId="2" type="noConversion"/>
  <dataValidations disablePrompts="1" count="4">
    <dataValidation type="list" allowBlank="1" showInputMessage="1" showErrorMessage="1" sqref="C12" xr:uid="{00000000-0002-0000-0100-000000000000}">
      <formula1>$B$45:$B$49</formula1>
    </dataValidation>
    <dataValidation type="list" allowBlank="1" showInputMessage="1" showErrorMessage="1" sqref="C43" xr:uid="{00000000-0002-0000-0100-000001000000}">
      <formula1>$C$45:$C$46</formula1>
    </dataValidation>
    <dataValidation type="list" allowBlank="1" showInputMessage="1" showErrorMessage="1" sqref="C7" xr:uid="{00000000-0002-0000-0100-000002000000}">
      <formula1>"1M,3M,6M"</formula1>
    </dataValidation>
    <dataValidation type="list" allowBlank="1" showInputMessage="1" showErrorMessage="1" sqref="C10" xr:uid="{00000000-0002-0000-0100-000003000000}">
      <formula1>Algorithms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70"/>
  <sheetViews>
    <sheetView tabSelected="1" workbookViewId="0">
      <selection activeCell="E1" sqref="E1:E1048576"/>
    </sheetView>
  </sheetViews>
  <sheetFormatPr defaultColWidth="9.140625" defaultRowHeight="11.25" outlineLevelCol="1"/>
  <cols>
    <col min="1" max="1" width="24.42578125" style="6" bestFit="1" customWidth="1"/>
    <col min="2" max="2" width="14.85546875" style="6" customWidth="1"/>
    <col min="3" max="3" width="8.140625" style="6" customWidth="1"/>
    <col min="4" max="4" width="11" style="6" bestFit="1" customWidth="1"/>
    <col min="5" max="5" width="7.140625" style="6" bestFit="1" customWidth="1"/>
    <col min="6" max="6" width="9.85546875" style="6" bestFit="1" customWidth="1"/>
    <col min="7" max="7" width="15.42578125" style="6" customWidth="1"/>
    <col min="8" max="8" width="4.42578125" style="6" customWidth="1"/>
    <col min="9" max="9" width="24.140625" style="6" bestFit="1" customWidth="1" outlineLevel="1"/>
    <col min="10" max="10" width="11.42578125" style="6" bestFit="1" customWidth="1" outlineLevel="1"/>
    <col min="11" max="11" width="8.85546875" style="6" bestFit="1" customWidth="1" outlineLevel="1"/>
    <col min="12" max="12" width="14.42578125" style="6" bestFit="1" customWidth="1" outlineLevel="1"/>
    <col min="13" max="13" width="5.7109375" style="6" bestFit="1" customWidth="1" outlineLevel="1"/>
    <col min="14" max="14" width="5.42578125" style="6" bestFit="1" customWidth="1" outlineLevel="1"/>
    <col min="15" max="15" width="8.5703125" style="6" bestFit="1" customWidth="1" outlineLevel="1"/>
    <col min="16" max="20" width="9.140625" style="6" outlineLevel="1"/>
    <col min="21" max="21" width="13.42578125" style="6" bestFit="1" customWidth="1" outlineLevel="1"/>
    <col min="22" max="23" width="9.140625" style="6" outlineLevel="1"/>
    <col min="24" max="24" width="13.85546875" style="6" bestFit="1" customWidth="1"/>
    <col min="25" max="16384" width="9.140625" style="6"/>
  </cols>
  <sheetData>
    <row r="1" spans="1:25" ht="12" thickBot="1">
      <c r="A1" s="1" t="s">
        <v>17</v>
      </c>
      <c r="B1" s="35" t="s">
        <v>42</v>
      </c>
      <c r="C1" s="35" t="s">
        <v>55</v>
      </c>
      <c r="D1" s="35" t="s">
        <v>76</v>
      </c>
      <c r="E1" s="35" t="s">
        <v>81</v>
      </c>
      <c r="F1" s="35" t="s">
        <v>67</v>
      </c>
      <c r="G1" s="2" t="s">
        <v>10</v>
      </c>
      <c r="H1" s="3"/>
      <c r="I1" s="4" t="s">
        <v>18</v>
      </c>
      <c r="J1" s="1"/>
      <c r="K1" s="1"/>
      <c r="L1" s="1"/>
      <c r="M1" s="1"/>
      <c r="N1" s="1"/>
      <c r="O1" s="1"/>
      <c r="P1" s="1"/>
      <c r="Q1" s="1"/>
      <c r="R1" s="5"/>
      <c r="S1" s="1"/>
      <c r="T1" s="1"/>
      <c r="U1" s="1"/>
      <c r="V1" s="1"/>
      <c r="W1" s="5"/>
      <c r="X1" s="1"/>
      <c r="Y1" s="5"/>
    </row>
    <row r="2" spans="1:25" ht="12" thickBot="1">
      <c r="A2" s="7" t="str">
        <f ca="1">_xll.HLV5r3.Financial.Cache.CreateSimpleLease(B2, B38, F2, E2)</f>
        <v>AUD-Lease-1Y-10000-14/09/2019</v>
      </c>
      <c r="B2" s="13" t="str">
        <f>C2&amp;"-Lease-"&amp;D2</f>
        <v>AUD-Lease-1Y</v>
      </c>
      <c r="C2" s="13" t="s">
        <v>57</v>
      </c>
      <c r="D2" s="82" t="s">
        <v>77</v>
      </c>
      <c r="E2" s="36">
        <v>0.04</v>
      </c>
      <c r="F2" s="130">
        <v>10000</v>
      </c>
      <c r="G2" s="8" t="s">
        <v>40</v>
      </c>
      <c r="H2" s="9"/>
      <c r="I2" s="10"/>
      <c r="J2" s="11"/>
      <c r="K2" s="11"/>
      <c r="L2" s="11"/>
      <c r="M2" s="11"/>
      <c r="N2" s="11"/>
      <c r="O2" s="11"/>
      <c r="P2" s="11"/>
      <c r="Q2" s="11"/>
      <c r="R2" s="12"/>
      <c r="S2" s="11"/>
      <c r="T2" s="11"/>
      <c r="U2" s="11"/>
      <c r="V2" s="11"/>
      <c r="W2" s="12"/>
      <c r="X2" s="11" t="s">
        <v>21</v>
      </c>
      <c r="Y2" s="12" t="s">
        <v>22</v>
      </c>
    </row>
    <row r="3" spans="1:25">
      <c r="A3" s="13" t="str">
        <f t="array" aca="1" ref="A3:A5" ca="1">_xll.HLV5r3.Financial.Cache.CreateSimpleLeases(B3:B5, $B$38, F3:F5, E3:E5)</f>
        <v>AUD-Lease-2Y-10000-14/09/2019</v>
      </c>
      <c r="B3" s="13" t="str">
        <f>C3&amp;"-Lease-"&amp;D3</f>
        <v>AUD-Lease-2Y</v>
      </c>
      <c r="C3" s="13" t="s">
        <v>57</v>
      </c>
      <c r="D3" s="82" t="s">
        <v>78</v>
      </c>
      <c r="E3" s="36">
        <v>0.04</v>
      </c>
      <c r="F3" s="130">
        <v>10000</v>
      </c>
      <c r="G3" s="6" t="s">
        <v>73</v>
      </c>
      <c r="H3" s="9"/>
      <c r="I3" s="14" t="e">
        <f t="array" aca="1" ref="I3:W22" ca="1">_xll.HLV5r3.Financial.Cache.EvaluateMetricsForAssetSet($G$2:$G$7,$B$36, A3:A22, $B$38)</f>
        <v>#VALUE!</v>
      </c>
      <c r="J3" s="15" t="e">
        <f ca="1"/>
        <v>#VALUE!</v>
      </c>
      <c r="K3" s="37" t="e">
        <f ca="1"/>
        <v>#VALUE!</v>
      </c>
      <c r="L3" s="15" t="e">
        <f ca="1"/>
        <v>#VALUE!</v>
      </c>
      <c r="M3" s="126" t="e">
        <f ca="1"/>
        <v>#VALUE!</v>
      </c>
      <c r="N3" s="15" t="e">
        <f ca="1"/>
        <v>#VALUE!</v>
      </c>
      <c r="O3" s="116" t="e">
        <f ca="1"/>
        <v>#VALUE!</v>
      </c>
      <c r="P3" s="16" t="e">
        <f ca="1"/>
        <v>#VALUE!</v>
      </c>
      <c r="Q3" s="83" t="e">
        <f ca="1"/>
        <v>#VALUE!</v>
      </c>
      <c r="R3" s="16" t="e">
        <f ca="1"/>
        <v>#VALUE!</v>
      </c>
      <c r="S3" s="51" t="e">
        <f ca="1"/>
        <v>#VALUE!</v>
      </c>
      <c r="T3" s="15" t="e">
        <f ca="1"/>
        <v>#VALUE!</v>
      </c>
      <c r="U3" s="40" t="e">
        <f ca="1"/>
        <v>#VALUE!</v>
      </c>
      <c r="V3" s="15" t="e">
        <f ca="1"/>
        <v>#VALUE!</v>
      </c>
      <c r="W3" s="16" t="e">
        <f ca="1"/>
        <v>#VALUE!</v>
      </c>
      <c r="X3" s="43"/>
      <c r="Y3" s="46"/>
    </row>
    <row r="4" spans="1:25">
      <c r="A4" s="13" t="str">
        <f ca="1"/>
        <v>AUD-Lease-3Y-10000-14/09/2019</v>
      </c>
      <c r="B4" s="13" t="str">
        <f t="shared" ref="B4:B5" si="0">C4&amp;"-Lease-"&amp;D4</f>
        <v>AUD-Lease-3Y</v>
      </c>
      <c r="C4" s="13" t="s">
        <v>57</v>
      </c>
      <c r="D4" s="82" t="s">
        <v>80</v>
      </c>
      <c r="E4" s="36">
        <v>0.04</v>
      </c>
      <c r="F4" s="130">
        <v>10000</v>
      </c>
      <c r="G4" s="6" t="s">
        <v>74</v>
      </c>
      <c r="H4" s="18"/>
      <c r="I4" s="19" t="e">
        <f ca="1"/>
        <v>#VALUE!</v>
      </c>
      <c r="J4" s="10" t="e">
        <f ca="1"/>
        <v>#VALUE!</v>
      </c>
      <c r="K4" s="38" t="e">
        <f ca="1"/>
        <v>#VALUE!</v>
      </c>
      <c r="L4" s="10" t="e">
        <f ca="1"/>
        <v>#VALUE!</v>
      </c>
      <c r="M4" s="127" t="e">
        <f ca="1"/>
        <v>#VALUE!</v>
      </c>
      <c r="N4" s="10" t="e">
        <f ca="1"/>
        <v>#VALUE!</v>
      </c>
      <c r="O4" s="117" t="e">
        <f ca="1"/>
        <v>#VALUE!</v>
      </c>
      <c r="P4" s="20" t="e">
        <f ca="1"/>
        <v>#VALUE!</v>
      </c>
      <c r="Q4" s="84" t="e">
        <f ca="1"/>
        <v>#VALUE!</v>
      </c>
      <c r="R4" s="20" t="e">
        <f ca="1"/>
        <v>#VALUE!</v>
      </c>
      <c r="S4" s="52" t="e">
        <f ca="1"/>
        <v>#VALUE!</v>
      </c>
      <c r="T4" s="10" t="e">
        <f ca="1"/>
        <v>#VALUE!</v>
      </c>
      <c r="U4" s="41" t="e">
        <f ca="1"/>
        <v>#VALUE!</v>
      </c>
      <c r="V4" s="10" t="e">
        <f ca="1"/>
        <v>#VALUE!</v>
      </c>
      <c r="W4" s="20" t="e">
        <f ca="1"/>
        <v>#VALUE!</v>
      </c>
      <c r="X4" s="44"/>
      <c r="Y4" s="45"/>
    </row>
    <row r="5" spans="1:25">
      <c r="A5" s="13" t="str">
        <f ca="1"/>
        <v>AUD-Lease-5Y-10000-14/09/2019</v>
      </c>
      <c r="B5" s="13" t="str">
        <f t="shared" si="0"/>
        <v>AUD-Lease-5Y</v>
      </c>
      <c r="C5" s="13" t="s">
        <v>57</v>
      </c>
      <c r="D5" s="82" t="s">
        <v>79</v>
      </c>
      <c r="E5" s="36">
        <v>0.04</v>
      </c>
      <c r="F5" s="130">
        <v>10000</v>
      </c>
      <c r="G5" s="8" t="s">
        <v>41</v>
      </c>
      <c r="H5" s="18"/>
      <c r="I5" s="19" t="e">
        <f ca="1"/>
        <v>#VALUE!</v>
      </c>
      <c r="J5" s="10" t="e">
        <f ca="1"/>
        <v>#VALUE!</v>
      </c>
      <c r="K5" s="38" t="e">
        <f ca="1"/>
        <v>#VALUE!</v>
      </c>
      <c r="L5" s="10" t="e">
        <f ca="1"/>
        <v>#VALUE!</v>
      </c>
      <c r="M5" s="127" t="e">
        <f ca="1"/>
        <v>#VALUE!</v>
      </c>
      <c r="N5" s="10" t="e">
        <f ca="1"/>
        <v>#VALUE!</v>
      </c>
      <c r="O5" s="117" t="e">
        <f ca="1"/>
        <v>#VALUE!</v>
      </c>
      <c r="P5" s="20" t="e">
        <f ca="1"/>
        <v>#VALUE!</v>
      </c>
      <c r="Q5" s="84" t="e">
        <f ca="1"/>
        <v>#VALUE!</v>
      </c>
      <c r="R5" s="20" t="e">
        <f ca="1"/>
        <v>#VALUE!</v>
      </c>
      <c r="S5" s="52" t="e">
        <f ca="1"/>
        <v>#VALUE!</v>
      </c>
      <c r="T5" s="10" t="e">
        <f ca="1"/>
        <v>#VALUE!</v>
      </c>
      <c r="U5" s="41" t="e">
        <f ca="1"/>
        <v>#VALUE!</v>
      </c>
      <c r="V5" s="10" t="e">
        <f ca="1"/>
        <v>#VALUE!</v>
      </c>
      <c r="W5" s="20" t="e">
        <f ca="1"/>
        <v>#VALUE!</v>
      </c>
      <c r="X5" s="44"/>
      <c r="Y5" s="45"/>
    </row>
    <row r="6" spans="1:25">
      <c r="A6" s="13"/>
      <c r="B6" s="13"/>
      <c r="C6" s="13"/>
      <c r="D6" s="82"/>
      <c r="E6" s="36"/>
      <c r="F6" s="36"/>
      <c r="G6" s="17"/>
      <c r="H6" s="18"/>
      <c r="I6" s="19" t="e">
        <f ca="1"/>
        <v>#VALUE!</v>
      </c>
      <c r="J6" s="10" t="e">
        <f ca="1"/>
        <v>#VALUE!</v>
      </c>
      <c r="K6" s="38" t="e">
        <f ca="1"/>
        <v>#VALUE!</v>
      </c>
      <c r="L6" s="10" t="e">
        <f ca="1"/>
        <v>#VALUE!</v>
      </c>
      <c r="M6" s="127" t="e">
        <f ca="1"/>
        <v>#VALUE!</v>
      </c>
      <c r="N6" s="10" t="e">
        <f ca="1"/>
        <v>#VALUE!</v>
      </c>
      <c r="O6" s="117" t="e">
        <f ca="1"/>
        <v>#VALUE!</v>
      </c>
      <c r="P6" s="20" t="e">
        <f ca="1"/>
        <v>#VALUE!</v>
      </c>
      <c r="Q6" s="84" t="e">
        <f ca="1"/>
        <v>#VALUE!</v>
      </c>
      <c r="R6" s="20" t="e">
        <f ca="1"/>
        <v>#VALUE!</v>
      </c>
      <c r="S6" s="52" t="e">
        <f ca="1"/>
        <v>#VALUE!</v>
      </c>
      <c r="T6" s="10" t="e">
        <f ca="1"/>
        <v>#VALUE!</v>
      </c>
      <c r="U6" s="41" t="e">
        <f ca="1"/>
        <v>#VALUE!</v>
      </c>
      <c r="V6" s="10" t="e">
        <f ca="1"/>
        <v>#VALUE!</v>
      </c>
      <c r="W6" s="20" t="e">
        <f ca="1"/>
        <v>#VALUE!</v>
      </c>
      <c r="X6" s="44"/>
      <c r="Y6" s="45"/>
    </row>
    <row r="7" spans="1:25">
      <c r="A7" s="13"/>
      <c r="B7" s="13"/>
      <c r="C7" s="13"/>
      <c r="D7" s="82"/>
      <c r="E7" s="36"/>
      <c r="F7" s="36"/>
      <c r="G7" s="17"/>
      <c r="H7" s="18"/>
      <c r="I7" s="19" t="e">
        <f ca="1"/>
        <v>#VALUE!</v>
      </c>
      <c r="J7" s="10" t="e">
        <f ca="1"/>
        <v>#VALUE!</v>
      </c>
      <c r="K7" s="38" t="e">
        <f ca="1"/>
        <v>#VALUE!</v>
      </c>
      <c r="L7" s="10" t="e">
        <f ca="1"/>
        <v>#VALUE!</v>
      </c>
      <c r="M7" s="127" t="e">
        <f ca="1"/>
        <v>#VALUE!</v>
      </c>
      <c r="N7" s="10" t="e">
        <f ca="1"/>
        <v>#VALUE!</v>
      </c>
      <c r="O7" s="117" t="e">
        <f ca="1"/>
        <v>#VALUE!</v>
      </c>
      <c r="P7" s="20" t="e">
        <f ca="1"/>
        <v>#VALUE!</v>
      </c>
      <c r="Q7" s="84" t="e">
        <f ca="1"/>
        <v>#VALUE!</v>
      </c>
      <c r="R7" s="20" t="e">
        <f ca="1"/>
        <v>#VALUE!</v>
      </c>
      <c r="S7" s="52" t="e">
        <f ca="1"/>
        <v>#VALUE!</v>
      </c>
      <c r="T7" s="10" t="e">
        <f ca="1"/>
        <v>#VALUE!</v>
      </c>
      <c r="U7" s="41" t="e">
        <f ca="1"/>
        <v>#VALUE!</v>
      </c>
      <c r="V7" s="10" t="e">
        <f ca="1"/>
        <v>#VALUE!</v>
      </c>
      <c r="W7" s="20" t="e">
        <f ca="1"/>
        <v>#VALUE!</v>
      </c>
      <c r="X7" s="44"/>
      <c r="Y7" s="45"/>
    </row>
    <row r="8" spans="1:25">
      <c r="A8" s="13"/>
      <c r="B8" s="13"/>
      <c r="C8" s="13"/>
      <c r="D8" s="82"/>
      <c r="E8" s="36"/>
      <c r="F8" s="36"/>
      <c r="G8" s="17"/>
      <c r="H8" s="18"/>
      <c r="I8" s="19" t="e">
        <f ca="1"/>
        <v>#VALUE!</v>
      </c>
      <c r="J8" s="10" t="e">
        <f ca="1"/>
        <v>#VALUE!</v>
      </c>
      <c r="K8" s="38" t="e">
        <f ca="1"/>
        <v>#VALUE!</v>
      </c>
      <c r="L8" s="10" t="e">
        <f ca="1"/>
        <v>#VALUE!</v>
      </c>
      <c r="M8" s="127" t="e">
        <f ca="1"/>
        <v>#VALUE!</v>
      </c>
      <c r="N8" s="10" t="e">
        <f ca="1"/>
        <v>#VALUE!</v>
      </c>
      <c r="O8" s="117" t="e">
        <f ca="1"/>
        <v>#VALUE!</v>
      </c>
      <c r="P8" s="20" t="e">
        <f ca="1"/>
        <v>#VALUE!</v>
      </c>
      <c r="Q8" s="84" t="e">
        <f ca="1"/>
        <v>#VALUE!</v>
      </c>
      <c r="R8" s="20" t="e">
        <f ca="1"/>
        <v>#VALUE!</v>
      </c>
      <c r="S8" s="52" t="e">
        <f ca="1"/>
        <v>#VALUE!</v>
      </c>
      <c r="T8" s="10" t="e">
        <f ca="1"/>
        <v>#VALUE!</v>
      </c>
      <c r="U8" s="41" t="e">
        <f ca="1"/>
        <v>#VALUE!</v>
      </c>
      <c r="V8" s="10" t="e">
        <f ca="1"/>
        <v>#VALUE!</v>
      </c>
      <c r="W8" s="20" t="e">
        <f ca="1"/>
        <v>#VALUE!</v>
      </c>
      <c r="X8" s="44"/>
      <c r="Y8" s="45"/>
    </row>
    <row r="9" spans="1:25">
      <c r="A9" s="13"/>
      <c r="B9" s="13"/>
      <c r="C9" s="13"/>
      <c r="D9" s="82"/>
      <c r="E9" s="36"/>
      <c r="F9" s="36"/>
      <c r="G9" s="17"/>
      <c r="H9" s="18"/>
      <c r="I9" s="19" t="e">
        <f ca="1"/>
        <v>#VALUE!</v>
      </c>
      <c r="J9" s="10" t="e">
        <f ca="1"/>
        <v>#VALUE!</v>
      </c>
      <c r="K9" s="38" t="e">
        <f ca="1"/>
        <v>#VALUE!</v>
      </c>
      <c r="L9" s="10" t="e">
        <f ca="1"/>
        <v>#VALUE!</v>
      </c>
      <c r="M9" s="127" t="e">
        <f ca="1"/>
        <v>#VALUE!</v>
      </c>
      <c r="N9" s="10" t="e">
        <f ca="1"/>
        <v>#VALUE!</v>
      </c>
      <c r="O9" s="117" t="e">
        <f ca="1"/>
        <v>#VALUE!</v>
      </c>
      <c r="P9" s="20" t="e">
        <f ca="1"/>
        <v>#VALUE!</v>
      </c>
      <c r="Q9" s="84" t="e">
        <f ca="1"/>
        <v>#VALUE!</v>
      </c>
      <c r="R9" s="20" t="e">
        <f ca="1"/>
        <v>#VALUE!</v>
      </c>
      <c r="S9" s="52" t="e">
        <f ca="1"/>
        <v>#VALUE!</v>
      </c>
      <c r="T9" s="10" t="e">
        <f ca="1"/>
        <v>#VALUE!</v>
      </c>
      <c r="U9" s="41" t="e">
        <f ca="1"/>
        <v>#VALUE!</v>
      </c>
      <c r="V9" s="10" t="e">
        <f ca="1"/>
        <v>#VALUE!</v>
      </c>
      <c r="W9" s="20" t="e">
        <f ca="1"/>
        <v>#VALUE!</v>
      </c>
      <c r="X9" s="44"/>
      <c r="Y9" s="45"/>
    </row>
    <row r="10" spans="1:25">
      <c r="A10" s="13"/>
      <c r="B10" s="13"/>
      <c r="C10" s="13"/>
      <c r="D10" s="82"/>
      <c r="E10" s="36"/>
      <c r="F10" s="36"/>
      <c r="G10" s="17"/>
      <c r="H10" s="18"/>
      <c r="I10" s="19" t="e">
        <f ca="1"/>
        <v>#VALUE!</v>
      </c>
      <c r="J10" s="10" t="e">
        <f ca="1"/>
        <v>#VALUE!</v>
      </c>
      <c r="K10" s="38" t="e">
        <f ca="1"/>
        <v>#VALUE!</v>
      </c>
      <c r="L10" s="10" t="e">
        <f ca="1"/>
        <v>#VALUE!</v>
      </c>
      <c r="M10" s="127" t="e">
        <f ca="1"/>
        <v>#VALUE!</v>
      </c>
      <c r="N10" s="10" t="e">
        <f ca="1"/>
        <v>#VALUE!</v>
      </c>
      <c r="O10" s="117" t="e">
        <f ca="1"/>
        <v>#VALUE!</v>
      </c>
      <c r="P10" s="20" t="e">
        <f ca="1"/>
        <v>#VALUE!</v>
      </c>
      <c r="Q10" s="84" t="e">
        <f ca="1"/>
        <v>#VALUE!</v>
      </c>
      <c r="R10" s="20" t="e">
        <f ca="1"/>
        <v>#VALUE!</v>
      </c>
      <c r="S10" s="52" t="e">
        <f ca="1"/>
        <v>#VALUE!</v>
      </c>
      <c r="T10" s="10" t="e">
        <f ca="1"/>
        <v>#VALUE!</v>
      </c>
      <c r="U10" s="41" t="e">
        <f ca="1"/>
        <v>#VALUE!</v>
      </c>
      <c r="V10" s="10" t="e">
        <f ca="1"/>
        <v>#VALUE!</v>
      </c>
      <c r="W10" s="20" t="e">
        <f ca="1"/>
        <v>#VALUE!</v>
      </c>
      <c r="X10" s="44"/>
      <c r="Y10" s="45"/>
    </row>
    <row r="11" spans="1:25">
      <c r="A11" s="13"/>
      <c r="B11" s="13"/>
      <c r="C11" s="13"/>
      <c r="D11" s="82"/>
      <c r="E11" s="36"/>
      <c r="F11" s="36"/>
      <c r="G11" s="17"/>
      <c r="H11" s="18"/>
      <c r="I11" s="19" t="e">
        <f ca="1"/>
        <v>#VALUE!</v>
      </c>
      <c r="J11" s="10" t="e">
        <f ca="1"/>
        <v>#VALUE!</v>
      </c>
      <c r="K11" s="38" t="e">
        <f ca="1"/>
        <v>#VALUE!</v>
      </c>
      <c r="L11" s="10" t="e">
        <f ca="1"/>
        <v>#VALUE!</v>
      </c>
      <c r="M11" s="127" t="e">
        <f ca="1"/>
        <v>#VALUE!</v>
      </c>
      <c r="N11" s="10" t="e">
        <f ca="1"/>
        <v>#VALUE!</v>
      </c>
      <c r="O11" s="117" t="e">
        <f ca="1"/>
        <v>#VALUE!</v>
      </c>
      <c r="P11" s="20" t="e">
        <f ca="1"/>
        <v>#VALUE!</v>
      </c>
      <c r="Q11" s="84" t="e">
        <f ca="1"/>
        <v>#VALUE!</v>
      </c>
      <c r="R11" s="20" t="e">
        <f ca="1"/>
        <v>#VALUE!</v>
      </c>
      <c r="S11" s="52" t="e">
        <f ca="1"/>
        <v>#VALUE!</v>
      </c>
      <c r="T11" s="10" t="e">
        <f ca="1"/>
        <v>#VALUE!</v>
      </c>
      <c r="U11" s="41" t="e">
        <f ca="1"/>
        <v>#VALUE!</v>
      </c>
      <c r="V11" s="10" t="e">
        <f ca="1"/>
        <v>#VALUE!</v>
      </c>
      <c r="W11" s="20" t="e">
        <f ca="1"/>
        <v>#VALUE!</v>
      </c>
      <c r="X11" s="44"/>
      <c r="Y11" s="45"/>
    </row>
    <row r="12" spans="1:25">
      <c r="A12" s="13"/>
      <c r="B12" s="13"/>
      <c r="C12" s="13"/>
      <c r="D12" s="82"/>
      <c r="E12" s="36"/>
      <c r="F12" s="36"/>
      <c r="G12" s="17"/>
      <c r="H12" s="18"/>
      <c r="I12" s="19" t="e">
        <f ca="1"/>
        <v>#VALUE!</v>
      </c>
      <c r="J12" s="10" t="e">
        <f ca="1"/>
        <v>#VALUE!</v>
      </c>
      <c r="K12" s="38" t="e">
        <f ca="1"/>
        <v>#VALUE!</v>
      </c>
      <c r="L12" s="10" t="e">
        <f ca="1"/>
        <v>#VALUE!</v>
      </c>
      <c r="M12" s="127" t="e">
        <f ca="1"/>
        <v>#VALUE!</v>
      </c>
      <c r="N12" s="10" t="e">
        <f ca="1"/>
        <v>#VALUE!</v>
      </c>
      <c r="O12" s="117" t="e">
        <f ca="1"/>
        <v>#VALUE!</v>
      </c>
      <c r="P12" s="20" t="e">
        <f ca="1"/>
        <v>#VALUE!</v>
      </c>
      <c r="Q12" s="84" t="e">
        <f ca="1"/>
        <v>#VALUE!</v>
      </c>
      <c r="R12" s="20" t="e">
        <f ca="1"/>
        <v>#VALUE!</v>
      </c>
      <c r="S12" s="52" t="e">
        <f ca="1"/>
        <v>#VALUE!</v>
      </c>
      <c r="T12" s="10" t="e">
        <f ca="1"/>
        <v>#VALUE!</v>
      </c>
      <c r="U12" s="41" t="e">
        <f ca="1"/>
        <v>#VALUE!</v>
      </c>
      <c r="V12" s="10" t="e">
        <f ca="1"/>
        <v>#VALUE!</v>
      </c>
      <c r="W12" s="20" t="e">
        <f ca="1"/>
        <v>#VALUE!</v>
      </c>
      <c r="X12" s="44"/>
      <c r="Y12" s="45"/>
    </row>
    <row r="13" spans="1:25">
      <c r="A13" s="13"/>
      <c r="B13" s="13"/>
      <c r="C13" s="13"/>
      <c r="D13" s="82"/>
      <c r="E13" s="36"/>
      <c r="F13" s="36"/>
      <c r="G13" s="17"/>
      <c r="H13" s="18"/>
      <c r="I13" s="19" t="e">
        <f ca="1"/>
        <v>#VALUE!</v>
      </c>
      <c r="J13" s="10" t="e">
        <f ca="1"/>
        <v>#VALUE!</v>
      </c>
      <c r="K13" s="38" t="e">
        <f ca="1"/>
        <v>#VALUE!</v>
      </c>
      <c r="L13" s="10" t="e">
        <f ca="1"/>
        <v>#VALUE!</v>
      </c>
      <c r="M13" s="127" t="e">
        <f ca="1"/>
        <v>#VALUE!</v>
      </c>
      <c r="N13" s="10" t="e">
        <f ca="1"/>
        <v>#VALUE!</v>
      </c>
      <c r="O13" s="117" t="e">
        <f ca="1"/>
        <v>#VALUE!</v>
      </c>
      <c r="P13" s="20" t="e">
        <f ca="1"/>
        <v>#VALUE!</v>
      </c>
      <c r="Q13" s="84" t="e">
        <f ca="1"/>
        <v>#VALUE!</v>
      </c>
      <c r="R13" s="20" t="e">
        <f ca="1"/>
        <v>#VALUE!</v>
      </c>
      <c r="S13" s="52" t="e">
        <f ca="1"/>
        <v>#VALUE!</v>
      </c>
      <c r="T13" s="10" t="e">
        <f ca="1"/>
        <v>#VALUE!</v>
      </c>
      <c r="U13" s="41" t="e">
        <f ca="1"/>
        <v>#VALUE!</v>
      </c>
      <c r="V13" s="10" t="e">
        <f ca="1"/>
        <v>#VALUE!</v>
      </c>
      <c r="W13" s="20" t="e">
        <f ca="1"/>
        <v>#VALUE!</v>
      </c>
      <c r="X13" s="44"/>
      <c r="Y13" s="45"/>
    </row>
    <row r="14" spans="1:25">
      <c r="A14" s="13"/>
      <c r="B14" s="13"/>
      <c r="C14" s="13"/>
      <c r="D14" s="82"/>
      <c r="E14" s="36"/>
      <c r="F14" s="36"/>
      <c r="G14" s="17"/>
      <c r="H14" s="18"/>
      <c r="I14" s="19" t="e">
        <f ca="1"/>
        <v>#VALUE!</v>
      </c>
      <c r="J14" s="10" t="e">
        <f ca="1"/>
        <v>#VALUE!</v>
      </c>
      <c r="K14" s="38" t="e">
        <f ca="1"/>
        <v>#VALUE!</v>
      </c>
      <c r="L14" s="10" t="e">
        <f ca="1"/>
        <v>#VALUE!</v>
      </c>
      <c r="M14" s="127" t="e">
        <f ca="1"/>
        <v>#VALUE!</v>
      </c>
      <c r="N14" s="10" t="e">
        <f ca="1"/>
        <v>#VALUE!</v>
      </c>
      <c r="O14" s="117" t="e">
        <f ca="1"/>
        <v>#VALUE!</v>
      </c>
      <c r="P14" s="20" t="e">
        <f ca="1"/>
        <v>#VALUE!</v>
      </c>
      <c r="Q14" s="84" t="e">
        <f ca="1"/>
        <v>#VALUE!</v>
      </c>
      <c r="R14" s="20" t="e">
        <f ca="1"/>
        <v>#VALUE!</v>
      </c>
      <c r="S14" s="52" t="e">
        <f ca="1"/>
        <v>#VALUE!</v>
      </c>
      <c r="T14" s="10" t="e">
        <f ca="1"/>
        <v>#VALUE!</v>
      </c>
      <c r="U14" s="41" t="e">
        <f ca="1"/>
        <v>#VALUE!</v>
      </c>
      <c r="V14" s="10" t="e">
        <f ca="1"/>
        <v>#VALUE!</v>
      </c>
      <c r="W14" s="20" t="e">
        <f ca="1"/>
        <v>#VALUE!</v>
      </c>
      <c r="X14" s="44"/>
      <c r="Y14" s="45"/>
    </row>
    <row r="15" spans="1:25">
      <c r="A15" s="13"/>
      <c r="B15" s="13"/>
      <c r="C15" s="13"/>
      <c r="D15" s="82"/>
      <c r="E15" s="36"/>
      <c r="F15" s="36"/>
      <c r="G15" s="17"/>
      <c r="H15" s="18"/>
      <c r="I15" s="19" t="e">
        <f ca="1"/>
        <v>#VALUE!</v>
      </c>
      <c r="J15" s="10" t="e">
        <f ca="1"/>
        <v>#VALUE!</v>
      </c>
      <c r="K15" s="38" t="e">
        <f ca="1"/>
        <v>#VALUE!</v>
      </c>
      <c r="L15" s="10" t="e">
        <f ca="1"/>
        <v>#VALUE!</v>
      </c>
      <c r="M15" s="127" t="e">
        <f ca="1"/>
        <v>#VALUE!</v>
      </c>
      <c r="N15" s="10" t="e">
        <f ca="1"/>
        <v>#VALUE!</v>
      </c>
      <c r="O15" s="117" t="e">
        <f ca="1"/>
        <v>#VALUE!</v>
      </c>
      <c r="P15" s="20" t="e">
        <f ca="1"/>
        <v>#VALUE!</v>
      </c>
      <c r="Q15" s="84" t="e">
        <f ca="1"/>
        <v>#VALUE!</v>
      </c>
      <c r="R15" s="20" t="e">
        <f ca="1"/>
        <v>#VALUE!</v>
      </c>
      <c r="S15" s="52" t="e">
        <f ca="1"/>
        <v>#VALUE!</v>
      </c>
      <c r="T15" s="10" t="e">
        <f ca="1"/>
        <v>#VALUE!</v>
      </c>
      <c r="U15" s="41" t="e">
        <f ca="1"/>
        <v>#VALUE!</v>
      </c>
      <c r="V15" s="10" t="e">
        <f ca="1"/>
        <v>#VALUE!</v>
      </c>
      <c r="W15" s="20" t="e">
        <f ca="1"/>
        <v>#VALUE!</v>
      </c>
      <c r="X15" s="44"/>
      <c r="Y15" s="45"/>
    </row>
    <row r="16" spans="1:25">
      <c r="A16" s="13"/>
      <c r="B16" s="13"/>
      <c r="C16" s="13"/>
      <c r="D16" s="82"/>
      <c r="E16" s="36"/>
      <c r="F16" s="36"/>
      <c r="G16" s="17"/>
      <c r="H16" s="18"/>
      <c r="I16" s="19" t="e">
        <f ca="1"/>
        <v>#VALUE!</v>
      </c>
      <c r="J16" s="10" t="e">
        <f ca="1"/>
        <v>#VALUE!</v>
      </c>
      <c r="K16" s="38" t="e">
        <f ca="1"/>
        <v>#VALUE!</v>
      </c>
      <c r="L16" s="10" t="e">
        <f ca="1"/>
        <v>#VALUE!</v>
      </c>
      <c r="M16" s="127" t="e">
        <f ca="1"/>
        <v>#VALUE!</v>
      </c>
      <c r="N16" s="10" t="e">
        <f ca="1"/>
        <v>#VALUE!</v>
      </c>
      <c r="O16" s="117" t="e">
        <f ca="1"/>
        <v>#VALUE!</v>
      </c>
      <c r="P16" s="20" t="e">
        <f ca="1"/>
        <v>#VALUE!</v>
      </c>
      <c r="Q16" s="84" t="e">
        <f ca="1"/>
        <v>#VALUE!</v>
      </c>
      <c r="R16" s="20" t="e">
        <f ca="1"/>
        <v>#VALUE!</v>
      </c>
      <c r="S16" s="52" t="e">
        <f ca="1"/>
        <v>#VALUE!</v>
      </c>
      <c r="T16" s="10" t="e">
        <f ca="1"/>
        <v>#VALUE!</v>
      </c>
      <c r="U16" s="41" t="e">
        <f ca="1"/>
        <v>#VALUE!</v>
      </c>
      <c r="V16" s="10" t="e">
        <f ca="1"/>
        <v>#VALUE!</v>
      </c>
      <c r="W16" s="20" t="e">
        <f ca="1"/>
        <v>#VALUE!</v>
      </c>
      <c r="X16" s="44"/>
      <c r="Y16" s="45"/>
    </row>
    <row r="17" spans="1:25">
      <c r="A17" s="13"/>
      <c r="B17" s="13"/>
      <c r="C17" s="13"/>
      <c r="D17" s="82"/>
      <c r="E17" s="36"/>
      <c r="F17" s="36"/>
      <c r="G17" s="17"/>
      <c r="H17" s="18"/>
      <c r="I17" s="19" t="e">
        <f ca="1"/>
        <v>#VALUE!</v>
      </c>
      <c r="J17" s="10" t="e">
        <f ca="1"/>
        <v>#VALUE!</v>
      </c>
      <c r="K17" s="38" t="e">
        <f ca="1"/>
        <v>#VALUE!</v>
      </c>
      <c r="L17" s="10" t="e">
        <f ca="1"/>
        <v>#VALUE!</v>
      </c>
      <c r="M17" s="127" t="e">
        <f ca="1"/>
        <v>#VALUE!</v>
      </c>
      <c r="N17" s="10" t="e">
        <f ca="1"/>
        <v>#VALUE!</v>
      </c>
      <c r="O17" s="117" t="e">
        <f ca="1"/>
        <v>#VALUE!</v>
      </c>
      <c r="P17" s="20" t="e">
        <f ca="1"/>
        <v>#VALUE!</v>
      </c>
      <c r="Q17" s="84" t="e">
        <f ca="1"/>
        <v>#VALUE!</v>
      </c>
      <c r="R17" s="20" t="e">
        <f ca="1"/>
        <v>#VALUE!</v>
      </c>
      <c r="S17" s="52" t="e">
        <f ca="1"/>
        <v>#VALUE!</v>
      </c>
      <c r="T17" s="10" t="e">
        <f ca="1"/>
        <v>#VALUE!</v>
      </c>
      <c r="U17" s="41" t="e">
        <f ca="1"/>
        <v>#VALUE!</v>
      </c>
      <c r="V17" s="10" t="e">
        <f ca="1"/>
        <v>#VALUE!</v>
      </c>
      <c r="W17" s="20" t="e">
        <f ca="1"/>
        <v>#VALUE!</v>
      </c>
      <c r="X17" s="44"/>
      <c r="Y17" s="45"/>
    </row>
    <row r="18" spans="1:25">
      <c r="A18" s="13"/>
      <c r="B18" s="13"/>
      <c r="C18" s="13"/>
      <c r="D18" s="82"/>
      <c r="E18" s="36"/>
      <c r="F18" s="36"/>
      <c r="G18" s="17"/>
      <c r="H18" s="18"/>
      <c r="I18" s="19" t="e">
        <f ca="1"/>
        <v>#VALUE!</v>
      </c>
      <c r="J18" s="10" t="e">
        <f ca="1"/>
        <v>#VALUE!</v>
      </c>
      <c r="K18" s="38" t="e">
        <f ca="1"/>
        <v>#VALUE!</v>
      </c>
      <c r="L18" s="10" t="e">
        <f ca="1"/>
        <v>#VALUE!</v>
      </c>
      <c r="M18" s="127" t="e">
        <f ca="1"/>
        <v>#VALUE!</v>
      </c>
      <c r="N18" s="10" t="e">
        <f ca="1"/>
        <v>#VALUE!</v>
      </c>
      <c r="O18" s="117" t="e">
        <f ca="1"/>
        <v>#VALUE!</v>
      </c>
      <c r="P18" s="20" t="e">
        <f ca="1"/>
        <v>#VALUE!</v>
      </c>
      <c r="Q18" s="84" t="e">
        <f ca="1"/>
        <v>#VALUE!</v>
      </c>
      <c r="R18" s="20" t="e">
        <f ca="1"/>
        <v>#VALUE!</v>
      </c>
      <c r="S18" s="52" t="e">
        <f ca="1"/>
        <v>#VALUE!</v>
      </c>
      <c r="T18" s="10" t="e">
        <f ca="1"/>
        <v>#VALUE!</v>
      </c>
      <c r="U18" s="41" t="e">
        <f ca="1"/>
        <v>#VALUE!</v>
      </c>
      <c r="V18" s="10" t="e">
        <f ca="1"/>
        <v>#VALUE!</v>
      </c>
      <c r="W18" s="20" t="e">
        <f ca="1"/>
        <v>#VALUE!</v>
      </c>
      <c r="X18" s="44"/>
      <c r="Y18" s="45"/>
    </row>
    <row r="19" spans="1:25">
      <c r="A19" s="13"/>
      <c r="B19" s="13"/>
      <c r="C19" s="13"/>
      <c r="D19" s="82"/>
      <c r="E19" s="36"/>
      <c r="F19" s="36"/>
      <c r="G19" s="17"/>
      <c r="H19" s="18"/>
      <c r="I19" s="19" t="e">
        <f ca="1"/>
        <v>#VALUE!</v>
      </c>
      <c r="J19" s="10" t="e">
        <f ca="1"/>
        <v>#VALUE!</v>
      </c>
      <c r="K19" s="38" t="e">
        <f ca="1"/>
        <v>#VALUE!</v>
      </c>
      <c r="L19" s="10" t="e">
        <f ca="1"/>
        <v>#VALUE!</v>
      </c>
      <c r="M19" s="127" t="e">
        <f ca="1"/>
        <v>#VALUE!</v>
      </c>
      <c r="N19" s="10" t="e">
        <f ca="1"/>
        <v>#VALUE!</v>
      </c>
      <c r="O19" s="117" t="e">
        <f ca="1"/>
        <v>#VALUE!</v>
      </c>
      <c r="P19" s="20" t="e">
        <f ca="1"/>
        <v>#VALUE!</v>
      </c>
      <c r="Q19" s="84" t="e">
        <f ca="1"/>
        <v>#VALUE!</v>
      </c>
      <c r="R19" s="20" t="e">
        <f ca="1"/>
        <v>#VALUE!</v>
      </c>
      <c r="S19" s="52" t="e">
        <f ca="1"/>
        <v>#VALUE!</v>
      </c>
      <c r="T19" s="10" t="e">
        <f ca="1"/>
        <v>#VALUE!</v>
      </c>
      <c r="U19" s="41" t="e">
        <f ca="1"/>
        <v>#VALUE!</v>
      </c>
      <c r="V19" s="10" t="e">
        <f ca="1"/>
        <v>#VALUE!</v>
      </c>
      <c r="W19" s="20" t="e">
        <f ca="1"/>
        <v>#VALUE!</v>
      </c>
      <c r="X19" s="44"/>
      <c r="Y19" s="45"/>
    </row>
    <row r="20" spans="1:25">
      <c r="A20" s="13"/>
      <c r="B20" s="13"/>
      <c r="C20" s="13"/>
      <c r="D20" s="82"/>
      <c r="E20" s="36"/>
      <c r="F20" s="36"/>
      <c r="G20" s="17"/>
      <c r="H20" s="18"/>
      <c r="I20" s="19" t="e">
        <f ca="1"/>
        <v>#VALUE!</v>
      </c>
      <c r="J20" s="10" t="e">
        <f ca="1"/>
        <v>#VALUE!</v>
      </c>
      <c r="K20" s="38" t="e">
        <f ca="1"/>
        <v>#VALUE!</v>
      </c>
      <c r="L20" s="10" t="e">
        <f ca="1"/>
        <v>#VALUE!</v>
      </c>
      <c r="M20" s="127" t="e">
        <f ca="1"/>
        <v>#VALUE!</v>
      </c>
      <c r="N20" s="10" t="e">
        <f ca="1"/>
        <v>#VALUE!</v>
      </c>
      <c r="O20" s="117" t="e">
        <f ca="1"/>
        <v>#VALUE!</v>
      </c>
      <c r="P20" s="20" t="e">
        <f ca="1"/>
        <v>#VALUE!</v>
      </c>
      <c r="Q20" s="84" t="e">
        <f ca="1"/>
        <v>#VALUE!</v>
      </c>
      <c r="R20" s="20" t="e">
        <f ca="1"/>
        <v>#VALUE!</v>
      </c>
      <c r="S20" s="52" t="e">
        <f ca="1"/>
        <v>#VALUE!</v>
      </c>
      <c r="T20" s="10" t="e">
        <f ca="1"/>
        <v>#VALUE!</v>
      </c>
      <c r="U20" s="41" t="e">
        <f ca="1"/>
        <v>#VALUE!</v>
      </c>
      <c r="V20" s="10" t="e">
        <f ca="1"/>
        <v>#VALUE!</v>
      </c>
      <c r="W20" s="20" t="e">
        <f ca="1"/>
        <v>#VALUE!</v>
      </c>
      <c r="X20" s="44"/>
      <c r="Y20" s="45"/>
    </row>
    <row r="21" spans="1:25">
      <c r="A21" s="13"/>
      <c r="B21" s="13"/>
      <c r="C21" s="13"/>
      <c r="D21" s="82"/>
      <c r="E21" s="36"/>
      <c r="F21" s="36"/>
      <c r="G21" s="17"/>
      <c r="H21" s="18"/>
      <c r="I21" s="19" t="e">
        <f ca="1"/>
        <v>#VALUE!</v>
      </c>
      <c r="J21" s="10" t="e">
        <f ca="1"/>
        <v>#VALUE!</v>
      </c>
      <c r="K21" s="38" t="e">
        <f ca="1"/>
        <v>#VALUE!</v>
      </c>
      <c r="L21" s="10" t="e">
        <f ca="1"/>
        <v>#VALUE!</v>
      </c>
      <c r="M21" s="127" t="e">
        <f ca="1"/>
        <v>#VALUE!</v>
      </c>
      <c r="N21" s="10" t="e">
        <f ca="1"/>
        <v>#VALUE!</v>
      </c>
      <c r="O21" s="117" t="e">
        <f ca="1"/>
        <v>#VALUE!</v>
      </c>
      <c r="P21" s="20" t="e">
        <f ca="1"/>
        <v>#VALUE!</v>
      </c>
      <c r="Q21" s="84" t="e">
        <f ca="1"/>
        <v>#VALUE!</v>
      </c>
      <c r="R21" s="20" t="e">
        <f ca="1"/>
        <v>#VALUE!</v>
      </c>
      <c r="S21" s="52" t="e">
        <f ca="1"/>
        <v>#VALUE!</v>
      </c>
      <c r="T21" s="10" t="e">
        <f ca="1"/>
        <v>#VALUE!</v>
      </c>
      <c r="U21" s="41" t="e">
        <f ca="1"/>
        <v>#VALUE!</v>
      </c>
      <c r="V21" s="10" t="e">
        <f ca="1"/>
        <v>#VALUE!</v>
      </c>
      <c r="W21" s="20" t="e">
        <f ca="1"/>
        <v>#VALUE!</v>
      </c>
      <c r="X21" s="44"/>
      <c r="Y21" s="45"/>
    </row>
    <row r="22" spans="1:25">
      <c r="A22" s="13"/>
      <c r="B22" s="13"/>
      <c r="C22" s="13"/>
      <c r="D22" s="82"/>
      <c r="E22" s="36"/>
      <c r="F22" s="36"/>
      <c r="G22" s="17"/>
      <c r="H22" s="18"/>
      <c r="I22" s="19" t="e">
        <f ca="1"/>
        <v>#VALUE!</v>
      </c>
      <c r="J22" s="10" t="e">
        <f ca="1"/>
        <v>#VALUE!</v>
      </c>
      <c r="K22" s="38" t="e">
        <f ca="1"/>
        <v>#VALUE!</v>
      </c>
      <c r="L22" s="10" t="e">
        <f ca="1"/>
        <v>#VALUE!</v>
      </c>
      <c r="M22" s="127" t="e">
        <f ca="1"/>
        <v>#VALUE!</v>
      </c>
      <c r="N22" s="10" t="e">
        <f ca="1"/>
        <v>#VALUE!</v>
      </c>
      <c r="O22" s="117" t="e">
        <f ca="1"/>
        <v>#VALUE!</v>
      </c>
      <c r="P22" s="20" t="e">
        <f ca="1"/>
        <v>#VALUE!</v>
      </c>
      <c r="Q22" s="84" t="e">
        <f ca="1"/>
        <v>#VALUE!</v>
      </c>
      <c r="R22" s="20" t="e">
        <f ca="1"/>
        <v>#VALUE!</v>
      </c>
      <c r="S22" s="52" t="e">
        <f ca="1"/>
        <v>#VALUE!</v>
      </c>
      <c r="T22" s="10" t="e">
        <f ca="1"/>
        <v>#VALUE!</v>
      </c>
      <c r="U22" s="41" t="e">
        <f ca="1"/>
        <v>#VALUE!</v>
      </c>
      <c r="V22" s="10" t="e">
        <f ca="1"/>
        <v>#VALUE!</v>
      </c>
      <c r="W22" s="20" t="e">
        <f ca="1"/>
        <v>#VALUE!</v>
      </c>
      <c r="X22" s="44"/>
      <c r="Y22" s="45"/>
    </row>
    <row r="23" spans="1:25">
      <c r="A23" s="13"/>
      <c r="B23" s="13"/>
      <c r="C23" s="13"/>
      <c r="D23" s="13"/>
      <c r="E23" s="13"/>
      <c r="F23" s="36"/>
      <c r="G23" s="17"/>
      <c r="H23" s="18"/>
      <c r="I23" s="19"/>
      <c r="J23" s="10"/>
      <c r="K23" s="38"/>
      <c r="L23" s="10"/>
      <c r="M23" s="127"/>
      <c r="N23" s="10"/>
      <c r="O23" s="117"/>
      <c r="P23" s="20"/>
      <c r="Q23" s="20"/>
      <c r="R23" s="20"/>
      <c r="S23" s="52"/>
      <c r="T23" s="10"/>
      <c r="U23" s="41"/>
      <c r="V23" s="10"/>
      <c r="W23" s="20"/>
      <c r="X23" s="44"/>
      <c r="Y23" s="45"/>
    </row>
    <row r="24" spans="1:25">
      <c r="A24" s="13"/>
      <c r="B24" s="13"/>
      <c r="C24" s="13"/>
      <c r="D24" s="13"/>
      <c r="E24" s="13"/>
      <c r="F24" s="36"/>
      <c r="G24" s="17"/>
      <c r="H24" s="18"/>
      <c r="I24" s="19"/>
      <c r="J24" s="10"/>
      <c r="K24" s="38"/>
      <c r="L24" s="10"/>
      <c r="M24" s="127"/>
      <c r="N24" s="10"/>
      <c r="O24" s="117"/>
      <c r="P24" s="20"/>
      <c r="Q24" s="20"/>
      <c r="R24" s="20"/>
      <c r="S24" s="52"/>
      <c r="T24" s="10"/>
      <c r="U24" s="41"/>
      <c r="V24" s="10"/>
      <c r="W24" s="20"/>
      <c r="X24" s="44"/>
      <c r="Y24" s="45"/>
    </row>
    <row r="25" spans="1:25">
      <c r="A25" s="13"/>
      <c r="B25" s="13"/>
      <c r="C25" s="13"/>
      <c r="D25" s="13"/>
      <c r="E25" s="13"/>
      <c r="F25" s="36"/>
      <c r="G25" s="17" t="s">
        <v>39</v>
      </c>
      <c r="H25" s="18"/>
      <c r="I25" s="19"/>
      <c r="J25" s="10"/>
      <c r="K25" s="38"/>
      <c r="L25" s="10"/>
      <c r="M25" s="127"/>
      <c r="N25" s="10"/>
      <c r="O25" s="117"/>
      <c r="P25" s="20"/>
      <c r="Q25" s="20"/>
      <c r="R25" s="20"/>
      <c r="S25" s="52"/>
      <c r="T25" s="10"/>
      <c r="U25" s="41"/>
      <c r="V25" s="10"/>
      <c r="W25" s="20"/>
      <c r="X25" s="44"/>
      <c r="Y25" s="45"/>
    </row>
    <row r="26" spans="1:25">
      <c r="A26" s="13"/>
      <c r="B26" s="13"/>
      <c r="C26" s="13"/>
      <c r="D26" s="13"/>
      <c r="E26" s="13"/>
      <c r="F26" s="36"/>
      <c r="G26" s="17" t="str">
        <f t="array" ref="G26:G34">_xll.HLV5r3.Financial.Cache.SupportedBondTypes()</f>
        <v>AGB</v>
      </c>
      <c r="H26" s="18"/>
      <c r="I26" s="19"/>
      <c r="J26" s="10"/>
      <c r="K26" s="38"/>
      <c r="L26" s="10"/>
      <c r="M26" s="127"/>
      <c r="N26" s="10"/>
      <c r="O26" s="117"/>
      <c r="P26" s="20"/>
      <c r="Q26" s="20"/>
      <c r="R26" s="20"/>
      <c r="S26" s="52"/>
      <c r="T26" s="10"/>
      <c r="U26" s="41"/>
      <c r="V26" s="10"/>
      <c r="W26" s="20"/>
      <c r="X26" s="44"/>
      <c r="Y26" s="45"/>
    </row>
    <row r="27" spans="1:25">
      <c r="A27" s="13"/>
      <c r="B27" s="13"/>
      <c r="C27" s="13"/>
      <c r="D27" s="13"/>
      <c r="E27" s="13"/>
      <c r="F27" s="13"/>
      <c r="G27" s="17" t="str">
        <v>ACB</v>
      </c>
      <c r="H27" s="18"/>
      <c r="I27" s="19"/>
      <c r="J27" s="10"/>
      <c r="K27" s="38"/>
      <c r="L27" s="10"/>
      <c r="M27" s="127"/>
      <c r="N27" s="10"/>
      <c r="O27" s="117"/>
      <c r="P27" s="20"/>
      <c r="Q27" s="20"/>
      <c r="R27" s="20"/>
      <c r="S27" s="52"/>
      <c r="T27" s="10"/>
      <c r="U27" s="41"/>
      <c r="V27" s="10"/>
      <c r="W27" s="20"/>
      <c r="X27" s="44"/>
      <c r="Y27" s="45"/>
    </row>
    <row r="28" spans="1:25">
      <c r="A28" s="13"/>
      <c r="B28" s="13"/>
      <c r="C28" s="13"/>
      <c r="D28" s="13"/>
      <c r="E28" s="13"/>
      <c r="F28" s="13"/>
      <c r="G28" s="17" t="str">
        <v>BOBL</v>
      </c>
      <c r="H28" s="18"/>
      <c r="I28" s="19"/>
      <c r="J28" s="10"/>
      <c r="K28" s="38"/>
      <c r="L28" s="10"/>
      <c r="M28" s="127"/>
      <c r="N28" s="10"/>
      <c r="O28" s="117"/>
      <c r="P28" s="20"/>
      <c r="Q28" s="20"/>
      <c r="R28" s="20"/>
      <c r="S28" s="52"/>
      <c r="T28" s="10"/>
      <c r="U28" s="41"/>
      <c r="V28" s="10"/>
      <c r="W28" s="20"/>
      <c r="X28" s="44"/>
      <c r="Y28" s="45"/>
    </row>
    <row r="29" spans="1:25">
      <c r="A29" s="13"/>
      <c r="B29" s="13"/>
      <c r="C29" s="13"/>
      <c r="D29" s="13"/>
      <c r="E29" s="13"/>
      <c r="F29" s="13"/>
      <c r="G29" s="17" t="str">
        <v>Bund</v>
      </c>
      <c r="H29" s="18"/>
      <c r="I29" s="19"/>
      <c r="J29" s="10"/>
      <c r="K29" s="38"/>
      <c r="L29" s="10"/>
      <c r="M29" s="127"/>
      <c r="N29" s="10"/>
      <c r="O29" s="117"/>
      <c r="P29" s="20"/>
      <c r="Q29" s="20"/>
      <c r="R29" s="20"/>
      <c r="S29" s="52"/>
      <c r="T29" s="10"/>
      <c r="U29" s="41"/>
      <c r="V29" s="10"/>
      <c r="W29" s="20"/>
      <c r="X29" s="44"/>
      <c r="Y29" s="45"/>
    </row>
    <row r="30" spans="1:25">
      <c r="A30" s="13"/>
      <c r="B30" s="13"/>
      <c r="C30" s="13"/>
      <c r="D30" s="13"/>
      <c r="E30" s="13"/>
      <c r="F30" s="13"/>
      <c r="G30" s="17" t="str">
        <v>Gilt</v>
      </c>
      <c r="H30" s="18"/>
      <c r="I30" s="19"/>
      <c r="J30" s="10"/>
      <c r="K30" s="38"/>
      <c r="L30" s="10"/>
      <c r="M30" s="127"/>
      <c r="N30" s="10"/>
      <c r="O30" s="117"/>
      <c r="P30" s="20"/>
      <c r="Q30" s="20"/>
      <c r="R30" s="20"/>
      <c r="S30" s="52"/>
      <c r="T30" s="10"/>
      <c r="U30" s="41"/>
      <c r="V30" s="10"/>
      <c r="W30" s="20"/>
      <c r="X30" s="44"/>
      <c r="Y30" s="45"/>
    </row>
    <row r="31" spans="1:25">
      <c r="A31" s="13"/>
      <c r="B31" s="13"/>
      <c r="C31" s="13"/>
      <c r="D31" s="13"/>
      <c r="E31" s="13"/>
      <c r="F31" s="13"/>
      <c r="G31" s="17" t="str">
        <v>USTreas</v>
      </c>
      <c r="H31" s="18"/>
      <c r="I31" s="19"/>
      <c r="J31" s="10"/>
      <c r="K31" s="38"/>
      <c r="L31" s="10"/>
      <c r="M31" s="127"/>
      <c r="N31" s="10"/>
      <c r="O31" s="117"/>
      <c r="P31" s="20"/>
      <c r="Q31" s="20"/>
      <c r="R31" s="20"/>
      <c r="S31" s="52"/>
      <c r="T31" s="10"/>
      <c r="U31" s="41"/>
      <c r="V31" s="10"/>
      <c r="W31" s="20"/>
      <c r="X31" s="44"/>
      <c r="Y31" s="45"/>
    </row>
    <row r="32" spans="1:25">
      <c r="A32" s="13"/>
      <c r="B32" s="13"/>
      <c r="C32" s="13"/>
      <c r="D32" s="13"/>
      <c r="E32" s="13"/>
      <c r="F32" s="13"/>
      <c r="G32" s="17" t="str">
        <v>JGB</v>
      </c>
      <c r="H32" s="18"/>
      <c r="I32" s="19"/>
      <c r="J32" s="10"/>
      <c r="K32" s="38"/>
      <c r="L32" s="10"/>
      <c r="M32" s="127"/>
      <c r="N32" s="10"/>
      <c r="O32" s="117"/>
      <c r="P32" s="20"/>
      <c r="Q32" s="20"/>
      <c r="R32" s="20"/>
      <c r="S32" s="52"/>
      <c r="T32" s="10"/>
      <c r="U32" s="41"/>
      <c r="V32" s="10"/>
      <c r="W32" s="20"/>
      <c r="X32" s="44"/>
      <c r="Y32" s="45"/>
    </row>
    <row r="33" spans="1:25">
      <c r="A33" s="13"/>
      <c r="B33" s="13"/>
      <c r="C33" s="13"/>
      <c r="D33" s="13"/>
      <c r="E33" s="13"/>
      <c r="F33" s="13"/>
      <c r="G33" s="17" t="e">
        <v>#N/A</v>
      </c>
      <c r="H33" s="18"/>
      <c r="I33" s="19"/>
      <c r="J33" s="10"/>
      <c r="K33" s="38"/>
      <c r="L33" s="10"/>
      <c r="M33" s="127"/>
      <c r="N33" s="10"/>
      <c r="O33" s="117"/>
      <c r="P33" s="20"/>
      <c r="Q33" s="20"/>
      <c r="R33" s="20"/>
      <c r="S33" s="52"/>
      <c r="T33" s="10"/>
      <c r="U33" s="41"/>
      <c r="V33" s="10"/>
      <c r="W33" s="20"/>
      <c r="X33" s="44"/>
      <c r="Y33" s="45"/>
    </row>
    <row r="34" spans="1:25" ht="12" thickBot="1">
      <c r="A34" s="21"/>
      <c r="B34" s="21"/>
      <c r="C34" s="21"/>
      <c r="D34" s="21"/>
      <c r="E34" s="21"/>
      <c r="F34" s="21"/>
      <c r="G34" s="21" t="e">
        <v>#N/A</v>
      </c>
      <c r="H34" s="22"/>
      <c r="I34" s="23"/>
      <c r="J34" s="24"/>
      <c r="K34" s="39"/>
      <c r="L34" s="24"/>
      <c r="M34" s="128"/>
      <c r="N34" s="24"/>
      <c r="O34" s="118"/>
      <c r="P34" s="25"/>
      <c r="Q34" s="25"/>
      <c r="R34" s="25"/>
      <c r="S34" s="53"/>
      <c r="T34" s="24"/>
      <c r="U34" s="42"/>
      <c r="V34" s="24"/>
      <c r="W34" s="25"/>
      <c r="X34" s="42"/>
      <c r="Y34" s="25"/>
    </row>
    <row r="36" spans="1:25" ht="12" thickBot="1">
      <c r="A36" s="113" t="s">
        <v>56</v>
      </c>
      <c r="B36" s="60" t="str">
        <f ca="1">AUDCurve!C1</f>
        <v>Market.LIVE.RateCurve.AUD-LIBOR-BBA-3M</v>
      </c>
      <c r="C36" s="60"/>
      <c r="D36" s="60"/>
      <c r="E36" s="60"/>
      <c r="G36" s="6" t="str">
        <f t="array" ref="G36:G49">_xll.HLV5r3.Financial.Cache.SupportedBondMetrics()</f>
        <v>DirtyPrice</v>
      </c>
    </row>
    <row r="37" spans="1:25" ht="12" thickBot="1">
      <c r="A37" s="113" t="s">
        <v>58</v>
      </c>
      <c r="B37" s="60" t="s">
        <v>75</v>
      </c>
      <c r="C37" s="60"/>
      <c r="G37" s="6" t="str">
        <v>CleanPrice</v>
      </c>
      <c r="I37" s="4" t="s">
        <v>18</v>
      </c>
      <c r="J37" s="1"/>
      <c r="K37" s="1"/>
      <c r="L37" s="1"/>
      <c r="M37" s="1"/>
      <c r="N37" s="1"/>
      <c r="O37" s="1"/>
      <c r="P37" s="1"/>
      <c r="Q37" s="1"/>
      <c r="R37" s="5"/>
      <c r="S37" s="1"/>
      <c r="T37" s="1"/>
      <c r="U37" s="1"/>
      <c r="V37" s="1"/>
      <c r="W37" s="5"/>
    </row>
    <row r="38" spans="1:25" ht="12" thickBot="1">
      <c r="A38" s="113" t="s">
        <v>51</v>
      </c>
      <c r="B38" s="105">
        <f ca="1">AUDCurve!C4</f>
        <v>43722.608623032407</v>
      </c>
      <c r="G38" s="6" t="str">
        <v>NPV</v>
      </c>
      <c r="I38" s="10" t="str">
        <f t="array" ref="I38:N38">TRANSPOSE(G2:G8)</f>
        <v>DirtyPrice</v>
      </c>
      <c r="J38" s="11" t="str">
        <v>NPV</v>
      </c>
      <c r="K38" s="11" t="str">
        <v>DeltaR</v>
      </c>
      <c r="L38" s="11" t="str">
        <v>AssetSwapSpread</v>
      </c>
      <c r="M38" s="11">
        <v>0</v>
      </c>
      <c r="N38" s="11">
        <v>0</v>
      </c>
      <c r="O38" s="11"/>
      <c r="P38" s="11"/>
      <c r="Q38" s="11"/>
      <c r="R38" s="12"/>
      <c r="S38" s="11"/>
      <c r="T38" s="11"/>
      <c r="U38" s="11"/>
      <c r="V38" s="11"/>
      <c r="W38" s="12"/>
    </row>
    <row r="39" spans="1:25">
      <c r="A39" s="115" t="s">
        <v>61</v>
      </c>
      <c r="B39" s="105">
        <f ca="1">B38+3</f>
        <v>43725.608623032407</v>
      </c>
      <c r="G39" s="6" t="str">
        <v>AccruedInterest</v>
      </c>
      <c r="I39" s="119" t="e">
        <f t="array" aca="1" ref="I39:T58" ca="1">_xll.HLV5r3.Financial.Cache.EvaluateMetricsRawData( $G$2:$G$7, $B$36, A3:A22, $B$38)</f>
        <v>#VALUE!</v>
      </c>
      <c r="J39" s="122" t="e">
        <f ca="1"/>
        <v>#VALUE!</v>
      </c>
      <c r="K39" s="37" t="e">
        <f ca="1"/>
        <v>#VALUE!</v>
      </c>
      <c r="L39" s="15" t="e">
        <f ca="1"/>
        <v>#VALUE!</v>
      </c>
      <c r="M39" s="16" t="e">
        <f ca="1"/>
        <v>#VALUE!</v>
      </c>
      <c r="N39" s="15" t="e">
        <f ca="1"/>
        <v>#VALUE!</v>
      </c>
      <c r="O39" s="54" t="e">
        <f ca="1"/>
        <v>#VALUE!</v>
      </c>
      <c r="P39" s="16" t="e">
        <f ca="1"/>
        <v>#VALUE!</v>
      </c>
      <c r="Q39" s="57" t="e">
        <f ca="1"/>
        <v>#VALUE!</v>
      </c>
      <c r="R39" s="16" t="e">
        <f ca="1"/>
        <v>#VALUE!</v>
      </c>
      <c r="S39" s="51" t="e">
        <f ca="1"/>
        <v>#VALUE!</v>
      </c>
      <c r="T39" s="15" t="e">
        <f ca="1"/>
        <v>#VALUE!</v>
      </c>
      <c r="U39" s="40"/>
      <c r="V39" s="15"/>
      <c r="W39" s="16"/>
    </row>
    <row r="40" spans="1:25">
      <c r="A40" s="115" t="s">
        <v>62</v>
      </c>
      <c r="B40" s="105">
        <v>43692</v>
      </c>
      <c r="G40" s="6" t="str">
        <v>ImpliedQuote</v>
      </c>
      <c r="I40" s="120" t="e">
        <f ca="1"/>
        <v>#VALUE!</v>
      </c>
      <c r="J40" s="123" t="e">
        <f ca="1"/>
        <v>#VALUE!</v>
      </c>
      <c r="K40" s="38" t="e">
        <f ca="1"/>
        <v>#VALUE!</v>
      </c>
      <c r="L40" s="10" t="e">
        <f ca="1"/>
        <v>#VALUE!</v>
      </c>
      <c r="M40" s="20" t="e">
        <f ca="1"/>
        <v>#VALUE!</v>
      </c>
      <c r="N40" s="10" t="e">
        <f ca="1"/>
        <v>#VALUE!</v>
      </c>
      <c r="O40" s="55" t="e">
        <f ca="1"/>
        <v>#VALUE!</v>
      </c>
      <c r="P40" s="20" t="e">
        <f ca="1"/>
        <v>#VALUE!</v>
      </c>
      <c r="Q40" s="58" t="e">
        <f ca="1"/>
        <v>#VALUE!</v>
      </c>
      <c r="R40" s="20" t="e">
        <f ca="1"/>
        <v>#VALUE!</v>
      </c>
      <c r="S40" s="52" t="e">
        <f ca="1"/>
        <v>#VALUE!</v>
      </c>
      <c r="T40" s="10" t="e">
        <f ca="1"/>
        <v>#VALUE!</v>
      </c>
      <c r="U40" s="41"/>
      <c r="V40" s="10"/>
      <c r="W40" s="20"/>
    </row>
    <row r="41" spans="1:25">
      <c r="A41" s="115" t="s">
        <v>63</v>
      </c>
      <c r="B41" s="6" t="s">
        <v>64</v>
      </c>
      <c r="G41" s="6" t="str">
        <v>Convexity</v>
      </c>
      <c r="I41" s="120" t="e">
        <f ca="1"/>
        <v>#VALUE!</v>
      </c>
      <c r="J41" s="123" t="e">
        <f ca="1"/>
        <v>#VALUE!</v>
      </c>
      <c r="K41" s="38" t="e">
        <f ca="1"/>
        <v>#VALUE!</v>
      </c>
      <c r="L41" s="10" t="e">
        <f ca="1"/>
        <v>#VALUE!</v>
      </c>
      <c r="M41" s="20" t="e">
        <f ca="1"/>
        <v>#VALUE!</v>
      </c>
      <c r="N41" s="10" t="e">
        <f ca="1"/>
        <v>#VALUE!</v>
      </c>
      <c r="O41" s="55" t="e">
        <f ca="1"/>
        <v>#VALUE!</v>
      </c>
      <c r="P41" s="20" t="e">
        <f ca="1"/>
        <v>#VALUE!</v>
      </c>
      <c r="Q41" s="58" t="e">
        <f ca="1"/>
        <v>#VALUE!</v>
      </c>
      <c r="R41" s="20" t="e">
        <f ca="1"/>
        <v>#VALUE!</v>
      </c>
      <c r="S41" s="52" t="e">
        <f ca="1"/>
        <v>#VALUE!</v>
      </c>
      <c r="T41" s="10" t="e">
        <f ca="1"/>
        <v>#VALUE!</v>
      </c>
      <c r="U41" s="41"/>
      <c r="V41" s="10"/>
      <c r="W41" s="20"/>
    </row>
    <row r="42" spans="1:25">
      <c r="A42" s="115" t="s">
        <v>65</v>
      </c>
      <c r="B42" s="6" t="s">
        <v>71</v>
      </c>
      <c r="G42" s="6" t="str">
        <v>DeltaR</v>
      </c>
      <c r="I42" s="120" t="e">
        <f ca="1"/>
        <v>#VALUE!</v>
      </c>
      <c r="J42" s="123" t="e">
        <f ca="1"/>
        <v>#VALUE!</v>
      </c>
      <c r="K42" s="38" t="e">
        <f ca="1"/>
        <v>#VALUE!</v>
      </c>
      <c r="L42" s="10" t="e">
        <f ca="1"/>
        <v>#VALUE!</v>
      </c>
      <c r="M42" s="20" t="e">
        <f ca="1"/>
        <v>#VALUE!</v>
      </c>
      <c r="N42" s="10" t="e">
        <f ca="1"/>
        <v>#VALUE!</v>
      </c>
      <c r="O42" s="55" t="e">
        <f ca="1"/>
        <v>#VALUE!</v>
      </c>
      <c r="P42" s="20" t="e">
        <f ca="1"/>
        <v>#VALUE!</v>
      </c>
      <c r="Q42" s="58" t="e">
        <f ca="1"/>
        <v>#VALUE!</v>
      </c>
      <c r="R42" s="20" t="e">
        <f ca="1"/>
        <v>#VALUE!</v>
      </c>
      <c r="S42" s="52" t="e">
        <f ca="1"/>
        <v>#VALUE!</v>
      </c>
      <c r="T42" s="10" t="e">
        <f ca="1"/>
        <v>#VALUE!</v>
      </c>
      <c r="U42" s="41"/>
      <c r="V42" s="10"/>
      <c r="W42" s="20"/>
    </row>
    <row r="43" spans="1:25">
      <c r="A43" s="115" t="s">
        <v>67</v>
      </c>
      <c r="B43" s="129">
        <v>1000000</v>
      </c>
      <c r="G43" s="6" t="str">
        <v>DV01</v>
      </c>
      <c r="I43" s="120" t="e">
        <f ca="1"/>
        <v>#VALUE!</v>
      </c>
      <c r="J43" s="123" t="e">
        <f ca="1"/>
        <v>#VALUE!</v>
      </c>
      <c r="K43" s="38" t="e">
        <f ca="1"/>
        <v>#VALUE!</v>
      </c>
      <c r="L43" s="10" t="e">
        <f ca="1"/>
        <v>#VALUE!</v>
      </c>
      <c r="M43" s="20" t="e">
        <f ca="1"/>
        <v>#VALUE!</v>
      </c>
      <c r="N43" s="10" t="e">
        <f ca="1"/>
        <v>#VALUE!</v>
      </c>
      <c r="O43" s="55" t="e">
        <f ca="1"/>
        <v>#VALUE!</v>
      </c>
      <c r="P43" s="20" t="e">
        <f ca="1"/>
        <v>#VALUE!</v>
      </c>
      <c r="Q43" s="58" t="e">
        <f ca="1"/>
        <v>#VALUE!</v>
      </c>
      <c r="R43" s="20" t="e">
        <f ca="1"/>
        <v>#VALUE!</v>
      </c>
      <c r="S43" s="52" t="e">
        <f ca="1"/>
        <v>#VALUE!</v>
      </c>
      <c r="T43" s="10" t="e">
        <f ca="1"/>
        <v>#VALUE!</v>
      </c>
      <c r="U43" s="41"/>
      <c r="V43" s="10"/>
      <c r="W43" s="20"/>
    </row>
    <row r="44" spans="1:25">
      <c r="A44" s="115" t="s">
        <v>68</v>
      </c>
      <c r="B44" s="6" t="s">
        <v>66</v>
      </c>
      <c r="G44" s="6" t="str">
        <v>MarketQuote</v>
      </c>
      <c r="I44" s="120" t="e">
        <f ca="1"/>
        <v>#VALUE!</v>
      </c>
      <c r="J44" s="123" t="e">
        <f ca="1"/>
        <v>#VALUE!</v>
      </c>
      <c r="K44" s="38" t="e">
        <f ca="1"/>
        <v>#VALUE!</v>
      </c>
      <c r="L44" s="10" t="e">
        <f ca="1"/>
        <v>#VALUE!</v>
      </c>
      <c r="M44" s="20" t="e">
        <f ca="1"/>
        <v>#VALUE!</v>
      </c>
      <c r="N44" s="10" t="e">
        <f ca="1"/>
        <v>#VALUE!</v>
      </c>
      <c r="O44" s="55" t="e">
        <f ca="1"/>
        <v>#VALUE!</v>
      </c>
      <c r="P44" s="20" t="e">
        <f ca="1"/>
        <v>#VALUE!</v>
      </c>
      <c r="Q44" s="58" t="e">
        <f ca="1"/>
        <v>#VALUE!</v>
      </c>
      <c r="R44" s="20" t="e">
        <f ca="1"/>
        <v>#VALUE!</v>
      </c>
      <c r="S44" s="52" t="e">
        <f ca="1"/>
        <v>#VALUE!</v>
      </c>
      <c r="T44" s="10" t="e">
        <f ca="1"/>
        <v>#VALUE!</v>
      </c>
      <c r="U44" s="41"/>
      <c r="V44" s="10"/>
      <c r="W44" s="20"/>
    </row>
    <row r="45" spans="1:25">
      <c r="A45" s="115" t="s">
        <v>69</v>
      </c>
      <c r="B45" s="6" t="s">
        <v>70</v>
      </c>
      <c r="G45" s="6" t="str">
        <v>AssetSwapSpread</v>
      </c>
      <c r="I45" s="120" t="e">
        <f ca="1"/>
        <v>#VALUE!</v>
      </c>
      <c r="J45" s="123" t="e">
        <f ca="1"/>
        <v>#VALUE!</v>
      </c>
      <c r="K45" s="38" t="e">
        <f ca="1"/>
        <v>#VALUE!</v>
      </c>
      <c r="L45" s="10" t="e">
        <f ca="1"/>
        <v>#VALUE!</v>
      </c>
      <c r="M45" s="20" t="e">
        <f ca="1"/>
        <v>#VALUE!</v>
      </c>
      <c r="N45" s="10" t="e">
        <f ca="1"/>
        <v>#VALUE!</v>
      </c>
      <c r="O45" s="55" t="e">
        <f ca="1"/>
        <v>#VALUE!</v>
      </c>
      <c r="P45" s="20" t="e">
        <f ca="1"/>
        <v>#VALUE!</v>
      </c>
      <c r="Q45" s="58" t="e">
        <f ca="1"/>
        <v>#VALUE!</v>
      </c>
      <c r="R45" s="20" t="e">
        <f ca="1"/>
        <v>#VALUE!</v>
      </c>
      <c r="S45" s="52" t="e">
        <f ca="1"/>
        <v>#VALUE!</v>
      </c>
      <c r="T45" s="10" t="e">
        <f ca="1"/>
        <v>#VALUE!</v>
      </c>
      <c r="U45" s="41"/>
      <c r="V45" s="10"/>
      <c r="W45" s="20"/>
    </row>
    <row r="46" spans="1:25">
      <c r="G46" s="6" t="str">
        <v>ZSpread</v>
      </c>
      <c r="I46" s="120" t="e">
        <f ca="1"/>
        <v>#VALUE!</v>
      </c>
      <c r="J46" s="123" t="e">
        <f ca="1"/>
        <v>#VALUE!</v>
      </c>
      <c r="K46" s="38" t="e">
        <f ca="1"/>
        <v>#VALUE!</v>
      </c>
      <c r="L46" s="10" t="e">
        <f ca="1"/>
        <v>#VALUE!</v>
      </c>
      <c r="M46" s="20" t="e">
        <f ca="1"/>
        <v>#VALUE!</v>
      </c>
      <c r="N46" s="10" t="e">
        <f ca="1"/>
        <v>#VALUE!</v>
      </c>
      <c r="O46" s="55" t="e">
        <f ca="1"/>
        <v>#VALUE!</v>
      </c>
      <c r="P46" s="20" t="e">
        <f ca="1"/>
        <v>#VALUE!</v>
      </c>
      <c r="Q46" s="58" t="e">
        <f ca="1"/>
        <v>#VALUE!</v>
      </c>
      <c r="R46" s="20" t="e">
        <f ca="1"/>
        <v>#VALUE!</v>
      </c>
      <c r="S46" s="52" t="e">
        <f ca="1"/>
        <v>#VALUE!</v>
      </c>
      <c r="T46" s="10" t="e">
        <f ca="1"/>
        <v>#VALUE!</v>
      </c>
      <c r="U46" s="41"/>
      <c r="V46" s="10"/>
      <c r="W46" s="20"/>
    </row>
    <row r="47" spans="1:25">
      <c r="G47" s="6" t="str">
        <v>YieldToMaturity</v>
      </c>
      <c r="I47" s="120" t="e">
        <f ca="1"/>
        <v>#VALUE!</v>
      </c>
      <c r="J47" s="123" t="e">
        <f ca="1"/>
        <v>#VALUE!</v>
      </c>
      <c r="K47" s="38" t="e">
        <f ca="1"/>
        <v>#VALUE!</v>
      </c>
      <c r="L47" s="10" t="e">
        <f ca="1"/>
        <v>#VALUE!</v>
      </c>
      <c r="M47" s="20" t="e">
        <f ca="1"/>
        <v>#VALUE!</v>
      </c>
      <c r="N47" s="10" t="e">
        <f ca="1"/>
        <v>#VALUE!</v>
      </c>
      <c r="O47" s="55" t="e">
        <f ca="1"/>
        <v>#VALUE!</v>
      </c>
      <c r="P47" s="20" t="e">
        <f ca="1"/>
        <v>#VALUE!</v>
      </c>
      <c r="Q47" s="58" t="e">
        <f ca="1"/>
        <v>#VALUE!</v>
      </c>
      <c r="R47" s="20" t="e">
        <f ca="1"/>
        <v>#VALUE!</v>
      </c>
      <c r="S47" s="52" t="e">
        <f ca="1"/>
        <v>#VALUE!</v>
      </c>
      <c r="T47" s="10" t="e">
        <f ca="1"/>
        <v>#VALUE!</v>
      </c>
      <c r="U47" s="41"/>
      <c r="V47" s="10"/>
      <c r="W47" s="20"/>
    </row>
    <row r="48" spans="1:25">
      <c r="G48" s="6" t="str">
        <v>PandL</v>
      </c>
      <c r="I48" s="120" t="e">
        <f ca="1"/>
        <v>#VALUE!</v>
      </c>
      <c r="J48" s="123" t="e">
        <f ca="1"/>
        <v>#VALUE!</v>
      </c>
      <c r="K48" s="38" t="e">
        <f ca="1"/>
        <v>#VALUE!</v>
      </c>
      <c r="L48" s="10" t="e">
        <f ca="1"/>
        <v>#VALUE!</v>
      </c>
      <c r="M48" s="20" t="e">
        <f ca="1"/>
        <v>#VALUE!</v>
      </c>
      <c r="N48" s="10" t="e">
        <f ca="1"/>
        <v>#VALUE!</v>
      </c>
      <c r="O48" s="55" t="e">
        <f ca="1"/>
        <v>#VALUE!</v>
      </c>
      <c r="P48" s="20" t="e">
        <f ca="1"/>
        <v>#VALUE!</v>
      </c>
      <c r="Q48" s="58" t="e">
        <f ca="1"/>
        <v>#VALUE!</v>
      </c>
      <c r="R48" s="20" t="e">
        <f ca="1"/>
        <v>#VALUE!</v>
      </c>
      <c r="S48" s="52" t="e">
        <f ca="1"/>
        <v>#VALUE!</v>
      </c>
      <c r="T48" s="10" t="e">
        <f ca="1"/>
        <v>#VALUE!</v>
      </c>
      <c r="U48" s="41"/>
      <c r="V48" s="10"/>
      <c r="W48" s="20"/>
    </row>
    <row r="49" spans="7:23">
      <c r="G49" s="6" t="e">
        <v>#N/A</v>
      </c>
      <c r="I49" s="120" t="e">
        <f ca="1"/>
        <v>#VALUE!</v>
      </c>
      <c r="J49" s="123" t="e">
        <f ca="1"/>
        <v>#VALUE!</v>
      </c>
      <c r="K49" s="38" t="e">
        <f ca="1"/>
        <v>#VALUE!</v>
      </c>
      <c r="L49" s="10" t="e">
        <f ca="1"/>
        <v>#VALUE!</v>
      </c>
      <c r="M49" s="20" t="e">
        <f ca="1"/>
        <v>#VALUE!</v>
      </c>
      <c r="N49" s="10" t="e">
        <f ca="1"/>
        <v>#VALUE!</v>
      </c>
      <c r="O49" s="55" t="e">
        <f ca="1"/>
        <v>#VALUE!</v>
      </c>
      <c r="P49" s="20" t="e">
        <f ca="1"/>
        <v>#VALUE!</v>
      </c>
      <c r="Q49" s="58" t="e">
        <f ca="1"/>
        <v>#VALUE!</v>
      </c>
      <c r="R49" s="20" t="e">
        <f ca="1"/>
        <v>#VALUE!</v>
      </c>
      <c r="S49" s="52" t="e">
        <f ca="1"/>
        <v>#VALUE!</v>
      </c>
      <c r="T49" s="10" t="e">
        <f ca="1"/>
        <v>#VALUE!</v>
      </c>
      <c r="U49" s="41"/>
      <c r="V49" s="10"/>
      <c r="W49" s="20"/>
    </row>
    <row r="50" spans="7:23">
      <c r="I50" s="120" t="e">
        <f ca="1"/>
        <v>#VALUE!</v>
      </c>
      <c r="J50" s="123" t="e">
        <f ca="1"/>
        <v>#VALUE!</v>
      </c>
      <c r="K50" s="38" t="e">
        <f ca="1"/>
        <v>#VALUE!</v>
      </c>
      <c r="L50" s="10" t="e">
        <f ca="1"/>
        <v>#VALUE!</v>
      </c>
      <c r="M50" s="20" t="e">
        <f ca="1"/>
        <v>#VALUE!</v>
      </c>
      <c r="N50" s="10" t="e">
        <f ca="1"/>
        <v>#VALUE!</v>
      </c>
      <c r="O50" s="55" t="e">
        <f ca="1"/>
        <v>#VALUE!</v>
      </c>
      <c r="P50" s="20" t="e">
        <f ca="1"/>
        <v>#VALUE!</v>
      </c>
      <c r="Q50" s="58" t="e">
        <f ca="1"/>
        <v>#VALUE!</v>
      </c>
      <c r="R50" s="20" t="e">
        <f ca="1"/>
        <v>#VALUE!</v>
      </c>
      <c r="S50" s="52" t="e">
        <f ca="1"/>
        <v>#VALUE!</v>
      </c>
      <c r="T50" s="10" t="e">
        <f ca="1"/>
        <v>#VALUE!</v>
      </c>
      <c r="U50" s="41"/>
      <c r="V50" s="10"/>
      <c r="W50" s="20"/>
    </row>
    <row r="51" spans="7:23">
      <c r="I51" s="120" t="e">
        <f ca="1"/>
        <v>#VALUE!</v>
      </c>
      <c r="J51" s="123" t="e">
        <f ca="1"/>
        <v>#VALUE!</v>
      </c>
      <c r="K51" s="38" t="e">
        <f ca="1"/>
        <v>#VALUE!</v>
      </c>
      <c r="L51" s="10" t="e">
        <f ca="1"/>
        <v>#VALUE!</v>
      </c>
      <c r="M51" s="20" t="e">
        <f ca="1"/>
        <v>#VALUE!</v>
      </c>
      <c r="N51" s="10" t="e">
        <f ca="1"/>
        <v>#VALUE!</v>
      </c>
      <c r="O51" s="55" t="e">
        <f ca="1"/>
        <v>#VALUE!</v>
      </c>
      <c r="P51" s="20" t="e">
        <f ca="1"/>
        <v>#VALUE!</v>
      </c>
      <c r="Q51" s="58" t="e">
        <f ca="1"/>
        <v>#VALUE!</v>
      </c>
      <c r="R51" s="20" t="e">
        <f ca="1"/>
        <v>#VALUE!</v>
      </c>
      <c r="S51" s="52" t="e">
        <f ca="1"/>
        <v>#VALUE!</v>
      </c>
      <c r="T51" s="10" t="e">
        <f ca="1"/>
        <v>#VALUE!</v>
      </c>
      <c r="U51" s="41"/>
      <c r="V51" s="10"/>
      <c r="W51" s="20"/>
    </row>
    <row r="52" spans="7:23">
      <c r="I52" s="120" t="e">
        <f ca="1"/>
        <v>#VALUE!</v>
      </c>
      <c r="J52" s="123" t="e">
        <f ca="1"/>
        <v>#VALUE!</v>
      </c>
      <c r="K52" s="38" t="e">
        <f ca="1"/>
        <v>#VALUE!</v>
      </c>
      <c r="L52" s="10" t="e">
        <f ca="1"/>
        <v>#VALUE!</v>
      </c>
      <c r="M52" s="20" t="e">
        <f ca="1"/>
        <v>#VALUE!</v>
      </c>
      <c r="N52" s="10" t="e">
        <f ca="1"/>
        <v>#VALUE!</v>
      </c>
      <c r="O52" s="55" t="e">
        <f ca="1"/>
        <v>#VALUE!</v>
      </c>
      <c r="P52" s="20" t="e">
        <f ca="1"/>
        <v>#VALUE!</v>
      </c>
      <c r="Q52" s="58" t="e">
        <f ca="1"/>
        <v>#VALUE!</v>
      </c>
      <c r="R52" s="20" t="e">
        <f ca="1"/>
        <v>#VALUE!</v>
      </c>
      <c r="S52" s="52" t="e">
        <f ca="1"/>
        <v>#VALUE!</v>
      </c>
      <c r="T52" s="10" t="e">
        <f ca="1"/>
        <v>#VALUE!</v>
      </c>
      <c r="U52" s="41"/>
      <c r="V52" s="10"/>
      <c r="W52" s="20"/>
    </row>
    <row r="53" spans="7:23">
      <c r="I53" s="120" t="e">
        <f ca="1"/>
        <v>#VALUE!</v>
      </c>
      <c r="J53" s="123" t="e">
        <f ca="1"/>
        <v>#VALUE!</v>
      </c>
      <c r="K53" s="38" t="e">
        <f ca="1"/>
        <v>#VALUE!</v>
      </c>
      <c r="L53" s="10" t="e">
        <f ca="1"/>
        <v>#VALUE!</v>
      </c>
      <c r="M53" s="20" t="e">
        <f ca="1"/>
        <v>#VALUE!</v>
      </c>
      <c r="N53" s="10" t="e">
        <f ca="1"/>
        <v>#VALUE!</v>
      </c>
      <c r="O53" s="55" t="e">
        <f ca="1"/>
        <v>#VALUE!</v>
      </c>
      <c r="P53" s="20" t="e">
        <f ca="1"/>
        <v>#VALUE!</v>
      </c>
      <c r="Q53" s="58" t="e">
        <f ca="1"/>
        <v>#VALUE!</v>
      </c>
      <c r="R53" s="20" t="e">
        <f ca="1"/>
        <v>#VALUE!</v>
      </c>
      <c r="S53" s="52" t="e">
        <f ca="1"/>
        <v>#VALUE!</v>
      </c>
      <c r="T53" s="10" t="e">
        <f ca="1"/>
        <v>#VALUE!</v>
      </c>
      <c r="U53" s="41"/>
      <c r="V53" s="10"/>
      <c r="W53" s="20"/>
    </row>
    <row r="54" spans="7:23">
      <c r="I54" s="120" t="e">
        <f ca="1"/>
        <v>#VALUE!</v>
      </c>
      <c r="J54" s="123" t="e">
        <f ca="1"/>
        <v>#VALUE!</v>
      </c>
      <c r="K54" s="38" t="e">
        <f ca="1"/>
        <v>#VALUE!</v>
      </c>
      <c r="L54" s="10" t="e">
        <f ca="1"/>
        <v>#VALUE!</v>
      </c>
      <c r="M54" s="20" t="e">
        <f ca="1"/>
        <v>#VALUE!</v>
      </c>
      <c r="N54" s="10" t="e">
        <f ca="1"/>
        <v>#VALUE!</v>
      </c>
      <c r="O54" s="55" t="e">
        <f ca="1"/>
        <v>#VALUE!</v>
      </c>
      <c r="P54" s="20" t="e">
        <f ca="1"/>
        <v>#VALUE!</v>
      </c>
      <c r="Q54" s="58" t="e">
        <f ca="1"/>
        <v>#VALUE!</v>
      </c>
      <c r="R54" s="20" t="e">
        <f ca="1"/>
        <v>#VALUE!</v>
      </c>
      <c r="S54" s="52" t="e">
        <f ca="1"/>
        <v>#VALUE!</v>
      </c>
      <c r="T54" s="10" t="e">
        <f ca="1"/>
        <v>#VALUE!</v>
      </c>
      <c r="U54" s="41"/>
      <c r="V54" s="10"/>
      <c r="W54" s="20"/>
    </row>
    <row r="55" spans="7:23">
      <c r="I55" s="120" t="e">
        <f ca="1"/>
        <v>#VALUE!</v>
      </c>
      <c r="J55" s="123" t="e">
        <f ca="1"/>
        <v>#VALUE!</v>
      </c>
      <c r="K55" s="38" t="e">
        <f ca="1"/>
        <v>#VALUE!</v>
      </c>
      <c r="L55" s="10" t="e">
        <f ca="1"/>
        <v>#VALUE!</v>
      </c>
      <c r="M55" s="20" t="e">
        <f ca="1"/>
        <v>#VALUE!</v>
      </c>
      <c r="N55" s="10" t="e">
        <f ca="1"/>
        <v>#VALUE!</v>
      </c>
      <c r="O55" s="55" t="e">
        <f ca="1"/>
        <v>#VALUE!</v>
      </c>
      <c r="P55" s="20" t="e">
        <f ca="1"/>
        <v>#VALUE!</v>
      </c>
      <c r="Q55" s="58" t="e">
        <f ca="1"/>
        <v>#VALUE!</v>
      </c>
      <c r="R55" s="20" t="e">
        <f ca="1"/>
        <v>#VALUE!</v>
      </c>
      <c r="S55" s="52" t="e">
        <f ca="1"/>
        <v>#VALUE!</v>
      </c>
      <c r="T55" s="10" t="e">
        <f ca="1"/>
        <v>#VALUE!</v>
      </c>
      <c r="U55" s="41"/>
      <c r="V55" s="10"/>
      <c r="W55" s="20"/>
    </row>
    <row r="56" spans="7:23">
      <c r="I56" s="120" t="e">
        <f ca="1"/>
        <v>#VALUE!</v>
      </c>
      <c r="J56" s="123" t="e">
        <f ca="1"/>
        <v>#VALUE!</v>
      </c>
      <c r="K56" s="38" t="e">
        <f ca="1"/>
        <v>#VALUE!</v>
      </c>
      <c r="L56" s="10" t="e">
        <f ca="1"/>
        <v>#VALUE!</v>
      </c>
      <c r="M56" s="20" t="e">
        <f ca="1"/>
        <v>#VALUE!</v>
      </c>
      <c r="N56" s="10" t="e">
        <f ca="1"/>
        <v>#VALUE!</v>
      </c>
      <c r="O56" s="55" t="e">
        <f ca="1"/>
        <v>#VALUE!</v>
      </c>
      <c r="P56" s="20" t="e">
        <f ca="1"/>
        <v>#VALUE!</v>
      </c>
      <c r="Q56" s="58" t="e">
        <f ca="1"/>
        <v>#VALUE!</v>
      </c>
      <c r="R56" s="20" t="e">
        <f ca="1"/>
        <v>#VALUE!</v>
      </c>
      <c r="S56" s="52" t="e">
        <f ca="1"/>
        <v>#VALUE!</v>
      </c>
      <c r="T56" s="10" t="e">
        <f ca="1"/>
        <v>#VALUE!</v>
      </c>
      <c r="U56" s="41"/>
      <c r="V56" s="10"/>
      <c r="W56" s="20"/>
    </row>
    <row r="57" spans="7:23">
      <c r="I57" s="120" t="e">
        <f ca="1"/>
        <v>#VALUE!</v>
      </c>
      <c r="J57" s="123" t="e">
        <f ca="1"/>
        <v>#VALUE!</v>
      </c>
      <c r="K57" s="38" t="e">
        <f ca="1"/>
        <v>#VALUE!</v>
      </c>
      <c r="L57" s="10" t="e">
        <f ca="1"/>
        <v>#VALUE!</v>
      </c>
      <c r="M57" s="20" t="e">
        <f ca="1"/>
        <v>#VALUE!</v>
      </c>
      <c r="N57" s="10" t="e">
        <f ca="1"/>
        <v>#VALUE!</v>
      </c>
      <c r="O57" s="55" t="e">
        <f ca="1"/>
        <v>#VALUE!</v>
      </c>
      <c r="P57" s="20" t="e">
        <f ca="1"/>
        <v>#VALUE!</v>
      </c>
      <c r="Q57" s="58" t="e">
        <f ca="1"/>
        <v>#VALUE!</v>
      </c>
      <c r="R57" s="20" t="e">
        <f ca="1"/>
        <v>#VALUE!</v>
      </c>
      <c r="S57" s="52" t="e">
        <f ca="1"/>
        <v>#VALUE!</v>
      </c>
      <c r="T57" s="10" t="e">
        <f ca="1"/>
        <v>#VALUE!</v>
      </c>
      <c r="U57" s="41"/>
      <c r="V57" s="10"/>
      <c r="W57" s="20"/>
    </row>
    <row r="58" spans="7:23">
      <c r="I58" s="120" t="e">
        <f ca="1"/>
        <v>#VALUE!</v>
      </c>
      <c r="J58" s="123" t="e">
        <f ca="1"/>
        <v>#VALUE!</v>
      </c>
      <c r="K58" s="38" t="e">
        <f ca="1"/>
        <v>#VALUE!</v>
      </c>
      <c r="L58" s="10" t="e">
        <f ca="1"/>
        <v>#VALUE!</v>
      </c>
      <c r="M58" s="20" t="e">
        <f ca="1"/>
        <v>#VALUE!</v>
      </c>
      <c r="N58" s="10" t="e">
        <f ca="1"/>
        <v>#VALUE!</v>
      </c>
      <c r="O58" s="55" t="e">
        <f ca="1"/>
        <v>#VALUE!</v>
      </c>
      <c r="P58" s="20" t="e">
        <f ca="1"/>
        <v>#VALUE!</v>
      </c>
      <c r="Q58" s="58" t="e">
        <f ca="1"/>
        <v>#VALUE!</v>
      </c>
      <c r="R58" s="20" t="e">
        <f ca="1"/>
        <v>#VALUE!</v>
      </c>
      <c r="S58" s="52" t="e">
        <f ca="1"/>
        <v>#VALUE!</v>
      </c>
      <c r="T58" s="10" t="e">
        <f ca="1"/>
        <v>#VALUE!</v>
      </c>
      <c r="U58" s="41"/>
      <c r="V58" s="10"/>
      <c r="W58" s="20"/>
    </row>
    <row r="59" spans="7:23">
      <c r="I59" s="120"/>
      <c r="J59" s="123"/>
      <c r="K59" s="38"/>
      <c r="L59" s="10"/>
      <c r="M59" s="20"/>
      <c r="N59" s="10"/>
      <c r="O59" s="55"/>
      <c r="P59" s="20"/>
      <c r="Q59" s="58"/>
      <c r="R59" s="20"/>
      <c r="S59" s="52"/>
      <c r="T59" s="10"/>
      <c r="U59" s="41"/>
      <c r="V59" s="10"/>
      <c r="W59" s="20"/>
    </row>
    <row r="60" spans="7:23">
      <c r="I60" s="120"/>
      <c r="J60" s="124"/>
      <c r="K60" s="38"/>
      <c r="L60" s="10"/>
      <c r="M60" s="20"/>
      <c r="N60" s="10"/>
      <c r="O60" s="55"/>
      <c r="P60" s="20"/>
      <c r="Q60" s="58"/>
      <c r="R60" s="20"/>
      <c r="S60" s="52"/>
      <c r="T60" s="10"/>
      <c r="U60" s="41"/>
      <c r="V60" s="10"/>
      <c r="W60" s="20"/>
    </row>
    <row r="61" spans="7:23">
      <c r="I61" s="120"/>
      <c r="J61" s="124"/>
      <c r="K61" s="38"/>
      <c r="L61" s="10"/>
      <c r="M61" s="20"/>
      <c r="N61" s="10"/>
      <c r="O61" s="55"/>
      <c r="P61" s="20"/>
      <c r="Q61" s="58"/>
      <c r="R61" s="20"/>
      <c r="S61" s="52"/>
      <c r="T61" s="10"/>
      <c r="U61" s="41"/>
      <c r="V61" s="10"/>
      <c r="W61" s="20"/>
    </row>
    <row r="62" spans="7:23">
      <c r="I62" s="120"/>
      <c r="J62" s="124"/>
      <c r="K62" s="38"/>
      <c r="L62" s="10"/>
      <c r="M62" s="20"/>
      <c r="N62" s="10"/>
      <c r="O62" s="55"/>
      <c r="P62" s="20"/>
      <c r="Q62" s="58"/>
      <c r="R62" s="20"/>
      <c r="S62" s="52"/>
      <c r="T62" s="10"/>
      <c r="U62" s="41"/>
      <c r="V62" s="10"/>
      <c r="W62" s="20"/>
    </row>
    <row r="63" spans="7:23">
      <c r="I63" s="120"/>
      <c r="J63" s="124"/>
      <c r="K63" s="38"/>
      <c r="L63" s="10"/>
      <c r="M63" s="20"/>
      <c r="N63" s="10"/>
      <c r="O63" s="55"/>
      <c r="P63" s="20"/>
      <c r="Q63" s="58"/>
      <c r="R63" s="20"/>
      <c r="S63" s="52"/>
      <c r="T63" s="10"/>
      <c r="U63" s="41"/>
      <c r="V63" s="10"/>
      <c r="W63" s="20"/>
    </row>
    <row r="64" spans="7:23">
      <c r="I64" s="120"/>
      <c r="J64" s="124"/>
      <c r="K64" s="38"/>
      <c r="L64" s="10"/>
      <c r="M64" s="20"/>
      <c r="N64" s="10"/>
      <c r="O64" s="55"/>
      <c r="P64" s="20"/>
      <c r="Q64" s="58"/>
      <c r="R64" s="20"/>
      <c r="S64" s="52"/>
      <c r="T64" s="10"/>
      <c r="U64" s="41"/>
      <c r="V64" s="10"/>
      <c r="W64" s="20"/>
    </row>
    <row r="65" spans="9:23">
      <c r="I65" s="120"/>
      <c r="J65" s="124"/>
      <c r="K65" s="38"/>
      <c r="L65" s="10"/>
      <c r="M65" s="20"/>
      <c r="N65" s="10"/>
      <c r="O65" s="55"/>
      <c r="P65" s="20"/>
      <c r="Q65" s="58"/>
      <c r="R65" s="20"/>
      <c r="S65" s="52"/>
      <c r="T65" s="10"/>
      <c r="U65" s="41"/>
      <c r="V65" s="10"/>
      <c r="W65" s="20"/>
    </row>
    <row r="66" spans="9:23">
      <c r="I66" s="120"/>
      <c r="J66" s="124"/>
      <c r="K66" s="38"/>
      <c r="L66" s="10"/>
      <c r="M66" s="20"/>
      <c r="N66" s="10"/>
      <c r="O66" s="55"/>
      <c r="P66" s="20"/>
      <c r="Q66" s="58"/>
      <c r="R66" s="20"/>
      <c r="S66" s="52"/>
      <c r="T66" s="10"/>
      <c r="U66" s="41"/>
      <c r="V66" s="10"/>
      <c r="W66" s="20"/>
    </row>
    <row r="67" spans="9:23">
      <c r="I67" s="120"/>
      <c r="J67" s="124"/>
      <c r="K67" s="38"/>
      <c r="L67" s="10"/>
      <c r="M67" s="20"/>
      <c r="N67" s="10"/>
      <c r="O67" s="55"/>
      <c r="P67" s="20"/>
      <c r="Q67" s="58"/>
      <c r="R67" s="20"/>
      <c r="S67" s="52"/>
      <c r="T67" s="10"/>
      <c r="U67" s="41"/>
      <c r="V67" s="10"/>
      <c r="W67" s="20"/>
    </row>
    <row r="68" spans="9:23">
      <c r="I68" s="120"/>
      <c r="J68" s="124"/>
      <c r="K68" s="38"/>
      <c r="L68" s="10"/>
      <c r="M68" s="20"/>
      <c r="N68" s="10"/>
      <c r="O68" s="55"/>
      <c r="P68" s="20"/>
      <c r="Q68" s="58"/>
      <c r="R68" s="20"/>
      <c r="S68" s="52"/>
      <c r="T68" s="10"/>
      <c r="U68" s="41"/>
      <c r="V68" s="10"/>
      <c r="W68" s="20"/>
    </row>
    <row r="69" spans="9:23">
      <c r="I69" s="120"/>
      <c r="J69" s="124"/>
      <c r="K69" s="38"/>
      <c r="L69" s="10"/>
      <c r="M69" s="20"/>
      <c r="N69" s="10"/>
      <c r="O69" s="55"/>
      <c r="P69" s="20"/>
      <c r="Q69" s="58"/>
      <c r="R69" s="20"/>
      <c r="S69" s="52"/>
      <c r="T69" s="10"/>
      <c r="U69" s="41"/>
      <c r="V69" s="10"/>
      <c r="W69" s="20"/>
    </row>
    <row r="70" spans="9:23" ht="12" thickBot="1">
      <c r="I70" s="121"/>
      <c r="J70" s="125"/>
      <c r="K70" s="39"/>
      <c r="L70" s="24"/>
      <c r="M70" s="25"/>
      <c r="N70" s="24"/>
      <c r="O70" s="56"/>
      <c r="P70" s="25"/>
      <c r="Q70" s="59"/>
      <c r="R70" s="25"/>
      <c r="S70" s="53"/>
      <c r="T70" s="24"/>
      <c r="U70" s="42"/>
      <c r="V70" s="24"/>
      <c r="W70" s="25"/>
    </row>
  </sheetData>
  <phoneticPr fontId="2" type="noConversion"/>
  <pageMargins left="0.75" right="0.75" top="1" bottom="1" header="0.5" footer="0.5"/>
  <pageSetup paperSize="9" scale="7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of Contents</vt:lpstr>
      <vt:lpstr>AUDCurve</vt:lpstr>
      <vt:lpstr>Priceable Lease Assets</vt:lpstr>
      <vt:lpstr>'Priceable Lease Assets'!Print_Area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2009-03-19T03:47:57Z</cp:lastPrinted>
  <dcterms:created xsi:type="dcterms:W3CDTF">2008-05-20T05:30:45Z</dcterms:created>
  <dcterms:modified xsi:type="dcterms:W3CDTF">2019-09-14T04:38:51Z</dcterms:modified>
</cp:coreProperties>
</file>