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Fx\"/>
    </mc:Choice>
  </mc:AlternateContent>
  <bookViews>
    <workbookView xWindow="480" yWindow="90" windowWidth="12320" windowHeight="13040" tabRatio="416" xr2:uid="{00000000-000D-0000-FFFF-FFFF00000000}"/>
  </bookViews>
  <sheets>
    <sheet name="AUDUSDFxCurves" sheetId="2" r:id="rId1"/>
    <sheet name="RawMarketData" sheetId="7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lgorithms">[1]Config!$G$23:$G$28</definedName>
    <definedName name="Assets">[1]Config!$C$16:$C$22</definedName>
    <definedName name="Basis">AUDUSDFxCurves!$F$3:$F$4</definedName>
    <definedName name="DayCount" localSheetId="1">[2]Config!$D$6:$D$13</definedName>
    <definedName name="DayCount">[3]Config!$D$6:$D$13</definedName>
    <definedName name="Frequency" localSheetId="1">[2]Config!$C$6:$C$12</definedName>
    <definedName name="Frequency">[3]Config!$C$6:$C$12</definedName>
    <definedName name="FuturesCurrencyMap">[1]Config!$E$16:$F$20</definedName>
    <definedName name="IRCurve1m" localSheetId="1">[2]IRBootstrap1m!$D$5</definedName>
    <definedName name="IRCurve1m">[3]IRBootstrap1m!$D$5</definedName>
    <definedName name="IRCurve3m" localSheetId="1">[2]IRBootstrap3m!$D$5</definedName>
    <definedName name="IRCurve3m">[3]IRBootstrap3m!$D$5</definedName>
    <definedName name="IRCurve6m" localSheetId="1">[2]IRBootstrap6m!$D$5</definedName>
    <definedName name="IRCurve6m">[3]IRBootstrap6m!$D$5</definedName>
    <definedName name="IRCurveOIS">[1]IRBootstrapOIS!$D$5</definedName>
    <definedName name="StrikeQuoteUnits">[4]Configuration!$D$2:$D$4</definedName>
  </definedNames>
  <calcPr calcId="125725" calcMode="manual" calcCompleted="0" calcOnSave="0"/>
</workbook>
</file>

<file path=xl/calcChain.xml><?xml version="1.0" encoding="utf-8"?>
<calcChain xmlns="http://schemas.openxmlformats.org/spreadsheetml/2006/main">
  <c r="C1" i="2" l="1"/>
  <c r="C44" i="2"/>
  <c r="C34" i="2"/>
  <c r="C33" i="2"/>
  <c r="C32" i="2"/>
  <c r="C29" i="2"/>
  <c r="C30" i="2"/>
  <c r="C31" i="2"/>
  <c r="C27" i="2"/>
  <c r="C28" i="2"/>
  <c r="C24" i="2"/>
  <c r="C25" i="2"/>
  <c r="C26" i="2"/>
  <c r="C23" i="2"/>
  <c r="C22" i="2"/>
  <c r="C21" i="2"/>
  <c r="C19" i="2"/>
  <c r="C20" i="2" s="1"/>
  <c r="C18" i="2"/>
  <c r="C3" i="2" l="1"/>
  <c r="C4" i="2" s="1"/>
  <c r="C8" i="2"/>
  <c r="D25" i="7"/>
  <c r="D17" i="7"/>
  <c r="D9" i="7"/>
  <c r="C9" i="7"/>
  <c r="C17" i="7"/>
  <c r="C25" i="7"/>
  <c r="C5" i="7"/>
  <c r="D26" i="7"/>
  <c r="D18" i="7"/>
  <c r="D10" i="7"/>
  <c r="C8" i="7"/>
  <c r="C16" i="7"/>
  <c r="C24" i="7"/>
  <c r="C32" i="7"/>
  <c r="D27" i="7"/>
  <c r="D19" i="7"/>
  <c r="D11" i="7"/>
  <c r="C7" i="7"/>
  <c r="C15" i="7"/>
  <c r="C23" i="7"/>
  <c r="C31" i="7"/>
  <c r="D28" i="7"/>
  <c r="D20" i="7"/>
  <c r="D12" i="7"/>
  <c r="C6" i="7"/>
  <c r="C14" i="7"/>
  <c r="C22" i="7"/>
  <c r="C30" i="7"/>
  <c r="D29" i="7"/>
  <c r="D21" i="7"/>
  <c r="D13" i="7"/>
  <c r="D5" i="7"/>
  <c r="C13" i="7"/>
  <c r="C21" i="7"/>
  <c r="C29" i="7"/>
  <c r="D30" i="7"/>
  <c r="D22" i="7"/>
  <c r="D14" i="7"/>
  <c r="D6" i="7"/>
  <c r="C12" i="7"/>
  <c r="C20" i="7"/>
  <c r="C28" i="7"/>
  <c r="D31" i="7"/>
  <c r="D23" i="7"/>
  <c r="D15" i="7"/>
  <c r="D7" i="7"/>
  <c r="C11" i="7"/>
  <c r="C19" i="7"/>
  <c r="C27" i="7"/>
  <c r="D32" i="7"/>
  <c r="D24" i="7"/>
  <c r="D16" i="7"/>
  <c r="D8" i="7"/>
  <c r="C10" i="7"/>
  <c r="C18" i="7"/>
  <c r="C26" i="7"/>
  <c r="E32" i="7" l="1"/>
  <c r="E30" i="7"/>
  <c r="E28" i="7"/>
  <c r="E26" i="7"/>
  <c r="E24" i="7"/>
  <c r="E22" i="7"/>
  <c r="E20" i="7"/>
  <c r="E18" i="7"/>
  <c r="E16" i="7"/>
  <c r="E14" i="7"/>
  <c r="E12" i="7"/>
  <c r="E10" i="7"/>
  <c r="E8" i="7"/>
  <c r="E6" i="7"/>
  <c r="E5" i="7"/>
  <c r="E31" i="7"/>
  <c r="E29" i="7"/>
  <c r="E27" i="7"/>
  <c r="E25" i="7"/>
  <c r="E23" i="7"/>
  <c r="E21" i="7"/>
  <c r="E19" i="7"/>
  <c r="E17" i="7"/>
  <c r="E15" i="7"/>
  <c r="E13" i="7"/>
  <c r="E11" i="7"/>
  <c r="E9" i="7"/>
  <c r="E7" i="7"/>
  <c r="C35" i="2"/>
  <c r="C36" i="2" s="1"/>
  <c r="C37" i="2" s="1"/>
  <c r="C38" i="2" s="1"/>
  <c r="C39" i="2" s="1"/>
  <c r="C40" i="2" s="1"/>
  <c r="C41" i="2" s="1"/>
  <c r="C42" i="2" s="1"/>
  <c r="C43" i="2" s="1"/>
  <c r="F6" i="7" l="1"/>
  <c r="F8" i="7"/>
  <c r="F10" i="7"/>
  <c r="F12" i="7"/>
  <c r="F14" i="7"/>
  <c r="F16" i="7"/>
  <c r="F18" i="7"/>
  <c r="F20" i="7"/>
  <c r="F22" i="7"/>
  <c r="F24" i="7"/>
  <c r="F26" i="7"/>
  <c r="F28" i="7"/>
  <c r="F30" i="7"/>
  <c r="F32" i="7"/>
  <c r="F7" i="7"/>
  <c r="F9" i="7"/>
  <c r="F11" i="7"/>
  <c r="F13" i="7"/>
  <c r="F15" i="7"/>
  <c r="F17" i="7"/>
  <c r="F19" i="7"/>
  <c r="F21" i="7"/>
  <c r="F23" i="7"/>
  <c r="F25" i="7"/>
  <c r="F27" i="7"/>
  <c r="F29" i="7"/>
  <c r="F31" i="7"/>
  <c r="F5" i="7"/>
  <c r="C13" i="2"/>
</calcChain>
</file>

<file path=xl/sharedStrings.xml><?xml version="1.0" encoding="utf-8"?>
<sst xmlns="http://schemas.openxmlformats.org/spreadsheetml/2006/main" count="86" uniqueCount="85">
  <si>
    <t>IR Term Structure</t>
  </si>
  <si>
    <t>Instrument</t>
  </si>
  <si>
    <t>AdjRate</t>
  </si>
  <si>
    <t>Additional</t>
  </si>
  <si>
    <t>Curve Characteristics</t>
  </si>
  <si>
    <t>Algorithm</t>
  </si>
  <si>
    <t>AUD-USD</t>
  </si>
  <si>
    <t>FxCurve</t>
  </si>
  <si>
    <t>QuoteBasis</t>
  </si>
  <si>
    <t>Currency1PerCurrency2</t>
  </si>
  <si>
    <t>LinearForward</t>
  </si>
  <si>
    <t>AUDUSD-FxForward-1D</t>
  </si>
  <si>
    <t>AUDUSD-FxSpot-SP</t>
  </si>
  <si>
    <t>AUDUSD-FxForward-1M</t>
  </si>
  <si>
    <t>AUDUSD-FxForward-2M</t>
  </si>
  <si>
    <t>AUDUSD-FxForward-3M</t>
  </si>
  <si>
    <t>AUDUSD-FxForward-6M</t>
  </si>
  <si>
    <t>AUDUSD-FxForward-1Y</t>
  </si>
  <si>
    <t>AUDUSD-FxForward-2Y</t>
  </si>
  <si>
    <t>AUDUSD-FxForward-3Y</t>
  </si>
  <si>
    <t>AUDUSD-FxForward-4Y</t>
  </si>
  <si>
    <t>AUDUSD-FxForward-5Y</t>
  </si>
  <si>
    <t>AUDUSD-FxForward-6Y</t>
  </si>
  <si>
    <t>AUDUSD-FxForward-7Y</t>
  </si>
  <si>
    <t>AUDUSD-FxForward-8Y</t>
  </si>
  <si>
    <t>AUDUSD-FxForward-9Y</t>
  </si>
  <si>
    <t>AUDUSD-FxForward-10Y</t>
  </si>
  <si>
    <t>BuildDateTime</t>
  </si>
  <si>
    <t>BaseDate</t>
  </si>
  <si>
    <t>Currency</t>
  </si>
  <si>
    <t>AUD</t>
  </si>
  <si>
    <t>PricingStructureType</t>
  </si>
  <si>
    <t>CurrencyPair</t>
  </si>
  <si>
    <t>AUDUSD-FxForward-9M</t>
  </si>
  <si>
    <t>MarketName</t>
  </si>
  <si>
    <t>CurveName</t>
  </si>
  <si>
    <t>TimeToLive</t>
  </si>
  <si>
    <t>UniqueIdentifier</t>
  </si>
  <si>
    <t>BID</t>
  </si>
  <si>
    <t>ASK</t>
  </si>
  <si>
    <t>MID</t>
  </si>
  <si>
    <t>AUDON    LAST  Curncy</t>
  </si>
  <si>
    <t>AUDTN    LAST  Curncy</t>
  </si>
  <si>
    <t>AUD      LAST  Curncy</t>
  </si>
  <si>
    <t>AUDSN    LAST  Curncy</t>
  </si>
  <si>
    <t>AUD1W    LAST  Curncy</t>
  </si>
  <si>
    <t>AUD2W    LAST  Curncy</t>
  </si>
  <si>
    <t>AUD3W    LAST  Curncy</t>
  </si>
  <si>
    <t>AUD1M    LAST  Curncy</t>
  </si>
  <si>
    <t>AUD2M    LAST  Curncy</t>
  </si>
  <si>
    <t>AUD3M    LAST  Curncy</t>
  </si>
  <si>
    <t>AUD4M    LAST  Curncy</t>
  </si>
  <si>
    <t>AUD5M    LAST  Curncy</t>
  </si>
  <si>
    <t>AUD6M    LAST  Curncy</t>
  </si>
  <si>
    <t>AUD9M    LAST  Curncy</t>
  </si>
  <si>
    <t>AUD12M   LAST  Curncy</t>
  </si>
  <si>
    <t>AUD15M   LAST  Curncy</t>
  </si>
  <si>
    <t>AUD18M   LAST  Curncy</t>
  </si>
  <si>
    <t>AUD2Y    LAST  Curncy</t>
  </si>
  <si>
    <t>AUD3Y    LAST  Curncy</t>
  </si>
  <si>
    <t>AUD4Y    LAST  Curncy</t>
  </si>
  <si>
    <t>AUD5Y    LAST  Curncy</t>
  </si>
  <si>
    <t>AUD6Y    LAST  Curncy</t>
  </si>
  <si>
    <t>AUD7Y    LAST  Curncy</t>
  </si>
  <si>
    <t>AUD8Y    LAST  Curncy</t>
  </si>
  <si>
    <t>AUD9Y    LAST  Curncy</t>
  </si>
  <si>
    <t>AUD10Y   LAST  Curncy</t>
  </si>
  <si>
    <t>AUD15Y   LAST  Curncy</t>
  </si>
  <si>
    <t>AUD20Y   LAST  Curncy</t>
  </si>
  <si>
    <t>AUDUSD</t>
  </si>
  <si>
    <t>LAST</t>
  </si>
  <si>
    <t>AUDUSD-FxForward-0D</t>
  </si>
  <si>
    <t>AUDUSD-FxForward-15M</t>
  </si>
  <si>
    <t>AUDUSD-FxForward-18M</t>
  </si>
  <si>
    <t>AUDUSD-FxForward-1W</t>
  </si>
  <si>
    <t>AUDUSD-FxForward-2W</t>
  </si>
  <si>
    <t>AUDUSD-FxForward-3W</t>
  </si>
  <si>
    <t>AUDUSD-FxForward-4M</t>
  </si>
  <si>
    <t>AUDUSD-FxForward-5M</t>
  </si>
  <si>
    <t>AUDUSD-FxForward-15Y</t>
  </si>
  <si>
    <t>AUDUSD-FxForward-20Y</t>
  </si>
  <si>
    <t>Currency2PerCurrency1</t>
  </si>
  <si>
    <t>Currency2</t>
  </si>
  <si>
    <t>USD</t>
  </si>
  <si>
    <t>QR_LIVE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</si>
</sst>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dd/mm/yyyy;@"/>
    <numFmt numFmtId="165" formatCode="&quot;$&quot;#,##0\ ;\(&quot;$&quot;#,##0\)"/>
    <numFmt numFmtId="166" formatCode="0.00_)"/>
    <numFmt numFmtId="167" formatCode="0.000%"/>
    <numFmt numFmtId="168" formatCode="#,##0.0;#,##0.0"/>
    <numFmt numFmtId="169" formatCode="\+#,##0.00;\-#,##0.00"/>
    <numFmt numFmtId="170" formatCode="0.000000"/>
  </numFmts>
  <fonts count="2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Verdana"/>
      <family val="2"/>
    </font>
    <font>
      <sz val="8"/>
      <name val="Verdana"/>
      <family val="2"/>
    </font>
    <font>
      <b/>
      <sz val="8"/>
      <color indexed="9"/>
      <name val="Times New Roman"/>
      <family val="1"/>
    </font>
    <font>
      <b/>
      <i/>
      <sz val="8"/>
      <color indexed="9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color indexed="9"/>
      <name val="Arial"/>
      <family val="2"/>
    </font>
    <font>
      <sz val="10"/>
      <color indexed="10"/>
      <name val="MS Sans Serif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b/>
      <sz val="9"/>
      <color indexed="9"/>
      <name val="Verdana"/>
      <family val="2"/>
    </font>
    <font>
      <b/>
      <i/>
      <sz val="16"/>
      <name val="Helv"/>
      <family val="2"/>
    </font>
    <font>
      <b/>
      <sz val="10"/>
      <name val="Arial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sz val="11"/>
      <name val="ＭＳ Ｐゴシック"/>
      <charset val="128"/>
    </font>
    <font>
      <sz val="10"/>
      <name val="Arial"/>
    </font>
  </fonts>
  <fills count="2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4">
    <xf numFmtId="0" fontId="0" fillId="0" borderId="0"/>
    <xf numFmtId="0" fontId="8" fillId="0" borderId="0" applyNumberFormat="0" applyFill="0" applyBorder="0" applyAlignment="0" applyProtection="0">
      <alignment horizontal="left" wrapText="1"/>
    </xf>
    <xf numFmtId="0" fontId="11" fillId="2" borderId="0" applyAlignment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12" fillId="3" borderId="0" applyNumberFormat="0" applyBorder="0">
      <alignment horizontal="right" vertical="center"/>
    </xf>
    <xf numFmtId="19" fontId="12" fillId="3" borderId="1" applyNumberFormat="0" applyBorder="0">
      <alignment horizontal="left" vertical="center"/>
    </xf>
    <xf numFmtId="2" fontId="13" fillId="4" borderId="0">
      <alignment horizontal="center" vertical="center"/>
    </xf>
    <xf numFmtId="2" fontId="13" fillId="4" borderId="2" applyBorder="0">
      <alignment horizontal="left" vertical="center"/>
    </xf>
    <xf numFmtId="0" fontId="12" fillId="3" borderId="0">
      <alignment horizontal="right" vertical="center"/>
    </xf>
    <xf numFmtId="19" fontId="14" fillId="3" borderId="3" applyNumberFormat="0" applyBorder="0">
      <alignment horizontal="left" vertical="center" indent="1"/>
    </xf>
    <xf numFmtId="2" fontId="15" fillId="4" borderId="4" applyBorder="0">
      <alignment horizontal="left" vertical="center" indent="1"/>
    </xf>
    <xf numFmtId="2" fontId="15" fillId="4" borderId="5" applyBorder="0">
      <alignment horizontal="center" vertical="center"/>
    </xf>
    <xf numFmtId="2" fontId="8" fillId="5" borderId="6" applyBorder="0">
      <alignment horizontal="left" vertical="center" indent="1"/>
    </xf>
    <xf numFmtId="0" fontId="8" fillId="5" borderId="0">
      <alignment horizontal="right" vertical="center"/>
    </xf>
    <xf numFmtId="2" fontId="8" fillId="5" borderId="1" applyNumberFormat="0" applyBorder="0">
      <alignment horizontal="right" vertical="center"/>
    </xf>
    <xf numFmtId="2" fontId="16" fillId="6" borderId="3" applyBorder="0">
      <alignment horizontal="left" vertical="center" indent="1"/>
    </xf>
    <xf numFmtId="2" fontId="16" fillId="6" borderId="0">
      <alignment horizontal="right" vertical="center"/>
    </xf>
    <xf numFmtId="2" fontId="16" fillId="6" borderId="2" applyBorder="0">
      <alignment horizontal="left" vertical="center"/>
    </xf>
    <xf numFmtId="2" fontId="16" fillId="6" borderId="7" applyBorder="0">
      <alignment horizontal="center" vertical="center"/>
    </xf>
    <xf numFmtId="19" fontId="14" fillId="7" borderId="8" applyNumberFormat="0" applyBorder="0">
      <alignment horizontal="left" vertical="center"/>
    </xf>
    <xf numFmtId="15" fontId="14" fillId="7" borderId="5" applyNumberFormat="0" applyBorder="0">
      <alignment horizontal="right" vertical="center"/>
    </xf>
    <xf numFmtId="19" fontId="14" fillId="7" borderId="9" applyNumberFormat="0" applyBorder="0">
      <alignment horizontal="right" vertical="center"/>
    </xf>
    <xf numFmtId="2" fontId="15" fillId="8" borderId="10" applyBorder="0">
      <alignment horizontal="left" vertical="center" indent="1"/>
    </xf>
    <xf numFmtId="2" fontId="15" fillId="8" borderId="2" applyNumberFormat="0">
      <alignment horizontal="center" vertical="center"/>
    </xf>
    <xf numFmtId="2" fontId="15" fillId="8" borderId="2" applyNumberFormat="0" applyBorder="0">
      <alignment horizontal="left" vertical="center"/>
    </xf>
    <xf numFmtId="2" fontId="8" fillId="9" borderId="9" applyNumberFormat="0" applyBorder="0">
      <alignment horizontal="right" vertical="center"/>
    </xf>
    <xf numFmtId="0" fontId="8" fillId="0" borderId="0" applyNumberFormat="0" applyFont="0" applyFill="0" applyBorder="0" applyAlignment="0"/>
    <xf numFmtId="166" fontId="17" fillId="0" borderId="0"/>
    <xf numFmtId="0" fontId="8" fillId="0" borderId="0"/>
    <xf numFmtId="0" fontId="1" fillId="10" borderId="0"/>
    <xf numFmtId="0" fontId="18" fillId="11" borderId="11" applyNumberFormat="0" applyBorder="0">
      <alignment horizontal="left" vertical="center"/>
    </xf>
    <xf numFmtId="2" fontId="18" fillId="11" borderId="2" applyNumberFormat="0" applyBorder="0">
      <alignment horizontal="left" vertical="center"/>
    </xf>
    <xf numFmtId="2" fontId="16" fillId="6" borderId="12" applyNumberFormat="0" applyBorder="0">
      <alignment horizontal="left" vertical="center"/>
    </xf>
    <xf numFmtId="2" fontId="16" fillId="6" borderId="2" applyNumberFormat="0" applyBorder="0">
      <alignment horizontal="left" vertical="center"/>
    </xf>
    <xf numFmtId="19" fontId="8" fillId="12" borderId="13" applyNumberFormat="0" applyBorder="0">
      <alignment horizontal="left" vertical="center" indent="1"/>
    </xf>
    <xf numFmtId="0" fontId="8" fillId="12" borderId="0">
      <alignment horizontal="right" vertical="center"/>
    </xf>
    <xf numFmtId="19" fontId="8" fillId="12" borderId="9" applyNumberFormat="0" applyBorder="0">
      <alignment horizontal="right" vertical="center"/>
    </xf>
    <xf numFmtId="2" fontId="19" fillId="13" borderId="4" applyBorder="0">
      <alignment horizontal="left" vertical="center" indent="1"/>
    </xf>
    <xf numFmtId="2" fontId="19" fillId="13" borderId="0">
      <alignment horizontal="center" vertical="center"/>
    </xf>
    <xf numFmtId="2" fontId="19" fillId="13" borderId="14">
      <alignment horizontal="left" vertical="center"/>
    </xf>
    <xf numFmtId="0" fontId="20" fillId="14" borderId="7">
      <alignment horizontal="center"/>
    </xf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7" fontId="21" fillId="15" borderId="0" applyNumberFormat="0" applyBorder="0">
      <alignment horizontal="right" vertical="center"/>
    </xf>
    <xf numFmtId="167" fontId="21" fillId="15" borderId="0" applyNumberFormat="0" applyBorder="0">
      <alignment horizontal="right" vertical="center"/>
    </xf>
    <xf numFmtId="0" fontId="22" fillId="16" borderId="7" applyNumberFormat="0">
      <alignment horizontal="center" vertical="center"/>
    </xf>
    <xf numFmtId="0" fontId="22" fillId="16" borderId="0" applyNumberFormat="0" applyBorder="0">
      <alignment horizontal="left" vertical="center" indent="1"/>
    </xf>
    <xf numFmtId="168" fontId="23" fillId="17" borderId="0">
      <alignment horizontal="center" vertical="center"/>
    </xf>
    <xf numFmtId="169" fontId="24" fillId="18" borderId="0">
      <alignment horizontal="center" vertical="center"/>
      <protection locked="0"/>
    </xf>
    <xf numFmtId="0" fontId="8" fillId="0" borderId="0">
      <alignment horizontal="left" wrapText="1"/>
    </xf>
    <xf numFmtId="2" fontId="25" fillId="19" borderId="11" applyNumberFormat="0" applyFill="0" applyBorder="0" applyAlignment="0">
      <alignment horizontal="center"/>
      <protection locked="0"/>
    </xf>
    <xf numFmtId="2" fontId="8" fillId="20" borderId="2" applyNumberFormat="0" applyBorder="0">
      <alignment horizontal="right" vertical="center"/>
    </xf>
    <xf numFmtId="2" fontId="8" fillId="20" borderId="0">
      <alignment horizontal="right" vertical="center"/>
    </xf>
    <xf numFmtId="2" fontId="16" fillId="21" borderId="7">
      <alignment horizontal="center" vertical="center"/>
    </xf>
    <xf numFmtId="2" fontId="16" fillId="21" borderId="0" applyNumberFormat="0" applyBorder="0">
      <alignment horizontal="left" vertical="center"/>
    </xf>
    <xf numFmtId="2" fontId="16" fillId="21" borderId="7">
      <alignment horizontal="center" vertical="center"/>
    </xf>
    <xf numFmtId="38" fontId="26" fillId="0" borderId="0" applyFont="0" applyFill="0" applyBorder="0" applyAlignment="0" applyProtection="0"/>
    <xf numFmtId="0" fontId="26" fillId="0" borderId="0"/>
    <xf numFmtId="0" fontId="27" fillId="10" borderId="0"/>
    <xf numFmtId="9" fontId="27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23" borderId="12" xfId="33" applyFont="1" applyFill="1" applyBorder="1"/>
    <xf numFmtId="0" fontId="4" fillId="0" borderId="0" xfId="0" applyFont="1"/>
    <xf numFmtId="0" fontId="3" fillId="23" borderId="5" xfId="33" applyFont="1" applyFill="1" applyBorder="1" applyAlignment="1">
      <alignment horizontal="left"/>
    </xf>
    <xf numFmtId="0" fontId="5" fillId="23" borderId="18" xfId="33" applyFont="1" applyFill="1" applyBorder="1"/>
    <xf numFmtId="0" fontId="5" fillId="23" borderId="1" xfId="33" applyFont="1" applyFill="1" applyBorder="1"/>
    <xf numFmtId="0" fontId="3" fillId="23" borderId="17" xfId="33" applyFont="1" applyFill="1" applyBorder="1"/>
    <xf numFmtId="0" fontId="5" fillId="23" borderId="16" xfId="33" applyFont="1" applyFill="1" applyBorder="1"/>
    <xf numFmtId="0" fontId="5" fillId="23" borderId="19" xfId="33" applyFont="1" applyFill="1" applyBorder="1"/>
    <xf numFmtId="2" fontId="4" fillId="24" borderId="1" xfId="33" applyNumberFormat="1" applyFont="1" applyFill="1" applyBorder="1" applyAlignment="1">
      <alignment horizontal="right"/>
    </xf>
    <xf numFmtId="2" fontId="4" fillId="24" borderId="9" xfId="33" applyNumberFormat="1" applyFont="1" applyFill="1" applyBorder="1" applyAlignment="1">
      <alignment horizontal="right"/>
    </xf>
    <xf numFmtId="2" fontId="4" fillId="24" borderId="19" xfId="33" applyNumberFormat="1" applyFont="1" applyFill="1" applyBorder="1" applyAlignment="1">
      <alignment horizontal="right"/>
    </xf>
    <xf numFmtId="0" fontId="7" fillId="0" borderId="0" xfId="0" applyFont="1" applyFill="1" applyBorder="1"/>
    <xf numFmtId="0" fontId="3" fillId="23" borderId="11" xfId="33" applyFont="1" applyFill="1" applyBorder="1" applyAlignment="1">
      <alignment horizontal="center"/>
    </xf>
    <xf numFmtId="0" fontId="6" fillId="23" borderId="20" xfId="33" applyFont="1" applyFill="1" applyBorder="1" applyAlignment="1">
      <alignment horizontal="center"/>
    </xf>
    <xf numFmtId="0" fontId="6" fillId="23" borderId="0" xfId="33" applyFont="1" applyFill="1" applyBorder="1" applyAlignment="1">
      <alignment horizontal="center"/>
    </xf>
    <xf numFmtId="0" fontId="4" fillId="24" borderId="5" xfId="33" applyFont="1" applyFill="1" applyBorder="1" applyAlignment="1">
      <alignment horizontal="left"/>
    </xf>
    <xf numFmtId="0" fontId="4" fillId="24" borderId="11" xfId="33" applyFont="1" applyFill="1" applyBorder="1" applyAlignment="1">
      <alignment horizontal="left"/>
    </xf>
    <xf numFmtId="170" fontId="4" fillId="24" borderId="18" xfId="45" applyNumberFormat="1" applyFont="1" applyFill="1" applyBorder="1" applyAlignment="1">
      <alignment horizontal="right"/>
    </xf>
    <xf numFmtId="170" fontId="4" fillId="24" borderId="0" xfId="45" applyNumberFormat="1" applyFont="1" applyFill="1" applyBorder="1" applyAlignment="1">
      <alignment horizontal="right"/>
    </xf>
    <xf numFmtId="170" fontId="4" fillId="24" borderId="16" xfId="45" applyNumberFormat="1" applyFont="1" applyFill="1" applyBorder="1" applyAlignment="1">
      <alignment horizontal="right"/>
    </xf>
    <xf numFmtId="0" fontId="4" fillId="24" borderId="17" xfId="33" applyFont="1" applyFill="1" applyBorder="1" applyAlignment="1">
      <alignment horizontal="left"/>
    </xf>
    <xf numFmtId="0" fontId="4" fillId="25" borderId="2" xfId="33" applyFont="1" applyFill="1" applyBorder="1" applyAlignment="1">
      <alignment horizontal="center"/>
    </xf>
    <xf numFmtId="0" fontId="4" fillId="25" borderId="14" xfId="33" applyFont="1" applyFill="1" applyBorder="1" applyAlignment="1">
      <alignment horizontal="center"/>
    </xf>
    <xf numFmtId="164" fontId="4" fillId="24" borderId="9" xfId="33" applyNumberFormat="1" applyFont="1" applyFill="1" applyBorder="1" applyAlignment="1">
      <alignment horizontal="center"/>
    </xf>
    <xf numFmtId="14" fontId="4" fillId="25" borderId="14" xfId="33" applyNumberFormat="1" applyFont="1" applyFill="1" applyBorder="1" applyAlignment="1">
      <alignment horizontal="center"/>
    </xf>
    <xf numFmtId="0" fontId="4" fillId="24" borderId="9" xfId="33" applyFont="1" applyFill="1" applyBorder="1" applyAlignment="1">
      <alignment horizontal="center"/>
    </xf>
    <xf numFmtId="14" fontId="4" fillId="25" borderId="21" xfId="33" applyNumberFormat="1" applyFont="1" applyFill="1" applyBorder="1" applyAlignment="1">
      <alignment horizontal="center"/>
    </xf>
    <xf numFmtId="0" fontId="4" fillId="25" borderId="21" xfId="33" applyFont="1" applyFill="1" applyBorder="1" applyAlignment="1">
      <alignment horizontal="center"/>
    </xf>
    <xf numFmtId="22" fontId="9" fillId="24" borderId="9" xfId="33" applyNumberFormat="1" applyFont="1" applyFill="1" applyBorder="1" applyAlignment="1">
      <alignment horizontal="center"/>
    </xf>
    <xf numFmtId="0" fontId="4" fillId="25" borderId="22" xfId="33" applyFont="1" applyFill="1" applyBorder="1" applyAlignment="1">
      <alignment horizontal="center"/>
    </xf>
    <xf numFmtId="0" fontId="4" fillId="24" borderId="19" xfId="33" applyFont="1" applyFill="1" applyBorder="1" applyAlignment="1">
      <alignment horizontal="center"/>
    </xf>
    <xf numFmtId="0" fontId="3" fillId="23" borderId="9" xfId="33" applyFont="1" applyFill="1" applyBorder="1" applyAlignment="1">
      <alignment horizontal="center"/>
    </xf>
    <xf numFmtId="14" fontId="4" fillId="25" borderId="15" xfId="33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22" fontId="4" fillId="24" borderId="9" xfId="33" applyNumberFormat="1" applyFont="1" applyFill="1" applyBorder="1" applyAlignment="1">
      <alignment horizont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10" fillId="22" borderId="0" xfId="0" applyFont="1" applyFill="1"/>
    <xf numFmtId="0" fontId="0" fillId="10" borderId="0" xfId="62" applyFont="1"/>
  </cellXfs>
  <cellStyles count="64">
    <cellStyle name="_Copy of Portfolios to Archeus 6-3-04 (2)" xfId="1" xr:uid="{00000000-0005-0000-0000-000000000000}"/>
    <cellStyle name="back" xfId="2" xr:uid="{00000000-0005-0000-0000-000001000000}"/>
    <cellStyle name="Comma0" xfId="3" xr:uid="{00000000-0005-0000-0000-000002000000}"/>
    <cellStyle name="Currency 2" xfId="4" xr:uid="{00000000-0005-0000-0000-000003000000}"/>
    <cellStyle name="Currency0" xfId="5" xr:uid="{00000000-0005-0000-0000-000004000000}"/>
    <cellStyle name="Date" xfId="6" xr:uid="{00000000-0005-0000-0000-000005000000}"/>
    <cellStyle name="Fixed" xfId="7" xr:uid="{00000000-0005-0000-0000-000006000000}"/>
    <cellStyle name="InfoDataColumn" xfId="8" xr:uid="{00000000-0005-0000-0000-000007000000}"/>
    <cellStyle name="InfoDataRow" xfId="9" xr:uid="{00000000-0005-0000-0000-000008000000}"/>
    <cellStyle name="InfoLabelColumn" xfId="10" xr:uid="{00000000-0005-0000-0000-000009000000}"/>
    <cellStyle name="InfoLabelRow" xfId="11" xr:uid="{00000000-0005-0000-0000-00000A000000}"/>
    <cellStyle name="InfolDataColumn" xfId="12" xr:uid="{00000000-0005-0000-0000-00000B000000}"/>
    <cellStyle name="InformationalData" xfId="13" xr:uid="{00000000-0005-0000-0000-00000C000000}"/>
    <cellStyle name="InformationalLabel" xfId="14" xr:uid="{00000000-0005-0000-0000-00000D000000}"/>
    <cellStyle name="InformationalLabelTop" xfId="15" xr:uid="{00000000-0005-0000-0000-00000E000000}"/>
    <cellStyle name="InputData" xfId="16" xr:uid="{00000000-0005-0000-0000-00000F000000}"/>
    <cellStyle name="InputDataColumn" xfId="17" xr:uid="{00000000-0005-0000-0000-000010000000}"/>
    <cellStyle name="InputDataRow" xfId="18" xr:uid="{00000000-0005-0000-0000-000011000000}"/>
    <cellStyle name="InputLabel" xfId="19" xr:uid="{00000000-0005-0000-0000-000012000000}"/>
    <cellStyle name="InputLabelColumn" xfId="20" xr:uid="{00000000-0005-0000-0000-000013000000}"/>
    <cellStyle name="InputLabelRow" xfId="21" xr:uid="{00000000-0005-0000-0000-000014000000}"/>
    <cellStyle name="InputLabelTop" xfId="22" xr:uid="{00000000-0005-0000-0000-000015000000}"/>
    <cellStyle name="IntermediateData" xfId="23" xr:uid="{00000000-0005-0000-0000-000016000000}"/>
    <cellStyle name="IntermediateDataColumn" xfId="24" xr:uid="{00000000-0005-0000-0000-000017000000}"/>
    <cellStyle name="IntermediateDataRow" xfId="25" xr:uid="{00000000-0005-0000-0000-000018000000}"/>
    <cellStyle name="IntermediateLabel" xfId="26" xr:uid="{00000000-0005-0000-0000-000019000000}"/>
    <cellStyle name="IntermediateLabelColumn" xfId="27" xr:uid="{00000000-0005-0000-0000-00001A000000}"/>
    <cellStyle name="IntermediateLabelRow" xfId="28" xr:uid="{00000000-0005-0000-0000-00001B000000}"/>
    <cellStyle name="InvalidCell" xfId="29" xr:uid="{00000000-0005-0000-0000-00001C000000}"/>
    <cellStyle name="NewSheet" xfId="30" xr:uid="{00000000-0005-0000-0000-00001D000000}"/>
    <cellStyle name="Normal" xfId="0" builtinId="0"/>
    <cellStyle name="Normal - Style1" xfId="31" xr:uid="{00000000-0005-0000-0000-00001F000000}"/>
    <cellStyle name="Normal 2" xfId="32" xr:uid="{00000000-0005-0000-0000-000020000000}"/>
    <cellStyle name="Normal 3" xfId="62" xr:uid="{00000000-0005-0000-0000-000021000000}"/>
    <cellStyle name="Normal_Sheet1" xfId="33" xr:uid="{00000000-0005-0000-0000-000022000000}"/>
    <cellStyle name="ObjectDataColumn" xfId="34" xr:uid="{00000000-0005-0000-0000-000023000000}"/>
    <cellStyle name="ObjectDataRow" xfId="35" xr:uid="{00000000-0005-0000-0000-000024000000}"/>
    <cellStyle name="ObjectLabelColumn" xfId="36" xr:uid="{00000000-0005-0000-0000-000025000000}"/>
    <cellStyle name="ObjectLabelRow" xfId="37" xr:uid="{00000000-0005-0000-0000-000026000000}"/>
    <cellStyle name="OutputData" xfId="38" xr:uid="{00000000-0005-0000-0000-000027000000}"/>
    <cellStyle name="OutputDataColumn" xfId="39" xr:uid="{00000000-0005-0000-0000-000028000000}"/>
    <cellStyle name="OutputDataRow" xfId="40" xr:uid="{00000000-0005-0000-0000-000029000000}"/>
    <cellStyle name="OutputLabel" xfId="41" xr:uid="{00000000-0005-0000-0000-00002A000000}"/>
    <cellStyle name="OutputLabelColumn" xfId="42" xr:uid="{00000000-0005-0000-0000-00002B000000}"/>
    <cellStyle name="OutputLabelRow" xfId="43" xr:uid="{00000000-0005-0000-0000-00002C000000}"/>
    <cellStyle name="PanelLabel" xfId="44" xr:uid="{00000000-0005-0000-0000-00002D000000}"/>
    <cellStyle name="Percent" xfId="45" builtinId="5"/>
    <cellStyle name="Percent 2" xfId="46" xr:uid="{00000000-0005-0000-0000-00002F000000}"/>
    <cellStyle name="Percent 3" xfId="63" xr:uid="{00000000-0005-0000-0000-000030000000}"/>
    <cellStyle name="PersonalDataColumn" xfId="47" xr:uid="{00000000-0005-0000-0000-000031000000}"/>
    <cellStyle name="PersonalDataRow" xfId="48" xr:uid="{00000000-0005-0000-0000-000032000000}"/>
    <cellStyle name="PersonalLabelColumn" xfId="49" xr:uid="{00000000-0005-0000-0000-000033000000}"/>
    <cellStyle name="PersonalLabelRow" xfId="50" xr:uid="{00000000-0005-0000-0000-000034000000}"/>
    <cellStyle name="result" xfId="51" xr:uid="{00000000-0005-0000-0000-000035000000}"/>
    <cellStyle name="spreads" xfId="52" xr:uid="{00000000-0005-0000-0000-000036000000}"/>
    <cellStyle name="Style 1" xfId="53" xr:uid="{00000000-0005-0000-0000-000037000000}"/>
    <cellStyle name="swaptn" xfId="54" xr:uid="{00000000-0005-0000-0000-000038000000}"/>
    <cellStyle name="TableDataColumn" xfId="55" xr:uid="{00000000-0005-0000-0000-000039000000}"/>
    <cellStyle name="TableDataRow" xfId="56" xr:uid="{00000000-0005-0000-0000-00003A000000}"/>
    <cellStyle name="TableLabelColumn" xfId="57" xr:uid="{00000000-0005-0000-0000-00003B000000}"/>
    <cellStyle name="TableLabelRow" xfId="58" xr:uid="{00000000-0005-0000-0000-00003C000000}"/>
    <cellStyle name="TableLabelTop" xfId="59" xr:uid="{00000000-0005-0000-0000-00003D000000}"/>
    <cellStyle name="桁区切り_NewDemo" xfId="60" xr:uid="{00000000-0005-0000-0000-00003E000000}"/>
    <cellStyle name="標準_NewDemo" xfId="61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##V3_BLP</stp>
        <stp>AUD12M   LAST  Curncy</stp>
        <stp>ASK</stp>
        <stp>[LiveFxCurves_Jan_19_v1.xlsx]RawMarketData!R19C4</stp>
        <tr r="D19" s="7"/>
      </tp>
      <tp t="e">
        <v>#N/A</v>
        <stp/>
        <stp>##V3_BLP</stp>
        <stp>AUD2M    LAST  Curncy</stp>
        <stp>ASK</stp>
        <stp>[LiveFxCurves_Jan_19_v1.xlsx]RawMarketData!R13C4</stp>
        <tr r="D13" s="7"/>
      </tp>
      <tp t="e">
        <v>#N/A</v>
        <stp/>
        <stp>##V3_BLP</stp>
        <stp>AUD4M    LAST  Curncy</stp>
        <stp>ASK</stp>
        <stp>[LiveFxCurves_Jan_19_v1.xlsx]RawMarketData!R15C4</stp>
        <tr r="D15" s="7"/>
      </tp>
      <tp t="e">
        <v>#N/A</v>
        <stp/>
        <stp>##V3_BLP</stp>
        <stp>AUD6M    LAST  Curncy</stp>
        <stp>ASK</stp>
        <stp>[LiveFxCurves_Jan_19_v1.xlsx]RawMarketData!R17C4</stp>
        <tr r="D17" s="7"/>
      </tp>
      <tp t="e">
        <v>#N/A</v>
        <stp/>
        <stp>##V3_BLP</stp>
        <stp>AUD9M    LAST  Curncy</stp>
        <stp>ASK</stp>
        <stp>[LiveFxCurves_Jan_19_v1.xlsx]RawMarketData!R18C4</stp>
        <tr r="D18" s="7"/>
      </tp>
      <tp t="e">
        <v>#N/A</v>
        <stp/>
        <stp>##V3_BLP</stp>
        <stp>AUD15M   LAST  Curncy</stp>
        <stp>ASK</stp>
        <stp>[LiveFxCurves_Jan_19_v1.xlsx]RawMarketData!R20C4</stp>
        <tr r="D20" s="7"/>
      </tp>
      <tp t="e">
        <v>#N/A</v>
        <stp/>
        <stp>##V3_BLP</stp>
        <stp>AUD10Y   LAST  Curncy</stp>
        <stp>ASK</stp>
        <stp>[LiveFxCurves_Jan_19_v1.xlsx]RawMarketData!R30C4</stp>
        <tr r="D30" s="7"/>
      </tp>
      <tp t="e">
        <v>#N/A</v>
        <stp/>
        <stp>##V3_BLP</stp>
        <stp>AUD2Y    LAST  Curncy</stp>
        <stp>ASK</stp>
        <stp>[LiveFxCurves_Jan_19_v1.xlsx]RawMarketData!R22C4</stp>
        <tr r="D22" s="7"/>
      </tp>
      <tp t="e">
        <v>#N/A</v>
        <stp/>
        <stp>##V3_BLP</stp>
        <stp>AUD3Y    LAST  Curncy</stp>
        <stp>ASK</stp>
        <stp>[LiveFxCurves_Jan_19_v1.xlsx]RawMarketData!R23C4</stp>
        <tr r="D23" s="7"/>
      </tp>
      <tp t="e">
        <v>#N/A</v>
        <stp/>
        <stp>##V3_BLP</stp>
        <stp>AUD4Y    LAST  Curncy</stp>
        <stp>ASK</stp>
        <stp>[LiveFxCurves_Jan_19_v1.xlsx]RawMarketData!R24C4</stp>
        <tr r="D24" s="7"/>
      </tp>
      <tp t="e">
        <v>#N/A</v>
        <stp/>
        <stp>##V3_BLP</stp>
        <stp>AUD5Y    LAST  Curncy</stp>
        <stp>ASK</stp>
        <stp>[LiveFxCurves_Jan_19_v1.xlsx]RawMarketData!R25C4</stp>
        <tr r="D25" s="7"/>
      </tp>
      <tp t="e">
        <v>#N/A</v>
        <stp/>
        <stp>##V3_BLP</stp>
        <stp>AUD6Y    LAST  Curncy</stp>
        <stp>ASK</stp>
        <stp>[LiveFxCurves_Jan_19_v1.xlsx]RawMarketData!R26C4</stp>
        <tr r="D26" s="7"/>
      </tp>
      <tp t="e">
        <v>#N/A</v>
        <stp/>
        <stp>##V3_BLP</stp>
        <stp>AUD7Y    LAST  Curncy</stp>
        <stp>ASK</stp>
        <stp>[LiveFxCurves_Jan_19_v1.xlsx]RawMarketData!R27C4</stp>
        <tr r="D27" s="7"/>
      </tp>
      <tp t="e">
        <v>#N/A</v>
        <stp/>
        <stp>##V3_BLP</stp>
        <stp>AUD8Y    LAST  Curncy</stp>
        <stp>ASK</stp>
        <stp>[LiveFxCurves_Jan_19_v1.xlsx]RawMarketData!R28C4</stp>
        <tr r="D28" s="7"/>
      </tp>
      <tp t="e">
        <v>#N/A</v>
        <stp/>
        <stp>##V3_BLP</stp>
        <stp>AUD9Y    LAST  Curncy</stp>
        <stp>ASK</stp>
        <stp>[LiveFxCurves_Jan_19_v1.xlsx]RawMarketData!R29C4</stp>
        <tr r="D29" s="7"/>
      </tp>
      <tp t="e">
        <v>#N/A</v>
        <stp/>
        <stp>##V3_BLP</stp>
        <stp>AUD15Y   LAST  Curncy</stp>
        <stp>ASK</stp>
        <stp>[LiveFxCurves_Jan_19_v1.xlsx]RawMarketData!R31C4</stp>
        <tr r="D31" s="7"/>
      </tp>
      <tp t="e">
        <v>#N/A</v>
        <stp/>
        <stp>##V3_BLP</stp>
        <stp>AUD20Y   LAST  Curncy</stp>
        <stp>ASK</stp>
        <stp>[LiveFxCurves_Jan_19_v1.xlsx]RawMarketData!R32C4</stp>
        <tr r="D32" s="7"/>
      </tp>
      <tp t="e">
        <v>#N/A</v>
        <stp/>
        <stp>##V3_BLP</stp>
        <stp>AUD18M   LAST  Curncy</stp>
        <stp>ASK</stp>
        <stp>[LiveFxCurves_Jan_19_v1.xlsx]RawMarketData!R21C4</stp>
        <tr r="D21" s="7"/>
      </tp>
      <tp t="e">
        <v>#N/A</v>
        <stp/>
        <stp>##V3_BLP</stp>
        <stp>AUD1M    LAST  Curncy</stp>
        <stp>ASK</stp>
        <stp>[LiveFxCurves_Jan_19_v1.xlsx]RawMarketData!R12C4</stp>
        <tr r="D12" s="7"/>
      </tp>
      <tp t="e">
        <v>#N/A</v>
        <stp/>
        <stp>##V3_BLP</stp>
        <stp>AUD5M    LAST  Curncy</stp>
        <stp>ASK</stp>
        <stp>[LiveFxCurves_Jan_19_v1.xlsx]RawMarketData!R16C4</stp>
        <tr r="D16" s="7"/>
      </tp>
      <tp t="e">
        <v>#N/A</v>
        <stp/>
        <stp>##V3_BLP</stp>
        <stp>AUD2W    LAST  Curncy</stp>
        <stp>ASK</stp>
        <stp>[LiveFxCurves_Jan_19_v1.xlsx]RawMarketData!R10C4</stp>
        <tr r="D10" s="7"/>
      </tp>
      <tp t="e">
        <v>#N/A</v>
        <stp/>
        <stp>##V3_BLP</stp>
        <stp>AUD3W    LAST  Curncy</stp>
        <stp>ASK</stp>
        <stp>[LiveFxCurves_Jan_19_v1.xlsx]RawMarketData!R11C4</stp>
        <tr r="D11" s="7"/>
      </tp>
      <tp t="e">
        <v>#N/A</v>
        <stp/>
        <stp>##V3_BLP</stp>
        <stp>AUD3M    LAST  Curncy</stp>
        <stp>ASK</stp>
        <stp>[LiveFxCurves_Jan_19_v1.xlsx]RawMarketData!R14C4</stp>
        <tr r="D14" s="7"/>
      </tp>
      <tp t="e">
        <v>#N/A</v>
        <stp/>
        <stp>##V3_BLP</stp>
        <stp>AUD1M    LAST  Curncy</stp>
        <stp>BID</stp>
        <stp>[LiveFxCurves_Jan_19_v1.xlsx]RawMarketData!R12C3</stp>
        <tr r="C12" s="7"/>
      </tp>
      <tp t="e">
        <v>#N/A</v>
        <stp/>
        <stp>##V3_BLP</stp>
        <stp>AUD5M    LAST  Curncy</stp>
        <stp>BID</stp>
        <stp>[LiveFxCurves_Jan_19_v1.xlsx]RawMarketData!R16C3</stp>
        <tr r="C16" s="7"/>
      </tp>
      <tp t="e">
        <v>#N/A</v>
        <stp/>
        <stp>##V3_BLP</stp>
        <stp>AUD2W    LAST  Curncy</stp>
        <stp>BID</stp>
        <stp>[LiveFxCurves_Jan_19_v1.xlsx]RawMarketData!R10C3</stp>
        <tr r="C10" s="7"/>
      </tp>
      <tp t="e">
        <v>#N/A</v>
        <stp/>
        <stp>##V3_BLP</stp>
        <stp>AUD3W    LAST  Curncy</stp>
        <stp>BID</stp>
        <stp>[LiveFxCurves_Jan_19_v1.xlsx]RawMarketData!R11C3</stp>
        <tr r="C11" s="7"/>
      </tp>
      <tp t="e">
        <v>#N/A</v>
        <stp/>
        <stp>##V3_BLP</stp>
        <stp>AUD2M    LAST  Curncy</stp>
        <stp>BID</stp>
        <stp>[LiveFxCurves_Jan_19_v1.xlsx]RawMarketData!R13C3</stp>
        <tr r="C13" s="7"/>
      </tp>
      <tp t="e">
        <v>#N/A</v>
        <stp/>
        <stp>##V3_BLP</stp>
        <stp>AUD4M    LAST  Curncy</stp>
        <stp>BID</stp>
        <stp>[LiveFxCurves_Jan_19_v1.xlsx]RawMarketData!R15C3</stp>
        <tr r="C15" s="7"/>
      </tp>
      <tp t="e">
        <v>#N/A</v>
        <stp/>
        <stp>##V3_BLP</stp>
        <stp>AUD6M    LAST  Curncy</stp>
        <stp>BID</stp>
        <stp>[LiveFxCurves_Jan_19_v1.xlsx]RawMarketData!R17C3</stp>
        <tr r="C17" s="7"/>
      </tp>
      <tp t="e">
        <v>#N/A</v>
        <stp/>
        <stp>##V3_BLP</stp>
        <stp>AUD9M    LAST  Curncy</stp>
        <stp>BID</stp>
        <stp>[LiveFxCurves_Jan_19_v1.xlsx]RawMarketData!R18C3</stp>
        <tr r="C18" s="7"/>
      </tp>
      <tp t="e">
        <v>#N/A</v>
        <stp/>
        <stp>##V3_BLP</stp>
        <stp>AUD10Y   LAST  Curncy</stp>
        <stp>BID</stp>
        <stp>[LiveFxCurves_Jan_19_v1.xlsx]RawMarketData!R30C3</stp>
        <tr r="C30" s="7"/>
      </tp>
      <tp t="e">
        <v>#N/A</v>
        <stp/>
        <stp>##V3_BLP</stp>
        <stp>AUD15M   LAST  Curncy</stp>
        <stp>BID</stp>
        <stp>[LiveFxCurves_Jan_19_v1.xlsx]RawMarketData!R20C3</stp>
        <tr r="C20" s="7"/>
      </tp>
      <tp t="e">
        <v>#N/A</v>
        <stp/>
        <stp>##V3_BLP</stp>
        <stp>AUD2Y    LAST  Curncy</stp>
        <stp>BID</stp>
        <stp>[LiveFxCurves_Jan_19_v1.xlsx]RawMarketData!R22C3</stp>
        <tr r="C22" s="7"/>
      </tp>
      <tp t="e">
        <v>#N/A</v>
        <stp/>
        <stp>##V3_BLP</stp>
        <stp>AUD3Y    LAST  Curncy</stp>
        <stp>BID</stp>
        <stp>[LiveFxCurves_Jan_19_v1.xlsx]RawMarketData!R23C3</stp>
        <tr r="C23" s="7"/>
      </tp>
      <tp t="e">
        <v>#N/A</v>
        <stp/>
        <stp>##V3_BLP</stp>
        <stp>AUD4Y    LAST  Curncy</stp>
        <stp>BID</stp>
        <stp>[LiveFxCurves_Jan_19_v1.xlsx]RawMarketData!R24C3</stp>
        <tr r="C24" s="7"/>
      </tp>
      <tp t="e">
        <v>#N/A</v>
        <stp/>
        <stp>##V3_BLP</stp>
        <stp>AUD5Y    LAST  Curncy</stp>
        <stp>BID</stp>
        <stp>[LiveFxCurves_Jan_19_v1.xlsx]RawMarketData!R25C3</stp>
        <tr r="C25" s="7"/>
      </tp>
      <tp t="e">
        <v>#N/A</v>
        <stp/>
        <stp>##V3_BLP</stp>
        <stp>AUD6Y    LAST  Curncy</stp>
        <stp>BID</stp>
        <stp>[LiveFxCurves_Jan_19_v1.xlsx]RawMarketData!R26C3</stp>
        <tr r="C26" s="7"/>
      </tp>
      <tp t="e">
        <v>#N/A</v>
        <stp/>
        <stp>##V3_BLP</stp>
        <stp>AUD7Y    LAST  Curncy</stp>
        <stp>BID</stp>
        <stp>[LiveFxCurves_Jan_19_v1.xlsx]RawMarketData!R27C3</stp>
        <tr r="C27" s="7"/>
      </tp>
      <tp t="e">
        <v>#N/A</v>
        <stp/>
        <stp>##V3_BLP</stp>
        <stp>AUD8Y    LAST  Curncy</stp>
        <stp>BID</stp>
        <stp>[LiveFxCurves_Jan_19_v1.xlsx]RawMarketData!R28C3</stp>
        <tr r="C28" s="7"/>
      </tp>
      <tp t="e">
        <v>#N/A</v>
        <stp/>
        <stp>##V3_BLP</stp>
        <stp>AUD9Y    LAST  Curncy</stp>
        <stp>BID</stp>
        <stp>[LiveFxCurves_Jan_19_v1.xlsx]RawMarketData!R29C3</stp>
        <tr r="C29" s="7"/>
      </tp>
      <tp t="e">
        <v>#N/A</v>
        <stp/>
        <stp>##V3_BLP</stp>
        <stp>AUD18M   LAST  Curncy</stp>
        <stp>BID</stp>
        <stp>[LiveFxCurves_Jan_19_v1.xlsx]RawMarketData!R21C3</stp>
        <tr r="C21" s="7"/>
      </tp>
      <tp t="e">
        <v>#N/A</v>
        <stp/>
        <stp>##V3_BLP</stp>
        <stp>AUD20Y   LAST  Curncy</stp>
        <stp>BID</stp>
        <stp>[LiveFxCurves_Jan_19_v1.xlsx]RawMarketData!R32C3</stp>
        <tr r="C32" s="7"/>
      </tp>
      <tp t="e">
        <v>#N/A</v>
        <stp/>
        <stp>##V3_BLP</stp>
        <stp>AUD15Y   LAST  Curncy</stp>
        <stp>BID</stp>
        <stp>[LiveFxCurves_Jan_19_v1.xlsx]RawMarketData!R31C3</stp>
        <tr r="C31" s="7"/>
      </tp>
      <tp t="e">
        <v>#N/A</v>
        <stp/>
        <stp>##V3_BLP</stp>
        <stp>AUD3M    LAST  Curncy</stp>
        <stp>BID</stp>
        <stp>[LiveFxCurves_Jan_19_v1.xlsx]RawMarketData!R14C3</stp>
        <tr r="C14" s="7"/>
      </tp>
      <tp t="e">
        <v>#N/A</v>
        <stp/>
        <stp>##V3_BLP</stp>
        <stp>AUD12M   LAST  Curncy</stp>
        <stp>BID</stp>
        <stp>[LiveFxCurves_Jan_19_v1.xlsx]RawMarketData!R19C3</stp>
        <tr r="C19" s="7"/>
      </tp>
      <tp t="e">
        <v>#N/A</v>
        <stp/>
        <stp>##V3_BLP</stp>
        <stp>AUD1W    LAST  Curncy</stp>
        <stp>ASK</stp>
        <stp>[LiveFxCurves_Jan_19_v1.xlsx]RawMarketData!R9C4</stp>
        <tr r="D9" s="7"/>
      </tp>
      <tp t="e">
        <v>#N/A</v>
        <stp/>
        <stp>##V3_BLP</stp>
        <stp>AUDSN    LAST  Curncy</stp>
        <stp>ASK</stp>
        <stp>[LiveFxCurves_Jan_19_v1.xlsx]RawMarketData!R8C4</stp>
        <tr r="D8" s="7"/>
      </tp>
      <tp t="e">
        <v>#N/A</v>
        <stp/>
        <stp>##V3_BLP</stp>
        <stp>AUDSN    LAST  Curncy</stp>
        <stp>BID</stp>
        <stp>[LiveFxCurves_Jan_19_v1.xlsx]RawMarketData!R8C3</stp>
        <tr r="C8" s="7"/>
      </tp>
      <tp t="e">
        <v>#N/A</v>
        <stp/>
        <stp>##V3_BLP</stp>
        <stp>AUD1W    LAST  Curncy</stp>
        <stp>BID</stp>
        <stp>[LiveFxCurves_Jan_19_v1.xlsx]RawMarketData!R9C3</stp>
        <tr r="C9" s="7"/>
      </tp>
      <tp t="e">
        <v>#N/A</v>
        <stp/>
        <stp>##V3_BLP</stp>
        <stp>AUDTN    LAST  Curncy</stp>
        <stp>BID</stp>
        <stp>[LiveFxCurves_Jan_19_v1.xlsx]RawMarketData!R6C3</stp>
        <tr r="C6" s="7"/>
      </tp>
      <tp t="e">
        <v>#N/A</v>
        <stp/>
        <stp>##V3_BLP</stp>
        <stp>AUDON    LAST  Curncy</stp>
        <stp>ASK</stp>
        <stp>[LiveFxCurves_Jan_19_v1.xlsx]RawMarketData!R5C4</stp>
        <tr r="D5" s="7"/>
      </tp>
      <tp t="e">
        <v>#N/A</v>
        <stp/>
        <stp>##V3_BLP</stp>
        <stp>AUD      LAST  Curncy</stp>
        <stp>BID</stp>
        <stp>[LiveFxCurves_Jan_19_v1.xlsx]RawMarketData!R7C3</stp>
        <tr r="C7" s="7"/>
      </tp>
      <tp t="e">
        <v>#N/A</v>
        <stp/>
        <stp>##V3_BLP</stp>
        <stp>AUD      LAST  Curncy</stp>
        <stp>ASK</stp>
        <stp>[LiveFxCurves_Jan_19_v1.xlsx]RawMarketData!R7C4</stp>
        <tr r="D7" s="7"/>
      </tp>
      <tp t="e">
        <v>#N/A</v>
        <stp/>
        <stp>##V3_BLP</stp>
        <stp>AUDTN    LAST  Curncy</stp>
        <stp>ASK</stp>
        <stp>[LiveFxCurves_Jan_19_v1.xlsx]RawMarketData!R6C4</stp>
        <tr r="D6" s="7"/>
      </tp>
      <tp t="e">
        <v>#N/A</v>
        <stp/>
        <stp>##V3_BLP</stp>
        <stp>AUDON    LAST  Curncy</stp>
        <stp>BID</stp>
        <stp>[LiveFxCurves_Jan_19_v1.xlsx]RawMarketData!R5C3</stp>
        <tr r="C5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velopment\QRSC\Main\Source\Components\ExcelWrapper\ExcelWrapper\Resources\ObjectStore\LiveRateCurvesPublisher_Dec_10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velopment\QRSC\Main\Source\Components\ExcelWrapper\ExcelWrapper\Resources\Highlander%20Excel%20Interface\Templates\nabCapital%20IR%20Curves%20Simple%20v3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nabCapital\Highlander%20Excel%20Interface\Templates\nabCapital%20IR%20Curves%20Simple%20v2.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bCap\Main\Source\QR\Applications\PricingStructureEngines\V4.1\Excel\Resources\Volatility\RateVols%20Examp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p\API\dde\Bl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IRBootstrapDiscount"/>
      <sheetName val="IRBootstrapOIS"/>
      <sheetName val="IRBootstrap1m"/>
      <sheetName val="IRBootstrap3m"/>
      <sheetName val="IRBootstrap6m"/>
      <sheetName val="Config"/>
      <sheetName val="MarketData"/>
      <sheetName val="RawMarketData"/>
    </sheetNames>
    <sheetDataSet>
      <sheetData sheetId="0" refreshError="1"/>
      <sheetData sheetId="1" refreshError="1"/>
      <sheetData sheetId="2">
        <row r="5">
          <cell r="D5" t="str">
            <v>Highlander.Market.LIVE.RateCurve.AUD-AONIA-OIS-COMPOUND-1D</v>
          </cell>
        </row>
      </sheetData>
      <sheetData sheetId="3" refreshError="1"/>
      <sheetData sheetId="4" refreshError="1"/>
      <sheetData sheetId="5" refreshError="1"/>
      <sheetData sheetId="6">
        <row r="16">
          <cell r="C16" t="str">
            <v>Deposit</v>
          </cell>
          <cell r="E16" t="str">
            <v>AUD</v>
          </cell>
          <cell r="F16" t="str">
            <v>IR</v>
          </cell>
        </row>
        <row r="17">
          <cell r="C17" t="str">
            <v>OIS</v>
          </cell>
          <cell r="E17" t="str">
            <v>GBP</v>
          </cell>
          <cell r="F17" t="str">
            <v>L</v>
          </cell>
        </row>
        <row r="18">
          <cell r="C18" t="str">
            <v>IRFuture</v>
          </cell>
          <cell r="E18" t="str">
            <v>USD</v>
          </cell>
          <cell r="F18" t="str">
            <v>ED</v>
          </cell>
        </row>
        <row r="19">
          <cell r="C19" t="str">
            <v>Xibor</v>
          </cell>
          <cell r="E19" t="str">
            <v>JPY</v>
          </cell>
          <cell r="F19" t="str">
            <v>EY</v>
          </cell>
        </row>
        <row r="20">
          <cell r="C20" t="str">
            <v>IRSwap</v>
          </cell>
          <cell r="E20" t="str">
            <v>EUR</v>
          </cell>
          <cell r="F20" t="str">
            <v>ER</v>
          </cell>
        </row>
        <row r="21">
          <cell r="C21" t="str">
            <v>OIS</v>
          </cell>
        </row>
        <row r="22">
          <cell r="C22" t="str">
            <v>Fra</v>
          </cell>
        </row>
        <row r="23">
          <cell r="G23" t="str">
            <v>FlatForward</v>
          </cell>
        </row>
        <row r="24">
          <cell r="G24" t="str">
            <v>LinearZero</v>
          </cell>
        </row>
        <row r="25">
          <cell r="G25" t="str">
            <v>FastLinearZero</v>
          </cell>
        </row>
        <row r="26">
          <cell r="G26" t="str">
            <v>Base algorithm</v>
          </cell>
        </row>
        <row r="27">
          <cell r="G27" t="str">
            <v>COE</v>
          </cell>
        </row>
        <row r="28">
          <cell r="G28" t="str">
            <v>SimpleGapStep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NewCurve"/>
      <sheetName val="IRBootstrap1m"/>
      <sheetName val="IRBootstrap3m"/>
      <sheetName val="IRBootstrap6m"/>
      <sheetName val="Config"/>
      <sheetName val="MarketData"/>
    </sheetNames>
    <sheetDataSet>
      <sheetData sheetId="0" refreshError="1"/>
      <sheetData sheetId="1" refreshError="1"/>
      <sheetData sheetId="2">
        <row r="5">
          <cell r="D5" t="str">
            <v>LIVE.AUDSwap.1M.LPMTest.SydSwapDesk.11/06/2008</v>
          </cell>
        </row>
      </sheetData>
      <sheetData sheetId="3">
        <row r="5">
          <cell r="D5" t="e">
            <v>#VALUE!</v>
          </cell>
        </row>
      </sheetData>
      <sheetData sheetId="4">
        <row r="5">
          <cell r="D5" t="str">
            <v>LIVE.AUDSwap.6M.LPMTest.SydSwapDesk.11/06/2008</v>
          </cell>
        </row>
      </sheetData>
      <sheetData sheetId="5">
        <row r="6">
          <cell r="C6" t="str">
            <v>1M</v>
          </cell>
          <cell r="D6" t="str">
            <v>ACT/360</v>
          </cell>
        </row>
        <row r="7">
          <cell r="C7" t="str">
            <v>2M</v>
          </cell>
          <cell r="D7" t="str">
            <v>ACT/365.FIXED</v>
          </cell>
        </row>
        <row r="8">
          <cell r="C8" t="str">
            <v>3M</v>
          </cell>
          <cell r="D8" t="str">
            <v>30E/360</v>
          </cell>
        </row>
        <row r="9">
          <cell r="C9" t="str">
            <v>4M</v>
          </cell>
          <cell r="D9" t="str">
            <v>30/360</v>
          </cell>
        </row>
        <row r="10">
          <cell r="C10" t="str">
            <v>6M</v>
          </cell>
          <cell r="D10" t="str">
            <v>1/1</v>
          </cell>
        </row>
        <row r="11">
          <cell r="C11" t="str">
            <v>12M</v>
          </cell>
          <cell r="D11" t="str">
            <v>ACT/ACT.AFB</v>
          </cell>
        </row>
        <row r="12">
          <cell r="C12" t="str">
            <v>1Y</v>
          </cell>
          <cell r="D12" t="str">
            <v>ACT/ACT.ISDA</v>
          </cell>
        </row>
        <row r="13">
          <cell r="D13" t="str">
            <v>ACT/ACT.ISMA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IRBootstrap1m"/>
      <sheetName val="IRBootstrap3m"/>
      <sheetName val="IRBootstrap6m"/>
      <sheetName val="Config"/>
      <sheetName val="MarketData"/>
    </sheetNames>
    <sheetDataSet>
      <sheetData sheetId="0" refreshError="1"/>
      <sheetData sheetId="1">
        <row r="5">
          <cell r="D5" t="str">
            <v>#ERROR: FUNCTION NOT FOUND!</v>
          </cell>
        </row>
      </sheetData>
      <sheetData sheetId="2">
        <row r="5">
          <cell r="D5" t="str">
            <v>#ERROR: FUNCTION NOT FOUND!</v>
          </cell>
        </row>
      </sheetData>
      <sheetData sheetId="3">
        <row r="5">
          <cell r="D5" t="str">
            <v>#ERROR: FUNCTION NOT FOUND!</v>
          </cell>
        </row>
      </sheetData>
      <sheetData sheetId="4">
        <row r="6">
          <cell r="C6" t="str">
            <v>1M</v>
          </cell>
          <cell r="D6" t="str">
            <v>ACT/360</v>
          </cell>
        </row>
        <row r="7">
          <cell r="C7" t="str">
            <v>2M</v>
          </cell>
          <cell r="D7" t="str">
            <v>ACT/365.FIXED</v>
          </cell>
        </row>
        <row r="8">
          <cell r="C8" t="str">
            <v>3M</v>
          </cell>
          <cell r="D8" t="str">
            <v>30E/360</v>
          </cell>
        </row>
        <row r="9">
          <cell r="C9" t="str">
            <v>4M</v>
          </cell>
          <cell r="D9" t="str">
            <v>30/360</v>
          </cell>
        </row>
        <row r="10">
          <cell r="C10" t="str">
            <v>6M</v>
          </cell>
          <cell r="D10" t="str">
            <v>1/1</v>
          </cell>
        </row>
        <row r="11">
          <cell r="C11" t="str">
            <v>12M</v>
          </cell>
          <cell r="D11" t="str">
            <v>ACT/ACT.AFB</v>
          </cell>
        </row>
        <row r="12">
          <cell r="C12" t="str">
            <v>1Y</v>
          </cell>
          <cell r="D12" t="str">
            <v>ACT/ACT.ISDA</v>
          </cell>
        </row>
        <row r="13">
          <cell r="D13" t="str">
            <v>ACT/ACT.ISMA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OldAUDCurvePublish"/>
      <sheetName val="AUDCapVol"/>
      <sheetName val="AUDSwaptionVol"/>
      <sheetName val="AUDCurveSaveAndPublish"/>
      <sheetName val="Configuratio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2">
          <cell r="D2" t="str">
            <v>RelativeToATM</v>
          </cell>
        </row>
        <row r="3">
          <cell r="D3" t="str">
            <v>Moneyness</v>
          </cell>
        </row>
        <row r="4">
          <cell r="D4" t="str">
            <v>Absolute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p"/>
    </sheetNames>
    <definedNames>
      <definedName name="blp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7"/>
  <sheetViews>
    <sheetView tabSelected="1" workbookViewId="0">
      <selection activeCell="F24" sqref="F24"/>
    </sheetView>
  </sheetViews>
  <sheetFormatPr defaultRowHeight="12.5"/>
  <cols>
    <col min="2" max="2" width="22.81640625" customWidth="1"/>
    <col min="3" max="3" width="37" bestFit="1" customWidth="1"/>
    <col min="4" max="4" width="22.1796875" customWidth="1"/>
    <col min="5" max="5" width="26.453125" bestFit="1" customWidth="1"/>
    <col min="6" max="6" width="19.453125" customWidth="1"/>
    <col min="7" max="7" width="31.7265625" customWidth="1"/>
  </cols>
  <sheetData>
    <row r="1" spans="2:6" ht="13.5" thickBot="1">
      <c r="B1" s="2" t="s">
        <v>4</v>
      </c>
      <c r="C1" s="39" t="str">
        <f ca="1">_xll.HLV5r3.Financial.Cache.CreateCurve_Old(B2:C11, B18:B44, C18:C44, D18:D44)</f>
        <v>Market.QR_LIVE.FxCurve.AUD-USD</v>
      </c>
      <c r="D1" s="3"/>
    </row>
    <row r="2" spans="2:6" ht="13" thickBot="1">
      <c r="B2" s="14" t="s">
        <v>31</v>
      </c>
      <c r="C2" s="33" t="s">
        <v>7</v>
      </c>
      <c r="D2" s="3"/>
    </row>
    <row r="3" spans="2:6">
      <c r="B3" s="23" t="s">
        <v>27</v>
      </c>
      <c r="C3" s="25">
        <f ca="1">TODAY()</f>
        <v>41187</v>
      </c>
      <c r="D3" s="3"/>
      <c r="F3" t="s">
        <v>9</v>
      </c>
    </row>
    <row r="4" spans="2:6">
      <c r="B4" s="24" t="s">
        <v>28</v>
      </c>
      <c r="C4" s="25">
        <f ca="1">C3</f>
        <v>41187</v>
      </c>
      <c r="D4" s="3"/>
      <c r="F4" t="s">
        <v>81</v>
      </c>
    </row>
    <row r="5" spans="2:6">
      <c r="B5" s="26" t="s">
        <v>34</v>
      </c>
      <c r="C5" s="27" t="s">
        <v>84</v>
      </c>
      <c r="D5" s="3"/>
    </row>
    <row r="6" spans="2:6">
      <c r="B6" s="28" t="s">
        <v>29</v>
      </c>
      <c r="C6" s="27" t="s">
        <v>30</v>
      </c>
      <c r="D6" s="3"/>
    </row>
    <row r="7" spans="2:6">
      <c r="B7" s="28" t="s">
        <v>82</v>
      </c>
      <c r="C7" s="27" t="s">
        <v>83</v>
      </c>
      <c r="D7" s="3"/>
    </row>
    <row r="8" spans="2:6">
      <c r="B8" s="28" t="s">
        <v>35</v>
      </c>
      <c r="C8" s="36" t="str">
        <f ca="1">C9</f>
        <v>AUD-USD</v>
      </c>
      <c r="D8" s="3"/>
    </row>
    <row r="9" spans="2:6" ht="13.5">
      <c r="B9" s="29" t="s">
        <v>32</v>
      </c>
      <c r="C9" s="30" t="s">
        <v>6</v>
      </c>
      <c r="D9" s="3"/>
    </row>
    <row r="10" spans="2:6" ht="13.5">
      <c r="B10" s="29" t="s">
        <v>8</v>
      </c>
      <c r="C10" s="30" t="s">
        <v>81</v>
      </c>
      <c r="D10" s="3"/>
    </row>
    <row r="11" spans="2:6" ht="13" thickBot="1">
      <c r="B11" s="31" t="s">
        <v>5</v>
      </c>
      <c r="C11" s="32" t="s">
        <v>10</v>
      </c>
      <c r="D11" s="3"/>
    </row>
    <row r="12" spans="2:6">
      <c r="B12" s="26" t="s">
        <v>36</v>
      </c>
      <c r="C12" s="27">
        <v>7200</v>
      </c>
      <c r="D12" s="3"/>
    </row>
    <row r="13" spans="2:6" ht="13" thickBot="1">
      <c r="B13" s="34" t="s">
        <v>37</v>
      </c>
      <c r="C13" s="35" t="str">
        <f ca="1">C1</f>
        <v>Orion.Market.QR_LIVE.FxCurve.AUD-USD</v>
      </c>
      <c r="D13" s="3"/>
    </row>
    <row r="14" spans="2:6" ht="13" thickBot="1">
      <c r="B14" s="37"/>
      <c r="C14" s="38"/>
    </row>
    <row r="15" spans="2:6">
      <c r="B15" s="4" t="s">
        <v>0</v>
      </c>
      <c r="C15" s="5"/>
      <c r="D15" s="6"/>
    </row>
    <row r="16" spans="2:6" ht="13" thickBot="1">
      <c r="B16" s="7"/>
      <c r="C16" s="8"/>
      <c r="D16" s="9"/>
    </row>
    <row r="17" spans="2:4" ht="13" thickBot="1">
      <c r="B17" s="14" t="s">
        <v>1</v>
      </c>
      <c r="C17" s="15" t="s">
        <v>2</v>
      </c>
      <c r="D17" s="16" t="s">
        <v>3</v>
      </c>
    </row>
    <row r="18" spans="2:4" ht="13" thickBot="1">
      <c r="B18" s="17" t="s">
        <v>71</v>
      </c>
      <c r="C18" s="19">
        <f ca="1">RawMarketData!F5</f>
        <v>0.82825449999999989</v>
      </c>
      <c r="D18" s="10">
        <v>0</v>
      </c>
    </row>
    <row r="19" spans="2:4">
      <c r="B19" s="17" t="s">
        <v>11</v>
      </c>
      <c r="C19" s="20">
        <f ca="1">RawMarketData!F6</f>
        <v>0.82795999999999992</v>
      </c>
      <c r="D19" s="11">
        <v>0</v>
      </c>
    </row>
    <row r="20" spans="2:4">
      <c r="B20" s="18" t="s">
        <v>12</v>
      </c>
      <c r="C20" s="20">
        <f ca="1">C19+(C19-C18)</f>
        <v>0.82766549999999994</v>
      </c>
      <c r="D20" s="11">
        <v>0</v>
      </c>
    </row>
    <row r="21" spans="2:4">
      <c r="B21" s="18" t="s">
        <v>74</v>
      </c>
      <c r="C21" s="20">
        <f ca="1">RawMarketData!F9</f>
        <v>0.82767699999999989</v>
      </c>
      <c r="D21" s="11">
        <v>0</v>
      </c>
    </row>
    <row r="22" spans="2:4">
      <c r="B22" s="18" t="s">
        <v>75</v>
      </c>
      <c r="C22" s="20">
        <f ca="1">RawMarketData!F10</f>
        <v>0.82700599999999991</v>
      </c>
      <c r="D22" s="11">
        <v>0</v>
      </c>
    </row>
    <row r="23" spans="2:4">
      <c r="B23" s="18" t="s">
        <v>76</v>
      </c>
      <c r="C23" s="20">
        <f ca="1">RawMarketData!F11</f>
        <v>0.82632499999999987</v>
      </c>
      <c r="D23" s="11">
        <v>0</v>
      </c>
    </row>
    <row r="24" spans="2:4">
      <c r="B24" s="18" t="s">
        <v>13</v>
      </c>
      <c r="C24" s="20">
        <f ca="1">RawMarketData!F12</f>
        <v>0.82537299999999991</v>
      </c>
      <c r="D24" s="11">
        <v>0</v>
      </c>
    </row>
    <row r="25" spans="2:4">
      <c r="B25" s="18" t="s">
        <v>14</v>
      </c>
      <c r="C25" s="20">
        <f ca="1">RawMarketData!F13</f>
        <v>0.82237199999999988</v>
      </c>
      <c r="D25" s="11">
        <v>0</v>
      </c>
    </row>
    <row r="26" spans="2:4">
      <c r="B26" s="18" t="s">
        <v>15</v>
      </c>
      <c r="C26" s="20">
        <f ca="1">RawMarketData!F14</f>
        <v>0.81948399999999988</v>
      </c>
      <c r="D26" s="11">
        <v>0</v>
      </c>
    </row>
    <row r="27" spans="2:4">
      <c r="B27" s="18" t="s">
        <v>77</v>
      </c>
      <c r="C27" s="20">
        <f ca="1">RawMarketData!F15</f>
        <v>0.81666499999999997</v>
      </c>
      <c r="D27" s="11">
        <v>0</v>
      </c>
    </row>
    <row r="28" spans="2:4">
      <c r="B28" s="18" t="s">
        <v>78</v>
      </c>
      <c r="C28" s="20">
        <f ca="1">RawMarketData!F16</f>
        <v>0.81382899999999991</v>
      </c>
      <c r="D28" s="11">
        <v>0</v>
      </c>
    </row>
    <row r="29" spans="2:4">
      <c r="B29" s="18" t="s">
        <v>16</v>
      </c>
      <c r="C29" s="20">
        <f ca="1">RawMarketData!F17</f>
        <v>0.81099699999999997</v>
      </c>
      <c r="D29" s="11">
        <v>0</v>
      </c>
    </row>
    <row r="30" spans="2:4">
      <c r="B30" s="18" t="s">
        <v>33</v>
      </c>
      <c r="C30" s="20">
        <f ca="1">RawMarketData!F18</f>
        <v>0.80278349999999987</v>
      </c>
      <c r="D30" s="11">
        <v>0</v>
      </c>
    </row>
    <row r="31" spans="2:4">
      <c r="B31" s="18" t="s">
        <v>17</v>
      </c>
      <c r="C31" s="20">
        <f ca="1">RawMarketData!F19</f>
        <v>0.79460599999999992</v>
      </c>
      <c r="D31" s="11">
        <v>0</v>
      </c>
    </row>
    <row r="32" spans="2:4">
      <c r="B32" s="18" t="s">
        <v>72</v>
      </c>
      <c r="C32" s="20">
        <f ca="1">RawMarketData!F20</f>
        <v>0.78709999999999991</v>
      </c>
      <c r="D32" s="11">
        <v>0</v>
      </c>
    </row>
    <row r="33" spans="2:4">
      <c r="B33" s="18" t="s">
        <v>73</v>
      </c>
      <c r="C33" s="20">
        <f ca="1">RawMarketData!F21</f>
        <v>0.77925699999999987</v>
      </c>
      <c r="D33" s="11">
        <v>0</v>
      </c>
    </row>
    <row r="34" spans="2:4">
      <c r="B34" s="18" t="s">
        <v>18</v>
      </c>
      <c r="C34" s="20">
        <f ca="1">RawMarketData!F22</f>
        <v>0.76419999999999988</v>
      </c>
      <c r="D34" s="11">
        <v>0</v>
      </c>
    </row>
    <row r="35" spans="2:4">
      <c r="B35" s="18" t="s">
        <v>19</v>
      </c>
      <c r="C35" s="20">
        <f t="shared" ref="C35:C43" ca="1" si="0">C34-0.01</f>
        <v>0.75419999999999987</v>
      </c>
      <c r="D35" s="11">
        <v>0</v>
      </c>
    </row>
    <row r="36" spans="2:4">
      <c r="B36" s="18" t="s">
        <v>20</v>
      </c>
      <c r="C36" s="20">
        <f t="shared" ca="1" si="0"/>
        <v>0.74419999999999986</v>
      </c>
      <c r="D36" s="11">
        <v>0</v>
      </c>
    </row>
    <row r="37" spans="2:4">
      <c r="B37" s="18" t="s">
        <v>21</v>
      </c>
      <c r="C37" s="20">
        <f t="shared" ca="1" si="0"/>
        <v>0.73419999999999985</v>
      </c>
      <c r="D37" s="11">
        <v>0</v>
      </c>
    </row>
    <row r="38" spans="2:4">
      <c r="B38" s="18" t="s">
        <v>22</v>
      </c>
      <c r="C38" s="20">
        <f t="shared" ca="1" si="0"/>
        <v>0.72419999999999984</v>
      </c>
      <c r="D38" s="11">
        <v>0</v>
      </c>
    </row>
    <row r="39" spans="2:4">
      <c r="B39" s="18" t="s">
        <v>23</v>
      </c>
      <c r="C39" s="20">
        <f t="shared" ca="1" si="0"/>
        <v>0.71419999999999983</v>
      </c>
      <c r="D39" s="11">
        <v>0</v>
      </c>
    </row>
    <row r="40" spans="2:4">
      <c r="B40" s="18" t="s">
        <v>24</v>
      </c>
      <c r="C40" s="20">
        <f t="shared" ca="1" si="0"/>
        <v>0.70419999999999983</v>
      </c>
      <c r="D40" s="11">
        <v>0</v>
      </c>
    </row>
    <row r="41" spans="2:4">
      <c r="B41" s="18" t="s">
        <v>25</v>
      </c>
      <c r="C41" s="20">
        <f t="shared" ca="1" si="0"/>
        <v>0.69419999999999982</v>
      </c>
      <c r="D41" s="11">
        <v>0</v>
      </c>
    </row>
    <row r="42" spans="2:4">
      <c r="B42" s="18" t="s">
        <v>26</v>
      </c>
      <c r="C42" s="20">
        <f t="shared" ca="1" si="0"/>
        <v>0.68419999999999981</v>
      </c>
      <c r="D42" s="11">
        <v>0</v>
      </c>
    </row>
    <row r="43" spans="2:4">
      <c r="B43" s="18" t="s">
        <v>79</v>
      </c>
      <c r="C43" s="20">
        <f t="shared" ca="1" si="0"/>
        <v>0.6741999999999998</v>
      </c>
      <c r="D43" s="11">
        <v>0</v>
      </c>
    </row>
    <row r="44" spans="2:4" ht="13" thickBot="1">
      <c r="B44" s="22" t="s">
        <v>80</v>
      </c>
      <c r="C44" s="21">
        <f ca="1">RawMarketData!F32</f>
        <v>0.59034999999999993</v>
      </c>
      <c r="D44" s="12">
        <v>0</v>
      </c>
    </row>
    <row r="45" spans="2:4">
      <c r="B45" s="1"/>
      <c r="C45" s="1"/>
      <c r="D45" s="1"/>
    </row>
    <row r="46" spans="2:4">
      <c r="B46" s="1"/>
      <c r="C46" s="1"/>
      <c r="D46" s="1"/>
    </row>
    <row r="47" spans="2:4">
      <c r="B47" s="13"/>
      <c r="D47" s="1"/>
    </row>
  </sheetData>
  <protectedRanges>
    <protectedRange sqref="C11" name="Range2_1"/>
  </protectedRanges>
  <phoneticPr fontId="2" type="noConversion"/>
  <dataValidations count="2">
    <dataValidation type="list" allowBlank="1" showInputMessage="1" showErrorMessage="1" sqref="C9" xr:uid="{00000000-0002-0000-0000-000000000000}">
      <formula1>"AUD-USD"</formula1>
    </dataValidation>
    <dataValidation type="list" allowBlank="1" showInputMessage="1" showErrorMessage="1" sqref="C10" xr:uid="{00000000-0002-0000-0000-000001000000}">
      <formula1>Basis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2"/>
  <sheetViews>
    <sheetView workbookViewId="0">
      <selection activeCell="B43" sqref="B43"/>
    </sheetView>
  </sheetViews>
  <sheetFormatPr defaultRowHeight="12.5"/>
  <cols>
    <col min="1" max="1" width="9.1796875" style="40"/>
    <col min="2" max="2" width="25.453125" style="40" customWidth="1"/>
    <col min="3" max="238" width="9.1796875" style="40"/>
    <col min="239" max="239" width="10.1796875" style="40" bestFit="1" customWidth="1"/>
    <col min="240" max="240" width="9.1796875" style="40"/>
    <col min="241" max="241" width="24.26953125" style="40" bestFit="1" customWidth="1"/>
    <col min="242" max="242" width="9.1796875" style="40"/>
    <col min="243" max="243" width="8.453125" style="40" customWidth="1"/>
    <col min="244" max="494" width="9.1796875" style="40"/>
    <col min="495" max="495" width="10.1796875" style="40" bestFit="1" customWidth="1"/>
    <col min="496" max="496" width="9.1796875" style="40"/>
    <col min="497" max="497" width="24.26953125" style="40" bestFit="1" customWidth="1"/>
    <col min="498" max="498" width="9.1796875" style="40"/>
    <col min="499" max="499" width="8.453125" style="40" customWidth="1"/>
    <col min="500" max="750" width="9.1796875" style="40"/>
    <col min="751" max="751" width="10.1796875" style="40" bestFit="1" customWidth="1"/>
    <col min="752" max="752" width="9.1796875" style="40"/>
    <col min="753" max="753" width="24.26953125" style="40" bestFit="1" customWidth="1"/>
    <col min="754" max="754" width="9.1796875" style="40"/>
    <col min="755" max="755" width="8.453125" style="40" customWidth="1"/>
    <col min="756" max="1006" width="9.1796875" style="40"/>
    <col min="1007" max="1007" width="10.1796875" style="40" bestFit="1" customWidth="1"/>
    <col min="1008" max="1008" width="9.1796875" style="40"/>
    <col min="1009" max="1009" width="24.26953125" style="40" bestFit="1" customWidth="1"/>
    <col min="1010" max="1010" width="9.1796875" style="40"/>
    <col min="1011" max="1011" width="8.453125" style="40" customWidth="1"/>
    <col min="1012" max="1262" width="9.1796875" style="40"/>
    <col min="1263" max="1263" width="10.1796875" style="40" bestFit="1" customWidth="1"/>
    <col min="1264" max="1264" width="9.1796875" style="40"/>
    <col min="1265" max="1265" width="24.26953125" style="40" bestFit="1" customWidth="1"/>
    <col min="1266" max="1266" width="9.1796875" style="40"/>
    <col min="1267" max="1267" width="8.453125" style="40" customWidth="1"/>
    <col min="1268" max="1518" width="9.1796875" style="40"/>
    <col min="1519" max="1519" width="10.1796875" style="40" bestFit="1" customWidth="1"/>
    <col min="1520" max="1520" width="9.1796875" style="40"/>
    <col min="1521" max="1521" width="24.26953125" style="40" bestFit="1" customWidth="1"/>
    <col min="1522" max="1522" width="9.1796875" style="40"/>
    <col min="1523" max="1523" width="8.453125" style="40" customWidth="1"/>
    <col min="1524" max="1774" width="9.1796875" style="40"/>
    <col min="1775" max="1775" width="10.1796875" style="40" bestFit="1" customWidth="1"/>
    <col min="1776" max="1776" width="9.1796875" style="40"/>
    <col min="1777" max="1777" width="24.26953125" style="40" bestFit="1" customWidth="1"/>
    <col min="1778" max="1778" width="9.1796875" style="40"/>
    <col min="1779" max="1779" width="8.453125" style="40" customWidth="1"/>
    <col min="1780" max="2030" width="9.1796875" style="40"/>
    <col min="2031" max="2031" width="10.1796875" style="40" bestFit="1" customWidth="1"/>
    <col min="2032" max="2032" width="9.1796875" style="40"/>
    <col min="2033" max="2033" width="24.26953125" style="40" bestFit="1" customWidth="1"/>
    <col min="2034" max="2034" width="9.1796875" style="40"/>
    <col min="2035" max="2035" width="8.453125" style="40" customWidth="1"/>
    <col min="2036" max="2286" width="9.1796875" style="40"/>
    <col min="2287" max="2287" width="10.1796875" style="40" bestFit="1" customWidth="1"/>
    <col min="2288" max="2288" width="9.1796875" style="40"/>
    <col min="2289" max="2289" width="24.26953125" style="40" bestFit="1" customWidth="1"/>
    <col min="2290" max="2290" width="9.1796875" style="40"/>
    <col min="2291" max="2291" width="8.453125" style="40" customWidth="1"/>
    <col min="2292" max="2542" width="9.1796875" style="40"/>
    <col min="2543" max="2543" width="10.1796875" style="40" bestFit="1" customWidth="1"/>
    <col min="2544" max="2544" width="9.1796875" style="40"/>
    <col min="2545" max="2545" width="24.26953125" style="40" bestFit="1" customWidth="1"/>
    <col min="2546" max="2546" width="9.1796875" style="40"/>
    <col min="2547" max="2547" width="8.453125" style="40" customWidth="1"/>
    <col min="2548" max="2798" width="9.1796875" style="40"/>
    <col min="2799" max="2799" width="10.1796875" style="40" bestFit="1" customWidth="1"/>
    <col min="2800" max="2800" width="9.1796875" style="40"/>
    <col min="2801" max="2801" width="24.26953125" style="40" bestFit="1" customWidth="1"/>
    <col min="2802" max="2802" width="9.1796875" style="40"/>
    <col min="2803" max="2803" width="8.453125" style="40" customWidth="1"/>
    <col min="2804" max="3054" width="9.1796875" style="40"/>
    <col min="3055" max="3055" width="10.1796875" style="40" bestFit="1" customWidth="1"/>
    <col min="3056" max="3056" width="9.1796875" style="40"/>
    <col min="3057" max="3057" width="24.26953125" style="40" bestFit="1" customWidth="1"/>
    <col min="3058" max="3058" width="9.1796875" style="40"/>
    <col min="3059" max="3059" width="8.453125" style="40" customWidth="1"/>
    <col min="3060" max="3310" width="9.1796875" style="40"/>
    <col min="3311" max="3311" width="10.1796875" style="40" bestFit="1" customWidth="1"/>
    <col min="3312" max="3312" width="9.1796875" style="40"/>
    <col min="3313" max="3313" width="24.26953125" style="40" bestFit="1" customWidth="1"/>
    <col min="3314" max="3314" width="9.1796875" style="40"/>
    <col min="3315" max="3315" width="8.453125" style="40" customWidth="1"/>
    <col min="3316" max="3566" width="9.1796875" style="40"/>
    <col min="3567" max="3567" width="10.1796875" style="40" bestFit="1" customWidth="1"/>
    <col min="3568" max="3568" width="9.1796875" style="40"/>
    <col min="3569" max="3569" width="24.26953125" style="40" bestFit="1" customWidth="1"/>
    <col min="3570" max="3570" width="9.1796875" style="40"/>
    <col min="3571" max="3571" width="8.453125" style="40" customWidth="1"/>
    <col min="3572" max="3822" width="9.1796875" style="40"/>
    <col min="3823" max="3823" width="10.1796875" style="40" bestFit="1" customWidth="1"/>
    <col min="3824" max="3824" width="9.1796875" style="40"/>
    <col min="3825" max="3825" width="24.26953125" style="40" bestFit="1" customWidth="1"/>
    <col min="3826" max="3826" width="9.1796875" style="40"/>
    <col min="3827" max="3827" width="8.453125" style="40" customWidth="1"/>
    <col min="3828" max="4078" width="9.1796875" style="40"/>
    <col min="4079" max="4079" width="10.1796875" style="40" bestFit="1" customWidth="1"/>
    <col min="4080" max="4080" width="9.1796875" style="40"/>
    <col min="4081" max="4081" width="24.26953125" style="40" bestFit="1" customWidth="1"/>
    <col min="4082" max="4082" width="9.1796875" style="40"/>
    <col min="4083" max="4083" width="8.453125" style="40" customWidth="1"/>
    <col min="4084" max="4334" width="9.1796875" style="40"/>
    <col min="4335" max="4335" width="10.1796875" style="40" bestFit="1" customWidth="1"/>
    <col min="4336" max="4336" width="9.1796875" style="40"/>
    <col min="4337" max="4337" width="24.26953125" style="40" bestFit="1" customWidth="1"/>
    <col min="4338" max="4338" width="9.1796875" style="40"/>
    <col min="4339" max="4339" width="8.453125" style="40" customWidth="1"/>
    <col min="4340" max="4590" width="9.1796875" style="40"/>
    <col min="4591" max="4591" width="10.1796875" style="40" bestFit="1" customWidth="1"/>
    <col min="4592" max="4592" width="9.1796875" style="40"/>
    <col min="4593" max="4593" width="24.26953125" style="40" bestFit="1" customWidth="1"/>
    <col min="4594" max="4594" width="9.1796875" style="40"/>
    <col min="4595" max="4595" width="8.453125" style="40" customWidth="1"/>
    <col min="4596" max="4846" width="9.1796875" style="40"/>
    <col min="4847" max="4847" width="10.1796875" style="40" bestFit="1" customWidth="1"/>
    <col min="4848" max="4848" width="9.1796875" style="40"/>
    <col min="4849" max="4849" width="24.26953125" style="40" bestFit="1" customWidth="1"/>
    <col min="4850" max="4850" width="9.1796875" style="40"/>
    <col min="4851" max="4851" width="8.453125" style="40" customWidth="1"/>
    <col min="4852" max="5102" width="9.1796875" style="40"/>
    <col min="5103" max="5103" width="10.1796875" style="40" bestFit="1" customWidth="1"/>
    <col min="5104" max="5104" width="9.1796875" style="40"/>
    <col min="5105" max="5105" width="24.26953125" style="40" bestFit="1" customWidth="1"/>
    <col min="5106" max="5106" width="9.1796875" style="40"/>
    <col min="5107" max="5107" width="8.453125" style="40" customWidth="1"/>
    <col min="5108" max="5358" width="9.1796875" style="40"/>
    <col min="5359" max="5359" width="10.1796875" style="40" bestFit="1" customWidth="1"/>
    <col min="5360" max="5360" width="9.1796875" style="40"/>
    <col min="5361" max="5361" width="24.26953125" style="40" bestFit="1" customWidth="1"/>
    <col min="5362" max="5362" width="9.1796875" style="40"/>
    <col min="5363" max="5363" width="8.453125" style="40" customWidth="1"/>
    <col min="5364" max="5614" width="9.1796875" style="40"/>
    <col min="5615" max="5615" width="10.1796875" style="40" bestFit="1" customWidth="1"/>
    <col min="5616" max="5616" width="9.1796875" style="40"/>
    <col min="5617" max="5617" width="24.26953125" style="40" bestFit="1" customWidth="1"/>
    <col min="5618" max="5618" width="9.1796875" style="40"/>
    <col min="5619" max="5619" width="8.453125" style="40" customWidth="1"/>
    <col min="5620" max="5870" width="9.1796875" style="40"/>
    <col min="5871" max="5871" width="10.1796875" style="40" bestFit="1" customWidth="1"/>
    <col min="5872" max="5872" width="9.1796875" style="40"/>
    <col min="5873" max="5873" width="24.26953125" style="40" bestFit="1" customWidth="1"/>
    <col min="5874" max="5874" width="9.1796875" style="40"/>
    <col min="5875" max="5875" width="8.453125" style="40" customWidth="1"/>
    <col min="5876" max="6126" width="9.1796875" style="40"/>
    <col min="6127" max="6127" width="10.1796875" style="40" bestFit="1" customWidth="1"/>
    <col min="6128" max="6128" width="9.1796875" style="40"/>
    <col min="6129" max="6129" width="24.26953125" style="40" bestFit="1" customWidth="1"/>
    <col min="6130" max="6130" width="9.1796875" style="40"/>
    <col min="6131" max="6131" width="8.453125" style="40" customWidth="1"/>
    <col min="6132" max="6382" width="9.1796875" style="40"/>
    <col min="6383" max="6383" width="10.1796875" style="40" bestFit="1" customWidth="1"/>
    <col min="6384" max="6384" width="9.1796875" style="40"/>
    <col min="6385" max="6385" width="24.26953125" style="40" bestFit="1" customWidth="1"/>
    <col min="6386" max="6386" width="9.1796875" style="40"/>
    <col min="6387" max="6387" width="8.453125" style="40" customWidth="1"/>
    <col min="6388" max="6638" width="9.1796875" style="40"/>
    <col min="6639" max="6639" width="10.1796875" style="40" bestFit="1" customWidth="1"/>
    <col min="6640" max="6640" width="9.1796875" style="40"/>
    <col min="6641" max="6641" width="24.26953125" style="40" bestFit="1" customWidth="1"/>
    <col min="6642" max="6642" width="9.1796875" style="40"/>
    <col min="6643" max="6643" width="8.453125" style="40" customWidth="1"/>
    <col min="6644" max="6894" width="9.1796875" style="40"/>
    <col min="6895" max="6895" width="10.1796875" style="40" bestFit="1" customWidth="1"/>
    <col min="6896" max="6896" width="9.1796875" style="40"/>
    <col min="6897" max="6897" width="24.26953125" style="40" bestFit="1" customWidth="1"/>
    <col min="6898" max="6898" width="9.1796875" style="40"/>
    <col min="6899" max="6899" width="8.453125" style="40" customWidth="1"/>
    <col min="6900" max="7150" width="9.1796875" style="40"/>
    <col min="7151" max="7151" width="10.1796875" style="40" bestFit="1" customWidth="1"/>
    <col min="7152" max="7152" width="9.1796875" style="40"/>
    <col min="7153" max="7153" width="24.26953125" style="40" bestFit="1" customWidth="1"/>
    <col min="7154" max="7154" width="9.1796875" style="40"/>
    <col min="7155" max="7155" width="8.453125" style="40" customWidth="1"/>
    <col min="7156" max="7406" width="9.1796875" style="40"/>
    <col min="7407" max="7407" width="10.1796875" style="40" bestFit="1" customWidth="1"/>
    <col min="7408" max="7408" width="9.1796875" style="40"/>
    <col min="7409" max="7409" width="24.26953125" style="40" bestFit="1" customWidth="1"/>
    <col min="7410" max="7410" width="9.1796875" style="40"/>
    <col min="7411" max="7411" width="8.453125" style="40" customWidth="1"/>
    <col min="7412" max="7662" width="9.1796875" style="40"/>
    <col min="7663" max="7663" width="10.1796875" style="40" bestFit="1" customWidth="1"/>
    <col min="7664" max="7664" width="9.1796875" style="40"/>
    <col min="7665" max="7665" width="24.26953125" style="40" bestFit="1" customWidth="1"/>
    <col min="7666" max="7666" width="9.1796875" style="40"/>
    <col min="7667" max="7667" width="8.453125" style="40" customWidth="1"/>
    <col min="7668" max="7918" width="9.1796875" style="40"/>
    <col min="7919" max="7919" width="10.1796875" style="40" bestFit="1" customWidth="1"/>
    <col min="7920" max="7920" width="9.1796875" style="40"/>
    <col min="7921" max="7921" width="24.26953125" style="40" bestFit="1" customWidth="1"/>
    <col min="7922" max="7922" width="9.1796875" style="40"/>
    <col min="7923" max="7923" width="8.453125" style="40" customWidth="1"/>
    <col min="7924" max="8174" width="9.1796875" style="40"/>
    <col min="8175" max="8175" width="10.1796875" style="40" bestFit="1" customWidth="1"/>
    <col min="8176" max="8176" width="9.1796875" style="40"/>
    <col min="8177" max="8177" width="24.26953125" style="40" bestFit="1" customWidth="1"/>
    <col min="8178" max="8178" width="9.1796875" style="40"/>
    <col min="8179" max="8179" width="8.453125" style="40" customWidth="1"/>
    <col min="8180" max="8430" width="9.1796875" style="40"/>
    <col min="8431" max="8431" width="10.1796875" style="40" bestFit="1" customWidth="1"/>
    <col min="8432" max="8432" width="9.1796875" style="40"/>
    <col min="8433" max="8433" width="24.26953125" style="40" bestFit="1" customWidth="1"/>
    <col min="8434" max="8434" width="9.1796875" style="40"/>
    <col min="8435" max="8435" width="8.453125" style="40" customWidth="1"/>
    <col min="8436" max="8686" width="9.1796875" style="40"/>
    <col min="8687" max="8687" width="10.1796875" style="40" bestFit="1" customWidth="1"/>
    <col min="8688" max="8688" width="9.1796875" style="40"/>
    <col min="8689" max="8689" width="24.26953125" style="40" bestFit="1" customWidth="1"/>
    <col min="8690" max="8690" width="9.1796875" style="40"/>
    <col min="8691" max="8691" width="8.453125" style="40" customWidth="1"/>
    <col min="8692" max="8942" width="9.1796875" style="40"/>
    <col min="8943" max="8943" width="10.1796875" style="40" bestFit="1" customWidth="1"/>
    <col min="8944" max="8944" width="9.1796875" style="40"/>
    <col min="8945" max="8945" width="24.26953125" style="40" bestFit="1" customWidth="1"/>
    <col min="8946" max="8946" width="9.1796875" style="40"/>
    <col min="8947" max="8947" width="8.453125" style="40" customWidth="1"/>
    <col min="8948" max="9198" width="9.1796875" style="40"/>
    <col min="9199" max="9199" width="10.1796875" style="40" bestFit="1" customWidth="1"/>
    <col min="9200" max="9200" width="9.1796875" style="40"/>
    <col min="9201" max="9201" width="24.26953125" style="40" bestFit="1" customWidth="1"/>
    <col min="9202" max="9202" width="9.1796875" style="40"/>
    <col min="9203" max="9203" width="8.453125" style="40" customWidth="1"/>
    <col min="9204" max="9454" width="9.1796875" style="40"/>
    <col min="9455" max="9455" width="10.1796875" style="40" bestFit="1" customWidth="1"/>
    <col min="9456" max="9456" width="9.1796875" style="40"/>
    <col min="9457" max="9457" width="24.26953125" style="40" bestFit="1" customWidth="1"/>
    <col min="9458" max="9458" width="9.1796875" style="40"/>
    <col min="9459" max="9459" width="8.453125" style="40" customWidth="1"/>
    <col min="9460" max="9710" width="9.1796875" style="40"/>
    <col min="9711" max="9711" width="10.1796875" style="40" bestFit="1" customWidth="1"/>
    <col min="9712" max="9712" width="9.1796875" style="40"/>
    <col min="9713" max="9713" width="24.26953125" style="40" bestFit="1" customWidth="1"/>
    <col min="9714" max="9714" width="9.1796875" style="40"/>
    <col min="9715" max="9715" width="8.453125" style="40" customWidth="1"/>
    <col min="9716" max="9966" width="9.1796875" style="40"/>
    <col min="9967" max="9967" width="10.1796875" style="40" bestFit="1" customWidth="1"/>
    <col min="9968" max="9968" width="9.1796875" style="40"/>
    <col min="9969" max="9969" width="24.26953125" style="40" bestFit="1" customWidth="1"/>
    <col min="9970" max="9970" width="9.1796875" style="40"/>
    <col min="9971" max="9971" width="8.453125" style="40" customWidth="1"/>
    <col min="9972" max="10222" width="9.1796875" style="40"/>
    <col min="10223" max="10223" width="10.1796875" style="40" bestFit="1" customWidth="1"/>
    <col min="10224" max="10224" width="9.1796875" style="40"/>
    <col min="10225" max="10225" width="24.26953125" style="40" bestFit="1" customWidth="1"/>
    <col min="10226" max="10226" width="9.1796875" style="40"/>
    <col min="10227" max="10227" width="8.453125" style="40" customWidth="1"/>
    <col min="10228" max="10478" width="9.1796875" style="40"/>
    <col min="10479" max="10479" width="10.1796875" style="40" bestFit="1" customWidth="1"/>
    <col min="10480" max="10480" width="9.1796875" style="40"/>
    <col min="10481" max="10481" width="24.26953125" style="40" bestFit="1" customWidth="1"/>
    <col min="10482" max="10482" width="9.1796875" style="40"/>
    <col min="10483" max="10483" width="8.453125" style="40" customWidth="1"/>
    <col min="10484" max="10734" width="9.1796875" style="40"/>
    <col min="10735" max="10735" width="10.1796875" style="40" bestFit="1" customWidth="1"/>
    <col min="10736" max="10736" width="9.1796875" style="40"/>
    <col min="10737" max="10737" width="24.26953125" style="40" bestFit="1" customWidth="1"/>
    <col min="10738" max="10738" width="9.1796875" style="40"/>
    <col min="10739" max="10739" width="8.453125" style="40" customWidth="1"/>
    <col min="10740" max="10990" width="9.1796875" style="40"/>
    <col min="10991" max="10991" width="10.1796875" style="40" bestFit="1" customWidth="1"/>
    <col min="10992" max="10992" width="9.1796875" style="40"/>
    <col min="10993" max="10993" width="24.26953125" style="40" bestFit="1" customWidth="1"/>
    <col min="10994" max="10994" width="9.1796875" style="40"/>
    <col min="10995" max="10995" width="8.453125" style="40" customWidth="1"/>
    <col min="10996" max="11246" width="9.1796875" style="40"/>
    <col min="11247" max="11247" width="10.1796875" style="40" bestFit="1" customWidth="1"/>
    <col min="11248" max="11248" width="9.1796875" style="40"/>
    <col min="11249" max="11249" width="24.26953125" style="40" bestFit="1" customWidth="1"/>
    <col min="11250" max="11250" width="9.1796875" style="40"/>
    <col min="11251" max="11251" width="8.453125" style="40" customWidth="1"/>
    <col min="11252" max="11502" width="9.1796875" style="40"/>
    <col min="11503" max="11503" width="10.1796875" style="40" bestFit="1" customWidth="1"/>
    <col min="11504" max="11504" width="9.1796875" style="40"/>
    <col min="11505" max="11505" width="24.26953125" style="40" bestFit="1" customWidth="1"/>
    <col min="11506" max="11506" width="9.1796875" style="40"/>
    <col min="11507" max="11507" width="8.453125" style="40" customWidth="1"/>
    <col min="11508" max="11758" width="9.1796875" style="40"/>
    <col min="11759" max="11759" width="10.1796875" style="40" bestFit="1" customWidth="1"/>
    <col min="11760" max="11760" width="9.1796875" style="40"/>
    <col min="11761" max="11761" width="24.26953125" style="40" bestFit="1" customWidth="1"/>
    <col min="11762" max="11762" width="9.1796875" style="40"/>
    <col min="11763" max="11763" width="8.453125" style="40" customWidth="1"/>
    <col min="11764" max="12014" width="9.1796875" style="40"/>
    <col min="12015" max="12015" width="10.1796875" style="40" bestFit="1" customWidth="1"/>
    <col min="12016" max="12016" width="9.1796875" style="40"/>
    <col min="12017" max="12017" width="24.26953125" style="40" bestFit="1" customWidth="1"/>
    <col min="12018" max="12018" width="9.1796875" style="40"/>
    <col min="12019" max="12019" width="8.453125" style="40" customWidth="1"/>
    <col min="12020" max="12270" width="9.1796875" style="40"/>
    <col min="12271" max="12271" width="10.1796875" style="40" bestFit="1" customWidth="1"/>
    <col min="12272" max="12272" width="9.1796875" style="40"/>
    <col min="12273" max="12273" width="24.26953125" style="40" bestFit="1" customWidth="1"/>
    <col min="12274" max="12274" width="9.1796875" style="40"/>
    <col min="12275" max="12275" width="8.453125" style="40" customWidth="1"/>
    <col min="12276" max="12526" width="9.1796875" style="40"/>
    <col min="12527" max="12527" width="10.1796875" style="40" bestFit="1" customWidth="1"/>
    <col min="12528" max="12528" width="9.1796875" style="40"/>
    <col min="12529" max="12529" width="24.26953125" style="40" bestFit="1" customWidth="1"/>
    <col min="12530" max="12530" width="9.1796875" style="40"/>
    <col min="12531" max="12531" width="8.453125" style="40" customWidth="1"/>
    <col min="12532" max="12782" width="9.1796875" style="40"/>
    <col min="12783" max="12783" width="10.1796875" style="40" bestFit="1" customWidth="1"/>
    <col min="12784" max="12784" width="9.1796875" style="40"/>
    <col min="12785" max="12785" width="24.26953125" style="40" bestFit="1" customWidth="1"/>
    <col min="12786" max="12786" width="9.1796875" style="40"/>
    <col min="12787" max="12787" width="8.453125" style="40" customWidth="1"/>
    <col min="12788" max="13038" width="9.1796875" style="40"/>
    <col min="13039" max="13039" width="10.1796875" style="40" bestFit="1" customWidth="1"/>
    <col min="13040" max="13040" width="9.1796875" style="40"/>
    <col min="13041" max="13041" width="24.26953125" style="40" bestFit="1" customWidth="1"/>
    <col min="13042" max="13042" width="9.1796875" style="40"/>
    <col min="13043" max="13043" width="8.453125" style="40" customWidth="1"/>
    <col min="13044" max="13294" width="9.1796875" style="40"/>
    <col min="13295" max="13295" width="10.1796875" style="40" bestFit="1" customWidth="1"/>
    <col min="13296" max="13296" width="9.1796875" style="40"/>
    <col min="13297" max="13297" width="24.26953125" style="40" bestFit="1" customWidth="1"/>
    <col min="13298" max="13298" width="9.1796875" style="40"/>
    <col min="13299" max="13299" width="8.453125" style="40" customWidth="1"/>
    <col min="13300" max="13550" width="9.1796875" style="40"/>
    <col min="13551" max="13551" width="10.1796875" style="40" bestFit="1" customWidth="1"/>
    <col min="13552" max="13552" width="9.1796875" style="40"/>
    <col min="13553" max="13553" width="24.26953125" style="40" bestFit="1" customWidth="1"/>
    <col min="13554" max="13554" width="9.1796875" style="40"/>
    <col min="13555" max="13555" width="8.453125" style="40" customWidth="1"/>
    <col min="13556" max="13806" width="9.1796875" style="40"/>
    <col min="13807" max="13807" width="10.1796875" style="40" bestFit="1" customWidth="1"/>
    <col min="13808" max="13808" width="9.1796875" style="40"/>
    <col min="13809" max="13809" width="24.26953125" style="40" bestFit="1" customWidth="1"/>
    <col min="13810" max="13810" width="9.1796875" style="40"/>
    <col min="13811" max="13811" width="8.453125" style="40" customWidth="1"/>
    <col min="13812" max="14062" width="9.1796875" style="40"/>
    <col min="14063" max="14063" width="10.1796875" style="40" bestFit="1" customWidth="1"/>
    <col min="14064" max="14064" width="9.1796875" style="40"/>
    <col min="14065" max="14065" width="24.26953125" style="40" bestFit="1" customWidth="1"/>
    <col min="14066" max="14066" width="9.1796875" style="40"/>
    <col min="14067" max="14067" width="8.453125" style="40" customWidth="1"/>
    <col min="14068" max="14318" width="9.1796875" style="40"/>
    <col min="14319" max="14319" width="10.1796875" style="40" bestFit="1" customWidth="1"/>
    <col min="14320" max="14320" width="9.1796875" style="40"/>
    <col min="14321" max="14321" width="24.26953125" style="40" bestFit="1" customWidth="1"/>
    <col min="14322" max="14322" width="9.1796875" style="40"/>
    <col min="14323" max="14323" width="8.453125" style="40" customWidth="1"/>
    <col min="14324" max="14574" width="9.1796875" style="40"/>
    <col min="14575" max="14575" width="10.1796875" style="40" bestFit="1" customWidth="1"/>
    <col min="14576" max="14576" width="9.1796875" style="40"/>
    <col min="14577" max="14577" width="24.26953125" style="40" bestFit="1" customWidth="1"/>
    <col min="14578" max="14578" width="9.1796875" style="40"/>
    <col min="14579" max="14579" width="8.453125" style="40" customWidth="1"/>
    <col min="14580" max="14830" width="9.1796875" style="40"/>
    <col min="14831" max="14831" width="10.1796875" style="40" bestFit="1" customWidth="1"/>
    <col min="14832" max="14832" width="9.1796875" style="40"/>
    <col min="14833" max="14833" width="24.26953125" style="40" bestFit="1" customWidth="1"/>
    <col min="14834" max="14834" width="9.1796875" style="40"/>
    <col min="14835" max="14835" width="8.453125" style="40" customWidth="1"/>
    <col min="14836" max="15086" width="9.1796875" style="40"/>
    <col min="15087" max="15087" width="10.1796875" style="40" bestFit="1" customWidth="1"/>
    <col min="15088" max="15088" width="9.1796875" style="40"/>
    <col min="15089" max="15089" width="24.26953125" style="40" bestFit="1" customWidth="1"/>
    <col min="15090" max="15090" width="9.1796875" style="40"/>
    <col min="15091" max="15091" width="8.453125" style="40" customWidth="1"/>
    <col min="15092" max="15342" width="9.1796875" style="40"/>
    <col min="15343" max="15343" width="10.1796875" style="40" bestFit="1" customWidth="1"/>
    <col min="15344" max="15344" width="9.1796875" style="40"/>
    <col min="15345" max="15345" width="24.26953125" style="40" bestFit="1" customWidth="1"/>
    <col min="15346" max="15346" width="9.1796875" style="40"/>
    <col min="15347" max="15347" width="8.453125" style="40" customWidth="1"/>
    <col min="15348" max="15598" width="9.1796875" style="40"/>
    <col min="15599" max="15599" width="10.1796875" style="40" bestFit="1" customWidth="1"/>
    <col min="15600" max="15600" width="9.1796875" style="40"/>
    <col min="15601" max="15601" width="24.26953125" style="40" bestFit="1" customWidth="1"/>
    <col min="15602" max="15602" width="9.1796875" style="40"/>
    <col min="15603" max="15603" width="8.453125" style="40" customWidth="1"/>
    <col min="15604" max="15854" width="9.1796875" style="40"/>
    <col min="15855" max="15855" width="10.1796875" style="40" bestFit="1" customWidth="1"/>
    <col min="15856" max="15856" width="9.1796875" style="40"/>
    <col min="15857" max="15857" width="24.26953125" style="40" bestFit="1" customWidth="1"/>
    <col min="15858" max="15858" width="9.1796875" style="40"/>
    <col min="15859" max="15859" width="8.453125" style="40" customWidth="1"/>
    <col min="15860" max="16110" width="9.1796875" style="40"/>
    <col min="16111" max="16111" width="10.1796875" style="40" bestFit="1" customWidth="1"/>
    <col min="16112" max="16112" width="9.1796875" style="40"/>
    <col min="16113" max="16113" width="24.26953125" style="40" bestFit="1" customWidth="1"/>
    <col min="16114" max="16114" width="9.1796875" style="40"/>
    <col min="16115" max="16115" width="8.453125" style="40" customWidth="1"/>
    <col min="16116" max="16384" width="9.1796875" style="40"/>
  </cols>
  <sheetData>
    <row r="2" spans="2:6">
      <c r="B2" s="40" t="s">
        <v>69</v>
      </c>
    </row>
    <row r="4" spans="2:6">
      <c r="C4" s="40" t="s">
        <v>38</v>
      </c>
      <c r="D4" s="40" t="s">
        <v>39</v>
      </c>
      <c r="E4" s="40" t="s">
        <v>40</v>
      </c>
      <c r="F4" s="40" t="s">
        <v>70</v>
      </c>
    </row>
    <row r="5" spans="2:6">
      <c r="B5" s="40" t="s">
        <v>41</v>
      </c>
      <c r="C5" s="40">
        <f ca="1">[5]!blp($B5,C$4)</f>
        <v>-1.01</v>
      </c>
      <c r="D5" s="40">
        <f ca="1">[5]!blp($B5,D$4)</f>
        <v>-0.9</v>
      </c>
      <c r="E5" s="40">
        <f ca="1">(C5+D5)/2</f>
        <v>-0.95500000000000007</v>
      </c>
      <c r="F5" s="40">
        <f ca="1">$E$7+E5/10000</f>
        <v>0.82825449999999989</v>
      </c>
    </row>
    <row r="6" spans="2:6">
      <c r="B6" s="40" t="s">
        <v>42</v>
      </c>
      <c r="C6" s="40">
        <f ca="1">[5]!blp($B6,C$4)</f>
        <v>-3.91</v>
      </c>
      <c r="D6" s="40">
        <f ca="1">[5]!blp($B6,D$4)</f>
        <v>-3.89</v>
      </c>
      <c r="E6" s="40">
        <f t="shared" ref="E6:E32" ca="1" si="0">(C6+D6)/2</f>
        <v>-3.9000000000000004</v>
      </c>
      <c r="F6" s="40">
        <f t="shared" ref="F6:F32" ca="1" si="1">$E$7+E6/10000</f>
        <v>0.82795999999999992</v>
      </c>
    </row>
    <row r="7" spans="2:6">
      <c r="B7" s="40" t="s">
        <v>43</v>
      </c>
      <c r="C7" s="40">
        <f ca="1">[5]!blp($B7,C$4)</f>
        <v>0.82809999999999995</v>
      </c>
      <c r="D7" s="40">
        <f ca="1">[5]!blp($B7,D$4)</f>
        <v>0.8286</v>
      </c>
      <c r="E7" s="40">
        <f t="shared" ca="1" si="0"/>
        <v>0.82834999999999992</v>
      </c>
      <c r="F7" s="40">
        <f t="shared" ca="1" si="1"/>
        <v>0.82843283499999987</v>
      </c>
    </row>
    <row r="8" spans="2:6">
      <c r="B8" s="40" t="s">
        <v>44</v>
      </c>
      <c r="C8" s="40">
        <f ca="1">[5]!blp($B8,C$4)</f>
        <v>-0.98</v>
      </c>
      <c r="D8" s="40">
        <f ca="1">[5]!blp($B8,D$4)</f>
        <v>-0.95</v>
      </c>
      <c r="E8" s="40">
        <f t="shared" ca="1" si="0"/>
        <v>-0.96499999999999997</v>
      </c>
      <c r="F8" s="40">
        <f t="shared" ca="1" si="1"/>
        <v>0.82825349999999986</v>
      </c>
    </row>
    <row r="9" spans="2:6">
      <c r="B9" s="40" t="s">
        <v>45</v>
      </c>
      <c r="C9" s="40">
        <f ca="1">[5]!blp($B9,C$4)</f>
        <v>-6.83</v>
      </c>
      <c r="D9" s="40">
        <f ca="1">[5]!blp($B9,D$4)</f>
        <v>-6.63</v>
      </c>
      <c r="E9" s="40">
        <f t="shared" ca="1" si="0"/>
        <v>-6.73</v>
      </c>
      <c r="F9" s="40">
        <f t="shared" ca="1" si="1"/>
        <v>0.82767699999999989</v>
      </c>
    </row>
    <row r="10" spans="2:6">
      <c r="B10" s="40" t="s">
        <v>46</v>
      </c>
      <c r="C10" s="40">
        <f ca="1">[5]!blp($B10,C$4)</f>
        <v>-13.54</v>
      </c>
      <c r="D10" s="40">
        <f ca="1">[5]!blp($B10,D$4)</f>
        <v>-13.34</v>
      </c>
      <c r="E10" s="40">
        <f t="shared" ca="1" si="0"/>
        <v>-13.44</v>
      </c>
      <c r="F10" s="40">
        <f t="shared" ca="1" si="1"/>
        <v>0.82700599999999991</v>
      </c>
    </row>
    <row r="11" spans="2:6">
      <c r="B11" s="40" t="s">
        <v>47</v>
      </c>
      <c r="C11" s="40">
        <f ca="1">[5]!blp($B11,C$4)</f>
        <v>-20.350000000000001</v>
      </c>
      <c r="D11" s="40">
        <f ca="1">[5]!blp($B11,D$4)</f>
        <v>-20.149999999999999</v>
      </c>
      <c r="E11" s="40">
        <f t="shared" ca="1" si="0"/>
        <v>-20.25</v>
      </c>
      <c r="F11" s="40">
        <f t="shared" ca="1" si="1"/>
        <v>0.82632499999999987</v>
      </c>
    </row>
    <row r="12" spans="2:6">
      <c r="B12" s="40" t="s">
        <v>48</v>
      </c>
      <c r="C12" s="40">
        <f ca="1">[5]!blp($B12,C$4)</f>
        <v>-29.87</v>
      </c>
      <c r="D12" s="40">
        <f ca="1">[5]!blp($B12,D$4)</f>
        <v>-29.67</v>
      </c>
      <c r="E12" s="40">
        <f t="shared" ca="1" si="0"/>
        <v>-29.770000000000003</v>
      </c>
      <c r="F12" s="40">
        <f t="shared" ca="1" si="1"/>
        <v>0.82537299999999991</v>
      </c>
    </row>
    <row r="13" spans="2:6">
      <c r="B13" s="40" t="s">
        <v>49</v>
      </c>
      <c r="C13" s="40">
        <f ca="1">[5]!blp($B13,C$4)</f>
        <v>-60.08</v>
      </c>
      <c r="D13" s="40">
        <f ca="1">[5]!blp($B13,D$4)</f>
        <v>-59.48</v>
      </c>
      <c r="E13" s="40">
        <f t="shared" ca="1" si="0"/>
        <v>-59.78</v>
      </c>
      <c r="F13" s="40">
        <f t="shared" ca="1" si="1"/>
        <v>0.82237199999999988</v>
      </c>
    </row>
    <row r="14" spans="2:6">
      <c r="B14" s="40" t="s">
        <v>50</v>
      </c>
      <c r="C14" s="40">
        <f ca="1">[5]!blp($B14,C$4)</f>
        <v>-89.16</v>
      </c>
      <c r="D14" s="40">
        <f ca="1">[5]!blp($B14,D$4)</f>
        <v>-88.16</v>
      </c>
      <c r="E14" s="40">
        <f t="shared" ca="1" si="0"/>
        <v>-88.66</v>
      </c>
      <c r="F14" s="40">
        <f t="shared" ca="1" si="1"/>
        <v>0.81948399999999988</v>
      </c>
    </row>
    <row r="15" spans="2:6">
      <c r="B15" s="40" t="s">
        <v>51</v>
      </c>
      <c r="C15" s="40">
        <f ca="1">[5]!blp($B15,C$4)</f>
        <v>-117.6</v>
      </c>
      <c r="D15" s="40">
        <f ca="1">[5]!blp($B15,D$4)</f>
        <v>-116.1</v>
      </c>
      <c r="E15" s="40">
        <f t="shared" ca="1" si="0"/>
        <v>-116.85</v>
      </c>
      <c r="F15" s="40">
        <f t="shared" ca="1" si="1"/>
        <v>0.81666499999999997</v>
      </c>
    </row>
    <row r="16" spans="2:6">
      <c r="B16" s="40" t="s">
        <v>52</v>
      </c>
      <c r="C16" s="40">
        <f ca="1">[5]!blp($B16,C$4)</f>
        <v>-145.83000000000001</v>
      </c>
      <c r="D16" s="40">
        <f ca="1">[5]!blp($B16,D$4)</f>
        <v>-144.59</v>
      </c>
      <c r="E16" s="40">
        <f t="shared" ca="1" si="0"/>
        <v>-145.21</v>
      </c>
      <c r="F16" s="40">
        <f t="shared" ca="1" si="1"/>
        <v>0.81382899999999991</v>
      </c>
    </row>
    <row r="17" spans="2:6">
      <c r="B17" s="40" t="s">
        <v>53</v>
      </c>
      <c r="C17" s="40">
        <f ca="1">[5]!blp($B17,C$4)</f>
        <v>-174.05</v>
      </c>
      <c r="D17" s="40">
        <f ca="1">[5]!blp($B17,D$4)</f>
        <v>-173.01</v>
      </c>
      <c r="E17" s="40">
        <f t="shared" ca="1" si="0"/>
        <v>-173.53</v>
      </c>
      <c r="F17" s="40">
        <f t="shared" ca="1" si="1"/>
        <v>0.81099699999999997</v>
      </c>
    </row>
    <row r="18" spans="2:6">
      <c r="B18" s="40" t="s">
        <v>54</v>
      </c>
      <c r="C18" s="40">
        <f ca="1">[5]!blp($B18,C$4)</f>
        <v>-256.94</v>
      </c>
      <c r="D18" s="40">
        <f ca="1">[5]!blp($B18,D$4)</f>
        <v>-254.39</v>
      </c>
      <c r="E18" s="40">
        <f t="shared" ca="1" si="0"/>
        <v>-255.66499999999999</v>
      </c>
      <c r="F18" s="40">
        <f t="shared" ca="1" si="1"/>
        <v>0.80278349999999987</v>
      </c>
    </row>
    <row r="19" spans="2:6">
      <c r="B19" s="40" t="s">
        <v>55</v>
      </c>
      <c r="C19" s="40">
        <f ca="1">[5]!blp($B19,C$4)</f>
        <v>-339.11</v>
      </c>
      <c r="D19" s="40">
        <f ca="1">[5]!blp($B19,D$4)</f>
        <v>-335.77</v>
      </c>
      <c r="E19" s="40">
        <f t="shared" ca="1" si="0"/>
        <v>-337.44</v>
      </c>
      <c r="F19" s="40">
        <f t="shared" ca="1" si="1"/>
        <v>0.79460599999999992</v>
      </c>
    </row>
    <row r="20" spans="2:6">
      <c r="B20" s="40" t="s">
        <v>56</v>
      </c>
      <c r="C20" s="40">
        <f ca="1">[5]!blp($B20,C$4)</f>
        <v>-416</v>
      </c>
      <c r="D20" s="40">
        <f ca="1">[5]!blp($B20,D$4)</f>
        <v>-409</v>
      </c>
      <c r="E20" s="40">
        <f t="shared" ca="1" si="0"/>
        <v>-412.5</v>
      </c>
      <c r="F20" s="40">
        <f t="shared" ca="1" si="1"/>
        <v>0.78709999999999991</v>
      </c>
    </row>
    <row r="21" spans="2:6">
      <c r="B21" s="40" t="s">
        <v>57</v>
      </c>
      <c r="C21" s="40">
        <f ca="1">[5]!blp($B21,C$4)</f>
        <v>-493.05</v>
      </c>
      <c r="D21" s="40">
        <f ca="1">[5]!blp($B21,D$4)</f>
        <v>-488.81</v>
      </c>
      <c r="E21" s="40">
        <f t="shared" ca="1" si="0"/>
        <v>-490.93</v>
      </c>
      <c r="F21" s="40">
        <f t="shared" ca="1" si="1"/>
        <v>0.77925699999999987</v>
      </c>
    </row>
    <row r="22" spans="2:6">
      <c r="B22" s="40" t="s">
        <v>58</v>
      </c>
      <c r="C22" s="40">
        <f ca="1">[5]!blp($B22,C$4)</f>
        <v>-649</v>
      </c>
      <c r="D22" s="40">
        <f ca="1">[5]!blp($B22,D$4)</f>
        <v>-634</v>
      </c>
      <c r="E22" s="40">
        <f t="shared" ca="1" si="0"/>
        <v>-641.5</v>
      </c>
      <c r="F22" s="40">
        <f t="shared" ca="1" si="1"/>
        <v>0.76419999999999988</v>
      </c>
    </row>
    <row r="23" spans="2:6">
      <c r="B23" s="40" t="s">
        <v>59</v>
      </c>
      <c r="C23" s="40">
        <f ca="1">[5]!blp($B23,C$4)</f>
        <v>-901</v>
      </c>
      <c r="D23" s="40">
        <f ca="1">[5]!blp($B23,D$4)</f>
        <v>-871</v>
      </c>
      <c r="E23" s="40">
        <f t="shared" ca="1" si="0"/>
        <v>-886</v>
      </c>
      <c r="F23" s="40">
        <f t="shared" ca="1" si="1"/>
        <v>0.73974999999999991</v>
      </c>
    </row>
    <row r="24" spans="2:6">
      <c r="B24" s="40" t="s">
        <v>60</v>
      </c>
      <c r="C24" s="40">
        <f ca="1">[5]!blp($B24,C$4)</f>
        <v>-1119</v>
      </c>
      <c r="D24" s="40">
        <f ca="1">[5]!blp($B24,D$4)</f>
        <v>-1069</v>
      </c>
      <c r="E24" s="40">
        <f t="shared" ca="1" si="0"/>
        <v>-1094</v>
      </c>
      <c r="F24" s="40">
        <f t="shared" ca="1" si="1"/>
        <v>0.71894999999999998</v>
      </c>
    </row>
    <row r="25" spans="2:6">
      <c r="B25" s="40" t="s">
        <v>61</v>
      </c>
      <c r="C25" s="40">
        <f ca="1">[5]!blp($B25,C$4)</f>
        <v>-1293</v>
      </c>
      <c r="D25" s="40">
        <f ca="1">[5]!blp($B25,D$4)</f>
        <v>-1243</v>
      </c>
      <c r="E25" s="40">
        <f t="shared" ca="1" si="0"/>
        <v>-1268</v>
      </c>
      <c r="F25" s="40">
        <f t="shared" ca="1" si="1"/>
        <v>0.7015499999999999</v>
      </c>
    </row>
    <row r="26" spans="2:6">
      <c r="B26" s="40" t="s">
        <v>62</v>
      </c>
      <c r="C26" s="40">
        <f ca="1">[5]!blp($B26,C$4)</f>
        <v>-1410</v>
      </c>
      <c r="D26" s="40">
        <f ca="1">[5]!blp($B26,D$4)</f>
        <v>-1385</v>
      </c>
      <c r="E26" s="40">
        <f t="shared" ca="1" si="0"/>
        <v>-1397.5</v>
      </c>
      <c r="F26" s="40">
        <f t="shared" ca="1" si="1"/>
        <v>0.68859999999999988</v>
      </c>
    </row>
    <row r="27" spans="2:6">
      <c r="B27" s="40" t="s">
        <v>63</v>
      </c>
      <c r="C27" s="40" t="str">
        <f ca="1">[5]!blp($B27,C$4)</f>
        <v>#N/A N/A</v>
      </c>
      <c r="D27" s="40" t="str">
        <f ca="1">[5]!blp($B27,D$4)</f>
        <v>#N/A N/A</v>
      </c>
      <c r="E27" s="40" t="e">
        <f t="shared" ca="1" si="0"/>
        <v>#VALUE!</v>
      </c>
      <c r="F27" s="40" t="e">
        <f t="shared" ca="1" si="1"/>
        <v>#VALUE!</v>
      </c>
    </row>
    <row r="28" spans="2:6">
      <c r="B28" s="40" t="s">
        <v>64</v>
      </c>
      <c r="C28" s="40">
        <f ca="1">[5]!blp($B28,C$4)</f>
        <v>-1703.63</v>
      </c>
      <c r="D28" s="40">
        <f ca="1">[5]!blp($B28,D$4)</f>
        <v>-1631.7</v>
      </c>
      <c r="E28" s="40">
        <f t="shared" ca="1" si="0"/>
        <v>-1667.665</v>
      </c>
      <c r="F28" s="40">
        <f t="shared" ca="1" si="1"/>
        <v>0.66158349999999988</v>
      </c>
    </row>
    <row r="29" spans="2:6">
      <c r="B29" s="40" t="s">
        <v>65</v>
      </c>
      <c r="C29" s="40">
        <f ca="1">[5]!blp($B29,C$4)</f>
        <v>-1805</v>
      </c>
      <c r="D29" s="40">
        <f ca="1">[5]!blp($B29,D$4)</f>
        <v>-1765</v>
      </c>
      <c r="E29" s="40">
        <f t="shared" ca="1" si="0"/>
        <v>-1785</v>
      </c>
      <c r="F29" s="40">
        <f t="shared" ca="1" si="1"/>
        <v>0.64984999999999993</v>
      </c>
    </row>
    <row r="30" spans="2:6">
      <c r="B30" s="40" t="s">
        <v>66</v>
      </c>
      <c r="C30" s="40">
        <f ca="1">[5]!blp($B30,C$4)</f>
        <v>-1937.2</v>
      </c>
      <c r="D30" s="40">
        <f ca="1">[5]!blp($B30,D$4)</f>
        <v>-1850.35</v>
      </c>
      <c r="E30" s="40">
        <f t="shared" ca="1" si="0"/>
        <v>-1893.7750000000001</v>
      </c>
      <c r="F30" s="40">
        <f t="shared" ca="1" si="1"/>
        <v>0.63897249999999994</v>
      </c>
    </row>
    <row r="31" spans="2:6">
      <c r="B31" s="40" t="s">
        <v>67</v>
      </c>
      <c r="C31" s="40">
        <f ca="1">[5]!blp($B31,C$4)</f>
        <v>-2340</v>
      </c>
      <c r="D31" s="40">
        <f ca="1">[5]!blp($B31,D$4)</f>
        <v>-2250</v>
      </c>
      <c r="E31" s="40">
        <f t="shared" ca="1" si="0"/>
        <v>-2295</v>
      </c>
      <c r="F31" s="40">
        <f t="shared" ca="1" si="1"/>
        <v>0.59884999999999988</v>
      </c>
    </row>
    <row r="32" spans="2:6">
      <c r="B32" s="40" t="s">
        <v>68</v>
      </c>
      <c r="C32" s="40">
        <f ca="1">[5]!blp($B32,C$4)</f>
        <v>-2440</v>
      </c>
      <c r="D32" s="40">
        <f ca="1">[5]!blp($B32,D$4)</f>
        <v>-2320</v>
      </c>
      <c r="E32" s="40">
        <f t="shared" ca="1" si="0"/>
        <v>-2380</v>
      </c>
      <c r="F32" s="40">
        <f t="shared" ca="1" si="1"/>
        <v>0.59034999999999993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AUDUSDFxCurves</vt:lpstr>
      <vt:lpstr>RawMarketData</vt:lpstr>
      <vt:lpstr>Basis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amistry</dc:creator>
  <cp:lastModifiedBy>alex watt</cp:lastModifiedBy>
  <dcterms:created xsi:type="dcterms:W3CDTF">2008-05-20T05:30:45Z</dcterms:created>
  <dcterms:modified xsi:type="dcterms:W3CDTF">2018-01-13T05:17:08Z</dcterms:modified>
</cp:coreProperties>
</file>