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480" yWindow="90" windowWidth="12315" windowHeight="13035" tabRatio="719" activeTab="3" xr2:uid="{00000000-000D-0000-FFFF-FFFF00000000}"/>
  </bookViews>
  <sheets>
    <sheet name="Table of Contents" sheetId="5" r:id="rId1"/>
    <sheet name="GetInfo &amp; GetInstrumentInfo" sheetId="6" r:id="rId2"/>
    <sheet name="Forward Curves" sheetId="8" r:id="rId3"/>
    <sheet name="Curve Data" sheetId="7" r:id="rId4"/>
  </sheets>
  <definedNames>
    <definedName name="Curve1">'GetInfo &amp; GetInstrumentInfo'!$D$10</definedName>
    <definedName name="Curve2">'GetInfo &amp; GetInstrumentInfo'!$D$11</definedName>
    <definedName name="CurveList">'GetInfo &amp; GetInstrumentInfo'!$B$8:$B$77</definedName>
    <definedName name="CurveName1">'GetInfo &amp; GetInstrumentInfo'!$E$8</definedName>
    <definedName name="CurveName2">'GetInfo &amp; GetInstrumentInfo'!$E$9</definedName>
    <definedName name="CurveType">'GetInfo &amp; GetInstrumentInfo'!$E$5</definedName>
    <definedName name="IRCurveOIS">'Curve Data'!$A$5</definedName>
    <definedName name="Market">'GetInfo &amp; GetInstrumentInfo'!$E$7</definedName>
  </definedNames>
  <calcPr calcId="171027" calcOnSave="0"/>
</workbook>
</file>

<file path=xl/calcChain.xml><?xml version="1.0" encoding="utf-8"?>
<calcChain xmlns="http://schemas.openxmlformats.org/spreadsheetml/2006/main">
  <c r="D11" i="6" l="1"/>
  <c r="E4" i="6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D8" i="7" a="1"/>
  <c r="A8" i="7" a="1"/>
  <c r="K10" i="7"/>
  <c r="K51" i="7"/>
  <c r="K91" i="7"/>
  <c r="K11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14" i="7"/>
  <c r="K30" i="7"/>
  <c r="K46" i="7"/>
  <c r="K62" i="7"/>
  <c r="K78" i="7"/>
  <c r="K94" i="7"/>
  <c r="K110" i="7"/>
  <c r="K15" i="7"/>
  <c r="K31" i="7"/>
  <c r="K47" i="7"/>
  <c r="K63" i="7"/>
  <c r="K79" i="7"/>
  <c r="K95" i="7"/>
  <c r="K111" i="7"/>
  <c r="K26" i="7"/>
  <c r="K50" i="7"/>
  <c r="K66" i="7"/>
  <c r="K98" i="7"/>
  <c r="K122" i="7"/>
  <c r="K35" i="7"/>
  <c r="K67" i="7"/>
  <c r="K99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22" i="7"/>
  <c r="K38" i="7"/>
  <c r="K54" i="7"/>
  <c r="K70" i="7"/>
  <c r="K86" i="7"/>
  <c r="K102" i="7"/>
  <c r="K118" i="7"/>
  <c r="K126" i="7"/>
  <c r="K23" i="7"/>
  <c r="K39" i="7"/>
  <c r="K55" i="7"/>
  <c r="K71" i="7"/>
  <c r="K87" i="7"/>
  <c r="K103" i="7"/>
  <c r="K127" i="7"/>
  <c r="K42" i="7"/>
  <c r="K74" i="7"/>
  <c r="K106" i="7"/>
  <c r="K19" i="7"/>
  <c r="K59" i="7"/>
  <c r="K107" i="7"/>
  <c r="K119" i="7"/>
  <c r="K43" i="7"/>
  <c r="K83" i="7"/>
  <c r="K123" i="7"/>
  <c r="K82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7" i="7"/>
  <c r="K25" i="7"/>
  <c r="K33" i="7"/>
  <c r="K41" i="7"/>
  <c r="K49" i="7"/>
  <c r="K57" i="7"/>
  <c r="K65" i="7"/>
  <c r="K73" i="7"/>
  <c r="K81" i="7"/>
  <c r="K89" i="7"/>
  <c r="K97" i="7"/>
  <c r="K105" i="7"/>
  <c r="K113" i="7"/>
  <c r="K121" i="7"/>
  <c r="K129" i="7"/>
  <c r="K18" i="7"/>
  <c r="K34" i="7"/>
  <c r="K58" i="7"/>
  <c r="K90" i="7"/>
  <c r="K114" i="7"/>
  <c r="K27" i="7"/>
  <c r="K75" i="7"/>
  <c r="K115" i="7"/>
  <c r="K9" i="7"/>
  <c r="J10" i="7"/>
  <c r="J18" i="7"/>
  <c r="J26" i="7"/>
  <c r="J34" i="7"/>
  <c r="J42" i="7"/>
  <c r="J50" i="7"/>
  <c r="J58" i="7"/>
  <c r="J66" i="7"/>
  <c r="J74" i="7"/>
  <c r="J82" i="7"/>
  <c r="J90" i="7"/>
  <c r="J98" i="7"/>
  <c r="J106" i="7"/>
  <c r="J114" i="7"/>
  <c r="J122" i="7"/>
  <c r="J33" i="7"/>
  <c r="J81" i="7"/>
  <c r="J129" i="7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25" i="7"/>
  <c r="J89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26" i="7"/>
  <c r="J41" i="7"/>
  <c r="J97" i="7"/>
  <c r="J13" i="7"/>
  <c r="J21" i="7"/>
  <c r="J29" i="7"/>
  <c r="J37" i="7"/>
  <c r="J45" i="7"/>
  <c r="J53" i="7"/>
  <c r="J61" i="7"/>
  <c r="J69" i="7"/>
  <c r="J77" i="7"/>
  <c r="J85" i="7"/>
  <c r="J93" i="7"/>
  <c r="J101" i="7"/>
  <c r="J109" i="7"/>
  <c r="J117" i="7"/>
  <c r="J125" i="7"/>
  <c r="J65" i="7"/>
  <c r="J105" i="7"/>
  <c r="J14" i="7"/>
  <c r="J22" i="7"/>
  <c r="J30" i="7"/>
  <c r="J38" i="7"/>
  <c r="J46" i="7"/>
  <c r="J54" i="7"/>
  <c r="J62" i="7"/>
  <c r="J70" i="7"/>
  <c r="J78" i="7"/>
  <c r="J86" i="7"/>
  <c r="J94" i="7"/>
  <c r="J102" i="7"/>
  <c r="J110" i="7"/>
  <c r="J118" i="7"/>
  <c r="J17" i="7"/>
  <c r="J73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49" i="7"/>
  <c r="J113" i="7"/>
  <c r="J16" i="7"/>
  <c r="J24" i="7"/>
  <c r="J32" i="7"/>
  <c r="J40" i="7"/>
  <c r="J48" i="7"/>
  <c r="J56" i="7"/>
  <c r="J64" i="7"/>
  <c r="J72" i="7"/>
  <c r="J80" i="7"/>
  <c r="J88" i="7"/>
  <c r="J96" i="7"/>
  <c r="J104" i="7"/>
  <c r="J112" i="7"/>
  <c r="J120" i="7"/>
  <c r="J128" i="7"/>
  <c r="J57" i="7"/>
  <c r="J121" i="7"/>
  <c r="J9" i="7"/>
  <c r="E8" i="7" l="1"/>
  <c r="E12" i="7"/>
  <c r="E16" i="7"/>
  <c r="E20" i="7"/>
  <c r="E24" i="7"/>
  <c r="E28" i="7"/>
  <c r="E32" i="7"/>
  <c r="E36" i="7"/>
  <c r="E40" i="7"/>
  <c r="E13" i="7"/>
  <c r="E21" i="7"/>
  <c r="E29" i="7"/>
  <c r="E37" i="7"/>
  <c r="D10" i="7"/>
  <c r="D18" i="7"/>
  <c r="D26" i="7"/>
  <c r="D34" i="7"/>
  <c r="E10" i="7"/>
  <c r="E22" i="7"/>
  <c r="E30" i="7"/>
  <c r="E38" i="7"/>
  <c r="E11" i="7"/>
  <c r="E19" i="7"/>
  <c r="E23" i="7"/>
  <c r="E31" i="7"/>
  <c r="E35" i="7"/>
  <c r="D8" i="7"/>
  <c r="D16" i="7"/>
  <c r="D24" i="7"/>
  <c r="D32" i="7"/>
  <c r="D40" i="7"/>
  <c r="D9" i="7"/>
  <c r="D13" i="7"/>
  <c r="D17" i="7"/>
  <c r="D21" i="7"/>
  <c r="D25" i="7"/>
  <c r="D29" i="7"/>
  <c r="D33" i="7"/>
  <c r="D37" i="7"/>
  <c r="E9" i="7"/>
  <c r="E17" i="7"/>
  <c r="E25" i="7"/>
  <c r="E33" i="7"/>
  <c r="D14" i="7"/>
  <c r="D22" i="7"/>
  <c r="D30" i="7"/>
  <c r="D38" i="7"/>
  <c r="E14" i="7"/>
  <c r="E18" i="7"/>
  <c r="E26" i="7"/>
  <c r="E34" i="7"/>
  <c r="E15" i="7"/>
  <c r="E27" i="7"/>
  <c r="E39" i="7"/>
  <c r="D12" i="7"/>
  <c r="D20" i="7"/>
  <c r="D28" i="7"/>
  <c r="D36" i="7"/>
  <c r="D11" i="7"/>
  <c r="D15" i="7"/>
  <c r="D19" i="7"/>
  <c r="D23" i="7"/>
  <c r="D27" i="7"/>
  <c r="D31" i="7"/>
  <c r="D35" i="7"/>
  <c r="D39" i="7"/>
  <c r="B8" i="7"/>
  <c r="B12" i="7"/>
  <c r="B16" i="7"/>
  <c r="B20" i="7"/>
  <c r="B24" i="7"/>
  <c r="B28" i="7"/>
  <c r="B32" i="7"/>
  <c r="B36" i="7"/>
  <c r="B40" i="7"/>
  <c r="B13" i="7"/>
  <c r="B21" i="7"/>
  <c r="B29" i="7"/>
  <c r="B37" i="7"/>
  <c r="A10" i="7"/>
  <c r="A18" i="7"/>
  <c r="A26" i="7"/>
  <c r="A34" i="7"/>
  <c r="B10" i="7"/>
  <c r="B18" i="7"/>
  <c r="B26" i="7"/>
  <c r="B34" i="7"/>
  <c r="B11" i="7"/>
  <c r="B19" i="7"/>
  <c r="B23" i="7"/>
  <c r="B27" i="7"/>
  <c r="B35" i="7"/>
  <c r="B39" i="7"/>
  <c r="A8" i="7"/>
  <c r="A16" i="7"/>
  <c r="A24" i="7"/>
  <c r="A32" i="7"/>
  <c r="A40" i="7"/>
  <c r="A9" i="7"/>
  <c r="A13" i="7"/>
  <c r="A17" i="7"/>
  <c r="A21" i="7"/>
  <c r="A25" i="7"/>
  <c r="A29" i="7"/>
  <c r="A33" i="7"/>
  <c r="A37" i="7"/>
  <c r="B9" i="7"/>
  <c r="B17" i="7"/>
  <c r="B25" i="7"/>
  <c r="B33" i="7"/>
  <c r="A14" i="7"/>
  <c r="A22" i="7"/>
  <c r="A30" i="7"/>
  <c r="A38" i="7"/>
  <c r="B14" i="7"/>
  <c r="B22" i="7"/>
  <c r="B30" i="7"/>
  <c r="B38" i="7"/>
  <c r="B15" i="7"/>
  <c r="B31" i="7"/>
  <c r="A12" i="7"/>
  <c r="A20" i="7"/>
  <c r="A28" i="7"/>
  <c r="A36" i="7"/>
  <c r="A11" i="7"/>
  <c r="A15" i="7"/>
  <c r="A19" i="7"/>
  <c r="A23" i="7"/>
  <c r="A27" i="7"/>
  <c r="A31" i="7"/>
  <c r="A35" i="7"/>
  <c r="A39" i="7"/>
  <c r="I114" i="7"/>
  <c r="I98" i="7"/>
  <c r="I82" i="7"/>
  <c r="I66" i="7"/>
  <c r="I50" i="7"/>
  <c r="I34" i="7"/>
  <c r="I18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25" i="7"/>
  <c r="I17" i="7"/>
  <c r="I122" i="7"/>
  <c r="I106" i="7"/>
  <c r="I90" i="7"/>
  <c r="I74" i="7"/>
  <c r="I58" i="7"/>
  <c r="I42" i="7"/>
  <c r="I26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6" i="7"/>
  <c r="I127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I119" i="7"/>
  <c r="I125" i="7"/>
  <c r="I117" i="7"/>
  <c r="I109" i="7"/>
  <c r="I101" i="7"/>
  <c r="I93" i="7"/>
  <c r="I85" i="7"/>
  <c r="I77" i="7"/>
  <c r="I69" i="7"/>
  <c r="I61" i="7"/>
  <c r="I53" i="7"/>
  <c r="I45" i="7"/>
  <c r="I37" i="7"/>
  <c r="I29" i="7"/>
  <c r="I21" i="7"/>
  <c r="I13" i="7"/>
  <c r="I111" i="7"/>
  <c r="I124" i="7"/>
  <c r="I116" i="7"/>
  <c r="I108" i="7"/>
  <c r="I100" i="7"/>
  <c r="I92" i="7"/>
  <c r="I84" i="7"/>
  <c r="I76" i="7"/>
  <c r="I68" i="7"/>
  <c r="I60" i="7"/>
  <c r="I52" i="7"/>
  <c r="I44" i="7"/>
  <c r="I36" i="7"/>
  <c r="I28" i="7"/>
  <c r="I20" i="7"/>
  <c r="I12" i="7"/>
  <c r="I10" i="7"/>
  <c r="I9" i="7" s="1"/>
  <c r="I123" i="7"/>
  <c r="I115" i="7"/>
  <c r="I107" i="7"/>
  <c r="I99" i="7"/>
  <c r="I91" i="7"/>
  <c r="I83" i="7"/>
  <c r="I75" i="7"/>
  <c r="I67" i="7"/>
  <c r="I59" i="7"/>
  <c r="I51" i="7"/>
  <c r="I43" i="7"/>
  <c r="I35" i="7"/>
  <c r="I27" i="7"/>
  <c r="I19" i="7"/>
  <c r="I11" i="7"/>
  <c r="H13" i="7"/>
  <c r="H19" i="7"/>
  <c r="H25" i="7"/>
  <c r="H27" i="7"/>
  <c r="H31" i="7"/>
  <c r="H33" i="7"/>
  <c r="H35" i="7"/>
  <c r="H37" i="7"/>
  <c r="H39" i="7"/>
  <c r="H45" i="7"/>
  <c r="H49" i="7"/>
  <c r="H51" i="7"/>
  <c r="H53" i="7"/>
  <c r="H55" i="7"/>
  <c r="H57" i="7"/>
  <c r="H59" i="7"/>
  <c r="H61" i="7"/>
  <c r="H63" i="7"/>
  <c r="H65" i="7"/>
  <c r="H67" i="7"/>
  <c r="H69" i="7"/>
  <c r="H71" i="7"/>
  <c r="H73" i="7"/>
  <c r="H75" i="7"/>
  <c r="H77" i="7"/>
  <c r="H79" i="7"/>
  <c r="H81" i="7"/>
  <c r="H83" i="7"/>
  <c r="H85" i="7"/>
  <c r="H87" i="7"/>
  <c r="H89" i="7"/>
  <c r="H91" i="7"/>
  <c r="H93" i="7"/>
  <c r="H95" i="7"/>
  <c r="H97" i="7"/>
  <c r="H99" i="7"/>
  <c r="H101" i="7"/>
  <c r="H103" i="7"/>
  <c r="H105" i="7"/>
  <c r="H107" i="7"/>
  <c r="H109" i="7"/>
  <c r="H111" i="7"/>
  <c r="H113" i="7"/>
  <c r="H115" i="7"/>
  <c r="H117" i="7"/>
  <c r="H119" i="7"/>
  <c r="H121" i="7"/>
  <c r="H123" i="7"/>
  <c r="H125" i="7"/>
  <c r="H127" i="7"/>
  <c r="H129" i="7"/>
  <c r="H17" i="7"/>
  <c r="H43" i="7"/>
  <c r="H11" i="7"/>
  <c r="H15" i="7"/>
  <c r="H23" i="7"/>
  <c r="H29" i="7"/>
  <c r="H47" i="7"/>
  <c r="H21" i="7"/>
  <c r="H41" i="7"/>
  <c r="H10" i="7"/>
  <c r="H9" i="7" s="1"/>
  <c r="H14" i="7"/>
  <c r="H16" i="7"/>
  <c r="H20" i="7"/>
  <c r="H24" i="7"/>
  <c r="H28" i="7"/>
  <c r="H30" i="7"/>
  <c r="H34" i="7"/>
  <c r="H36" i="7"/>
  <c r="H38" i="7"/>
  <c r="H40" i="7"/>
  <c r="H42" i="7"/>
  <c r="H44" i="7"/>
  <c r="H46" i="7"/>
  <c r="H50" i="7"/>
  <c r="H52" i="7"/>
  <c r="H54" i="7"/>
  <c r="H56" i="7"/>
  <c r="H58" i="7"/>
  <c r="H60" i="7"/>
  <c r="H62" i="7"/>
  <c r="H64" i="7"/>
  <c r="H66" i="7"/>
  <c r="H68" i="7"/>
  <c r="H70" i="7"/>
  <c r="H72" i="7"/>
  <c r="H74" i="7"/>
  <c r="H76" i="7"/>
  <c r="H78" i="7"/>
  <c r="H80" i="7"/>
  <c r="H82" i="7"/>
  <c r="H84" i="7"/>
  <c r="H86" i="7"/>
  <c r="H88" i="7"/>
  <c r="H90" i="7"/>
  <c r="H92" i="7"/>
  <c r="H94" i="7"/>
  <c r="H96" i="7"/>
  <c r="H98" i="7"/>
  <c r="H100" i="7"/>
  <c r="H102" i="7"/>
  <c r="H104" i="7"/>
  <c r="H106" i="7"/>
  <c r="H108" i="7"/>
  <c r="H110" i="7"/>
  <c r="H112" i="7"/>
  <c r="H114" i="7"/>
  <c r="H116" i="7"/>
  <c r="H118" i="7"/>
  <c r="H120" i="7"/>
  <c r="H122" i="7"/>
  <c r="H124" i="7"/>
  <c r="H126" i="7"/>
  <c r="H128" i="7"/>
  <c r="H12" i="7"/>
  <c r="H18" i="7"/>
  <c r="H22" i="7"/>
  <c r="H26" i="7"/>
  <c r="H32" i="7"/>
  <c r="H48" i="7"/>
  <c r="D10" i="6" l="1"/>
  <c r="B49" i="5"/>
  <c r="B2" i="6"/>
  <c r="B8" i="6" a="1"/>
  <c r="B14" i="6" l="1"/>
  <c r="B22" i="6"/>
  <c r="B30" i="6"/>
  <c r="B38" i="6"/>
  <c r="B46" i="6"/>
  <c r="B54" i="6"/>
  <c r="B62" i="6"/>
  <c r="B70" i="6"/>
  <c r="B12" i="6"/>
  <c r="B20" i="6"/>
  <c r="B36" i="6"/>
  <c r="B52" i="6"/>
  <c r="B68" i="6"/>
  <c r="B76" i="6"/>
  <c r="B19" i="6"/>
  <c r="B35" i="6"/>
  <c r="B51" i="6"/>
  <c r="B67" i="6"/>
  <c r="B10" i="6"/>
  <c r="B26" i="6"/>
  <c r="B42" i="6"/>
  <c r="B58" i="6"/>
  <c r="B74" i="6"/>
  <c r="B17" i="6"/>
  <c r="B33" i="6"/>
  <c r="B41" i="6"/>
  <c r="B57" i="6"/>
  <c r="B73" i="6"/>
  <c r="B16" i="6"/>
  <c r="B24" i="6"/>
  <c r="B40" i="6"/>
  <c r="B48" i="6"/>
  <c r="B64" i="6"/>
  <c r="B15" i="6"/>
  <c r="B23" i="6"/>
  <c r="B31" i="6"/>
  <c r="B39" i="6"/>
  <c r="B47" i="6"/>
  <c r="B55" i="6"/>
  <c r="B63" i="6"/>
  <c r="B71" i="6"/>
  <c r="B13" i="6"/>
  <c r="B21" i="6"/>
  <c r="B29" i="6"/>
  <c r="B37" i="6"/>
  <c r="B45" i="6"/>
  <c r="B53" i="6"/>
  <c r="B61" i="6"/>
  <c r="B69" i="6"/>
  <c r="B77" i="6"/>
  <c r="B28" i="6"/>
  <c r="B44" i="6"/>
  <c r="B60" i="6"/>
  <c r="B11" i="6"/>
  <c r="B27" i="6"/>
  <c r="B43" i="6"/>
  <c r="B59" i="6"/>
  <c r="B75" i="6"/>
  <c r="B18" i="6"/>
  <c r="B34" i="6"/>
  <c r="B50" i="6"/>
  <c r="B66" i="6"/>
  <c r="B9" i="6"/>
  <c r="B25" i="6"/>
  <c r="B49" i="6"/>
  <c r="B65" i="6"/>
  <c r="B8" i="6"/>
  <c r="B32" i="6"/>
  <c r="B56" i="6"/>
  <c r="B72" i="6"/>
</calcChain>
</file>

<file path=xl/sharedStrings.xml><?xml version="1.0" encoding="utf-8"?>
<sst xmlns="http://schemas.openxmlformats.org/spreadsheetml/2006/main" count="31" uniqueCount="25">
  <si>
    <t>RateCurve</t>
  </si>
  <si>
    <t>PricingStructureType</t>
  </si>
  <si>
    <t>MarketName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</si>
  <si>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</si>
  <si>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</si>
  <si>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</si>
  <si>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</si>
  <si>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</si>
  <si>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</si>
  <si>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Current version:</t>
  </si>
  <si>
    <t>GetCurves</t>
  </si>
  <si>
    <t>Properties</t>
  </si>
  <si>
    <t>CurveList</t>
  </si>
  <si>
    <t>Page 1. Subscribe for Curves and Surfaces</t>
  </si>
  <si>
    <t>CurveName</t>
  </si>
  <si>
    <t>AUD-BBR-BBSW-3M</t>
  </si>
  <si>
    <t>Function</t>
  </si>
  <si>
    <t>Market</t>
  </si>
  <si>
    <t>QR_LIVE</t>
  </si>
  <si>
    <t>Date</t>
  </si>
  <si>
    <t>DF</t>
  </si>
  <si>
    <t>f</t>
  </si>
  <si>
    <t>Curve1</t>
  </si>
  <si>
    <t>Curve2</t>
  </si>
  <si>
    <t>AUD-BBR-BBSW-6M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</si>
</sst>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0.00000"/>
  </numFmts>
  <fonts count="4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>
      <alignment horizontal="right" vertical="center"/>
    </xf>
    <xf numFmtId="19" fontId="13" fillId="23" borderId="6" applyNumberFormat="0" applyBorder="0">
      <alignment horizontal="left" vertical="center"/>
    </xf>
    <xf numFmtId="2" fontId="14" fillId="24" borderId="0">
      <alignment horizontal="center" vertical="center"/>
    </xf>
    <xf numFmtId="2" fontId="14" fillId="24" borderId="7" applyBorder="0">
      <alignment horizontal="left" vertical="center"/>
    </xf>
    <xf numFmtId="0" fontId="13" fillId="23" borderId="0">
      <alignment horizontal="right" vertical="center"/>
    </xf>
    <xf numFmtId="19" fontId="15" fillId="23" borderId="8" applyNumberFormat="0" applyBorder="0">
      <alignment horizontal="left" vertical="center" indent="1"/>
    </xf>
    <xf numFmtId="2" fontId="16" fillId="24" borderId="9" applyBorder="0">
      <alignment horizontal="left" vertical="center" indent="1"/>
    </xf>
    <xf numFmtId="2" fontId="16" fillId="24" borderId="10" applyBorder="0">
      <alignment horizontal="center" vertical="center"/>
    </xf>
    <xf numFmtId="0" fontId="17" fillId="7" borderId="1" applyNumberFormat="0" applyAlignment="0" applyProtection="0"/>
    <xf numFmtId="2" fontId="18" fillId="25" borderId="11" applyBorder="0">
      <alignment horizontal="left" vertical="center" indent="1"/>
    </xf>
    <xf numFmtId="0" fontId="18" fillId="25" borderId="0">
      <alignment horizontal="right" vertical="center"/>
    </xf>
    <xf numFmtId="2" fontId="1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5" fillId="27" borderId="13" applyNumberFormat="0" applyBorder="0">
      <alignment horizontal="left" vertical="center"/>
    </xf>
    <xf numFmtId="15" fontId="15" fillId="27" borderId="10" applyNumberFormat="0" applyBorder="0">
      <alignment horizontal="right" vertical="center"/>
    </xf>
    <xf numFmtId="19" fontId="15" fillId="27" borderId="14" applyNumberFormat="0" applyBorder="0">
      <alignment horizontal="right" vertical="center"/>
    </xf>
    <xf numFmtId="2" fontId="16" fillId="28" borderId="15" applyBorder="0">
      <alignment horizontal="left" vertical="center" indent="1"/>
    </xf>
    <xf numFmtId="2" fontId="16" fillId="28" borderId="7" applyNumberFormat="0">
      <alignment horizontal="center" vertical="center"/>
    </xf>
    <xf numFmtId="2" fontId="16" fillId="28" borderId="7" applyNumberFormat="0" applyBorder="0">
      <alignment horizontal="left" vertical="center"/>
    </xf>
    <xf numFmtId="2" fontId="1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5" fontId="22" fillId="0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18" fillId="34" borderId="21" applyNumberFormat="0" applyBorder="0">
      <alignment horizontal="left" vertical="center" indent="1"/>
    </xf>
    <xf numFmtId="0" fontId="18" fillId="34" borderId="0">
      <alignment horizontal="right" vertical="center"/>
    </xf>
    <xf numFmtId="19" fontId="1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166" fontId="27" fillId="37" borderId="0" applyNumberFormat="0" applyBorder="0">
      <alignment horizontal="right" vertical="center"/>
    </xf>
    <xf numFmtId="166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7" fontId="29" fillId="39" borderId="0">
      <alignment horizontal="center" vertical="center"/>
    </xf>
    <xf numFmtId="168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18" fillId="42" borderId="7" applyNumberFormat="0" applyBorder="0">
      <alignment horizontal="right" vertical="center"/>
    </xf>
    <xf numFmtId="2" fontId="1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  <xf numFmtId="0" fontId="1" fillId="31" borderId="0"/>
    <xf numFmtId="0" fontId="1" fillId="45" borderId="0"/>
    <xf numFmtId="0" fontId="1" fillId="0" borderId="0"/>
    <xf numFmtId="0" fontId="1" fillId="31" borderId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31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6" fillId="45" borderId="0" xfId="98" applyFont="1" applyFill="1"/>
    <xf numFmtId="0" fontId="37" fillId="44" borderId="24" xfId="99" applyFont="1" applyFill="1" applyBorder="1"/>
    <xf numFmtId="0" fontId="38" fillId="44" borderId="4" xfId="100" applyFont="1" applyFill="1" applyBorder="1" applyAlignment="1">
      <alignment vertical="center"/>
    </xf>
    <xf numFmtId="0" fontId="36" fillId="42" borderId="0" xfId="98" applyFont="1" applyFill="1"/>
    <xf numFmtId="0" fontId="36" fillId="0" borderId="25" xfId="98" applyFont="1" applyFill="1" applyBorder="1"/>
    <xf numFmtId="0" fontId="39" fillId="0" borderId="25" xfId="101" applyFont="1" applyFill="1" applyBorder="1" applyAlignment="1">
      <alignment horizontal="right"/>
    </xf>
    <xf numFmtId="0" fontId="36" fillId="0" borderId="0" xfId="98" applyFont="1" applyFill="1" applyBorder="1"/>
    <xf numFmtId="0" fontId="40" fillId="0" borderId="0" xfId="98" applyFont="1" applyFill="1" applyBorder="1"/>
    <xf numFmtId="0" fontId="41" fillId="0" borderId="0" xfId="98" applyFont="1" applyFill="1" applyBorder="1"/>
    <xf numFmtId="14" fontId="36" fillId="0" borderId="0" xfId="98" applyNumberFormat="1" applyFont="1" applyFill="1" applyBorder="1"/>
    <xf numFmtId="0" fontId="43" fillId="0" borderId="0" xfId="102" applyFont="1" applyFill="1" applyBorder="1" applyAlignment="1" applyProtection="1"/>
    <xf numFmtId="0" fontId="42" fillId="0" borderId="0" xfId="103" applyFill="1" applyBorder="1" applyAlignment="1" applyProtection="1"/>
    <xf numFmtId="0" fontId="42" fillId="0" borderId="0" xfId="102" applyFill="1" applyBorder="1" applyAlignment="1" applyProtection="1"/>
    <xf numFmtId="0" fontId="44" fillId="0" borderId="0" xfId="102" applyFont="1" applyFill="1" applyBorder="1" applyAlignment="1" applyProtection="1"/>
    <xf numFmtId="0" fontId="45" fillId="0" borderId="0" xfId="98" applyFont="1" applyFill="1" applyBorder="1"/>
    <xf numFmtId="0" fontId="45" fillId="0" borderId="0" xfId="98" applyFont="1" applyFill="1" applyBorder="1" applyAlignment="1">
      <alignment horizontal="right"/>
    </xf>
    <xf numFmtId="0" fontId="23" fillId="0" borderId="0" xfId="0" applyFont="1"/>
    <xf numFmtId="0" fontId="0" fillId="46" borderId="0" xfId="0" applyFill="1"/>
    <xf numFmtId="0" fontId="46" fillId="47" borderId="0" xfId="0" applyFont="1" applyFill="1"/>
    <xf numFmtId="0" fontId="46" fillId="48" borderId="26" xfId="0" applyFont="1" applyFill="1" applyBorder="1"/>
    <xf numFmtId="0" fontId="0" fillId="49" borderId="0" xfId="0" applyFill="1"/>
    <xf numFmtId="0" fontId="0" fillId="50" borderId="0" xfId="0" applyFill="1"/>
    <xf numFmtId="0" fontId="0" fillId="0" borderId="0" xfId="0" applyAlignment="1">
      <alignment horizontal="left"/>
    </xf>
    <xf numFmtId="0" fontId="46" fillId="47" borderId="0" xfId="0" applyFont="1" applyFill="1" applyAlignment="1">
      <alignment horizontal="left"/>
    </xf>
    <xf numFmtId="14" fontId="46" fillId="47" borderId="0" xfId="0" applyNumberFormat="1" applyFont="1" applyFill="1" applyAlignment="1">
      <alignment horizontal="left"/>
    </xf>
    <xf numFmtId="10" fontId="0" fillId="0" borderId="0" xfId="108" applyNumberFormat="1" applyFont="1"/>
    <xf numFmtId="0" fontId="48" fillId="45" borderId="0" xfId="0" applyFont="1" applyFill="1" applyBorder="1" applyAlignment="1">
      <alignment horizontal="center"/>
    </xf>
    <xf numFmtId="10" fontId="48" fillId="45" borderId="0" xfId="106" applyNumberFormat="1" applyFont="1" applyFill="1" applyBorder="1" applyAlignment="1">
      <alignment horizontal="center"/>
    </xf>
    <xf numFmtId="14" fontId="36" fillId="45" borderId="0" xfId="0" applyNumberFormat="1" applyFont="1" applyFill="1" applyBorder="1"/>
    <xf numFmtId="169" fontId="36" fillId="45" borderId="0" xfId="0" applyNumberFormat="1" applyFont="1" applyFill="1" applyBorder="1"/>
    <xf numFmtId="10" fontId="36" fillId="45" borderId="0" xfId="106" applyNumberFormat="1" applyFont="1" applyFill="1" applyBorder="1"/>
    <xf numFmtId="14" fontId="0" fillId="0" borderId="0" xfId="0" applyNumberFormat="1" applyAlignment="1">
      <alignment horizontal="left"/>
    </xf>
    <xf numFmtId="0" fontId="48" fillId="51" borderId="0" xfId="0" applyFont="1" applyFill="1" applyBorder="1" applyAlignment="1">
      <alignment horizontal="center"/>
    </xf>
    <xf numFmtId="10" fontId="48" fillId="51" borderId="0" xfId="106" applyNumberFormat="1" applyFont="1" applyFill="1" applyBorder="1" applyAlignment="1">
      <alignment horizontal="center"/>
    </xf>
    <xf numFmtId="169" fontId="36" fillId="51" borderId="0" xfId="0" applyNumberFormat="1" applyFont="1" applyFill="1" applyBorder="1"/>
    <xf numFmtId="10" fontId="36" fillId="51" borderId="0" xfId="106" applyNumberFormat="1" applyFont="1" applyFill="1" applyBorder="1"/>
  </cellXfs>
  <cellStyles count="10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104" xr:uid="{00000000-0005-0000-0000-00001E000000}"/>
    <cellStyle name="Currency0" xfId="31" xr:uid="{00000000-0005-0000-0000-00001F000000}"/>
    <cellStyle name="Date" xfId="32" xr:uid="{00000000-0005-0000-0000-000020000000}"/>
    <cellStyle name="Explanatory Text" xfId="33" builtinId="53" customBuiltin="1"/>
    <cellStyle name="Fixed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yperlink" xfId="103" builtinId="8"/>
    <cellStyle name="Hyperlink_nabCapital IR Curves Simple v2.5" xfId="102" xr:uid="{00000000-0005-0000-0000-000029000000}"/>
    <cellStyle name="InfoDataColumn" xfId="40" xr:uid="{00000000-0005-0000-0000-00002A000000}"/>
    <cellStyle name="InfoDataRow" xfId="41" xr:uid="{00000000-0005-0000-0000-00002B000000}"/>
    <cellStyle name="InfoLabelColumn" xfId="42" xr:uid="{00000000-0005-0000-0000-00002C000000}"/>
    <cellStyle name="InfoLabelRow" xfId="43" xr:uid="{00000000-0005-0000-0000-00002D000000}"/>
    <cellStyle name="InfolDataColumn" xfId="44" xr:uid="{00000000-0005-0000-0000-00002E000000}"/>
    <cellStyle name="InformationalData" xfId="45" xr:uid="{00000000-0005-0000-0000-00002F000000}"/>
    <cellStyle name="InformationalLabel" xfId="46" xr:uid="{00000000-0005-0000-0000-000030000000}"/>
    <cellStyle name="InformationalLabelTop" xfId="47" xr:uid="{00000000-0005-0000-0000-000031000000}"/>
    <cellStyle name="Input" xfId="48" builtinId="20" customBuiltin="1"/>
    <cellStyle name="InputData" xfId="49" xr:uid="{00000000-0005-0000-0000-000033000000}"/>
    <cellStyle name="InputDataColumn" xfId="50" xr:uid="{00000000-0005-0000-0000-000034000000}"/>
    <cellStyle name="InputDataRow" xfId="51" xr:uid="{00000000-0005-0000-0000-000035000000}"/>
    <cellStyle name="InputLabel" xfId="52" xr:uid="{00000000-0005-0000-0000-000036000000}"/>
    <cellStyle name="InputLabelColumn" xfId="53" xr:uid="{00000000-0005-0000-0000-000037000000}"/>
    <cellStyle name="InputLabelRow" xfId="54" xr:uid="{00000000-0005-0000-0000-000038000000}"/>
    <cellStyle name="InputLabelTop" xfId="55" xr:uid="{00000000-0005-0000-0000-000039000000}"/>
    <cellStyle name="IntermediateData" xfId="56" xr:uid="{00000000-0005-0000-0000-00003A000000}"/>
    <cellStyle name="IntermediateDataColumn" xfId="57" xr:uid="{00000000-0005-0000-0000-00003B000000}"/>
    <cellStyle name="IntermediateDataRow" xfId="58" xr:uid="{00000000-0005-0000-0000-00003C000000}"/>
    <cellStyle name="IntermediateLabel" xfId="59" xr:uid="{00000000-0005-0000-0000-00003D000000}"/>
    <cellStyle name="IntermediateLabelColumn" xfId="60" xr:uid="{00000000-0005-0000-0000-00003E000000}"/>
    <cellStyle name="IntermediateLabelRow" xfId="61" xr:uid="{00000000-0005-0000-0000-00003F000000}"/>
    <cellStyle name="InvalidCell" xfId="62" xr:uid="{00000000-0005-0000-0000-000040000000}"/>
    <cellStyle name="Linked Cell" xfId="63" builtinId="24" customBuiltin="1"/>
    <cellStyle name="Neutral" xfId="64" builtinId="28" customBuiltin="1"/>
    <cellStyle name="NewSheet" xfId="65" xr:uid="{00000000-0005-0000-0000-000043000000}"/>
    <cellStyle name="Normal" xfId="0" builtinId="0"/>
    <cellStyle name="Normal - Style1" xfId="66" xr:uid="{00000000-0005-0000-0000-000045000000}"/>
    <cellStyle name="Normal 2" xfId="105" xr:uid="{00000000-0005-0000-0000-000046000000}"/>
    <cellStyle name="Normal_Calibrating IR Curves" xfId="101" xr:uid="{00000000-0005-0000-0000-000047000000}"/>
    <cellStyle name="Normal_CDS Pricer" xfId="99" xr:uid="{00000000-0005-0000-0000-000048000000}"/>
    <cellStyle name="Normal_Models" xfId="100" xr:uid="{00000000-0005-0000-0000-000049000000}"/>
    <cellStyle name="Normal_nabCapital IR Curves Simple v2.5" xfId="98" xr:uid="{00000000-0005-0000-0000-00004A000000}"/>
    <cellStyle name="Note" xfId="67" builtinId="10" customBuiltin="1"/>
    <cellStyle name="ObjectDataColumn" xfId="68" xr:uid="{00000000-0005-0000-0000-00004C000000}"/>
    <cellStyle name="ObjectDataRow" xfId="69" xr:uid="{00000000-0005-0000-0000-00004D000000}"/>
    <cellStyle name="ObjectLabelColumn" xfId="70" xr:uid="{00000000-0005-0000-0000-00004E000000}"/>
    <cellStyle name="ObjectLabelRow" xfId="71" xr:uid="{00000000-0005-0000-0000-00004F000000}"/>
    <cellStyle name="Output" xfId="72" builtinId="21" customBuiltin="1"/>
    <cellStyle name="OutputData" xfId="73" xr:uid="{00000000-0005-0000-0000-000051000000}"/>
    <cellStyle name="OutputDataColumn" xfId="74" xr:uid="{00000000-0005-0000-0000-000052000000}"/>
    <cellStyle name="OutputDataRow" xfId="75" xr:uid="{00000000-0005-0000-0000-000053000000}"/>
    <cellStyle name="OutputLabel" xfId="76" xr:uid="{00000000-0005-0000-0000-000054000000}"/>
    <cellStyle name="OutputLabelColumn" xfId="77" xr:uid="{00000000-0005-0000-0000-000055000000}"/>
    <cellStyle name="OutputLabelRow" xfId="78" xr:uid="{00000000-0005-0000-0000-000056000000}"/>
    <cellStyle name="PanelLabel" xfId="79" xr:uid="{00000000-0005-0000-0000-000057000000}"/>
    <cellStyle name="Percent" xfId="108" builtinId="5"/>
    <cellStyle name="Percent 2" xfId="106" xr:uid="{00000000-0005-0000-0000-000059000000}"/>
    <cellStyle name="Percent 3" xfId="107" xr:uid="{00000000-0005-0000-0000-00005A000000}"/>
    <cellStyle name="PersonalDataColumn" xfId="80" xr:uid="{00000000-0005-0000-0000-00005B000000}"/>
    <cellStyle name="PersonalDataRow" xfId="81" xr:uid="{00000000-0005-0000-0000-00005C000000}"/>
    <cellStyle name="PersonalLabelColumn" xfId="82" xr:uid="{00000000-0005-0000-0000-00005D000000}"/>
    <cellStyle name="PersonalLabelRow" xfId="83" xr:uid="{00000000-0005-0000-0000-00005E000000}"/>
    <cellStyle name="result" xfId="84" xr:uid="{00000000-0005-0000-0000-00005F000000}"/>
    <cellStyle name="spreads" xfId="85" xr:uid="{00000000-0005-0000-0000-000060000000}"/>
    <cellStyle name="Style 1" xfId="86" xr:uid="{00000000-0005-0000-0000-000061000000}"/>
    <cellStyle name="swaptn" xfId="87" xr:uid="{00000000-0005-0000-0000-000062000000}"/>
    <cellStyle name="TableDataColumn" xfId="88" xr:uid="{00000000-0005-0000-0000-000063000000}"/>
    <cellStyle name="TableDataRow" xfId="89" xr:uid="{00000000-0005-0000-0000-000064000000}"/>
    <cellStyle name="TableLabelColumn" xfId="90" xr:uid="{00000000-0005-0000-0000-000065000000}"/>
    <cellStyle name="TableLabelRow" xfId="91" xr:uid="{00000000-0005-0000-0000-000066000000}"/>
    <cellStyle name="TableLabelTop" xfId="92" xr:uid="{00000000-0005-0000-0000-000067000000}"/>
    <cellStyle name="Title" xfId="93" builtinId="15" customBuiltin="1"/>
    <cellStyle name="Total" xfId="94" builtinId="25" customBuiltin="1"/>
    <cellStyle name="Warning Text" xfId="95" builtinId="11" customBuiltin="1"/>
    <cellStyle name="桁区切り_NewDemo" xfId="96" xr:uid="{00000000-0005-0000-0000-00006B000000}"/>
    <cellStyle name="標準_NewDemo" xfId="97" xr:uid="{00000000-0005-0000-0000-00006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Data'!$H$7:$H$8</c:f>
              <c:strCache>
                <c:ptCount val="2"/>
                <c:pt idx="0">
                  <c:v>Curve1</c:v>
                </c:pt>
                <c:pt idx="1">
                  <c:v>f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'Curve Data'!$G$9:$G$129</c:f>
              <c:numCache>
                <c:formatCode>m/d/yyyy</c:formatCode>
                <c:ptCount val="121"/>
                <c:pt idx="0">
                  <c:v>43134</c:v>
                </c:pt>
                <c:pt idx="1">
                  <c:v>43141</c:v>
                </c:pt>
                <c:pt idx="2">
                  <c:v>43148</c:v>
                </c:pt>
                <c:pt idx="3">
                  <c:v>43155</c:v>
                </c:pt>
                <c:pt idx="4">
                  <c:v>43162</c:v>
                </c:pt>
                <c:pt idx="5">
                  <c:v>43169</c:v>
                </c:pt>
                <c:pt idx="6">
                  <c:v>43176</c:v>
                </c:pt>
                <c:pt idx="7">
                  <c:v>43183</c:v>
                </c:pt>
                <c:pt idx="8">
                  <c:v>43190</c:v>
                </c:pt>
                <c:pt idx="9">
                  <c:v>43197</c:v>
                </c:pt>
                <c:pt idx="10">
                  <c:v>43204</c:v>
                </c:pt>
                <c:pt idx="11">
                  <c:v>43211</c:v>
                </c:pt>
                <c:pt idx="12">
                  <c:v>43218</c:v>
                </c:pt>
                <c:pt idx="13">
                  <c:v>43225</c:v>
                </c:pt>
                <c:pt idx="14">
                  <c:v>43232</c:v>
                </c:pt>
                <c:pt idx="15">
                  <c:v>43239</c:v>
                </c:pt>
                <c:pt idx="16">
                  <c:v>43246</c:v>
                </c:pt>
                <c:pt idx="17">
                  <c:v>43253</c:v>
                </c:pt>
                <c:pt idx="18">
                  <c:v>43260</c:v>
                </c:pt>
                <c:pt idx="19">
                  <c:v>43267</c:v>
                </c:pt>
                <c:pt idx="20">
                  <c:v>43274</c:v>
                </c:pt>
                <c:pt idx="21">
                  <c:v>43281</c:v>
                </c:pt>
                <c:pt idx="22">
                  <c:v>43288</c:v>
                </c:pt>
                <c:pt idx="23">
                  <c:v>43295</c:v>
                </c:pt>
                <c:pt idx="24">
                  <c:v>43302</c:v>
                </c:pt>
                <c:pt idx="25">
                  <c:v>43309</c:v>
                </c:pt>
                <c:pt idx="26">
                  <c:v>43316</c:v>
                </c:pt>
                <c:pt idx="27">
                  <c:v>43323</c:v>
                </c:pt>
                <c:pt idx="28">
                  <c:v>43330</c:v>
                </c:pt>
                <c:pt idx="29">
                  <c:v>43337</c:v>
                </c:pt>
                <c:pt idx="30">
                  <c:v>43344</c:v>
                </c:pt>
                <c:pt idx="31">
                  <c:v>43351</c:v>
                </c:pt>
                <c:pt idx="32">
                  <c:v>43358</c:v>
                </c:pt>
                <c:pt idx="33">
                  <c:v>43365</c:v>
                </c:pt>
                <c:pt idx="34">
                  <c:v>43372</c:v>
                </c:pt>
                <c:pt idx="35">
                  <c:v>43379</c:v>
                </c:pt>
                <c:pt idx="36">
                  <c:v>43386</c:v>
                </c:pt>
                <c:pt idx="37">
                  <c:v>43393</c:v>
                </c:pt>
                <c:pt idx="38">
                  <c:v>43400</c:v>
                </c:pt>
                <c:pt idx="39">
                  <c:v>43407</c:v>
                </c:pt>
                <c:pt idx="40">
                  <c:v>43414</c:v>
                </c:pt>
                <c:pt idx="41">
                  <c:v>43421</c:v>
                </c:pt>
                <c:pt idx="42">
                  <c:v>43428</c:v>
                </c:pt>
                <c:pt idx="43">
                  <c:v>43435</c:v>
                </c:pt>
                <c:pt idx="44">
                  <c:v>43442</c:v>
                </c:pt>
                <c:pt idx="45">
                  <c:v>43449</c:v>
                </c:pt>
                <c:pt idx="46">
                  <c:v>43456</c:v>
                </c:pt>
                <c:pt idx="47">
                  <c:v>43463</c:v>
                </c:pt>
                <c:pt idx="48">
                  <c:v>43470</c:v>
                </c:pt>
                <c:pt idx="49">
                  <c:v>43477</c:v>
                </c:pt>
                <c:pt idx="50">
                  <c:v>43484</c:v>
                </c:pt>
                <c:pt idx="51">
                  <c:v>43491</c:v>
                </c:pt>
                <c:pt idx="52">
                  <c:v>43498</c:v>
                </c:pt>
                <c:pt idx="53">
                  <c:v>43505</c:v>
                </c:pt>
                <c:pt idx="54">
                  <c:v>43512</c:v>
                </c:pt>
                <c:pt idx="55">
                  <c:v>43519</c:v>
                </c:pt>
                <c:pt idx="56">
                  <c:v>43526</c:v>
                </c:pt>
                <c:pt idx="57">
                  <c:v>43533</c:v>
                </c:pt>
                <c:pt idx="58">
                  <c:v>43540</c:v>
                </c:pt>
                <c:pt idx="59">
                  <c:v>43547</c:v>
                </c:pt>
                <c:pt idx="60">
                  <c:v>43554</c:v>
                </c:pt>
                <c:pt idx="61">
                  <c:v>43561</c:v>
                </c:pt>
                <c:pt idx="62">
                  <c:v>43568</c:v>
                </c:pt>
                <c:pt idx="63">
                  <c:v>43575</c:v>
                </c:pt>
                <c:pt idx="64">
                  <c:v>43582</c:v>
                </c:pt>
                <c:pt idx="65">
                  <c:v>43589</c:v>
                </c:pt>
                <c:pt idx="66">
                  <c:v>43596</c:v>
                </c:pt>
                <c:pt idx="67">
                  <c:v>43603</c:v>
                </c:pt>
                <c:pt idx="68">
                  <c:v>43610</c:v>
                </c:pt>
                <c:pt idx="69">
                  <c:v>43617</c:v>
                </c:pt>
                <c:pt idx="70">
                  <c:v>43624</c:v>
                </c:pt>
                <c:pt idx="71">
                  <c:v>43631</c:v>
                </c:pt>
                <c:pt idx="72">
                  <c:v>43638</c:v>
                </c:pt>
                <c:pt idx="73">
                  <c:v>43645</c:v>
                </c:pt>
                <c:pt idx="74">
                  <c:v>43652</c:v>
                </c:pt>
                <c:pt idx="75">
                  <c:v>43659</c:v>
                </c:pt>
                <c:pt idx="76">
                  <c:v>43666</c:v>
                </c:pt>
                <c:pt idx="77">
                  <c:v>43673</c:v>
                </c:pt>
                <c:pt idx="78">
                  <c:v>43680</c:v>
                </c:pt>
                <c:pt idx="79">
                  <c:v>43687</c:v>
                </c:pt>
                <c:pt idx="80">
                  <c:v>43694</c:v>
                </c:pt>
                <c:pt idx="81">
                  <c:v>43701</c:v>
                </c:pt>
                <c:pt idx="82">
                  <c:v>43708</c:v>
                </c:pt>
                <c:pt idx="83">
                  <c:v>43715</c:v>
                </c:pt>
                <c:pt idx="84">
                  <c:v>43722</c:v>
                </c:pt>
                <c:pt idx="85">
                  <c:v>43729</c:v>
                </c:pt>
                <c:pt idx="86">
                  <c:v>43736</c:v>
                </c:pt>
                <c:pt idx="87">
                  <c:v>43743</c:v>
                </c:pt>
                <c:pt idx="88">
                  <c:v>43750</c:v>
                </c:pt>
                <c:pt idx="89">
                  <c:v>43757</c:v>
                </c:pt>
                <c:pt idx="90">
                  <c:v>43764</c:v>
                </c:pt>
                <c:pt idx="91">
                  <c:v>43771</c:v>
                </c:pt>
                <c:pt idx="92">
                  <c:v>43778</c:v>
                </c:pt>
                <c:pt idx="93">
                  <c:v>43785</c:v>
                </c:pt>
                <c:pt idx="94">
                  <c:v>43792</c:v>
                </c:pt>
                <c:pt idx="95">
                  <c:v>43799</c:v>
                </c:pt>
                <c:pt idx="96">
                  <c:v>43806</c:v>
                </c:pt>
                <c:pt idx="97">
                  <c:v>43813</c:v>
                </c:pt>
                <c:pt idx="98">
                  <c:v>43820</c:v>
                </c:pt>
                <c:pt idx="99">
                  <c:v>43827</c:v>
                </c:pt>
                <c:pt idx="100">
                  <c:v>43834</c:v>
                </c:pt>
                <c:pt idx="101">
                  <c:v>43841</c:v>
                </c:pt>
                <c:pt idx="102">
                  <c:v>43848</c:v>
                </c:pt>
                <c:pt idx="103">
                  <c:v>43855</c:v>
                </c:pt>
                <c:pt idx="104">
                  <c:v>43862</c:v>
                </c:pt>
                <c:pt idx="105">
                  <c:v>43869</c:v>
                </c:pt>
                <c:pt idx="106">
                  <c:v>43876</c:v>
                </c:pt>
                <c:pt idx="107">
                  <c:v>43883</c:v>
                </c:pt>
                <c:pt idx="108">
                  <c:v>43890</c:v>
                </c:pt>
                <c:pt idx="109">
                  <c:v>43897</c:v>
                </c:pt>
                <c:pt idx="110">
                  <c:v>43904</c:v>
                </c:pt>
                <c:pt idx="111">
                  <c:v>43911</c:v>
                </c:pt>
                <c:pt idx="112">
                  <c:v>43918</c:v>
                </c:pt>
                <c:pt idx="113">
                  <c:v>43925</c:v>
                </c:pt>
                <c:pt idx="114">
                  <c:v>43932</c:v>
                </c:pt>
                <c:pt idx="115">
                  <c:v>43939</c:v>
                </c:pt>
                <c:pt idx="116">
                  <c:v>43946</c:v>
                </c:pt>
                <c:pt idx="117">
                  <c:v>43953</c:v>
                </c:pt>
                <c:pt idx="118">
                  <c:v>43960</c:v>
                </c:pt>
                <c:pt idx="119">
                  <c:v>43967</c:v>
                </c:pt>
                <c:pt idx="120">
                  <c:v>43974</c:v>
                </c:pt>
              </c:numCache>
            </c:numRef>
          </c:cat>
          <c:val>
            <c:numRef>
              <c:f>'Curve Data'!$H$9:$H$129</c:f>
              <c:numCache>
                <c:formatCode>0.00%</c:formatCode>
                <c:ptCount val="121"/>
                <c:pt idx="0">
                  <c:v>6.6096006950359901E-2</c:v>
                </c:pt>
                <c:pt idx="1">
                  <c:v>6.6096006950359901E-2</c:v>
                </c:pt>
                <c:pt idx="2">
                  <c:v>6.6424626946690921E-2</c:v>
                </c:pt>
                <c:pt idx="3">
                  <c:v>6.6727176979346811E-2</c:v>
                </c:pt>
                <c:pt idx="4">
                  <c:v>6.6830846032526522E-2</c:v>
                </c:pt>
                <c:pt idx="5">
                  <c:v>6.855904914777293E-2</c:v>
                </c:pt>
                <c:pt idx="6">
                  <c:v>7.0083794326060628E-2</c:v>
                </c:pt>
                <c:pt idx="7">
                  <c:v>7.1117341582927721E-2</c:v>
                </c:pt>
                <c:pt idx="8">
                  <c:v>7.2150709253902948E-2</c:v>
                </c:pt>
                <c:pt idx="9">
                  <c:v>7.228971237657042E-2</c:v>
                </c:pt>
                <c:pt idx="10">
                  <c:v>7.0647557799329297E-2</c:v>
                </c:pt>
                <c:pt idx="11">
                  <c:v>7.0996458397668397E-2</c:v>
                </c:pt>
                <c:pt idx="12">
                  <c:v>7.134533853141635E-2</c:v>
                </c:pt>
                <c:pt idx="13">
                  <c:v>7.169419820284248E-2</c:v>
                </c:pt>
                <c:pt idx="14">
                  <c:v>6.2710498437785436E-2</c:v>
                </c:pt>
                <c:pt idx="15">
                  <c:v>5.7741524753347644E-2</c:v>
                </c:pt>
                <c:pt idx="16">
                  <c:v>5.6240563552595324E-2</c:v>
                </c:pt>
                <c:pt idx="17">
                  <c:v>5.4739223866695816E-2</c:v>
                </c:pt>
                <c:pt idx="18">
                  <c:v>5.6923607559128078E-2</c:v>
                </c:pt>
                <c:pt idx="19">
                  <c:v>6.5553701640167814E-2</c:v>
                </c:pt>
                <c:pt idx="20">
                  <c:v>6.5476290672986187E-2</c:v>
                </c:pt>
                <c:pt idx="21">
                  <c:v>6.5398878698491911E-2</c:v>
                </c:pt>
                <c:pt idx="22">
                  <c:v>6.53214657166271E-2</c:v>
                </c:pt>
                <c:pt idx="23">
                  <c:v>6.5244051727345445E-2</c:v>
                </c:pt>
                <c:pt idx="24">
                  <c:v>6.5166636730681668E-2</c:v>
                </c:pt>
                <c:pt idx="25">
                  <c:v>6.5089220726589472E-2</c:v>
                </c:pt>
                <c:pt idx="26">
                  <c:v>6.5011803714987798E-2</c:v>
                </c:pt>
                <c:pt idx="27">
                  <c:v>6.4934385695969279E-2</c:v>
                </c:pt>
                <c:pt idx="28">
                  <c:v>6.4856966669394972E-2</c:v>
                </c:pt>
                <c:pt idx="29">
                  <c:v>6.4779546635322774E-2</c:v>
                </c:pt>
                <c:pt idx="30">
                  <c:v>6.4702125593683199E-2</c:v>
                </c:pt>
                <c:pt idx="31">
                  <c:v>6.5222426720774287E-2</c:v>
                </c:pt>
                <c:pt idx="32">
                  <c:v>6.6725713157060246E-2</c:v>
                </c:pt>
                <c:pt idx="33">
                  <c:v>6.6782647007232701E-2</c:v>
                </c:pt>
                <c:pt idx="34">
                  <c:v>6.6839580312519437E-2</c:v>
                </c:pt>
                <c:pt idx="35">
                  <c:v>6.6896513072827818E-2</c:v>
                </c:pt>
                <c:pt idx="36">
                  <c:v>6.6953445288192581E-2</c:v>
                </c:pt>
                <c:pt idx="37">
                  <c:v>6.7010376958648463E-2</c:v>
                </c:pt>
                <c:pt idx="38">
                  <c:v>6.7067308084137592E-2</c:v>
                </c:pt>
                <c:pt idx="39">
                  <c:v>6.7124238664798871E-2</c:v>
                </c:pt>
                <c:pt idx="40">
                  <c:v>6.7181168700528121E-2</c:v>
                </c:pt>
                <c:pt idx="41">
                  <c:v>6.7238098191371637E-2</c:v>
                </c:pt>
                <c:pt idx="42">
                  <c:v>6.7295027137306285E-2</c:v>
                </c:pt>
                <c:pt idx="43">
                  <c:v>6.7351955538447833E-2</c:v>
                </c:pt>
                <c:pt idx="44">
                  <c:v>6.7521161853781403E-2</c:v>
                </c:pt>
                <c:pt idx="45">
                  <c:v>6.7870228500886823E-2</c:v>
                </c:pt>
                <c:pt idx="46">
                  <c:v>6.794495360320317E-2</c:v>
                </c:pt>
                <c:pt idx="47">
                  <c:v>6.8019677766714137E-2</c:v>
                </c:pt>
                <c:pt idx="48">
                  <c:v>6.8094400991419723E-2</c:v>
                </c:pt>
                <c:pt idx="49">
                  <c:v>6.8169123277447286E-2</c:v>
                </c:pt>
                <c:pt idx="50">
                  <c:v>6.8243844624704203E-2</c:v>
                </c:pt>
                <c:pt idx="51">
                  <c:v>6.8318565033202036E-2</c:v>
                </c:pt>
                <c:pt idx="52">
                  <c:v>6.8393284503102905E-2</c:v>
                </c:pt>
                <c:pt idx="53">
                  <c:v>6.8468003034302588E-2</c:v>
                </c:pt>
                <c:pt idx="54">
                  <c:v>6.8542720626801099E-2</c:v>
                </c:pt>
                <c:pt idx="55">
                  <c:v>6.8617437280772089E-2</c:v>
                </c:pt>
                <c:pt idx="56">
                  <c:v>6.8692152996099792E-2</c:v>
                </c:pt>
                <c:pt idx="57">
                  <c:v>6.7797603739809961E-2</c:v>
                </c:pt>
                <c:pt idx="58">
                  <c:v>6.537291452947093E-2</c:v>
                </c:pt>
                <c:pt idx="59">
                  <c:v>6.5328907964603555E-2</c:v>
                </c:pt>
                <c:pt idx="60">
                  <c:v>6.5284901074103799E-2</c:v>
                </c:pt>
                <c:pt idx="61">
                  <c:v>6.5240893858133767E-2</c:v>
                </c:pt>
                <c:pt idx="62">
                  <c:v>6.5196886316623973E-2</c:v>
                </c:pt>
                <c:pt idx="63">
                  <c:v>6.5152878449574417E-2</c:v>
                </c:pt>
                <c:pt idx="64">
                  <c:v>6.5108870256996701E-2</c:v>
                </c:pt>
                <c:pt idx="65">
                  <c:v>6.5064861738856061E-2</c:v>
                </c:pt>
                <c:pt idx="66">
                  <c:v>6.5020852895233558E-2</c:v>
                </c:pt>
                <c:pt idx="67">
                  <c:v>6.4976843725932376E-2</c:v>
                </c:pt>
                <c:pt idx="68">
                  <c:v>6.4932834231137743E-2</c:v>
                </c:pt>
                <c:pt idx="69">
                  <c:v>6.4888824410768625E-2</c:v>
                </c:pt>
                <c:pt idx="70">
                  <c:v>6.466362227562282E-2</c:v>
                </c:pt>
                <c:pt idx="71">
                  <c:v>6.4155005439161999E-2</c:v>
                </c:pt>
                <c:pt idx="72">
                  <c:v>6.4092904323487715E-2</c:v>
                </c:pt>
                <c:pt idx="73">
                  <c:v>6.4030802559454772E-2</c:v>
                </c:pt>
                <c:pt idx="74">
                  <c:v>6.3968700147329444E-2</c:v>
                </c:pt>
                <c:pt idx="75">
                  <c:v>6.3906597086822295E-2</c:v>
                </c:pt>
                <c:pt idx="76">
                  <c:v>6.3844493378141715E-2</c:v>
                </c:pt>
                <c:pt idx="77">
                  <c:v>6.378238902124142E-2</c:v>
                </c:pt>
                <c:pt idx="78">
                  <c:v>6.3720284015936129E-2</c:v>
                </c:pt>
                <c:pt idx="79">
                  <c:v>6.3658178362411125E-2</c:v>
                </c:pt>
                <c:pt idx="80">
                  <c:v>6.3596072060643216E-2</c:v>
                </c:pt>
                <c:pt idx="81">
                  <c:v>6.3533965110412441E-2</c:v>
                </c:pt>
                <c:pt idx="82">
                  <c:v>6.3471857512008248E-2</c:v>
                </c:pt>
                <c:pt idx="83">
                  <c:v>6.3060082432616779E-2</c:v>
                </c:pt>
                <c:pt idx="84">
                  <c:v>6.2104878027598377E-2</c:v>
                </c:pt>
                <c:pt idx="85">
                  <c:v>6.2013306939866029E-2</c:v>
                </c:pt>
                <c:pt idx="86">
                  <c:v>6.1921734442854648E-2</c:v>
                </c:pt>
                <c:pt idx="87">
                  <c:v>6.1830160536552645E-2</c:v>
                </c:pt>
                <c:pt idx="88">
                  <c:v>6.1738585220902129E-2</c:v>
                </c:pt>
                <c:pt idx="89">
                  <c:v>6.164700849594941E-2</c:v>
                </c:pt>
                <c:pt idx="90">
                  <c:v>6.1555430361416627E-2</c:v>
                </c:pt>
                <c:pt idx="91">
                  <c:v>6.1463850817512169E-2</c:v>
                </c:pt>
                <c:pt idx="92">
                  <c:v>6.1372269864085539E-2</c:v>
                </c:pt>
                <c:pt idx="93">
                  <c:v>6.1280687501136723E-2</c:v>
                </c:pt>
                <c:pt idx="94">
                  <c:v>6.1189103728596254E-2</c:v>
                </c:pt>
                <c:pt idx="95">
                  <c:v>6.1097518546429405E-2</c:v>
                </c:pt>
                <c:pt idx="96">
                  <c:v>6.1005931954694059E-2</c:v>
                </c:pt>
                <c:pt idx="97">
                  <c:v>6.4231895275458362E-2</c:v>
                </c:pt>
                <c:pt idx="98">
                  <c:v>7.2588743441506079E-2</c:v>
                </c:pt>
                <c:pt idx="99">
                  <c:v>7.2736152912157931E-2</c:v>
                </c:pt>
                <c:pt idx="100">
                  <c:v>7.2883558728120371E-2</c:v>
                </c:pt>
                <c:pt idx="101">
                  <c:v>7.3030960889254468E-2</c:v>
                </c:pt>
                <c:pt idx="102">
                  <c:v>7.3178359396046513E-2</c:v>
                </c:pt>
                <c:pt idx="103">
                  <c:v>7.3325754248334388E-2</c:v>
                </c:pt>
                <c:pt idx="104">
                  <c:v>7.3473145446523322E-2</c:v>
                </c:pt>
                <c:pt idx="105">
                  <c:v>7.3620532990810172E-2</c:v>
                </c:pt>
                <c:pt idx="106">
                  <c:v>7.3767916881055981E-2</c:v>
                </c:pt>
                <c:pt idx="107">
                  <c:v>7.3915297117839646E-2</c:v>
                </c:pt>
                <c:pt idx="108">
                  <c:v>7.4062673700906467E-2</c:v>
                </c:pt>
                <c:pt idx="109">
                  <c:v>7.421004663083533E-2</c:v>
                </c:pt>
                <c:pt idx="110">
                  <c:v>7.7455315210836567E-2</c:v>
                </c:pt>
                <c:pt idx="111">
                  <c:v>8.5474422777195774E-2</c:v>
                </c:pt>
                <c:pt idx="112">
                  <c:v>8.5818050397154594E-2</c:v>
                </c:pt>
                <c:pt idx="113">
                  <c:v>8.6161658139957284E-2</c:v>
                </c:pt>
                <c:pt idx="114">
                  <c:v>8.6505246008058423E-2</c:v>
                </c:pt>
                <c:pt idx="115">
                  <c:v>8.6848814003252589E-2</c:v>
                </c:pt>
                <c:pt idx="116">
                  <c:v>8.7192362127635398E-2</c:v>
                </c:pt>
                <c:pt idx="117">
                  <c:v>8.7535890383661413E-2</c:v>
                </c:pt>
                <c:pt idx="118">
                  <c:v>8.7879398773102066E-2</c:v>
                </c:pt>
                <c:pt idx="119">
                  <c:v>8.8222887298110883E-2</c:v>
                </c:pt>
                <c:pt idx="120">
                  <c:v>8.8566355961061341E-2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5-4285-A2CF-B25DD418D0BD}"/>
            </c:ext>
          </c:extLst>
        </c:ser>
        <c:ser>
          <c:idx val="1"/>
          <c:order val="1"/>
          <c:tx>
            <c:strRef>
              <c:f>'Curve Data'!$I$7:$I$8</c:f>
              <c:strCache>
                <c:ptCount val="2"/>
                <c:pt idx="0">
                  <c:v>Curve2</c:v>
                </c:pt>
                <c:pt idx="1">
                  <c:v>f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'Curve Data'!$G$9:$G$129</c:f>
              <c:numCache>
                <c:formatCode>m/d/yyyy</c:formatCode>
                <c:ptCount val="121"/>
                <c:pt idx="0">
                  <c:v>43134</c:v>
                </c:pt>
                <c:pt idx="1">
                  <c:v>43141</c:v>
                </c:pt>
                <c:pt idx="2">
                  <c:v>43148</c:v>
                </c:pt>
                <c:pt idx="3">
                  <c:v>43155</c:v>
                </c:pt>
                <c:pt idx="4">
                  <c:v>43162</c:v>
                </c:pt>
                <c:pt idx="5">
                  <c:v>43169</c:v>
                </c:pt>
                <c:pt idx="6">
                  <c:v>43176</c:v>
                </c:pt>
                <c:pt idx="7">
                  <c:v>43183</c:v>
                </c:pt>
                <c:pt idx="8">
                  <c:v>43190</c:v>
                </c:pt>
                <c:pt idx="9">
                  <c:v>43197</c:v>
                </c:pt>
                <c:pt idx="10">
                  <c:v>43204</c:v>
                </c:pt>
                <c:pt idx="11">
                  <c:v>43211</c:v>
                </c:pt>
                <c:pt idx="12">
                  <c:v>43218</c:v>
                </c:pt>
                <c:pt idx="13">
                  <c:v>43225</c:v>
                </c:pt>
                <c:pt idx="14">
                  <c:v>43232</c:v>
                </c:pt>
                <c:pt idx="15">
                  <c:v>43239</c:v>
                </c:pt>
                <c:pt idx="16">
                  <c:v>43246</c:v>
                </c:pt>
                <c:pt idx="17">
                  <c:v>43253</c:v>
                </c:pt>
                <c:pt idx="18">
                  <c:v>43260</c:v>
                </c:pt>
                <c:pt idx="19">
                  <c:v>43267</c:v>
                </c:pt>
                <c:pt idx="20">
                  <c:v>43274</c:v>
                </c:pt>
                <c:pt idx="21">
                  <c:v>43281</c:v>
                </c:pt>
                <c:pt idx="22">
                  <c:v>43288</c:v>
                </c:pt>
                <c:pt idx="23">
                  <c:v>43295</c:v>
                </c:pt>
                <c:pt idx="24">
                  <c:v>43302</c:v>
                </c:pt>
                <c:pt idx="25">
                  <c:v>43309</c:v>
                </c:pt>
                <c:pt idx="26">
                  <c:v>43316</c:v>
                </c:pt>
                <c:pt idx="27">
                  <c:v>43323</c:v>
                </c:pt>
                <c:pt idx="28">
                  <c:v>43330</c:v>
                </c:pt>
                <c:pt idx="29">
                  <c:v>43337</c:v>
                </c:pt>
                <c:pt idx="30">
                  <c:v>43344</c:v>
                </c:pt>
                <c:pt idx="31">
                  <c:v>43351</c:v>
                </c:pt>
                <c:pt idx="32">
                  <c:v>43358</c:v>
                </c:pt>
                <c:pt idx="33">
                  <c:v>43365</c:v>
                </c:pt>
                <c:pt idx="34">
                  <c:v>43372</c:v>
                </c:pt>
                <c:pt idx="35">
                  <c:v>43379</c:v>
                </c:pt>
                <c:pt idx="36">
                  <c:v>43386</c:v>
                </c:pt>
                <c:pt idx="37">
                  <c:v>43393</c:v>
                </c:pt>
                <c:pt idx="38">
                  <c:v>43400</c:v>
                </c:pt>
                <c:pt idx="39">
                  <c:v>43407</c:v>
                </c:pt>
                <c:pt idx="40">
                  <c:v>43414</c:v>
                </c:pt>
                <c:pt idx="41">
                  <c:v>43421</c:v>
                </c:pt>
                <c:pt idx="42">
                  <c:v>43428</c:v>
                </c:pt>
                <c:pt idx="43">
                  <c:v>43435</c:v>
                </c:pt>
                <c:pt idx="44">
                  <c:v>43442</c:v>
                </c:pt>
                <c:pt idx="45">
                  <c:v>43449</c:v>
                </c:pt>
                <c:pt idx="46">
                  <c:v>43456</c:v>
                </c:pt>
                <c:pt idx="47">
                  <c:v>43463</c:v>
                </c:pt>
                <c:pt idx="48">
                  <c:v>43470</c:v>
                </c:pt>
                <c:pt idx="49">
                  <c:v>43477</c:v>
                </c:pt>
                <c:pt idx="50">
                  <c:v>43484</c:v>
                </c:pt>
                <c:pt idx="51">
                  <c:v>43491</c:v>
                </c:pt>
                <c:pt idx="52">
                  <c:v>43498</c:v>
                </c:pt>
                <c:pt idx="53">
                  <c:v>43505</c:v>
                </c:pt>
                <c:pt idx="54">
                  <c:v>43512</c:v>
                </c:pt>
                <c:pt idx="55">
                  <c:v>43519</c:v>
                </c:pt>
                <c:pt idx="56">
                  <c:v>43526</c:v>
                </c:pt>
                <c:pt idx="57">
                  <c:v>43533</c:v>
                </c:pt>
                <c:pt idx="58">
                  <c:v>43540</c:v>
                </c:pt>
                <c:pt idx="59">
                  <c:v>43547</c:v>
                </c:pt>
                <c:pt idx="60">
                  <c:v>43554</c:v>
                </c:pt>
                <c:pt idx="61">
                  <c:v>43561</c:v>
                </c:pt>
                <c:pt idx="62">
                  <c:v>43568</c:v>
                </c:pt>
                <c:pt idx="63">
                  <c:v>43575</c:v>
                </c:pt>
                <c:pt idx="64">
                  <c:v>43582</c:v>
                </c:pt>
                <c:pt idx="65">
                  <c:v>43589</c:v>
                </c:pt>
                <c:pt idx="66">
                  <c:v>43596</c:v>
                </c:pt>
                <c:pt idx="67">
                  <c:v>43603</c:v>
                </c:pt>
                <c:pt idx="68">
                  <c:v>43610</c:v>
                </c:pt>
                <c:pt idx="69">
                  <c:v>43617</c:v>
                </c:pt>
                <c:pt idx="70">
                  <c:v>43624</c:v>
                </c:pt>
                <c:pt idx="71">
                  <c:v>43631</c:v>
                </c:pt>
                <c:pt idx="72">
                  <c:v>43638</c:v>
                </c:pt>
                <c:pt idx="73">
                  <c:v>43645</c:v>
                </c:pt>
                <c:pt idx="74">
                  <c:v>43652</c:v>
                </c:pt>
                <c:pt idx="75">
                  <c:v>43659</c:v>
                </c:pt>
                <c:pt idx="76">
                  <c:v>43666</c:v>
                </c:pt>
                <c:pt idx="77">
                  <c:v>43673</c:v>
                </c:pt>
                <c:pt idx="78">
                  <c:v>43680</c:v>
                </c:pt>
                <c:pt idx="79">
                  <c:v>43687</c:v>
                </c:pt>
                <c:pt idx="80">
                  <c:v>43694</c:v>
                </c:pt>
                <c:pt idx="81">
                  <c:v>43701</c:v>
                </c:pt>
                <c:pt idx="82">
                  <c:v>43708</c:v>
                </c:pt>
                <c:pt idx="83">
                  <c:v>43715</c:v>
                </c:pt>
                <c:pt idx="84">
                  <c:v>43722</c:v>
                </c:pt>
                <c:pt idx="85">
                  <c:v>43729</c:v>
                </c:pt>
                <c:pt idx="86">
                  <c:v>43736</c:v>
                </c:pt>
                <c:pt idx="87">
                  <c:v>43743</c:v>
                </c:pt>
                <c:pt idx="88">
                  <c:v>43750</c:v>
                </c:pt>
                <c:pt idx="89">
                  <c:v>43757</c:v>
                </c:pt>
                <c:pt idx="90">
                  <c:v>43764</c:v>
                </c:pt>
                <c:pt idx="91">
                  <c:v>43771</c:v>
                </c:pt>
                <c:pt idx="92">
                  <c:v>43778</c:v>
                </c:pt>
                <c:pt idx="93">
                  <c:v>43785</c:v>
                </c:pt>
                <c:pt idx="94">
                  <c:v>43792</c:v>
                </c:pt>
                <c:pt idx="95">
                  <c:v>43799</c:v>
                </c:pt>
                <c:pt idx="96">
                  <c:v>43806</c:v>
                </c:pt>
                <c:pt idx="97">
                  <c:v>43813</c:v>
                </c:pt>
                <c:pt idx="98">
                  <c:v>43820</c:v>
                </c:pt>
                <c:pt idx="99">
                  <c:v>43827</c:v>
                </c:pt>
                <c:pt idx="100">
                  <c:v>43834</c:v>
                </c:pt>
                <c:pt idx="101">
                  <c:v>43841</c:v>
                </c:pt>
                <c:pt idx="102">
                  <c:v>43848</c:v>
                </c:pt>
                <c:pt idx="103">
                  <c:v>43855</c:v>
                </c:pt>
                <c:pt idx="104">
                  <c:v>43862</c:v>
                </c:pt>
                <c:pt idx="105">
                  <c:v>43869</c:v>
                </c:pt>
                <c:pt idx="106">
                  <c:v>43876</c:v>
                </c:pt>
                <c:pt idx="107">
                  <c:v>43883</c:v>
                </c:pt>
                <c:pt idx="108">
                  <c:v>43890</c:v>
                </c:pt>
                <c:pt idx="109">
                  <c:v>43897</c:v>
                </c:pt>
                <c:pt idx="110">
                  <c:v>43904</c:v>
                </c:pt>
                <c:pt idx="111">
                  <c:v>43911</c:v>
                </c:pt>
                <c:pt idx="112">
                  <c:v>43918</c:v>
                </c:pt>
                <c:pt idx="113">
                  <c:v>43925</c:v>
                </c:pt>
                <c:pt idx="114">
                  <c:v>43932</c:v>
                </c:pt>
                <c:pt idx="115">
                  <c:v>43939</c:v>
                </c:pt>
                <c:pt idx="116">
                  <c:v>43946</c:v>
                </c:pt>
                <c:pt idx="117">
                  <c:v>43953</c:v>
                </c:pt>
                <c:pt idx="118">
                  <c:v>43960</c:v>
                </c:pt>
                <c:pt idx="119">
                  <c:v>43967</c:v>
                </c:pt>
                <c:pt idx="120">
                  <c:v>43974</c:v>
                </c:pt>
              </c:numCache>
            </c:numRef>
          </c:cat>
          <c:val>
            <c:numRef>
              <c:f>'Curve Data'!$I$9:$I$129</c:f>
              <c:numCache>
                <c:formatCode>0.00%</c:formatCode>
                <c:ptCount val="121"/>
                <c:pt idx="0">
                  <c:v>6.6096006950359901E-2</c:v>
                </c:pt>
                <c:pt idx="1">
                  <c:v>6.6096006950359901E-2</c:v>
                </c:pt>
                <c:pt idx="2">
                  <c:v>6.6424626946690921E-2</c:v>
                </c:pt>
                <c:pt idx="3">
                  <c:v>6.6727176979346811E-2</c:v>
                </c:pt>
                <c:pt idx="4">
                  <c:v>6.6830846032526522E-2</c:v>
                </c:pt>
                <c:pt idx="5">
                  <c:v>6.855904914777293E-2</c:v>
                </c:pt>
                <c:pt idx="6">
                  <c:v>7.0083794326060628E-2</c:v>
                </c:pt>
                <c:pt idx="7">
                  <c:v>7.1117341582927721E-2</c:v>
                </c:pt>
                <c:pt idx="8">
                  <c:v>7.2150709253902948E-2</c:v>
                </c:pt>
                <c:pt idx="9">
                  <c:v>7.228971237657042E-2</c:v>
                </c:pt>
                <c:pt idx="10">
                  <c:v>7.0647557799329297E-2</c:v>
                </c:pt>
                <c:pt idx="11">
                  <c:v>7.0996458397668397E-2</c:v>
                </c:pt>
                <c:pt idx="12">
                  <c:v>7.134533853141635E-2</c:v>
                </c:pt>
                <c:pt idx="13">
                  <c:v>7.169419820284248E-2</c:v>
                </c:pt>
                <c:pt idx="14">
                  <c:v>6.2710498437785436E-2</c:v>
                </c:pt>
                <c:pt idx="15">
                  <c:v>5.7741524753347644E-2</c:v>
                </c:pt>
                <c:pt idx="16">
                  <c:v>5.6240563552595324E-2</c:v>
                </c:pt>
                <c:pt idx="17">
                  <c:v>5.4739223866695816E-2</c:v>
                </c:pt>
                <c:pt idx="18">
                  <c:v>5.6923607559128078E-2</c:v>
                </c:pt>
                <c:pt idx="19">
                  <c:v>6.5553701640167814E-2</c:v>
                </c:pt>
                <c:pt idx="20">
                  <c:v>6.5476290672986187E-2</c:v>
                </c:pt>
                <c:pt idx="21">
                  <c:v>6.5398878698491911E-2</c:v>
                </c:pt>
                <c:pt idx="22">
                  <c:v>6.53214657166271E-2</c:v>
                </c:pt>
                <c:pt idx="23">
                  <c:v>6.5244051727345445E-2</c:v>
                </c:pt>
                <c:pt idx="24">
                  <c:v>6.5166636730681668E-2</c:v>
                </c:pt>
                <c:pt idx="25">
                  <c:v>6.5089220726589472E-2</c:v>
                </c:pt>
                <c:pt idx="26">
                  <c:v>6.5011803714987798E-2</c:v>
                </c:pt>
                <c:pt idx="27">
                  <c:v>6.4934385695969279E-2</c:v>
                </c:pt>
                <c:pt idx="28">
                  <c:v>6.4856966669394972E-2</c:v>
                </c:pt>
                <c:pt idx="29">
                  <c:v>6.4779546635322774E-2</c:v>
                </c:pt>
                <c:pt idx="30">
                  <c:v>6.4702125593683199E-2</c:v>
                </c:pt>
                <c:pt idx="31">
                  <c:v>6.5222426720774287E-2</c:v>
                </c:pt>
                <c:pt idx="32">
                  <c:v>6.6725713157060246E-2</c:v>
                </c:pt>
                <c:pt idx="33">
                  <c:v>6.6782647007232701E-2</c:v>
                </c:pt>
                <c:pt idx="34">
                  <c:v>6.6839580312519437E-2</c:v>
                </c:pt>
                <c:pt idx="35">
                  <c:v>6.6896513072827818E-2</c:v>
                </c:pt>
                <c:pt idx="36">
                  <c:v>6.6953445288192581E-2</c:v>
                </c:pt>
                <c:pt idx="37">
                  <c:v>6.7010376958648463E-2</c:v>
                </c:pt>
                <c:pt idx="38">
                  <c:v>6.7067308084137592E-2</c:v>
                </c:pt>
                <c:pt idx="39">
                  <c:v>6.7124238664798871E-2</c:v>
                </c:pt>
                <c:pt idx="40">
                  <c:v>6.7181168700528121E-2</c:v>
                </c:pt>
                <c:pt idx="41">
                  <c:v>6.7238098191371637E-2</c:v>
                </c:pt>
                <c:pt idx="42">
                  <c:v>6.7295027137306285E-2</c:v>
                </c:pt>
                <c:pt idx="43">
                  <c:v>6.7351955538447833E-2</c:v>
                </c:pt>
                <c:pt idx="44">
                  <c:v>6.7521161853781403E-2</c:v>
                </c:pt>
                <c:pt idx="45">
                  <c:v>6.7870228500886823E-2</c:v>
                </c:pt>
                <c:pt idx="46">
                  <c:v>6.794495360320317E-2</c:v>
                </c:pt>
                <c:pt idx="47">
                  <c:v>6.8019677766714137E-2</c:v>
                </c:pt>
                <c:pt idx="48">
                  <c:v>6.8094400991419723E-2</c:v>
                </c:pt>
                <c:pt idx="49">
                  <c:v>6.8169123277447286E-2</c:v>
                </c:pt>
                <c:pt idx="50">
                  <c:v>6.8243844624704203E-2</c:v>
                </c:pt>
                <c:pt idx="51">
                  <c:v>6.8318565033202036E-2</c:v>
                </c:pt>
                <c:pt idx="52">
                  <c:v>6.8393284503102905E-2</c:v>
                </c:pt>
                <c:pt idx="53">
                  <c:v>6.8468003034302588E-2</c:v>
                </c:pt>
                <c:pt idx="54">
                  <c:v>6.8542720626801099E-2</c:v>
                </c:pt>
                <c:pt idx="55">
                  <c:v>6.8617437280772089E-2</c:v>
                </c:pt>
                <c:pt idx="56">
                  <c:v>6.8692152996099792E-2</c:v>
                </c:pt>
                <c:pt idx="57">
                  <c:v>6.7797603739809961E-2</c:v>
                </c:pt>
                <c:pt idx="58">
                  <c:v>6.537291452947093E-2</c:v>
                </c:pt>
                <c:pt idx="59">
                  <c:v>6.5328907964603555E-2</c:v>
                </c:pt>
                <c:pt idx="60">
                  <c:v>6.5284901074103799E-2</c:v>
                </c:pt>
                <c:pt idx="61">
                  <c:v>6.5240893858133767E-2</c:v>
                </c:pt>
                <c:pt idx="62">
                  <c:v>6.5196886316623973E-2</c:v>
                </c:pt>
                <c:pt idx="63">
                  <c:v>6.5152878449574417E-2</c:v>
                </c:pt>
                <c:pt idx="64">
                  <c:v>6.5108870256996701E-2</c:v>
                </c:pt>
                <c:pt idx="65">
                  <c:v>6.5064861738856061E-2</c:v>
                </c:pt>
                <c:pt idx="66">
                  <c:v>6.5020852895233558E-2</c:v>
                </c:pt>
                <c:pt idx="67">
                  <c:v>6.4976843725932376E-2</c:v>
                </c:pt>
                <c:pt idx="68">
                  <c:v>6.4932834231137743E-2</c:v>
                </c:pt>
                <c:pt idx="69">
                  <c:v>6.4888824410768625E-2</c:v>
                </c:pt>
                <c:pt idx="70">
                  <c:v>6.466362227562282E-2</c:v>
                </c:pt>
                <c:pt idx="71">
                  <c:v>6.4155005439161999E-2</c:v>
                </c:pt>
                <c:pt idx="72">
                  <c:v>6.4092904323487715E-2</c:v>
                </c:pt>
                <c:pt idx="73">
                  <c:v>6.4030802559454772E-2</c:v>
                </c:pt>
                <c:pt idx="74">
                  <c:v>6.3968700147329444E-2</c:v>
                </c:pt>
                <c:pt idx="75">
                  <c:v>6.3906597086822295E-2</c:v>
                </c:pt>
                <c:pt idx="76">
                  <c:v>6.3844493378141715E-2</c:v>
                </c:pt>
                <c:pt idx="77">
                  <c:v>6.378238902124142E-2</c:v>
                </c:pt>
                <c:pt idx="78">
                  <c:v>6.3720284015936129E-2</c:v>
                </c:pt>
                <c:pt idx="79">
                  <c:v>6.3658178362411125E-2</c:v>
                </c:pt>
                <c:pt idx="80">
                  <c:v>6.3596072060643216E-2</c:v>
                </c:pt>
                <c:pt idx="81">
                  <c:v>6.3533965110412441E-2</c:v>
                </c:pt>
                <c:pt idx="82">
                  <c:v>6.3471857512008248E-2</c:v>
                </c:pt>
                <c:pt idx="83">
                  <c:v>6.3060082432616779E-2</c:v>
                </c:pt>
                <c:pt idx="84">
                  <c:v>6.2104878027598377E-2</c:v>
                </c:pt>
                <c:pt idx="85">
                  <c:v>6.2013306939866029E-2</c:v>
                </c:pt>
                <c:pt idx="86">
                  <c:v>6.1921734442854648E-2</c:v>
                </c:pt>
                <c:pt idx="87">
                  <c:v>6.1830160536552645E-2</c:v>
                </c:pt>
                <c:pt idx="88">
                  <c:v>6.1738585220902129E-2</c:v>
                </c:pt>
                <c:pt idx="89">
                  <c:v>6.164700849594941E-2</c:v>
                </c:pt>
                <c:pt idx="90">
                  <c:v>6.1555430361416627E-2</c:v>
                </c:pt>
                <c:pt idx="91">
                  <c:v>6.1463850817512169E-2</c:v>
                </c:pt>
                <c:pt idx="92">
                  <c:v>6.1372269864085539E-2</c:v>
                </c:pt>
                <c:pt idx="93">
                  <c:v>6.1280687501136723E-2</c:v>
                </c:pt>
                <c:pt idx="94">
                  <c:v>6.1189103728596254E-2</c:v>
                </c:pt>
                <c:pt idx="95">
                  <c:v>6.1097518546429405E-2</c:v>
                </c:pt>
                <c:pt idx="96">
                  <c:v>6.1005931954694059E-2</c:v>
                </c:pt>
                <c:pt idx="97">
                  <c:v>6.4231895275458362E-2</c:v>
                </c:pt>
                <c:pt idx="98">
                  <c:v>7.2588743441506079E-2</c:v>
                </c:pt>
                <c:pt idx="99">
                  <c:v>7.2736152912157931E-2</c:v>
                </c:pt>
                <c:pt idx="100">
                  <c:v>7.2883558728120371E-2</c:v>
                </c:pt>
                <c:pt idx="101">
                  <c:v>7.3030960889254468E-2</c:v>
                </c:pt>
                <c:pt idx="102">
                  <c:v>7.3178359396046513E-2</c:v>
                </c:pt>
                <c:pt idx="103">
                  <c:v>7.3325754248334388E-2</c:v>
                </c:pt>
                <c:pt idx="104">
                  <c:v>7.3473145446523322E-2</c:v>
                </c:pt>
                <c:pt idx="105">
                  <c:v>7.3620532990810172E-2</c:v>
                </c:pt>
                <c:pt idx="106">
                  <c:v>7.3767916881055981E-2</c:v>
                </c:pt>
                <c:pt idx="107">
                  <c:v>7.3915297117839646E-2</c:v>
                </c:pt>
                <c:pt idx="108">
                  <c:v>7.4062673700906467E-2</c:v>
                </c:pt>
                <c:pt idx="109">
                  <c:v>7.421004663083533E-2</c:v>
                </c:pt>
                <c:pt idx="110">
                  <c:v>7.7455315210836567E-2</c:v>
                </c:pt>
                <c:pt idx="111">
                  <c:v>8.5474422777195774E-2</c:v>
                </c:pt>
                <c:pt idx="112">
                  <c:v>8.5818050397154594E-2</c:v>
                </c:pt>
                <c:pt idx="113">
                  <c:v>8.6161658139957284E-2</c:v>
                </c:pt>
                <c:pt idx="114">
                  <c:v>8.6505246008058423E-2</c:v>
                </c:pt>
                <c:pt idx="115">
                  <c:v>8.6848814003252589E-2</c:v>
                </c:pt>
                <c:pt idx="116">
                  <c:v>8.7192362127635398E-2</c:v>
                </c:pt>
                <c:pt idx="117">
                  <c:v>8.7535890383661413E-2</c:v>
                </c:pt>
                <c:pt idx="118">
                  <c:v>8.7879398773102066E-2</c:v>
                </c:pt>
                <c:pt idx="119">
                  <c:v>8.8222887298110883E-2</c:v>
                </c:pt>
                <c:pt idx="120">
                  <c:v>8.8566355961061341E-2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5-4285-A2CF-B25DD418D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602456"/>
        <c:axId val="796603768"/>
      </c:lineChart>
      <c:dateAx>
        <c:axId val="796602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03768"/>
        <c:crossesAt val="4.9100000000000012E-2"/>
        <c:auto val="1"/>
        <c:lblOffset val="100"/>
        <c:baseTimeUnit val="days"/>
      </c:dateAx>
      <c:valAx>
        <c:axId val="796603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0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B5835-5101-4202-A6E5-2E9C8D064D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E33" sqref="E33"/>
    </sheetView>
  </sheetViews>
  <sheetFormatPr defaultColWidth="7.85546875" defaultRowHeight="12.75"/>
  <cols>
    <col min="1" max="2" width="1.42578125" style="2" customWidth="1"/>
    <col min="3" max="3" width="45.7109375" style="2" customWidth="1"/>
    <col min="4" max="4" width="15.7109375" style="2" customWidth="1"/>
    <col min="5" max="5" width="16.42578125" style="2" customWidth="1"/>
    <col min="6" max="6" width="7.42578125" style="2" customWidth="1"/>
    <col min="7" max="7" width="15.85546875" style="2" customWidth="1"/>
    <col min="8" max="8" width="12.7109375" style="2" customWidth="1"/>
    <col min="9" max="9" width="15.28515625" style="2" customWidth="1"/>
    <col min="10" max="10" width="7.42578125" style="2" customWidth="1"/>
    <col min="11" max="11" width="7.85546875" style="2" customWidth="1"/>
    <col min="12" max="12" width="0.85546875" style="2" customWidth="1"/>
    <col min="13" max="13" width="1" style="2" customWidth="1"/>
    <col min="14" max="16384" width="7.85546875" style="2"/>
  </cols>
  <sheetData>
    <row r="1" spans="2:13" ht="6" customHeight="1"/>
    <row r="2" spans="2:13" ht="9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ht="30" customHeight="1" thickBot="1">
      <c r="B3" s="4"/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5"/>
    </row>
    <row r="4" spans="2:13" ht="13.5" thickTop="1"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5"/>
    </row>
    <row r="5" spans="2:13" ht="15.75">
      <c r="B5" s="8"/>
      <c r="C5" s="9"/>
      <c r="D5" s="10"/>
      <c r="E5" s="10"/>
      <c r="F5" s="10"/>
      <c r="G5" s="10"/>
      <c r="H5" s="10"/>
      <c r="I5" s="8"/>
      <c r="J5" s="8"/>
      <c r="K5" s="8"/>
      <c r="L5" s="8"/>
      <c r="M5" s="5"/>
    </row>
    <row r="6" spans="2:13">
      <c r="B6" s="8"/>
      <c r="C6" s="8"/>
      <c r="D6" s="10"/>
      <c r="E6" s="10"/>
      <c r="F6" s="10"/>
      <c r="G6" s="10"/>
      <c r="H6" s="10"/>
      <c r="I6" s="8"/>
      <c r="J6" s="8"/>
      <c r="K6" s="8"/>
      <c r="L6" s="8"/>
      <c r="M6" s="5"/>
    </row>
    <row r="7" spans="2:13">
      <c r="B7" s="8"/>
      <c r="C7" s="10" t="s">
        <v>4</v>
      </c>
      <c r="D7" s="8"/>
      <c r="E7" s="8"/>
      <c r="F7" s="8"/>
      <c r="G7" s="8" t="s">
        <v>5</v>
      </c>
      <c r="H7" s="8"/>
      <c r="I7" s="8"/>
      <c r="J7" s="8"/>
      <c r="K7" s="8"/>
      <c r="L7" s="8"/>
      <c r="M7" s="5"/>
    </row>
    <row r="8" spans="2:13">
      <c r="B8" s="8"/>
      <c r="C8" s="10"/>
      <c r="D8" s="8"/>
      <c r="E8" s="8"/>
      <c r="F8" s="8"/>
      <c r="G8" s="11">
        <v>40149</v>
      </c>
      <c r="H8" s="8" t="s">
        <v>6</v>
      </c>
      <c r="I8" s="8"/>
      <c r="J8" s="8"/>
      <c r="K8" s="8"/>
      <c r="L8" s="8"/>
      <c r="M8" s="5"/>
    </row>
    <row r="9" spans="2:13">
      <c r="B9" s="8"/>
      <c r="C9" s="8"/>
      <c r="D9" s="12"/>
      <c r="E9" s="12"/>
      <c r="F9" s="12"/>
      <c r="G9" s="12"/>
      <c r="H9" s="12"/>
      <c r="I9" s="8"/>
      <c r="J9" s="8"/>
      <c r="K9" s="8"/>
      <c r="L9" s="8"/>
      <c r="M9" s="5"/>
    </row>
    <row r="10" spans="2:13">
      <c r="B10" s="8"/>
      <c r="C10" s="8" t="s">
        <v>7</v>
      </c>
      <c r="D10" s="12"/>
      <c r="E10" s="12"/>
      <c r="F10" s="8"/>
      <c r="G10" s="12"/>
      <c r="H10" s="12"/>
      <c r="I10" s="8"/>
      <c r="J10" s="8"/>
      <c r="K10" s="8"/>
      <c r="L10" s="8"/>
      <c r="M10" s="5"/>
    </row>
    <row r="11" spans="2:13">
      <c r="B11" s="8"/>
      <c r="C11" s="13" t="s">
        <v>13</v>
      </c>
      <c r="D11" s="12"/>
      <c r="E11" s="12"/>
      <c r="F11" s="12"/>
      <c r="G11" s="12"/>
      <c r="H11" s="12"/>
      <c r="I11" s="8"/>
      <c r="J11" s="8"/>
      <c r="K11" s="8"/>
      <c r="L11" s="8"/>
      <c r="M11" s="5"/>
    </row>
    <row r="12" spans="2:13">
      <c r="B12" s="8"/>
      <c r="C12" s="13"/>
      <c r="D12" s="12"/>
      <c r="E12" s="12"/>
      <c r="F12" s="12"/>
      <c r="G12" s="12"/>
      <c r="H12" s="12"/>
      <c r="I12" s="8"/>
      <c r="J12" s="8"/>
      <c r="K12" s="8"/>
      <c r="L12" s="8"/>
      <c r="M12" s="5"/>
    </row>
    <row r="13" spans="2:13">
      <c r="B13" s="8"/>
      <c r="C13" s="13"/>
      <c r="D13" s="12"/>
      <c r="E13" s="12"/>
      <c r="F13" s="12"/>
      <c r="G13" s="12"/>
      <c r="H13" s="12"/>
      <c r="I13" s="8"/>
      <c r="J13" s="8"/>
      <c r="K13" s="8"/>
      <c r="L13" s="8"/>
      <c r="M13" s="5"/>
    </row>
    <row r="14" spans="2:13">
      <c r="B14" s="8"/>
      <c r="C14" s="14"/>
      <c r="D14" s="12"/>
      <c r="E14" s="12"/>
      <c r="F14" s="12"/>
      <c r="G14" s="12"/>
      <c r="H14" s="12"/>
      <c r="I14" s="8"/>
      <c r="J14" s="8"/>
      <c r="K14" s="8"/>
      <c r="L14" s="8"/>
      <c r="M14" s="5"/>
    </row>
    <row r="15" spans="2:13">
      <c r="B15" s="8"/>
      <c r="C15" s="14"/>
      <c r="D15" s="12"/>
      <c r="E15" s="12"/>
      <c r="F15" s="12"/>
      <c r="G15" s="12"/>
      <c r="H15" s="12"/>
      <c r="I15" s="8"/>
      <c r="J15" s="8"/>
      <c r="K15" s="8"/>
      <c r="L15" s="8"/>
      <c r="M15" s="5"/>
    </row>
    <row r="16" spans="2:13">
      <c r="B16" s="8"/>
      <c r="C16" s="14"/>
      <c r="D16" s="12"/>
      <c r="E16" s="12"/>
      <c r="F16" s="8"/>
      <c r="G16" s="12"/>
      <c r="H16" s="12"/>
      <c r="I16" s="8"/>
      <c r="J16" s="8"/>
      <c r="K16" s="8"/>
      <c r="L16" s="8"/>
      <c r="M16" s="5"/>
    </row>
    <row r="17" spans="2:13">
      <c r="B17" s="8"/>
      <c r="C17" s="14"/>
      <c r="D17" s="12"/>
      <c r="E17" s="12"/>
      <c r="F17" s="12"/>
      <c r="G17" s="12"/>
      <c r="H17" s="12"/>
      <c r="I17" s="8"/>
      <c r="J17" s="8"/>
      <c r="K17" s="8"/>
      <c r="L17" s="8"/>
      <c r="M17" s="5"/>
    </row>
    <row r="18" spans="2:13">
      <c r="B18" s="8"/>
      <c r="C18" s="14"/>
      <c r="D18" s="12"/>
      <c r="E18" s="12"/>
      <c r="F18" s="12"/>
      <c r="G18" s="12"/>
      <c r="H18" s="12"/>
      <c r="I18" s="8"/>
      <c r="J18" s="8"/>
      <c r="K18" s="8"/>
      <c r="L18" s="8"/>
      <c r="M18" s="5"/>
    </row>
    <row r="19" spans="2:13">
      <c r="B19" s="8"/>
      <c r="C19" s="14"/>
      <c r="D19" s="12"/>
      <c r="E19" s="12"/>
      <c r="F19" s="12"/>
      <c r="G19" s="12"/>
      <c r="H19" s="12"/>
      <c r="I19" s="8"/>
      <c r="J19" s="8"/>
      <c r="K19" s="8"/>
      <c r="L19" s="8"/>
      <c r="M19" s="5"/>
    </row>
    <row r="20" spans="2:13">
      <c r="B20" s="8"/>
      <c r="C20" s="14"/>
      <c r="D20" s="12"/>
      <c r="E20" s="12"/>
      <c r="F20" s="12"/>
      <c r="G20" s="12"/>
      <c r="H20" s="12"/>
      <c r="I20" s="8"/>
      <c r="J20" s="8"/>
      <c r="K20" s="8"/>
      <c r="L20" s="8"/>
      <c r="M20" s="5"/>
    </row>
    <row r="21" spans="2:13">
      <c r="B21" s="8"/>
      <c r="C21" s="14"/>
      <c r="D21" s="12"/>
      <c r="E21" s="12"/>
      <c r="F21" s="12"/>
      <c r="G21" s="12"/>
      <c r="H21" s="12"/>
      <c r="I21" s="8"/>
      <c r="J21" s="8"/>
      <c r="K21" s="8"/>
      <c r="L21" s="8"/>
      <c r="M21" s="5"/>
    </row>
    <row r="22" spans="2:13">
      <c r="B22" s="8"/>
      <c r="C22" s="14"/>
      <c r="D22" s="12"/>
      <c r="E22" s="12"/>
      <c r="F22" s="12"/>
      <c r="G22" s="12"/>
      <c r="H22" s="12"/>
      <c r="I22" s="8"/>
      <c r="J22" s="8"/>
      <c r="K22" s="8"/>
      <c r="L22" s="8"/>
      <c r="M22" s="5"/>
    </row>
    <row r="23" spans="2:13">
      <c r="B23" s="8"/>
      <c r="C23" s="14"/>
      <c r="D23" s="12"/>
      <c r="E23" s="12"/>
      <c r="F23" s="12"/>
      <c r="G23" s="12"/>
      <c r="H23" s="12"/>
      <c r="I23" s="8"/>
      <c r="J23" s="8"/>
      <c r="K23" s="8"/>
      <c r="L23" s="8"/>
      <c r="M23" s="5"/>
    </row>
    <row r="24" spans="2:13">
      <c r="B24" s="8"/>
      <c r="C24" s="14"/>
      <c r="D24" s="12"/>
      <c r="E24" s="12"/>
      <c r="F24" s="12"/>
      <c r="G24" s="12"/>
      <c r="H24" s="12"/>
      <c r="I24" s="8"/>
      <c r="J24" s="8"/>
      <c r="K24" s="8"/>
      <c r="L24" s="8"/>
      <c r="M24" s="5"/>
    </row>
    <row r="25" spans="2:13">
      <c r="B25" s="8"/>
      <c r="C25" s="14"/>
      <c r="D25" s="12"/>
      <c r="E25" s="12"/>
      <c r="F25" s="12"/>
      <c r="G25" s="12"/>
      <c r="H25" s="12"/>
      <c r="I25" s="8"/>
      <c r="J25" s="8"/>
      <c r="K25" s="8"/>
      <c r="L25" s="8"/>
      <c r="M25" s="5"/>
    </row>
    <row r="26" spans="2:13">
      <c r="B26" s="8"/>
      <c r="C26" s="14"/>
      <c r="D26" s="12"/>
      <c r="E26" s="12"/>
      <c r="F26" s="12"/>
      <c r="G26" s="12"/>
      <c r="H26" s="12"/>
      <c r="I26" s="8"/>
      <c r="J26" s="8"/>
      <c r="K26" s="8"/>
      <c r="L26" s="8"/>
      <c r="M26" s="5"/>
    </row>
    <row r="27" spans="2:13">
      <c r="B27" s="8"/>
      <c r="C27" s="14"/>
      <c r="D27" s="12"/>
      <c r="E27" s="12"/>
      <c r="F27" s="12"/>
      <c r="G27" s="12"/>
      <c r="H27" s="12"/>
      <c r="I27" s="8"/>
      <c r="J27" s="8"/>
      <c r="K27" s="8"/>
      <c r="L27" s="8"/>
      <c r="M27" s="5"/>
    </row>
    <row r="28" spans="2:13">
      <c r="B28" s="8"/>
      <c r="C28" s="14"/>
      <c r="D28" s="12"/>
      <c r="E28" s="12"/>
      <c r="F28" s="12"/>
      <c r="G28" s="12"/>
      <c r="H28" s="12"/>
      <c r="I28" s="8"/>
      <c r="J28" s="8"/>
      <c r="K28" s="8"/>
      <c r="L28" s="8"/>
      <c r="M28" s="5"/>
    </row>
    <row r="29" spans="2:13">
      <c r="B29" s="8"/>
      <c r="C29" s="14"/>
      <c r="D29" s="12"/>
      <c r="E29" s="12"/>
      <c r="F29" s="12"/>
      <c r="G29" s="12"/>
      <c r="H29" s="12"/>
      <c r="I29" s="8"/>
      <c r="J29" s="8"/>
      <c r="K29" s="8"/>
      <c r="L29" s="8"/>
      <c r="M29" s="5"/>
    </row>
    <row r="30" spans="2:13">
      <c r="B30" s="8"/>
      <c r="C30" s="14"/>
      <c r="D30" s="12"/>
      <c r="E30" s="12"/>
      <c r="F30" s="12"/>
      <c r="G30" s="12"/>
      <c r="H30" s="12"/>
      <c r="I30" s="8"/>
      <c r="J30" s="8"/>
      <c r="K30" s="8"/>
      <c r="L30" s="8"/>
      <c r="M30" s="5"/>
    </row>
    <row r="31" spans="2:13">
      <c r="B31" s="8"/>
      <c r="C31" s="14"/>
      <c r="D31" s="12"/>
      <c r="E31" s="12"/>
      <c r="F31" s="12"/>
      <c r="G31" s="12"/>
      <c r="H31" s="12"/>
      <c r="I31" s="8"/>
      <c r="J31" s="8"/>
      <c r="K31" s="8"/>
      <c r="L31" s="8"/>
      <c r="M31" s="5"/>
    </row>
    <row r="32" spans="2:13">
      <c r="B32" s="8"/>
      <c r="C32" s="14"/>
      <c r="D32" s="12"/>
      <c r="E32" s="12"/>
      <c r="F32" s="12"/>
      <c r="G32" s="12"/>
      <c r="H32" s="12"/>
      <c r="I32" s="8"/>
      <c r="J32" s="8"/>
      <c r="K32" s="8"/>
      <c r="L32" s="8"/>
      <c r="M32" s="5"/>
    </row>
    <row r="33" spans="2:13">
      <c r="B33" s="8"/>
      <c r="C33" s="14"/>
      <c r="D33" s="12"/>
      <c r="E33" s="12"/>
      <c r="F33" s="12"/>
      <c r="G33" s="12"/>
      <c r="H33" s="12"/>
      <c r="I33" s="8"/>
      <c r="J33" s="8"/>
      <c r="K33" s="8"/>
      <c r="L33" s="8"/>
      <c r="M33" s="5"/>
    </row>
    <row r="34" spans="2:13">
      <c r="B34" s="8"/>
      <c r="C34" s="14"/>
      <c r="D34" s="12"/>
      <c r="E34" s="12"/>
      <c r="F34" s="12"/>
      <c r="G34" s="12"/>
      <c r="H34" s="12"/>
      <c r="I34" s="8"/>
      <c r="J34" s="8"/>
      <c r="K34" s="8"/>
      <c r="L34" s="8"/>
      <c r="M34" s="5"/>
    </row>
    <row r="35" spans="2:13">
      <c r="B35" s="8"/>
      <c r="C35" s="14"/>
      <c r="D35" s="12"/>
      <c r="E35" s="12"/>
      <c r="F35" s="12"/>
      <c r="G35" s="12"/>
      <c r="H35" s="12"/>
      <c r="I35" s="8"/>
      <c r="J35" s="8"/>
      <c r="K35" s="8"/>
      <c r="L35" s="8"/>
      <c r="M35" s="5"/>
    </row>
    <row r="36" spans="2:13">
      <c r="B36" s="8"/>
      <c r="C36" s="14"/>
      <c r="D36" s="12"/>
      <c r="E36" s="12"/>
      <c r="F36" s="12"/>
      <c r="G36" s="12"/>
      <c r="H36" s="12"/>
      <c r="I36" s="8"/>
      <c r="J36" s="8"/>
      <c r="K36" s="8"/>
      <c r="L36" s="8"/>
      <c r="M36" s="5"/>
    </row>
    <row r="37" spans="2:13">
      <c r="B37" s="8"/>
      <c r="C37" s="15"/>
      <c r="D37" s="12"/>
      <c r="E37" s="12"/>
      <c r="F37" s="12"/>
      <c r="G37" s="12"/>
      <c r="H37" s="12"/>
      <c r="I37" s="8"/>
      <c r="J37" s="8"/>
      <c r="K37" s="8"/>
      <c r="L37" s="8"/>
      <c r="M37" s="5"/>
    </row>
    <row r="38" spans="2:13">
      <c r="B38" s="8"/>
      <c r="C38" s="15"/>
      <c r="D38" s="12"/>
      <c r="E38" s="12"/>
      <c r="F38" s="12"/>
      <c r="G38" s="12"/>
      <c r="H38" s="12"/>
      <c r="I38" s="8"/>
      <c r="J38" s="8"/>
      <c r="K38" s="8"/>
      <c r="L38" s="8"/>
      <c r="M38" s="5"/>
    </row>
    <row r="39" spans="2:13">
      <c r="B39" s="8"/>
      <c r="C39" s="15"/>
      <c r="D39" s="12"/>
      <c r="E39" s="12"/>
      <c r="F39" s="12"/>
      <c r="G39" s="12"/>
      <c r="H39" s="12"/>
      <c r="I39" s="8"/>
      <c r="J39" s="8"/>
      <c r="K39" s="8"/>
      <c r="L39" s="8"/>
      <c r="M39" s="5"/>
    </row>
    <row r="40" spans="2:13">
      <c r="B40" s="8"/>
      <c r="C40" s="15"/>
      <c r="D40" s="12"/>
      <c r="E40" s="12"/>
      <c r="F40" s="12"/>
      <c r="G40" s="12"/>
      <c r="H40" s="12"/>
      <c r="I40" s="8"/>
      <c r="J40" s="8"/>
      <c r="K40" s="8"/>
      <c r="L40" s="8"/>
      <c r="M40" s="5"/>
    </row>
    <row r="41" spans="2:13">
      <c r="B41" s="8"/>
      <c r="C41" s="15"/>
      <c r="D41" s="12"/>
      <c r="E41" s="12"/>
      <c r="F41" s="12"/>
      <c r="G41" s="12"/>
      <c r="H41" s="12"/>
      <c r="I41" s="8"/>
      <c r="J41" s="8"/>
      <c r="K41" s="8"/>
      <c r="L41" s="8"/>
      <c r="M41" s="5"/>
    </row>
    <row r="42" spans="2:13">
      <c r="B42" s="8"/>
      <c r="C42" s="15"/>
      <c r="D42" s="12"/>
      <c r="E42" s="12"/>
      <c r="F42" s="12"/>
      <c r="G42" s="12"/>
      <c r="H42" s="12"/>
      <c r="I42" s="8"/>
      <c r="J42" s="8"/>
      <c r="K42" s="8"/>
      <c r="L42" s="8"/>
      <c r="M42" s="5"/>
    </row>
    <row r="43" spans="2:13">
      <c r="B43" s="8"/>
      <c r="C43" s="15"/>
      <c r="D43" s="12"/>
      <c r="E43" s="12"/>
      <c r="F43" s="12"/>
      <c r="G43" s="12"/>
      <c r="H43" s="12"/>
      <c r="I43" s="8"/>
      <c r="J43" s="8"/>
      <c r="K43" s="8"/>
      <c r="L43" s="8"/>
      <c r="M43" s="5"/>
    </row>
    <row r="44" spans="2:13">
      <c r="B44" s="8"/>
      <c r="C44" s="15"/>
      <c r="D44" s="12"/>
      <c r="E44" s="12"/>
      <c r="F44" s="12"/>
      <c r="G44" s="12"/>
      <c r="H44" s="12"/>
      <c r="I44" s="8"/>
      <c r="J44" s="8"/>
      <c r="K44" s="8"/>
      <c r="L44" s="8"/>
      <c r="M44" s="5"/>
    </row>
    <row r="45" spans="2:13">
      <c r="B45" s="8"/>
      <c r="C45" s="15"/>
      <c r="D45" s="12"/>
      <c r="E45" s="12"/>
      <c r="F45" s="12"/>
      <c r="G45" s="12"/>
      <c r="H45" s="12"/>
      <c r="I45" s="8"/>
      <c r="J45" s="8"/>
      <c r="K45" s="8"/>
      <c r="L45" s="8"/>
      <c r="M45" s="5"/>
    </row>
    <row r="46" spans="2:13">
      <c r="B46" s="8"/>
      <c r="C46" s="15"/>
      <c r="D46" s="12"/>
      <c r="E46" s="12"/>
      <c r="F46" s="12"/>
      <c r="G46" s="12"/>
      <c r="H46" s="12"/>
      <c r="I46" s="8"/>
      <c r="J46" s="8"/>
      <c r="K46" s="8"/>
      <c r="L46" s="8"/>
      <c r="M46" s="5"/>
    </row>
    <row r="47" spans="2:13">
      <c r="B47" s="8"/>
      <c r="C47" s="15"/>
      <c r="D47" s="12"/>
      <c r="E47" s="12"/>
      <c r="F47" s="12"/>
      <c r="G47" s="12"/>
      <c r="H47" s="12"/>
      <c r="I47" s="8"/>
      <c r="J47" s="8"/>
      <c r="K47" s="8"/>
      <c r="L47" s="8"/>
      <c r="M47" s="5"/>
    </row>
    <row r="48" spans="2:13">
      <c r="B48" s="8"/>
      <c r="C48" s="15"/>
      <c r="D48" s="12"/>
      <c r="E48" s="12"/>
      <c r="F48" s="12"/>
      <c r="G48" s="12"/>
      <c r="H48" s="12"/>
      <c r="I48" s="8"/>
      <c r="J48" s="8"/>
      <c r="K48" s="8"/>
      <c r="L48" s="8"/>
      <c r="M48" s="5"/>
    </row>
    <row r="49" spans="2:13">
      <c r="B49" s="16" t="str">
        <f ca="1">"Last Update "&amp;TEXT(TODAY(),"dd-mmm-yy")</f>
        <v>Last Update 03-Feb-18</v>
      </c>
      <c r="C49" s="8"/>
      <c r="D49" s="8"/>
      <c r="E49" s="8"/>
      <c r="F49" s="8"/>
      <c r="G49" s="8"/>
      <c r="H49" s="8"/>
      <c r="I49" s="8"/>
      <c r="J49" s="8"/>
      <c r="K49" s="8"/>
      <c r="L49" s="17"/>
      <c r="M49" s="5"/>
    </row>
    <row r="50" spans="2:13" ht="6" customHeight="1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</sheetData>
  <hyperlinks>
    <hyperlink ref="C11" location="'GetInfo &amp; GetInstrumentInfo'!A1" display="Page 1. Subscribe for Curves and Surfaces" xr:uid="{00000000-0004-0000-0000-000000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7"/>
  <sheetViews>
    <sheetView workbookViewId="0">
      <selection activeCell="D12" sqref="D12"/>
    </sheetView>
  </sheetViews>
  <sheetFormatPr defaultRowHeight="12.75"/>
  <cols>
    <col min="1" max="1" width="19.42578125" customWidth="1"/>
    <col min="2" max="2" width="74.28515625" bestFit="1" customWidth="1"/>
    <col min="3" max="3" width="10.5703125" bestFit="1" customWidth="1"/>
    <col min="4" max="4" width="74.42578125" customWidth="1"/>
    <col min="5" max="5" width="21.5703125" style="24" customWidth="1"/>
    <col min="7" max="7" width="12.5703125" customWidth="1"/>
    <col min="8" max="8" width="15.7109375" customWidth="1"/>
    <col min="9" max="9" width="14.28515625" customWidth="1"/>
  </cols>
  <sheetData>
    <row r="1" spans="1:5">
      <c r="B1" s="18" t="s">
        <v>8</v>
      </c>
    </row>
    <row r="2" spans="1:5">
      <c r="A2" s="18" t="s">
        <v>9</v>
      </c>
      <c r="B2" t="str">
        <f>_xll.Orion.ExcelAPI.Cache.qGetCurveEngineVersionInfo()</f>
        <v>Version: FpML.V5r3 v1.0 Built on : 8/04/2017, 3:58 PM</v>
      </c>
    </row>
    <row r="4" spans="1:5">
      <c r="B4" s="18" t="s">
        <v>10</v>
      </c>
      <c r="D4" s="1" t="s">
        <v>11</v>
      </c>
      <c r="E4" s="33">
        <f ca="1">TODAY()</f>
        <v>43134</v>
      </c>
    </row>
    <row r="5" spans="1:5">
      <c r="B5" s="19"/>
      <c r="D5" s="20" t="s">
        <v>1</v>
      </c>
      <c r="E5" s="25" t="s">
        <v>0</v>
      </c>
    </row>
    <row r="6" spans="1:5">
      <c r="D6" s="20" t="s">
        <v>16</v>
      </c>
      <c r="E6" s="25" t="s">
        <v>17</v>
      </c>
    </row>
    <row r="7" spans="1:5">
      <c r="B7" s="21" t="s">
        <v>12</v>
      </c>
      <c r="C7" s="1"/>
      <c r="D7" s="20" t="s">
        <v>2</v>
      </c>
      <c r="E7" s="25" t="s">
        <v>18</v>
      </c>
    </row>
    <row r="8" spans="1:5">
      <c r="B8" s="22" t="str">
        <f t="array" ref="B8:B77">_xll.Orion.ExcelAPI.Cache.ListUpTo100PricingStructures( D6:E7)</f>
        <v>Market.QR_LIVE.FxCurve.CHF-USD</v>
      </c>
      <c r="D8" s="20" t="s">
        <v>14</v>
      </c>
      <c r="E8" s="26" t="s">
        <v>15</v>
      </c>
    </row>
    <row r="9" spans="1:5">
      <c r="B9" s="22" t="str">
        <v>Market.QR_LIVE.FxCurve.NZD-USD</v>
      </c>
      <c r="D9" s="20" t="s">
        <v>14</v>
      </c>
      <c r="E9" s="26" t="s">
        <v>24</v>
      </c>
    </row>
    <row r="10" spans="1:5">
      <c r="B10" s="22" t="str">
        <v>Market.QR_LIVE.FxCurve.JPY-USD</v>
      </c>
      <c r="D10" s="23" t="str">
        <f>E6&amp;"."&amp;Market&amp;"."&amp;CurveType&amp;"."&amp;CurveName1</f>
        <v>Market.QR_LIVE.RateCurve.AUD-BBR-BBSW-3M</v>
      </c>
    </row>
    <row r="11" spans="1:5">
      <c r="B11" s="22" t="str">
        <v>Market.QR_LIVE.FxCurve.GBP-USD</v>
      </c>
      <c r="D11" s="23" t="str">
        <f>E6&amp;"."&amp;Market&amp;"."&amp;CurveType&amp;"."&amp;CurveName2</f>
        <v>Market.QR_LIVE.RateCurve.AUD-BBR-BBSW-6M</v>
      </c>
    </row>
    <row r="12" spans="1:5">
      <c r="B12" s="22" t="str">
        <v>Market.QR_LIVE.FxCurve.EUR-USD</v>
      </c>
    </row>
    <row r="13" spans="1:5">
      <c r="B13" s="22" t="str">
        <v>Market.QR_LIVE.FxCurve.AUD-NZD</v>
      </c>
    </row>
    <row r="14" spans="1:5">
      <c r="B14" s="22" t="str">
        <v>Market.QR_LIVE.FxCurve.AUD-JPY</v>
      </c>
    </row>
    <row r="15" spans="1:5">
      <c r="B15" s="22" t="str">
        <v>Market.QR_LIVE.FxCurve.AUD-GBP</v>
      </c>
    </row>
    <row r="16" spans="1:5">
      <c r="B16" s="22" t="str">
        <v>Market.QR_LIVE.FxCurve.AUD-EUR</v>
      </c>
    </row>
    <row r="17" spans="2:2">
      <c r="B17" s="22" t="str">
        <v>Market.QR_LIVE.RateCurve.AUD-AONIA-OIS-COMPOUND</v>
      </c>
    </row>
    <row r="18" spans="2:2">
      <c r="B18" s="22" t="str">
        <v>Market.QR_LIVE.RateCurve.AUD-BBR-BBSW-2M</v>
      </c>
    </row>
    <row r="19" spans="2:2">
      <c r="B19" s="22" t="str">
        <v>Market.QR_LIVE.RateCurve.EUR-EURIBOR-Reuters-1M</v>
      </c>
    </row>
    <row r="20" spans="2:2">
      <c r="B20" s="22" t="str">
        <v>Market.QR_LIVE.RateCurve.EUR-EURIBOR-Reuters-3M</v>
      </c>
    </row>
    <row r="21" spans="2:2">
      <c r="B21" s="22" t="str">
        <v>Market.QR_LIVE.RateCurve.EUR-EURIBOR-Reuters-6M</v>
      </c>
    </row>
    <row r="22" spans="2:2">
      <c r="B22" s="22" t="str">
        <v>Market.QR_LIVE.RateVolatilityMatrix.AUD-BBR-BBSW-3M</v>
      </c>
    </row>
    <row r="23" spans="2:2">
      <c r="B23" s="22" t="str">
        <v>Market.QR_LIVE.RateVolatilityMatrix.AUD-BBR-BBSW-1M</v>
      </c>
    </row>
    <row r="24" spans="2:2">
      <c r="B24" s="22" t="str">
        <v>Market.QR_LIVE.RateVolatilityMatrix.AUD-BBR-BBSW-6M</v>
      </c>
    </row>
    <row r="25" spans="2:2">
      <c r="B25" s="22" t="str">
        <v>Market.QR_LIVE.RateVolatilityMatrix.AUD-IRSwap-5Y</v>
      </c>
    </row>
    <row r="26" spans="2:2">
      <c r="B26" s="22" t="str">
        <v>Market.QR_LIVE.RateVolatilityMatrix.AUD-IRSwap-10Y</v>
      </c>
    </row>
    <row r="27" spans="2:2">
      <c r="B27" s="22" t="str">
        <v>Market.QR_LIVE.RateCurve.CHF-LIBOR-BBA-1M</v>
      </c>
    </row>
    <row r="28" spans="2:2">
      <c r="B28" s="22" t="str">
        <v>Market.QR_LIVE.RateVolatilityMatrix.EUR-IRSwap-5Y</v>
      </c>
    </row>
    <row r="29" spans="2:2">
      <c r="B29" s="22" t="str">
        <v>Market.QR_LIVE.RateATMVolatilityMatrix.AUD-IRSwap-SydneySwapDesk</v>
      </c>
    </row>
    <row r="30" spans="2:2">
      <c r="B30" s="22" t="str">
        <v>Market.QR_LIVE.RateVolatilityMatrix.AUD-BBR-BBSW-6M-SydneySwapDesk</v>
      </c>
    </row>
    <row r="31" spans="2:2">
      <c r="B31" s="22" t="str">
        <v>Market.QR_LIVE.RateCurve.AUD-LIBOR-BBA-3M.AUD-Deposit-1D</v>
      </c>
    </row>
    <row r="32" spans="2:2">
      <c r="B32" s="22" t="str">
        <v>Market.QR_LIVE.RateCurve.AUD-LIBOR-BBA-3M.AUD-Deposit-1W</v>
      </c>
    </row>
    <row r="33" spans="2:2">
      <c r="B33" s="22" t="str">
        <v>Market.QR_LIVE.RateCurve.AUD-LIBOR-BBA-3M.AUD-Deposit-2W</v>
      </c>
    </row>
    <row r="34" spans="2:2">
      <c r="B34" s="22" t="str">
        <v>Market.QR_LIVE.RateCurve.AUD-LIBOR-BBA-3M.AUD-Deposit-1M</v>
      </c>
    </row>
    <row r="35" spans="2:2">
      <c r="B35" s="22" t="str">
        <v>Market.QR_LIVE.RateCurve.AUD-LIBOR-BBA-3M.AUD-Deposit-2M</v>
      </c>
    </row>
    <row r="36" spans="2:2">
      <c r="B36" s="22" t="str">
        <v>Market.QR_LIVE.RateCurve.AUD-LIBOR-BBA-3M.AUD-Deposit-3M</v>
      </c>
    </row>
    <row r="37" spans="2:2">
      <c r="B37" s="22" t="str">
        <v>Market.QR_LIVE.RateCurve.AUD-LIBOR-BBA-3M.AUD-IRFuture-IR-1</v>
      </c>
    </row>
    <row r="38" spans="2:2">
      <c r="B38" s="22" t="str">
        <v>Market.QR_LIVE.RateCurve.AUD-LIBOR-BBA-3M.AUD-IRFuture-IR-2</v>
      </c>
    </row>
    <row r="39" spans="2:2">
      <c r="B39" s="22" t="str">
        <v>Market.QR_LIVE.RateCurve.AUD-LIBOR-BBA-3M.AUD-IRFuture-IR-3</v>
      </c>
    </row>
    <row r="40" spans="2:2">
      <c r="B40" s="22" t="str">
        <v>Market.QR_LIVE.RateCurve.AUD-LIBOR-BBA-3M.AUD-IRFuture-IR-4</v>
      </c>
    </row>
    <row r="41" spans="2:2">
      <c r="B41" s="22" t="str">
        <v>Market.QR_LIVE.RateCurve.AUD-LIBOR-BBA-3M.AUD-IRFuture-IR-5</v>
      </c>
    </row>
    <row r="42" spans="2:2">
      <c r="B42" s="22" t="str">
        <v>Market.QR_LIVE.RateCurve.AUD-LIBOR-BBA-3M.AUD-IRFuture-IR-6</v>
      </c>
    </row>
    <row r="43" spans="2:2">
      <c r="B43" s="22" t="str">
        <v>Market.QR_LIVE.RateCurve.AUD-LIBOR-BBA-3M.AUD-IRFuture-IR-7</v>
      </c>
    </row>
    <row r="44" spans="2:2">
      <c r="B44" s="22" t="str">
        <v>Market.QR_LIVE.RateCurve.AUD-LIBOR-BBA-3M.AUD-IRFuture-IR-8</v>
      </c>
    </row>
    <row r="45" spans="2:2">
      <c r="B45" s="22" t="str">
        <v>Market.QR_LIVE.RateCurve.AUD-LIBOR-BBA-3M.AUD-IRSwap-3Y</v>
      </c>
    </row>
    <row r="46" spans="2:2">
      <c r="B46" s="22" t="str">
        <v>Market.QR_LIVE.RateCurve.AUD-LIBOR-BBA-3M.AUD-IRSwap-4Y</v>
      </c>
    </row>
    <row r="47" spans="2:2">
      <c r="B47" s="22" t="str">
        <v>Market.QR_LIVE.RateCurve.AUD-LIBOR-BBA-3M.AUD-IRSwap-5Y</v>
      </c>
    </row>
    <row r="48" spans="2:2">
      <c r="B48" s="22" t="str">
        <v>Market.QR_LIVE.RateCurve.AUD-LIBOR-BBA-3M.AUD-IRSwap-6Y</v>
      </c>
    </row>
    <row r="49" spans="2:2">
      <c r="B49" s="22" t="str">
        <v>Market.QR_LIVE.RateCurve.AUD-LIBOR-BBA-3M.AUD-IRSwap-7Y</v>
      </c>
    </row>
    <row r="50" spans="2:2">
      <c r="B50" s="22" t="str">
        <v>Market.QR_LIVE.RateCurve.AUD-LIBOR-BBA-3M.AUD-IRSwap-8Y</v>
      </c>
    </row>
    <row r="51" spans="2:2">
      <c r="B51" s="22" t="str">
        <v>Market.QR_LIVE.RateCurve.AUD-LIBOR-BBA-3M.AUD-IRSwap-9Y</v>
      </c>
    </row>
    <row r="52" spans="2:2">
      <c r="B52" s="22" t="str">
        <v>Market.QR_LIVE.RateCurve.AUD-LIBOR-BBA-3M.AUD-IRSwap-10Y</v>
      </c>
    </row>
    <row r="53" spans="2:2">
      <c r="B53" s="22" t="str">
        <v>Market.QR_LIVE.RateCurve.AUD-LIBOR-BBA-3M.AUD-IRSwap-15Y</v>
      </c>
    </row>
    <row r="54" spans="2:2">
      <c r="B54" s="22" t="str">
        <v>Market.QR_LIVE.RateCurve.AUD-LIBOR-BBA-3M.AUD-IRSwap-20Y</v>
      </c>
    </row>
    <row r="55" spans="2:2">
      <c r="B55" s="22" t="str">
        <v>Market.QR_LIVE.FxCurve.AUD-USD</v>
      </c>
    </row>
    <row r="56" spans="2:2">
      <c r="B56" s="22" t="str">
        <v>Market.QR_LIVE.RateCurve.AUD-LIBOR-BBA-3M</v>
      </c>
    </row>
    <row r="57" spans="2:2">
      <c r="B57" s="22" t="str">
        <v>Market.QR_LIVE.DiscountCurve.AUD-LIBOR-SENIOR</v>
      </c>
    </row>
    <row r="58" spans="2:2">
      <c r="B58" s="22" t="str">
        <v>Market.QR_LIVE.RateCurve.AUD-LIBOR-BBA-6M</v>
      </c>
    </row>
    <row r="59" spans="2:2">
      <c r="B59" s="22" t="str">
        <v>Market.QR_LIVE.RateBasisCurve.AUD-LIBOR-BBA-1M</v>
      </c>
    </row>
    <row r="60" spans="2:2">
      <c r="B60" s="22" t="str">
        <v>Market.QR_LIVE.DiscountCurve.USD-LIBOR-SENIOR</v>
      </c>
    </row>
    <row r="61" spans="2:2">
      <c r="B61" s="22" t="str">
        <v>Market.QR_LIVE.DiscountCurve.NZD-LIBOR-SENIOR</v>
      </c>
    </row>
    <row r="62" spans="2:2">
      <c r="B62" s="22" t="str">
        <v>Market.QR_LIVE.DiscountCurve.JPY-LIBOR-SENIOR</v>
      </c>
    </row>
    <row r="63" spans="2:2">
      <c r="B63" s="22" t="str">
        <v>Market.QR_LIVE.DiscountCurve.GBP-LIBOR-SENIOR</v>
      </c>
    </row>
    <row r="64" spans="2:2">
      <c r="B64" s="22" t="str">
        <v>Market.QR_LIVE.RateCurve.GBP-LIBOR-BBA-3M</v>
      </c>
    </row>
    <row r="65" spans="2:2">
      <c r="B65" s="22" t="str">
        <v>Market.QR_LIVE.RateCurve.JPY-LIBOR-BBA-1M</v>
      </c>
    </row>
    <row r="66" spans="2:2">
      <c r="B66" s="22" t="str">
        <v>Market.QR_LIVE.RateCurve.JPY-LIBOR-BBA-3M</v>
      </c>
    </row>
    <row r="67" spans="2:2">
      <c r="B67" s="22" t="str">
        <v>Market.QR_LIVE.RateCurve.JPY-LIBOR-BBA-6M</v>
      </c>
    </row>
    <row r="68" spans="2:2">
      <c r="B68" s="22" t="str">
        <v>Market.QR_LIVE.RateCurve.JPY-LIBOR-ISDA-1M</v>
      </c>
    </row>
    <row r="69" spans="2:2">
      <c r="B69" s="22" t="str">
        <v>Market.QR_LIVE.RateCurve.JPY-LIBOR-ISDA-3M</v>
      </c>
    </row>
    <row r="70" spans="2:2">
      <c r="B70" s="22" t="str">
        <v>Market.QR_LIVE.RateCurve.JPY-LIBOR-ISDA-6M</v>
      </c>
    </row>
    <row r="71" spans="2:2">
      <c r="B71" s="22" t="str">
        <v>Market.QR_LIVE.RateCurve.NZD-BBR-FRA-1M</v>
      </c>
    </row>
    <row r="72" spans="2:2">
      <c r="B72" s="22" t="str">
        <v>Market.QR_LIVE.RateCurve.NZD-BBR-FRA-3M</v>
      </c>
    </row>
    <row r="73" spans="2:2">
      <c r="B73" s="22" t="str">
        <v>Market.QR_LIVE.RateCurve.NZD-BBR-FRA-6M</v>
      </c>
    </row>
    <row r="74" spans="2:2">
      <c r="B74" s="22" t="str">
        <v>Market.QR_LIVE.RateCurve.USD-LIBOR-BBA-1M</v>
      </c>
    </row>
    <row r="75" spans="2:2">
      <c r="B75" s="22" t="str">
        <v>Market.QR_LIVE.RateCurve.USD-LIBOR-BBA-3M</v>
      </c>
    </row>
    <row r="76" spans="2:2">
      <c r="B76" s="22" t="str">
        <v>Market.QR_LIVE.RateCurve.USD-LIBOR-BBA-6M</v>
      </c>
    </row>
    <row r="77" spans="2:2">
      <c r="B77" s="22" t="str">
        <v>Market.QR_LIVE.RateCurve.GBP-LIBOR-BBA-1M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K129"/>
  <sheetViews>
    <sheetView tabSelected="1" workbookViewId="0">
      <selection activeCell="D8" sqref="D8"/>
    </sheetView>
  </sheetViews>
  <sheetFormatPr defaultRowHeight="12.75"/>
  <cols>
    <col min="1" max="1" width="20.140625" bestFit="1" customWidth="1"/>
    <col min="2" max="2" width="9.140625" style="27"/>
    <col min="4" max="4" width="20.140625" bestFit="1" customWidth="1"/>
    <col min="5" max="5" width="9.140625" style="27"/>
  </cols>
  <sheetData>
    <row r="7" spans="1:11">
      <c r="A7" t="s">
        <v>22</v>
      </c>
      <c r="D7" t="s">
        <v>23</v>
      </c>
      <c r="G7" t="s">
        <v>19</v>
      </c>
      <c r="H7" t="s">
        <v>22</v>
      </c>
      <c r="I7" t="s">
        <v>23</v>
      </c>
    </row>
    <row r="8" spans="1:11">
      <c r="A8" t="str">
        <f t="array" ref="A8:B40">_xll.HLV5r3.Financial.Cache.GetQuotedAssetSet(Curve1)</f>
        <v>AUD-Deposit-1D</v>
      </c>
      <c r="B8" s="27">
        <v>6.6199999999999995E-2</v>
      </c>
      <c r="D8" t="str">
        <f t="array" ref="D8:E40">_xll.HLV5r3.Financial.Cache.GetQuotedAssetSet(Curve2)</f>
        <v>AUD-Deposit-1D</v>
      </c>
      <c r="E8" s="27">
        <v>6.6199999999999995E-2</v>
      </c>
      <c r="G8" s="28" t="s">
        <v>19</v>
      </c>
      <c r="H8" s="29" t="s">
        <v>21</v>
      </c>
      <c r="I8" s="35" t="s">
        <v>21</v>
      </c>
      <c r="J8" s="28" t="s">
        <v>20</v>
      </c>
      <c r="K8" s="34" t="s">
        <v>20</v>
      </c>
    </row>
    <row r="9" spans="1:11">
      <c r="A9" t="str">
        <v>AUD-Deposit-1W</v>
      </c>
      <c r="B9" s="27">
        <v>6.6000000000000003E-2</v>
      </c>
      <c r="D9" t="str">
        <v>AUD-Deposit-1W</v>
      </c>
      <c r="E9" s="27">
        <v>6.6000000000000003E-2</v>
      </c>
      <c r="G9" s="30">
        <f ca="1">'GetInfo &amp; GetInstrumentInfo'!E4</f>
        <v>43134</v>
      </c>
      <c r="H9" s="32">
        <f ca="1">H10</f>
        <v>6.6096006950359901E-2</v>
      </c>
      <c r="I9" s="37">
        <f ca="1">I10</f>
        <v>6.6096006950359901E-2</v>
      </c>
      <c r="J9" s="31">
        <f ca="1">_xll.HLV5r3.Financial.Cache.GetValue(Curve1, G9)</f>
        <v>0.99981869589921124</v>
      </c>
      <c r="K9" s="36">
        <f ca="1">_xll.HLV5r3.Financial.Cache.GetValue(Curve2, G9)</f>
        <v>0.99981869589921124</v>
      </c>
    </row>
    <row r="10" spans="1:11">
      <c r="A10" t="str">
        <v>AUD-Deposit-2W</v>
      </c>
      <c r="B10" s="27">
        <v>6.6400000000000001E-2</v>
      </c>
      <c r="D10" t="str">
        <v>AUD-Deposit-2W</v>
      </c>
      <c r="E10" s="27">
        <v>6.6400000000000001E-2</v>
      </c>
      <c r="G10" s="30">
        <f ca="1">G9+7</f>
        <v>43141</v>
      </c>
      <c r="H10" s="32">
        <f t="shared" ref="H10:H41" ca="1" si="0">(J9/J10-1)*365/(G10-G9)</f>
        <v>6.6096006950359901E-2</v>
      </c>
      <c r="I10" s="37">
        <f t="shared" ref="I10:I41" ca="1" si="1">(K9/K10-1)*365/(G10-G9)</f>
        <v>6.6096006950359901E-2</v>
      </c>
      <c r="J10" s="31">
        <f ca="1">_xll.HLV5r3.Financial.Cache.GetValue(Curve1, G10)</f>
        <v>0.99855293553654634</v>
      </c>
      <c r="K10" s="36">
        <f ca="1">_xll.HLV5r3.Financial.Cache.GetValue(Curve2, G10)</f>
        <v>0.99855293553654634</v>
      </c>
    </row>
    <row r="11" spans="1:11">
      <c r="A11" t="str">
        <v>AUD-Deposit-1M</v>
      </c>
      <c r="B11" s="27">
        <v>6.6699999999999995E-2</v>
      </c>
      <c r="D11" t="str">
        <v>AUD-Deposit-1M</v>
      </c>
      <c r="E11" s="27">
        <v>6.6699999999999995E-2</v>
      </c>
      <c r="G11" s="30">
        <f t="shared" ref="G11:G74" ca="1" si="2">G10+7</f>
        <v>43148</v>
      </c>
      <c r="H11" s="32">
        <f t="shared" ca="1" si="0"/>
        <v>6.6424626946690921E-2</v>
      </c>
      <c r="I11" s="37">
        <f t="shared" ca="1" si="1"/>
        <v>6.6424626946690921E-2</v>
      </c>
      <c r="J11" s="31">
        <f ca="1">_xll.HLV5r3.Financial.Cache.GetValue(Curve1, G11)</f>
        <v>0.99728250039587563</v>
      </c>
      <c r="K11" s="36">
        <f ca="1">_xll.HLV5r3.Financial.Cache.GetValue(Curve2, G11)</f>
        <v>0.99728250039587563</v>
      </c>
    </row>
    <row r="12" spans="1:11">
      <c r="A12" t="str">
        <v>AUD-Deposit-2M</v>
      </c>
      <c r="B12" s="27">
        <v>6.93E-2</v>
      </c>
      <c r="D12" t="str">
        <v>AUD-Deposit-2M</v>
      </c>
      <c r="E12" s="27">
        <v>6.93E-2</v>
      </c>
      <c r="G12" s="30">
        <f t="shared" ca="1" si="2"/>
        <v>43155</v>
      </c>
      <c r="H12" s="32">
        <f t="shared" ca="1" si="0"/>
        <v>6.6727176979346811E-2</v>
      </c>
      <c r="I12" s="37">
        <f t="shared" ca="1" si="1"/>
        <v>6.6727176979346811E-2</v>
      </c>
      <c r="J12" s="31">
        <f ca="1">_xll.HLV5r3.Financial.Cache.GetValue(Curve1, G12)</f>
        <v>0.99600790978633047</v>
      </c>
      <c r="K12" s="36">
        <f ca="1">_xll.HLV5r3.Financial.Cache.GetValue(Curve2, G12)</f>
        <v>0.99600790978633047</v>
      </c>
    </row>
    <row r="13" spans="1:11">
      <c r="A13" t="str">
        <v>AUD-Deposit-3M</v>
      </c>
      <c r="B13" s="27">
        <v>7.0300000000000001E-2</v>
      </c>
      <c r="D13" t="str">
        <v>AUD-Deposit-3M</v>
      </c>
      <c r="E13" s="27">
        <v>7.0300000000000001E-2</v>
      </c>
      <c r="G13" s="30">
        <f t="shared" ca="1" si="2"/>
        <v>43162</v>
      </c>
      <c r="H13" s="32">
        <f t="shared" ca="1" si="0"/>
        <v>6.6830846032526522E-2</v>
      </c>
      <c r="I13" s="37">
        <f t="shared" ca="1" si="1"/>
        <v>6.6830846032526522E-2</v>
      </c>
      <c r="J13" s="31">
        <f ca="1">_xll.HLV5r3.Financial.Cache.GetValue(Curve1, G13)</f>
        <v>0.99473297301060659</v>
      </c>
      <c r="K13" s="36">
        <f ca="1">_xll.HLV5r3.Financial.Cache.GetValue(Curve2, G13)</f>
        <v>0.99473297301060659</v>
      </c>
    </row>
    <row r="14" spans="1:11">
      <c r="A14" t="str">
        <v>AUD-IRSwap-3Y</v>
      </c>
      <c r="B14" s="27">
        <v>7.4399999999999994E-2</v>
      </c>
      <c r="D14" t="str">
        <v>AUD-IRSwap-3Y</v>
      </c>
      <c r="E14" s="27">
        <v>7.4399999999999994E-2</v>
      </c>
      <c r="G14" s="30">
        <f t="shared" ca="1" si="2"/>
        <v>43169</v>
      </c>
      <c r="H14" s="32">
        <f t="shared" ca="1" si="0"/>
        <v>6.855904914777293E-2</v>
      </c>
      <c r="I14" s="37">
        <f t="shared" ca="1" si="1"/>
        <v>6.855904914777293E-2</v>
      </c>
      <c r="J14" s="31">
        <f ca="1">_xll.HLV5r3.Financial.Cache.GetValue(Curve1, G14)</f>
        <v>0.99342678459896216</v>
      </c>
      <c r="K14" s="36">
        <f ca="1">_xll.HLV5r3.Financial.Cache.GetValue(Curve2, G14)</f>
        <v>0.99342678459896216</v>
      </c>
    </row>
    <row r="15" spans="1:11">
      <c r="A15" t="str">
        <v>AUD-IRSwap-4Y</v>
      </c>
      <c r="B15" s="27">
        <v>7.4499999999999997E-2</v>
      </c>
      <c r="D15" t="str">
        <v>AUD-IRSwap-4Y</v>
      </c>
      <c r="E15" s="27">
        <v>7.4499999999999997E-2</v>
      </c>
      <c r="G15" s="30">
        <f t="shared" ca="1" si="2"/>
        <v>43176</v>
      </c>
      <c r="H15" s="32">
        <f t="shared" ca="1" si="0"/>
        <v>7.0083794326060628E-2</v>
      </c>
      <c r="I15" s="37">
        <f t="shared" ca="1" si="1"/>
        <v>7.0083794326060628E-2</v>
      </c>
      <c r="J15" s="31">
        <f ca="1">_xll.HLV5r3.Financial.Cache.GetValue(Curve1, G15)</f>
        <v>0.99209333895885543</v>
      </c>
      <c r="K15" s="36">
        <f ca="1">_xll.HLV5r3.Financial.Cache.GetValue(Curve2, G15)</f>
        <v>0.99209333895885543</v>
      </c>
    </row>
    <row r="16" spans="1:11">
      <c r="A16" t="str">
        <v>AUD-IRSwap-5Y</v>
      </c>
      <c r="B16" s="27">
        <v>7.4499999999999997E-2</v>
      </c>
      <c r="D16" t="str">
        <v>AUD-IRSwap-5Y</v>
      </c>
      <c r="E16" s="27">
        <v>7.4499999999999997E-2</v>
      </c>
      <c r="G16" s="30">
        <f t="shared" ca="1" si="2"/>
        <v>43183</v>
      </c>
      <c r="H16" s="32">
        <f t="shared" ca="1" si="0"/>
        <v>7.1117341582927721E-2</v>
      </c>
      <c r="I16" s="37">
        <f t="shared" ca="1" si="1"/>
        <v>7.1117341582927721E-2</v>
      </c>
      <c r="J16" s="31">
        <f ca="1">_xll.HLV5r3.Financial.Cache.GetValue(Curve1, G16)</f>
        <v>0.99074207157180927</v>
      </c>
      <c r="K16" s="36">
        <f ca="1">_xll.HLV5r3.Financial.Cache.GetValue(Curve2, G16)</f>
        <v>0.99074207157180927</v>
      </c>
    </row>
    <row r="17" spans="1:11">
      <c r="A17" t="str">
        <v>AUD-IRSwap-6Y</v>
      </c>
      <c r="B17" s="27">
        <v>7.2999999999999995E-2</v>
      </c>
      <c r="D17" t="str">
        <v>AUD-IRSwap-6Y</v>
      </c>
      <c r="E17" s="27">
        <v>7.2999999999999995E-2</v>
      </c>
      <c r="G17" s="30">
        <f t="shared" ca="1" si="2"/>
        <v>43190</v>
      </c>
      <c r="H17" s="32">
        <f t="shared" ca="1" si="0"/>
        <v>7.2150709253902948E-2</v>
      </c>
      <c r="I17" s="37">
        <f t="shared" ca="1" si="1"/>
        <v>7.2150709253902948E-2</v>
      </c>
      <c r="J17" s="31">
        <f ca="1">_xll.HLV5r3.Financial.Cache.GetValue(Curve1, G17)</f>
        <v>0.98937306396093139</v>
      </c>
      <c r="K17" s="36">
        <f ca="1">_xll.HLV5r3.Financial.Cache.GetValue(Curve2, G17)</f>
        <v>0.98937306396093139</v>
      </c>
    </row>
    <row r="18" spans="1:11">
      <c r="A18" t="str">
        <v>AUD-IRSwap-7Y</v>
      </c>
      <c r="B18" s="27">
        <v>7.1499999999999994E-2</v>
      </c>
      <c r="D18" t="str">
        <v>AUD-IRSwap-7Y</v>
      </c>
      <c r="E18" s="27">
        <v>7.1499999999999994E-2</v>
      </c>
      <c r="G18" s="30">
        <f t="shared" ca="1" si="2"/>
        <v>43197</v>
      </c>
      <c r="H18" s="32">
        <f t="shared" ca="1" si="0"/>
        <v>7.228971237657042E-2</v>
      </c>
      <c r="I18" s="37">
        <f t="shared" ca="1" si="1"/>
        <v>7.228971237657042E-2</v>
      </c>
      <c r="J18" s="31">
        <f ca="1">_xll.HLV5r3.Financial.Cache.GetValue(Curve1, G18)</f>
        <v>0.98800331785210294</v>
      </c>
      <c r="K18" s="36">
        <f ca="1">_xll.HLV5r3.Financial.Cache.GetValue(Curve2, G18)</f>
        <v>0.98800331785210294</v>
      </c>
    </row>
    <row r="19" spans="1:11">
      <c r="A19" t="str">
        <v>AUD-IRSwap-8Y</v>
      </c>
      <c r="B19" s="27">
        <v>7.0800000000000002E-2</v>
      </c>
      <c r="D19" t="str">
        <v>AUD-IRSwap-8Y</v>
      </c>
      <c r="E19" s="27">
        <v>7.0800000000000002E-2</v>
      </c>
      <c r="G19" s="30">
        <f t="shared" ca="1" si="2"/>
        <v>43204</v>
      </c>
      <c r="H19" s="32">
        <f t="shared" ca="1" si="0"/>
        <v>7.0647557799329297E-2</v>
      </c>
      <c r="I19" s="37">
        <f t="shared" ca="1" si="1"/>
        <v>7.0647557799329297E-2</v>
      </c>
      <c r="J19" s="31">
        <f ca="1">_xll.HLV5r3.Financial.Cache.GetValue(Curve1, G19)</f>
        <v>0.9866664985387078</v>
      </c>
      <c r="K19" s="36">
        <f ca="1">_xll.HLV5r3.Financial.Cache.GetValue(Curve2, G19)</f>
        <v>0.9866664985387078</v>
      </c>
    </row>
    <row r="20" spans="1:11">
      <c r="A20" t="str">
        <v>AUD-IRSwap-9Y</v>
      </c>
      <c r="B20" s="27">
        <v>7.0099999999999996E-2</v>
      </c>
      <c r="D20" t="str">
        <v>AUD-IRSwap-9Y</v>
      </c>
      <c r="E20" s="27">
        <v>7.0099999999999996E-2</v>
      </c>
      <c r="G20" s="30">
        <f t="shared" ca="1" si="2"/>
        <v>43211</v>
      </c>
      <c r="H20" s="32">
        <f t="shared" ca="1" si="0"/>
        <v>7.0996458397668397E-2</v>
      </c>
      <c r="I20" s="37">
        <f t="shared" ca="1" si="1"/>
        <v>7.0996458397668397E-2</v>
      </c>
      <c r="J20" s="31">
        <f ca="1">_xll.HLV5r3.Financial.Cache.GetValue(Curve1, G20)</f>
        <v>0.98532490388164939</v>
      </c>
      <c r="K20" s="36">
        <f ca="1">_xll.HLV5r3.Financial.Cache.GetValue(Curve2, G20)</f>
        <v>0.98532490388164939</v>
      </c>
    </row>
    <row r="21" spans="1:11">
      <c r="A21" t="str">
        <v>AUD-IRSwap-10Y</v>
      </c>
      <c r="B21" s="27">
        <v>6.9500000000000006E-2</v>
      </c>
      <c r="D21" t="str">
        <v>AUD-IRSwap-10Y</v>
      </c>
      <c r="E21" s="27">
        <v>6.9500000000000006E-2</v>
      </c>
      <c r="G21" s="30">
        <f t="shared" ca="1" si="2"/>
        <v>43218</v>
      </c>
      <c r="H21" s="32">
        <f t="shared" ca="1" si="0"/>
        <v>7.134533853141635E-2</v>
      </c>
      <c r="I21" s="37">
        <f t="shared" ca="1" si="1"/>
        <v>7.134533853141635E-2</v>
      </c>
      <c r="J21" s="31">
        <f ca="1">_xll.HLV5r3.Financial.Cache.GetValue(Curve1, G21)</f>
        <v>0.98397855872094475</v>
      </c>
      <c r="K21" s="36">
        <f ca="1">_xll.HLV5r3.Financial.Cache.GetValue(Curve2, G21)</f>
        <v>0.98397855872094475</v>
      </c>
    </row>
    <row r="22" spans="1:11">
      <c r="A22" t="str">
        <v>AUD-IRSwap-15Y</v>
      </c>
      <c r="B22" s="27">
        <v>6.8000000000000005E-2</v>
      </c>
      <c r="D22" t="str">
        <v>AUD-IRSwap-15Y</v>
      </c>
      <c r="E22" s="27">
        <v>6.8000000000000005E-2</v>
      </c>
      <c r="G22" s="30">
        <f t="shared" ca="1" si="2"/>
        <v>43225</v>
      </c>
      <c r="H22" s="32">
        <f t="shared" ca="1" si="0"/>
        <v>7.169419820284248E-2</v>
      </c>
      <c r="I22" s="37">
        <f t="shared" ca="1" si="1"/>
        <v>7.169419820284248E-2</v>
      </c>
      <c r="J22" s="31">
        <f ca="1">_xll.HLV5r3.Financial.Cache.GetValue(Curve1, G22)</f>
        <v>0.98262748795610211</v>
      </c>
      <c r="K22" s="36">
        <f ca="1">_xll.HLV5r3.Financial.Cache.GetValue(Curve2, G22)</f>
        <v>0.98262748795610211</v>
      </c>
    </row>
    <row r="23" spans="1:11">
      <c r="A23" t="str">
        <v>AUD-IRSwap-20Y</v>
      </c>
      <c r="B23" s="27">
        <v>6.6900000000000001E-2</v>
      </c>
      <c r="D23" t="str">
        <v>AUD-IRSwap-20Y</v>
      </c>
      <c r="E23" s="27">
        <v>6.6900000000000001E-2</v>
      </c>
      <c r="G23" s="30">
        <f t="shared" ca="1" si="2"/>
        <v>43232</v>
      </c>
      <c r="H23" s="32">
        <f t="shared" ca="1" si="0"/>
        <v>6.2710498437785436E-2</v>
      </c>
      <c r="I23" s="37">
        <f t="shared" ca="1" si="1"/>
        <v>6.2710498437785436E-2</v>
      </c>
      <c r="J23" s="31">
        <f ca="1">_xll.HLV5r3.Financial.Cache.GetValue(Curve1, G23)</f>
        <v>0.98144713378445902</v>
      </c>
      <c r="K23" s="36">
        <f ca="1">_xll.HLV5r3.Financial.Cache.GetValue(Curve2, G23)</f>
        <v>0.98144713378445902</v>
      </c>
    </row>
    <row r="24" spans="1:11">
      <c r="A24" t="str">
        <v>AUD-IRFuture-IR-1</v>
      </c>
      <c r="B24" s="27">
        <v>6.6600000000000006E-2</v>
      </c>
      <c r="D24" t="str">
        <v>AUD-IRFuture-IR-1</v>
      </c>
      <c r="E24" s="27">
        <v>6.6600000000000006E-2</v>
      </c>
      <c r="G24" s="30">
        <f t="shared" ca="1" si="2"/>
        <v>43239</v>
      </c>
      <c r="H24" s="32">
        <f t="shared" ca="1" si="0"/>
        <v>5.7741524753347644E-2</v>
      </c>
      <c r="I24" s="37">
        <f t="shared" ca="1" si="1"/>
        <v>5.7741524753347644E-2</v>
      </c>
      <c r="J24" s="31">
        <f ca="1">_xll.HLV5r3.Financial.Cache.GetValue(Curve1, G24)</f>
        <v>0.98036150918596798</v>
      </c>
      <c r="K24" s="36">
        <f ca="1">_xll.HLV5r3.Financial.Cache.GetValue(Curve2, G24)</f>
        <v>0.98036150918596798</v>
      </c>
    </row>
    <row r="25" spans="1:11">
      <c r="A25" t="str">
        <v>AUD-IRFuture-IR-2</v>
      </c>
      <c r="B25" s="27">
        <v>6.5600000000000006E-2</v>
      </c>
      <c r="D25" t="str">
        <v>AUD-IRFuture-IR-2</v>
      </c>
      <c r="E25" s="27">
        <v>6.5600000000000006E-2</v>
      </c>
      <c r="G25" s="30">
        <f t="shared" ca="1" si="2"/>
        <v>43246</v>
      </c>
      <c r="H25" s="32">
        <f t="shared" ca="1" si="0"/>
        <v>5.6240563552595324E-2</v>
      </c>
      <c r="I25" s="37">
        <f t="shared" ca="1" si="1"/>
        <v>5.6240563552595324E-2</v>
      </c>
      <c r="J25" s="31">
        <f ca="1">_xll.HLV5r3.Financial.Cache.GetValue(Curve1, G25)</f>
        <v>0.97930524411272857</v>
      </c>
      <c r="K25" s="36">
        <f ca="1">_xll.HLV5r3.Financial.Cache.GetValue(Curve2, G25)</f>
        <v>0.97930524411272857</v>
      </c>
    </row>
    <row r="26" spans="1:11">
      <c r="A26" t="str">
        <v>AUD-IRFuture-IR-3</v>
      </c>
      <c r="B26" s="27">
        <v>6.7599999999999993E-2</v>
      </c>
      <c r="D26" t="str">
        <v>AUD-IRFuture-IR-3</v>
      </c>
      <c r="E26" s="27">
        <v>6.7599999999999993E-2</v>
      </c>
      <c r="G26" s="30">
        <f t="shared" ca="1" si="2"/>
        <v>43253</v>
      </c>
      <c r="H26" s="32">
        <f t="shared" ca="1" si="0"/>
        <v>5.4739223866695816E-2</v>
      </c>
      <c r="I26" s="37">
        <f t="shared" ca="1" si="1"/>
        <v>5.4739223866695816E-2</v>
      </c>
      <c r="J26" s="31">
        <f ca="1">_xll.HLV5r3.Financial.Cache.GetValue(Curve1, G26)</f>
        <v>0.97827825412233338</v>
      </c>
      <c r="K26" s="36">
        <f ca="1">_xll.HLV5r3.Financial.Cache.GetValue(Curve2, G26)</f>
        <v>0.97827825412233338</v>
      </c>
    </row>
    <row r="27" spans="1:11">
      <c r="A27" t="str">
        <v>AUD-IRFuture-IR-4</v>
      </c>
      <c r="B27" s="27">
        <v>6.8900000000000003E-2</v>
      </c>
      <c r="D27" t="str">
        <v>AUD-IRFuture-IR-4</v>
      </c>
      <c r="E27" s="27">
        <v>6.8900000000000003E-2</v>
      </c>
      <c r="G27" s="30">
        <f t="shared" ca="1" si="2"/>
        <v>43260</v>
      </c>
      <c r="H27" s="32">
        <f t="shared" ca="1" si="0"/>
        <v>5.6923607559128078E-2</v>
      </c>
      <c r="I27" s="37">
        <f t="shared" ca="1" si="1"/>
        <v>5.6923607559128078E-2</v>
      </c>
      <c r="J27" s="31">
        <f ca="1">_xll.HLV5r3.Financial.Cache.GetValue(Curve1, G27)</f>
        <v>0.97721144643424085</v>
      </c>
      <c r="K27" s="36">
        <f ca="1">_xll.HLV5r3.Financial.Cache.GetValue(Curve2, G27)</f>
        <v>0.97721144643424085</v>
      </c>
    </row>
    <row r="28" spans="1:11">
      <c r="A28" t="str">
        <v>AUD-IRFuture-IR-5</v>
      </c>
      <c r="B28" s="27">
        <v>6.5699999999999995E-2</v>
      </c>
      <c r="D28" t="str">
        <v>AUD-IRFuture-IR-5</v>
      </c>
      <c r="E28" s="27">
        <v>6.5699999999999995E-2</v>
      </c>
      <c r="G28" s="30">
        <f t="shared" ca="1" si="2"/>
        <v>43267</v>
      </c>
      <c r="H28" s="32">
        <f t="shared" ca="1" si="0"/>
        <v>6.5553701640167814E-2</v>
      </c>
      <c r="I28" s="37">
        <f t="shared" ca="1" si="1"/>
        <v>6.5553701640167814E-2</v>
      </c>
      <c r="J28" s="31">
        <f ca="1">_xll.HLV5r3.Financial.Cache.GetValue(Curve1, G28)</f>
        <v>0.97598444437532528</v>
      </c>
      <c r="K28" s="36">
        <f ca="1">_xll.HLV5r3.Financial.Cache.GetValue(Curve2, G28)</f>
        <v>0.97598444437532528</v>
      </c>
    </row>
    <row r="29" spans="1:11">
      <c r="A29" t="str">
        <v>AUD-IRFuture-IR-6</v>
      </c>
      <c r="B29" s="27">
        <v>6.4399999999999999E-2</v>
      </c>
      <c r="D29" t="str">
        <v>AUD-IRFuture-IR-6</v>
      </c>
      <c r="E29" s="27">
        <v>6.4399999999999999E-2</v>
      </c>
      <c r="G29" s="30">
        <f t="shared" ca="1" si="2"/>
        <v>43274</v>
      </c>
      <c r="H29" s="32">
        <f t="shared" ca="1" si="0"/>
        <v>6.5476290672986187E-2</v>
      </c>
      <c r="I29" s="37">
        <f t="shared" ca="1" si="1"/>
        <v>6.5476290672986187E-2</v>
      </c>
      <c r="J29" s="31">
        <f ca="1">_xll.HLV5r3.Financial.Cache.GetValue(Curve1, G29)</f>
        <v>0.97476042826583598</v>
      </c>
      <c r="K29" s="36">
        <f ca="1">_xll.HLV5r3.Financial.Cache.GetValue(Curve2, G29)</f>
        <v>0.97476042826583598</v>
      </c>
    </row>
    <row r="30" spans="1:11">
      <c r="A30" t="str">
        <v>AUD-IRFuture-IR-7</v>
      </c>
      <c r="B30" s="27">
        <v>6.2100000000000002E-2</v>
      </c>
      <c r="D30" t="str">
        <v>AUD-IRFuture-IR-7</v>
      </c>
      <c r="E30" s="27">
        <v>6.2100000000000002E-2</v>
      </c>
      <c r="G30" s="30">
        <f t="shared" ca="1" si="2"/>
        <v>43281</v>
      </c>
      <c r="H30" s="32">
        <f t="shared" ca="1" si="0"/>
        <v>6.5398878698491911E-2</v>
      </c>
      <c r="I30" s="37">
        <f t="shared" ca="1" si="1"/>
        <v>6.5398878698491911E-2</v>
      </c>
      <c r="J30" s="31">
        <f ca="1">_xll.HLV5r3.Financial.Cache.GetValue(Curve1, G30)</f>
        <v>0.97353939075441398</v>
      </c>
      <c r="K30" s="36">
        <f ca="1">_xll.HLV5r3.Financial.Cache.GetValue(Curve2, G30)</f>
        <v>0.97353939075441398</v>
      </c>
    </row>
    <row r="31" spans="1:11">
      <c r="A31" t="str">
        <v>AUD-IRFuture-IR-8</v>
      </c>
      <c r="B31" s="27">
        <v>7.4399999999999994E-2</v>
      </c>
      <c r="D31" t="str">
        <v>AUD-IRFuture-IR-8</v>
      </c>
      <c r="E31" s="27">
        <v>7.4399999999999994E-2</v>
      </c>
      <c r="G31" s="30">
        <f t="shared" ca="1" si="2"/>
        <v>43288</v>
      </c>
      <c r="H31" s="32">
        <f t="shared" ca="1" si="0"/>
        <v>6.53214657166271E-2</v>
      </c>
      <c r="I31" s="37">
        <f t="shared" ca="1" si="1"/>
        <v>6.53214657166271E-2</v>
      </c>
      <c r="J31" s="31">
        <f ca="1">_xll.HLV5r3.Financial.Cache.GetValue(Curve1, G31)</f>
        <v>0.97232132451207809</v>
      </c>
      <c r="K31" s="36">
        <f ca="1">_xll.HLV5r3.Financial.Cache.GetValue(Curve2, G31)</f>
        <v>0.97232132451207809</v>
      </c>
    </row>
    <row r="32" spans="1:11">
      <c r="A32" t="e">
        <v>#N/A</v>
      </c>
      <c r="B32" s="27" t="e">
        <v>#N/A</v>
      </c>
      <c r="D32" t="e">
        <v>#N/A</v>
      </c>
      <c r="E32" s="27" t="e">
        <v>#N/A</v>
      </c>
      <c r="G32" s="30">
        <f t="shared" ca="1" si="2"/>
        <v>43295</v>
      </c>
      <c r="H32" s="32">
        <f t="shared" ca="1" si="0"/>
        <v>6.5244051727345445E-2</v>
      </c>
      <c r="I32" s="37">
        <f t="shared" ca="1" si="1"/>
        <v>6.5244051727345445E-2</v>
      </c>
      <c r="J32" s="31">
        <f ca="1">_xll.HLV5r3.Financial.Cache.GetValue(Curve1, G32)</f>
        <v>0.9711062222321537</v>
      </c>
      <c r="K32" s="36">
        <f ca="1">_xll.HLV5r3.Financial.Cache.GetValue(Curve2, G32)</f>
        <v>0.9711062222321537</v>
      </c>
    </row>
    <row r="33" spans="1:11">
      <c r="A33" t="e">
        <v>#N/A</v>
      </c>
      <c r="B33" s="27" t="e">
        <v>#N/A</v>
      </c>
      <c r="D33" t="e">
        <v>#N/A</v>
      </c>
      <c r="E33" s="27" t="e">
        <v>#N/A</v>
      </c>
      <c r="G33" s="30">
        <f t="shared" ca="1" si="2"/>
        <v>43302</v>
      </c>
      <c r="H33" s="32">
        <f t="shared" ca="1" si="0"/>
        <v>6.5166636730681668E-2</v>
      </c>
      <c r="I33" s="37">
        <f t="shared" ca="1" si="1"/>
        <v>6.5166636730681668E-2</v>
      </c>
      <c r="J33" s="31">
        <f ca="1">_xll.HLV5r3.Financial.Cache.GetValue(Curve1, G33)</f>
        <v>0.96989407663020022</v>
      </c>
      <c r="K33" s="36">
        <f ca="1">_xll.HLV5r3.Financial.Cache.GetValue(Curve2, G33)</f>
        <v>0.96989407663020022</v>
      </c>
    </row>
    <row r="34" spans="1:11">
      <c r="A34" t="e">
        <v>#N/A</v>
      </c>
      <c r="B34" s="27" t="e">
        <v>#N/A</v>
      </c>
      <c r="D34" t="e">
        <v>#N/A</v>
      </c>
      <c r="E34" s="27" t="e">
        <v>#N/A</v>
      </c>
      <c r="G34" s="30">
        <f t="shared" ca="1" si="2"/>
        <v>43309</v>
      </c>
      <c r="H34" s="32">
        <f t="shared" ca="1" si="0"/>
        <v>6.5089220726589472E-2</v>
      </c>
      <c r="I34" s="37">
        <f t="shared" ca="1" si="1"/>
        <v>6.5089220726589472E-2</v>
      </c>
      <c r="J34" s="31">
        <f ca="1">_xll.HLV5r3.Financial.Cache.GetValue(Curve1, G34)</f>
        <v>0.96868488044394252</v>
      </c>
      <c r="K34" s="36">
        <f ca="1">_xll.HLV5r3.Financial.Cache.GetValue(Curve2, G34)</f>
        <v>0.96868488044394252</v>
      </c>
    </row>
    <row r="35" spans="1:11">
      <c r="A35" t="e">
        <v>#N/A</v>
      </c>
      <c r="B35" s="27" t="e">
        <v>#N/A</v>
      </c>
      <c r="D35" t="e">
        <v>#N/A</v>
      </c>
      <c r="E35" s="27" t="e">
        <v>#N/A</v>
      </c>
      <c r="G35" s="30">
        <f t="shared" ca="1" si="2"/>
        <v>43316</v>
      </c>
      <c r="H35" s="32">
        <f t="shared" ca="1" si="0"/>
        <v>6.5011803714987798E-2</v>
      </c>
      <c r="I35" s="37">
        <f t="shared" ca="1" si="1"/>
        <v>6.5011803714987798E-2</v>
      </c>
      <c r="J35" s="31">
        <f ca="1">_xll.HLV5r3.Financial.Cache.GetValue(Curve1, G35)</f>
        <v>0.96747862643320037</v>
      </c>
      <c r="K35" s="36">
        <f ca="1">_xll.HLV5r3.Financial.Cache.GetValue(Curve2, G35)</f>
        <v>0.96747862643320037</v>
      </c>
    </row>
    <row r="36" spans="1:11">
      <c r="A36" t="e">
        <v>#N/A</v>
      </c>
      <c r="B36" s="27" t="e">
        <v>#N/A</v>
      </c>
      <c r="D36" t="e">
        <v>#N/A</v>
      </c>
      <c r="E36" s="27" t="e">
        <v>#N/A</v>
      </c>
      <c r="G36" s="30">
        <f t="shared" ca="1" si="2"/>
        <v>43323</v>
      </c>
      <c r="H36" s="32">
        <f t="shared" ca="1" si="0"/>
        <v>6.4934385695969279E-2</v>
      </c>
      <c r="I36" s="37">
        <f t="shared" ca="1" si="1"/>
        <v>6.4934385695969279E-2</v>
      </c>
      <c r="J36" s="31">
        <f ca="1">_xll.HLV5r3.Financial.Cache.GetValue(Curve1, G36)</f>
        <v>0.96627530737981615</v>
      </c>
      <c r="K36" s="36">
        <f ca="1">_xll.HLV5r3.Financial.Cache.GetValue(Curve2, G36)</f>
        <v>0.96627530737981615</v>
      </c>
    </row>
    <row r="37" spans="1:11">
      <c r="A37" t="e">
        <v>#N/A</v>
      </c>
      <c r="B37" s="27" t="e">
        <v>#N/A</v>
      </c>
      <c r="D37" t="e">
        <v>#N/A</v>
      </c>
      <c r="E37" s="27" t="e">
        <v>#N/A</v>
      </c>
      <c r="G37" s="30">
        <f t="shared" ca="1" si="2"/>
        <v>43330</v>
      </c>
      <c r="H37" s="32">
        <f t="shared" ca="1" si="0"/>
        <v>6.4856966669394972E-2</v>
      </c>
      <c r="I37" s="37">
        <f t="shared" ca="1" si="1"/>
        <v>6.4856966669394972E-2</v>
      </c>
      <c r="J37" s="31">
        <f ca="1">_xll.HLV5r3.Financial.Cache.GetValue(Curve1, G37)</f>
        <v>0.96507491608758844</v>
      </c>
      <c r="K37" s="36">
        <f ca="1">_xll.HLV5r3.Financial.Cache.GetValue(Curve2, G37)</f>
        <v>0.96507491608758844</v>
      </c>
    </row>
    <row r="38" spans="1:11">
      <c r="A38" t="e">
        <v>#N/A</v>
      </c>
      <c r="B38" s="27" t="e">
        <v>#N/A</v>
      </c>
      <c r="D38" t="e">
        <v>#N/A</v>
      </c>
      <c r="E38" s="27" t="e">
        <v>#N/A</v>
      </c>
      <c r="G38" s="30">
        <f t="shared" ca="1" si="2"/>
        <v>43337</v>
      </c>
      <c r="H38" s="32">
        <f t="shared" ca="1" si="0"/>
        <v>6.4779546635322774E-2</v>
      </c>
      <c r="I38" s="37">
        <f t="shared" ca="1" si="1"/>
        <v>6.4779546635322774E-2</v>
      </c>
      <c r="J38" s="31">
        <f ca="1">_xll.HLV5r3.Financial.Cache.GetValue(Curve1, G38)</f>
        <v>0.96387744538219922</v>
      </c>
      <c r="K38" s="36">
        <f ca="1">_xll.HLV5r3.Financial.Cache.GetValue(Curve2, G38)</f>
        <v>0.96387744538219922</v>
      </c>
    </row>
    <row r="39" spans="1:11">
      <c r="A39" t="e">
        <v>#N/A</v>
      </c>
      <c r="B39" s="27" t="e">
        <v>#N/A</v>
      </c>
      <c r="D39" t="e">
        <v>#N/A</v>
      </c>
      <c r="E39" s="27" t="e">
        <v>#N/A</v>
      </c>
      <c r="G39" s="30">
        <f t="shared" ca="1" si="2"/>
        <v>43344</v>
      </c>
      <c r="H39" s="32">
        <f t="shared" ca="1" si="0"/>
        <v>6.4702125593683199E-2</v>
      </c>
      <c r="I39" s="37">
        <f t="shared" ca="1" si="1"/>
        <v>6.4702125593683199E-2</v>
      </c>
      <c r="J39" s="31">
        <f ca="1">_xll.HLV5r3.Financial.Cache.GetValue(Curve1, G39)</f>
        <v>0.96268288811114666</v>
      </c>
      <c r="K39" s="36">
        <f ca="1">_xll.HLV5r3.Financial.Cache.GetValue(Curve2, G39)</f>
        <v>0.96268288811114666</v>
      </c>
    </row>
    <row r="40" spans="1:11">
      <c r="A40" t="e">
        <v>#N/A</v>
      </c>
      <c r="B40" s="27" t="e">
        <v>#N/A</v>
      </c>
      <c r="D40" t="e">
        <v>#N/A</v>
      </c>
      <c r="E40" s="27" t="e">
        <v>#N/A</v>
      </c>
      <c r="G40" s="30">
        <f t="shared" ca="1" si="2"/>
        <v>43351</v>
      </c>
      <c r="H40" s="32">
        <f t="shared" ca="1" si="0"/>
        <v>6.5222426720774287E-2</v>
      </c>
      <c r="I40" s="37">
        <f t="shared" ca="1" si="1"/>
        <v>6.5222426720774287E-2</v>
      </c>
      <c r="J40" s="31">
        <f ca="1">_xll.HLV5r3.Financial.Cache.GetValue(Curve1, G40)</f>
        <v>0.96148022916174991</v>
      </c>
      <c r="K40" s="36">
        <f ca="1">_xll.HLV5r3.Financial.Cache.GetValue(Curve2, G40)</f>
        <v>0.96148022916174991</v>
      </c>
    </row>
    <row r="41" spans="1:11">
      <c r="G41" s="30">
        <f t="shared" ca="1" si="2"/>
        <v>43358</v>
      </c>
      <c r="H41" s="32">
        <f t="shared" ca="1" si="0"/>
        <v>6.6725713157060246E-2</v>
      </c>
      <c r="I41" s="37">
        <f t="shared" ca="1" si="1"/>
        <v>6.6725713157060246E-2</v>
      </c>
      <c r="J41" s="31">
        <f ca="1">_xll.HLV5r3.Financial.Cache.GetValue(Curve1, G41)</f>
        <v>0.96025142306011591</v>
      </c>
      <c r="K41" s="36">
        <f ca="1">_xll.HLV5r3.Financial.Cache.GetValue(Curve2, G41)</f>
        <v>0.96025142306011591</v>
      </c>
    </row>
    <row r="42" spans="1:11">
      <c r="G42" s="30">
        <f t="shared" ca="1" si="2"/>
        <v>43365</v>
      </c>
      <c r="H42" s="32">
        <f t="shared" ref="H42:H73" ca="1" si="3">(J41/J42-1)*365/(G42-G41)</f>
        <v>6.6782647007232701E-2</v>
      </c>
      <c r="I42" s="37">
        <f t="shared" ref="I42:I73" ca="1" si="4">(K41/K42-1)*365/(G42-G41)</f>
        <v>6.6782647007232701E-2</v>
      </c>
      <c r="J42" s="31">
        <f ca="1">_xll.HLV5r3.Financial.Cache.GetValue(Curve1, G42)</f>
        <v>0.95902314161472535</v>
      </c>
      <c r="K42" s="36">
        <f ca="1">_xll.HLV5r3.Financial.Cache.GetValue(Curve2, G42)</f>
        <v>0.95902314161472535</v>
      </c>
    </row>
    <row r="43" spans="1:11">
      <c r="G43" s="30">
        <f t="shared" ca="1" si="2"/>
        <v>43372</v>
      </c>
      <c r="H43" s="32">
        <f t="shared" ca="1" si="3"/>
        <v>6.6839580312519437E-2</v>
      </c>
      <c r="I43" s="37">
        <f t="shared" ca="1" si="4"/>
        <v>6.6839580312519437E-2</v>
      </c>
      <c r="J43" s="31">
        <f ca="1">_xll.HLV5r3.Financial.Cache.GetValue(Curve1, G43)</f>
        <v>0.95779538684274501</v>
      </c>
      <c r="K43" s="36">
        <f ca="1">_xll.HLV5r3.Financial.Cache.GetValue(Curve2, G43)</f>
        <v>0.95779538684274501</v>
      </c>
    </row>
    <row r="44" spans="1:11">
      <c r="G44" s="30">
        <f t="shared" ca="1" si="2"/>
        <v>43379</v>
      </c>
      <c r="H44" s="32">
        <f t="shared" ca="1" si="3"/>
        <v>6.6896513072827818E-2</v>
      </c>
      <c r="I44" s="37">
        <f t="shared" ca="1" si="4"/>
        <v>6.6896513072827818E-2</v>
      </c>
      <c r="J44" s="31">
        <f ca="1">_xll.HLV5r3.Financial.Cache.GetValue(Curve1, G44)</f>
        <v>0.95656816075699735</v>
      </c>
      <c r="K44" s="36">
        <f ca="1">_xll.HLV5r3.Financial.Cache.GetValue(Curve2, G44)</f>
        <v>0.95656816075699735</v>
      </c>
    </row>
    <row r="45" spans="1:11">
      <c r="G45" s="30">
        <f t="shared" ca="1" si="2"/>
        <v>43386</v>
      </c>
      <c r="H45" s="32">
        <f t="shared" ca="1" si="3"/>
        <v>6.6953445288192581E-2</v>
      </c>
      <c r="I45" s="37">
        <f t="shared" ca="1" si="4"/>
        <v>6.6953445288192581E-2</v>
      </c>
      <c r="J45" s="31">
        <f ca="1">_xll.HLV5r3.Financial.Cache.GetValue(Curve1, G45)</f>
        <v>0.9553414653659551</v>
      </c>
      <c r="K45" s="36">
        <f ca="1">_xll.HLV5r3.Financial.Cache.GetValue(Curve2, G45)</f>
        <v>0.9553414653659551</v>
      </c>
    </row>
    <row r="46" spans="1:11">
      <c r="G46" s="30">
        <f t="shared" ca="1" si="2"/>
        <v>43393</v>
      </c>
      <c r="H46" s="32">
        <f t="shared" ca="1" si="3"/>
        <v>6.7010376958648463E-2</v>
      </c>
      <c r="I46" s="37">
        <f t="shared" ca="1" si="4"/>
        <v>6.7010376958648463E-2</v>
      </c>
      <c r="J46" s="31">
        <f ca="1">_xll.HLV5r3.Financial.Cache.GetValue(Curve1, G46)</f>
        <v>0.95411530267373801</v>
      </c>
      <c r="K46" s="36">
        <f ca="1">_xll.HLV5r3.Financial.Cache.GetValue(Curve2, G46)</f>
        <v>0.95411530267373801</v>
      </c>
    </row>
    <row r="47" spans="1:11">
      <c r="G47" s="30">
        <f t="shared" ca="1" si="2"/>
        <v>43400</v>
      </c>
      <c r="H47" s="32">
        <f t="shared" ca="1" si="3"/>
        <v>6.7067308084137592E-2</v>
      </c>
      <c r="I47" s="37">
        <f t="shared" ca="1" si="4"/>
        <v>6.7067308084137592E-2</v>
      </c>
      <c r="J47" s="31">
        <f ca="1">_xll.HLV5r3.Financial.Cache.GetValue(Curve1, G47)</f>
        <v>0.95288967468011132</v>
      </c>
      <c r="K47" s="36">
        <f ca="1">_xll.HLV5r3.Financial.Cache.GetValue(Curve2, G47)</f>
        <v>0.95288967468011132</v>
      </c>
    </row>
    <row r="48" spans="1:11">
      <c r="G48" s="30">
        <f t="shared" ca="1" si="2"/>
        <v>43407</v>
      </c>
      <c r="H48" s="32">
        <f t="shared" ca="1" si="3"/>
        <v>6.7124238664798871E-2</v>
      </c>
      <c r="I48" s="37">
        <f t="shared" ca="1" si="4"/>
        <v>6.7124238664798871E-2</v>
      </c>
      <c r="J48" s="31">
        <f ca="1">_xll.HLV5r3.Financial.Cache.GetValue(Curve1, G48)</f>
        <v>0.95166458338047932</v>
      </c>
      <c r="K48" s="36">
        <f ca="1">_xll.HLV5r3.Financial.Cache.GetValue(Curve2, G48)</f>
        <v>0.95166458338047932</v>
      </c>
    </row>
    <row r="49" spans="7:11">
      <c r="G49" s="30">
        <f t="shared" ca="1" si="2"/>
        <v>43414</v>
      </c>
      <c r="H49" s="32">
        <f t="shared" ca="1" si="3"/>
        <v>6.7181168700528121E-2</v>
      </c>
      <c r="I49" s="37">
        <f t="shared" ca="1" si="4"/>
        <v>6.7181168700528121E-2</v>
      </c>
      <c r="J49" s="31">
        <f ca="1">_xll.HLV5r3.Financial.Cache.GetValue(Curve1, G49)</f>
        <v>0.95044003076588657</v>
      </c>
      <c r="K49" s="36">
        <f ca="1">_xll.HLV5r3.Financial.Cache.GetValue(Curve2, G49)</f>
        <v>0.95044003076588657</v>
      </c>
    </row>
    <row r="50" spans="7:11">
      <c r="G50" s="30">
        <f t="shared" ca="1" si="2"/>
        <v>43421</v>
      </c>
      <c r="H50" s="32">
        <f t="shared" ca="1" si="3"/>
        <v>6.7238098191371637E-2</v>
      </c>
      <c r="I50" s="37">
        <f t="shared" ca="1" si="4"/>
        <v>6.7238098191371637E-2</v>
      </c>
      <c r="J50" s="31">
        <f ca="1">_xll.HLV5r3.Financial.Cache.GetValue(Curve1, G50)</f>
        <v>0.94921601882301221</v>
      </c>
      <c r="K50" s="36">
        <f ca="1">_xll.HLV5r3.Financial.Cache.GetValue(Curve2, G50)</f>
        <v>0.94921601882301221</v>
      </c>
    </row>
    <row r="51" spans="7:11">
      <c r="G51" s="30">
        <f t="shared" ca="1" si="2"/>
        <v>43428</v>
      </c>
      <c r="H51" s="32">
        <f t="shared" ca="1" si="3"/>
        <v>6.7295027137306285E-2</v>
      </c>
      <c r="I51" s="37">
        <f t="shared" ca="1" si="4"/>
        <v>6.7295027137306285E-2</v>
      </c>
      <c r="J51" s="31">
        <f ca="1">_xll.HLV5r3.Financial.Cache.GetValue(Curve1, G51)</f>
        <v>0.94799254953416812</v>
      </c>
      <c r="K51" s="36">
        <f ca="1">_xll.HLV5r3.Financial.Cache.GetValue(Curve2, G51)</f>
        <v>0.94799254953416812</v>
      </c>
    </row>
    <row r="52" spans="7:11">
      <c r="G52" s="30">
        <f t="shared" ca="1" si="2"/>
        <v>43435</v>
      </c>
      <c r="H52" s="32">
        <f t="shared" ca="1" si="3"/>
        <v>6.7351955538447833E-2</v>
      </c>
      <c r="I52" s="37">
        <f t="shared" ca="1" si="4"/>
        <v>6.7351955538447833E-2</v>
      </c>
      <c r="J52" s="31">
        <f ca="1">_xll.HLV5r3.Financial.Cache.GetValue(Curve1, G52)</f>
        <v>0.94676962487729355</v>
      </c>
      <c r="K52" s="36">
        <f ca="1">_xll.HLV5r3.Financial.Cache.GetValue(Curve2, G52)</f>
        <v>0.94676962487729355</v>
      </c>
    </row>
    <row r="53" spans="7:11">
      <c r="G53" s="30">
        <f t="shared" ca="1" si="2"/>
        <v>43442</v>
      </c>
      <c r="H53" s="32">
        <f t="shared" ca="1" si="3"/>
        <v>6.7521161853781403E-2</v>
      </c>
      <c r="I53" s="37">
        <f t="shared" ca="1" si="4"/>
        <v>6.7521161853781403E-2</v>
      </c>
      <c r="J53" s="31">
        <f ca="1">_xll.HLV5r3.Financial.Cache.GetValue(Curve1, G53)</f>
        <v>0.94554521342586728</v>
      </c>
      <c r="K53" s="36">
        <f ca="1">_xll.HLV5r3.Financial.Cache.GetValue(Curve2, G53)</f>
        <v>0.94554521342586728</v>
      </c>
    </row>
    <row r="54" spans="7:11">
      <c r="G54" s="30">
        <f t="shared" ca="1" si="2"/>
        <v>43449</v>
      </c>
      <c r="H54" s="32">
        <f t="shared" ca="1" si="3"/>
        <v>6.7870228500886823E-2</v>
      </c>
      <c r="I54" s="37">
        <f t="shared" ca="1" si="4"/>
        <v>6.7870228500886823E-2</v>
      </c>
      <c r="J54" s="31">
        <f ca="1">_xll.HLV5r3.Financial.Cache.GetValue(Curve1, G54)</f>
        <v>0.94431607196540301</v>
      </c>
      <c r="K54" s="36">
        <f ca="1">_xll.HLV5r3.Financial.Cache.GetValue(Curve2, G54)</f>
        <v>0.94431607196540301</v>
      </c>
    </row>
    <row r="55" spans="7:11">
      <c r="G55" s="30">
        <f t="shared" ca="1" si="2"/>
        <v>43456</v>
      </c>
      <c r="H55" s="32">
        <f t="shared" ca="1" si="3"/>
        <v>6.794495360320317E-2</v>
      </c>
      <c r="I55" s="37">
        <f t="shared" ca="1" si="4"/>
        <v>6.794495360320317E-2</v>
      </c>
      <c r="J55" s="31">
        <f ca="1">_xll.HLV5r3.Financial.Cache.GetValue(Curve1, G55)</f>
        <v>0.94308717853492263</v>
      </c>
      <c r="K55" s="36">
        <f ca="1">_xll.HLV5r3.Financial.Cache.GetValue(Curve2, G55)</f>
        <v>0.94308717853492263</v>
      </c>
    </row>
    <row r="56" spans="7:11">
      <c r="G56" s="30">
        <f t="shared" ca="1" si="2"/>
        <v>43463</v>
      </c>
      <c r="H56" s="32">
        <f t="shared" ca="1" si="3"/>
        <v>6.8019677766714137E-2</v>
      </c>
      <c r="I56" s="37">
        <f t="shared" ca="1" si="4"/>
        <v>6.8019677766714137E-2</v>
      </c>
      <c r="J56" s="31">
        <f ca="1">_xll.HLV5r3.Financial.Cache.GetValue(Curve1, G56)</f>
        <v>0.94185853634585814</v>
      </c>
      <c r="K56" s="36">
        <f ca="1">_xll.HLV5r3.Financial.Cache.GetValue(Curve2, G56)</f>
        <v>0.94185853634585814</v>
      </c>
    </row>
    <row r="57" spans="7:11">
      <c r="G57" s="30">
        <f t="shared" ca="1" si="2"/>
        <v>43470</v>
      </c>
      <c r="H57" s="32">
        <f t="shared" ca="1" si="3"/>
        <v>6.8094400991419723E-2</v>
      </c>
      <c r="I57" s="37">
        <f t="shared" ca="1" si="4"/>
        <v>6.8094400991419723E-2</v>
      </c>
      <c r="J57" s="31">
        <f ca="1">_xll.HLV5r3.Financial.Cache.GetValue(Curve1, G57)</f>
        <v>0.94063014860430816</v>
      </c>
      <c r="K57" s="36">
        <f ca="1">_xll.HLV5r3.Financial.Cache.GetValue(Curve2, G57)</f>
        <v>0.94063014860430816</v>
      </c>
    </row>
    <row r="58" spans="7:11">
      <c r="G58" s="30">
        <f t="shared" ca="1" si="2"/>
        <v>43477</v>
      </c>
      <c r="H58" s="32">
        <f t="shared" ca="1" si="3"/>
        <v>6.8169123277447286E-2</v>
      </c>
      <c r="I58" s="37">
        <f t="shared" ca="1" si="4"/>
        <v>6.8169123277447286E-2</v>
      </c>
      <c r="J58" s="31">
        <f ca="1">_xll.HLV5r3.Financial.Cache.GetValue(Curve1, G58)</f>
        <v>0.93940201851102401</v>
      </c>
      <c r="K58" s="36">
        <f ca="1">_xll.HLV5r3.Financial.Cache.GetValue(Curve2, G58)</f>
        <v>0.93940201851102401</v>
      </c>
    </row>
    <row r="59" spans="7:11">
      <c r="G59" s="30">
        <f t="shared" ca="1" si="2"/>
        <v>43484</v>
      </c>
      <c r="H59" s="32">
        <f t="shared" ca="1" si="3"/>
        <v>6.8243844624704203E-2</v>
      </c>
      <c r="I59" s="37">
        <f t="shared" ca="1" si="4"/>
        <v>6.8243844624704203E-2</v>
      </c>
      <c r="J59" s="31">
        <f ca="1">_xll.HLV5r3.Financial.Cache.GetValue(Curve1, G59)</f>
        <v>0.93817414926140275</v>
      </c>
      <c r="K59" s="36">
        <f ca="1">_xll.HLV5r3.Financial.Cache.GetValue(Curve2, G59)</f>
        <v>0.93817414926140275</v>
      </c>
    </row>
    <row r="60" spans="7:11">
      <c r="G60" s="30">
        <f t="shared" ca="1" si="2"/>
        <v>43491</v>
      </c>
      <c r="H60" s="32">
        <f t="shared" ca="1" si="3"/>
        <v>6.8318565033202036E-2</v>
      </c>
      <c r="I60" s="37">
        <f t="shared" ca="1" si="4"/>
        <v>6.8318565033202036E-2</v>
      </c>
      <c r="J60" s="31">
        <f ca="1">_xll.HLV5r3.Financial.Cache.GetValue(Curve1, G60)</f>
        <v>0.93694654404547384</v>
      </c>
      <c r="K60" s="36">
        <f ca="1">_xll.HLV5r3.Financial.Cache.GetValue(Curve2, G60)</f>
        <v>0.93694654404547384</v>
      </c>
    </row>
    <row r="61" spans="7:11">
      <c r="G61" s="30">
        <f t="shared" ca="1" si="2"/>
        <v>43498</v>
      </c>
      <c r="H61" s="32">
        <f t="shared" ca="1" si="3"/>
        <v>6.8393284503102905E-2</v>
      </c>
      <c r="I61" s="37">
        <f t="shared" ca="1" si="4"/>
        <v>6.8393284503102905E-2</v>
      </c>
      <c r="J61" s="31">
        <f ca="1">_xll.HLV5r3.Financial.Cache.GetValue(Curve1, G61)</f>
        <v>0.93571920604788539</v>
      </c>
      <c r="K61" s="36">
        <f ca="1">_xll.HLV5r3.Financial.Cache.GetValue(Curve2, G61)</f>
        <v>0.93571920604788539</v>
      </c>
    </row>
    <row r="62" spans="7:11">
      <c r="G62" s="30">
        <f t="shared" ca="1" si="2"/>
        <v>43505</v>
      </c>
      <c r="H62" s="32">
        <f t="shared" ca="1" si="3"/>
        <v>6.8468003034302588E-2</v>
      </c>
      <c r="I62" s="37">
        <f t="shared" ca="1" si="4"/>
        <v>6.8468003034302588E-2</v>
      </c>
      <c r="J62" s="31">
        <f ca="1">_xll.HLV5r3.Financial.Cache.GetValue(Curve1, G62)</f>
        <v>0.9344921384478978</v>
      </c>
      <c r="K62" s="36">
        <f ca="1">_xll.HLV5r3.Financial.Cache.GetValue(Curve2, G62)</f>
        <v>0.9344921384478978</v>
      </c>
    </row>
    <row r="63" spans="7:11">
      <c r="G63" s="30">
        <f t="shared" ca="1" si="2"/>
        <v>43512</v>
      </c>
      <c r="H63" s="32">
        <f t="shared" ca="1" si="3"/>
        <v>6.8542720626801099E-2</v>
      </c>
      <c r="I63" s="37">
        <f t="shared" ca="1" si="4"/>
        <v>6.8542720626801099E-2</v>
      </c>
      <c r="J63" s="31">
        <f ca="1">_xll.HLV5r3.Financial.Cache.GetValue(Curve1, G63)</f>
        <v>0.93326534441937048</v>
      </c>
      <c r="K63" s="36">
        <f ca="1">_xll.HLV5r3.Financial.Cache.GetValue(Curve2, G63)</f>
        <v>0.93326534441937048</v>
      </c>
    </row>
    <row r="64" spans="7:11">
      <c r="G64" s="30">
        <f t="shared" ca="1" si="2"/>
        <v>43519</v>
      </c>
      <c r="H64" s="32">
        <f t="shared" ca="1" si="3"/>
        <v>6.8617437280772089E-2</v>
      </c>
      <c r="I64" s="37">
        <f t="shared" ca="1" si="4"/>
        <v>6.8617437280772089E-2</v>
      </c>
      <c r="J64" s="31">
        <f ca="1">_xll.HLV5r3.Financial.Cache.GetValue(Curve1, G64)</f>
        <v>0.93203882713074793</v>
      </c>
      <c r="K64" s="36">
        <f ca="1">_xll.HLV5r3.Financial.Cache.GetValue(Curve2, G64)</f>
        <v>0.93203882713074793</v>
      </c>
    </row>
    <row r="65" spans="7:11">
      <c r="G65" s="30">
        <f t="shared" ca="1" si="2"/>
        <v>43526</v>
      </c>
      <c r="H65" s="32">
        <f t="shared" ca="1" si="3"/>
        <v>6.8692152996099792E-2</v>
      </c>
      <c r="I65" s="37">
        <f t="shared" ca="1" si="4"/>
        <v>6.8692152996099792E-2</v>
      </c>
      <c r="J65" s="31">
        <f ca="1">_xll.HLV5r3.Financial.Cache.GetValue(Curve1, G65)</f>
        <v>0.9308125897450541</v>
      </c>
      <c r="K65" s="36">
        <f ca="1">_xll.HLV5r3.Financial.Cache.GetValue(Curve2, G65)</f>
        <v>0.9308125897450541</v>
      </c>
    </row>
    <row r="66" spans="7:11">
      <c r="G66" s="30">
        <f t="shared" ca="1" si="2"/>
        <v>43533</v>
      </c>
      <c r="H66" s="32">
        <f t="shared" ca="1" si="3"/>
        <v>6.7797603739809961E-2</v>
      </c>
      <c r="I66" s="37">
        <f t="shared" ca="1" si="4"/>
        <v>6.7797603739809961E-2</v>
      </c>
      <c r="J66" s="31">
        <f ca="1">_xll.HLV5r3.Financial.Cache.GetValue(Curve1, G66)</f>
        <v>0.9296038927190956</v>
      </c>
      <c r="K66" s="36">
        <f ca="1">_xll.HLV5r3.Financial.Cache.GetValue(Curve2, G66)</f>
        <v>0.9296038927190956</v>
      </c>
    </row>
    <row r="67" spans="7:11">
      <c r="G67" s="30">
        <f t="shared" ca="1" si="2"/>
        <v>43540</v>
      </c>
      <c r="H67" s="32">
        <f t="shared" ca="1" si="3"/>
        <v>6.537291452947093E-2</v>
      </c>
      <c r="I67" s="37">
        <f t="shared" ca="1" si="4"/>
        <v>6.537291452947093E-2</v>
      </c>
      <c r="J67" s="31">
        <f ca="1">_xll.HLV5r3.Financial.Cache.GetValue(Curve1, G67)</f>
        <v>0.92843988245178344</v>
      </c>
      <c r="K67" s="36">
        <f ca="1">_xll.HLV5r3.Financial.Cache.GetValue(Curve2, G67)</f>
        <v>0.92843988245178344</v>
      </c>
    </row>
    <row r="68" spans="7:11">
      <c r="G68" s="30">
        <f t="shared" ca="1" si="2"/>
        <v>43547</v>
      </c>
      <c r="H68" s="32">
        <f t="shared" ca="1" si="3"/>
        <v>6.5328907964603555E-2</v>
      </c>
      <c r="I68" s="37">
        <f t="shared" ca="1" si="4"/>
        <v>6.5328907964603555E-2</v>
      </c>
      <c r="J68" s="31">
        <f ca="1">_xll.HLV5r3.Financial.Cache.GetValue(Curve1, G68)</f>
        <v>0.92727811131550375</v>
      </c>
      <c r="K68" s="36">
        <f ca="1">_xll.HLV5r3.Financial.Cache.GetValue(Curve2, G68)</f>
        <v>0.92727811131550375</v>
      </c>
    </row>
    <row r="69" spans="7:11">
      <c r="G69" s="30">
        <f t="shared" ca="1" si="2"/>
        <v>43554</v>
      </c>
      <c r="H69" s="32">
        <f t="shared" ca="1" si="3"/>
        <v>6.5284901074103799E-2</v>
      </c>
      <c r="I69" s="37">
        <f t="shared" ca="1" si="4"/>
        <v>6.5284901074103799E-2</v>
      </c>
      <c r="J69" s="31">
        <f ca="1">_xll.HLV5r3.Financial.Cache.GetValue(Curve1, G69)</f>
        <v>0.92611857455753066</v>
      </c>
      <c r="K69" s="36">
        <f ca="1">_xll.HLV5r3.Financial.Cache.GetValue(Curve2, G69)</f>
        <v>0.92611857455753066</v>
      </c>
    </row>
    <row r="70" spans="7:11">
      <c r="G70" s="30">
        <f t="shared" ca="1" si="2"/>
        <v>43561</v>
      </c>
      <c r="H70" s="32">
        <f t="shared" ca="1" si="3"/>
        <v>6.5240893858133767E-2</v>
      </c>
      <c r="I70" s="37">
        <f t="shared" ca="1" si="4"/>
        <v>6.5240893858133767E-2</v>
      </c>
      <c r="J70" s="31">
        <f ca="1">_xll.HLV5r3.Financial.Cache.GetValue(Curve1, G70)</f>
        <v>0.92496126743670315</v>
      </c>
      <c r="K70" s="36">
        <f ca="1">_xll.HLV5r3.Financial.Cache.GetValue(Curve2, G70)</f>
        <v>0.92496126743670315</v>
      </c>
    </row>
    <row r="71" spans="7:11">
      <c r="G71" s="30">
        <f t="shared" ca="1" si="2"/>
        <v>43568</v>
      </c>
      <c r="H71" s="32">
        <f t="shared" ca="1" si="3"/>
        <v>6.5196886316623973E-2</v>
      </c>
      <c r="I71" s="37">
        <f t="shared" ca="1" si="4"/>
        <v>6.5196886316623973E-2</v>
      </c>
      <c r="J71" s="31">
        <f ca="1">_xll.HLV5r3.Financial.Cache.GetValue(Curve1, G71)</f>
        <v>0.92380618522339841</v>
      </c>
      <c r="K71" s="36">
        <f ca="1">_xll.HLV5r3.Financial.Cache.GetValue(Curve2, G71)</f>
        <v>0.92380618522339841</v>
      </c>
    </row>
    <row r="72" spans="7:11">
      <c r="G72" s="30">
        <f t="shared" ca="1" si="2"/>
        <v>43575</v>
      </c>
      <c r="H72" s="32">
        <f t="shared" ca="1" si="3"/>
        <v>6.5152878449574417E-2</v>
      </c>
      <c r="I72" s="37">
        <f t="shared" ca="1" si="4"/>
        <v>6.5152878449574417E-2</v>
      </c>
      <c r="J72" s="31">
        <f ca="1">_xll.HLV5r3.Financial.Cache.GetValue(Curve1, G72)</f>
        <v>0.92265332319950089</v>
      </c>
      <c r="K72" s="36">
        <f ca="1">_xll.HLV5r3.Financial.Cache.GetValue(Curve2, G72)</f>
        <v>0.92265332319950089</v>
      </c>
    </row>
    <row r="73" spans="7:11">
      <c r="G73" s="30">
        <f t="shared" ca="1" si="2"/>
        <v>43582</v>
      </c>
      <c r="H73" s="32">
        <f t="shared" ca="1" si="3"/>
        <v>6.5108870256996701E-2</v>
      </c>
      <c r="I73" s="37">
        <f t="shared" ca="1" si="4"/>
        <v>6.5108870256996701E-2</v>
      </c>
      <c r="J73" s="31">
        <f ca="1">_xll.HLV5r3.Financial.Cache.GetValue(Curve1, G73)</f>
        <v>0.92150267665837171</v>
      </c>
      <c r="K73" s="36">
        <f ca="1">_xll.HLV5r3.Financial.Cache.GetValue(Curve2, G73)</f>
        <v>0.92150267665837171</v>
      </c>
    </row>
    <row r="74" spans="7:11">
      <c r="G74" s="30">
        <f t="shared" ca="1" si="2"/>
        <v>43589</v>
      </c>
      <c r="H74" s="32">
        <f t="shared" ref="H74:H105" ca="1" si="5">(J73/J74-1)*365/(G74-G73)</f>
        <v>6.5064861738856061E-2</v>
      </c>
      <c r="I74" s="37">
        <f t="shared" ref="I74:I105" ca="1" si="6">(K73/K74-1)*365/(G74-G73)</f>
        <v>6.5064861738856061E-2</v>
      </c>
      <c r="J74" s="31">
        <f ca="1">_xll.HLV5r3.Financial.Cache.GetValue(Curve1, G74)</f>
        <v>0.9203542409048191</v>
      </c>
      <c r="K74" s="36">
        <f ca="1">_xll.HLV5r3.Financial.Cache.GetValue(Curve2, G74)</f>
        <v>0.9203542409048191</v>
      </c>
    </row>
    <row r="75" spans="7:11">
      <c r="G75" s="30">
        <f t="shared" ref="G75:G129" ca="1" si="7">G74+7</f>
        <v>43596</v>
      </c>
      <c r="H75" s="32">
        <f t="shared" ca="1" si="5"/>
        <v>6.5020852895233558E-2</v>
      </c>
      <c r="I75" s="37">
        <f t="shared" ca="1" si="6"/>
        <v>6.5020852895233558E-2</v>
      </c>
      <c r="J75" s="31">
        <f ca="1">_xll.HLV5r3.Financial.Cache.GetValue(Curve1, G75)</f>
        <v>0.9192080112550669</v>
      </c>
      <c r="K75" s="36">
        <f ca="1">_xll.HLV5r3.Financial.Cache.GetValue(Curve2, G75)</f>
        <v>0.9192080112550669</v>
      </c>
    </row>
    <row r="76" spans="7:11">
      <c r="G76" s="30">
        <f t="shared" ca="1" si="7"/>
        <v>43603</v>
      </c>
      <c r="H76" s="32">
        <f t="shared" ca="1" si="5"/>
        <v>6.4976843725932376E-2</v>
      </c>
      <c r="I76" s="37">
        <f t="shared" ca="1" si="6"/>
        <v>6.4976843725932376E-2</v>
      </c>
      <c r="J76" s="31">
        <f ca="1">_xll.HLV5r3.Financial.Cache.GetValue(Curve1, G76)</f>
        <v>0.91806398303672909</v>
      </c>
      <c r="K76" s="36">
        <f ca="1">_xll.HLV5r3.Financial.Cache.GetValue(Curve2, G76)</f>
        <v>0.91806398303672909</v>
      </c>
    </row>
    <row r="77" spans="7:11">
      <c r="G77" s="30">
        <f t="shared" ca="1" si="7"/>
        <v>43610</v>
      </c>
      <c r="H77" s="32">
        <f t="shared" ca="1" si="5"/>
        <v>6.4932834231137743E-2</v>
      </c>
      <c r="I77" s="37">
        <f t="shared" ca="1" si="6"/>
        <v>6.4932834231137743E-2</v>
      </c>
      <c r="J77" s="31">
        <f ca="1">_xll.HLV5r3.Financial.Cache.GetValue(Curve1, G77)</f>
        <v>0.91692215158877355</v>
      </c>
      <c r="K77" s="36">
        <f ca="1">_xll.HLV5r3.Financial.Cache.GetValue(Curve2, G77)</f>
        <v>0.91692215158877355</v>
      </c>
    </row>
    <row r="78" spans="7:11">
      <c r="G78" s="30">
        <f t="shared" ca="1" si="7"/>
        <v>43617</v>
      </c>
      <c r="H78" s="32">
        <f t="shared" ca="1" si="5"/>
        <v>6.4888824410768625E-2</v>
      </c>
      <c r="I78" s="37">
        <f t="shared" ca="1" si="6"/>
        <v>6.4888824410768625E-2</v>
      </c>
      <c r="J78" s="31">
        <f ca="1">_xll.HLV5r3.Financial.Cache.GetValue(Curve1, G78)</f>
        <v>0.91578251226149643</v>
      </c>
      <c r="K78" s="36">
        <f ca="1">_xll.HLV5r3.Financial.Cache.GetValue(Curve2, G78)</f>
        <v>0.91578251226149643</v>
      </c>
    </row>
    <row r="79" spans="7:11">
      <c r="G79" s="30">
        <f t="shared" ca="1" si="7"/>
        <v>43624</v>
      </c>
      <c r="H79" s="32">
        <f t="shared" ca="1" si="5"/>
        <v>6.466362227562282E-2</v>
      </c>
      <c r="I79" s="37">
        <f t="shared" ca="1" si="6"/>
        <v>6.466362227562282E-2</v>
      </c>
      <c r="J79" s="31">
        <f ca="1">_xll.HLV5r3.Financial.Cache.GetValue(Curve1, G79)</f>
        <v>0.91464823479358337</v>
      </c>
      <c r="K79" s="36">
        <f ca="1">_xll.HLV5r3.Financial.Cache.GetValue(Curve2, G79)</f>
        <v>0.91464823479358337</v>
      </c>
    </row>
    <row r="80" spans="7:11">
      <c r="G80" s="30">
        <f t="shared" ca="1" si="7"/>
        <v>43631</v>
      </c>
      <c r="H80" s="32">
        <f t="shared" ca="1" si="5"/>
        <v>6.4155005439161999E-2</v>
      </c>
      <c r="I80" s="37">
        <f t="shared" ca="1" si="6"/>
        <v>6.4155005439161999E-2</v>
      </c>
      <c r="J80" s="31">
        <f ca="1">_xll.HLV5r3.Financial.Cache.GetValue(Curve1, G80)</f>
        <v>0.91352426197722258</v>
      </c>
      <c r="K80" s="36">
        <f ca="1">_xll.HLV5r3.Financial.Cache.GetValue(Curve2, G80)</f>
        <v>0.91352426197722258</v>
      </c>
    </row>
    <row r="81" spans="7:11">
      <c r="G81" s="30">
        <f t="shared" ca="1" si="7"/>
        <v>43638</v>
      </c>
      <c r="H81" s="32">
        <f t="shared" ca="1" si="5"/>
        <v>6.4092904323487715E-2</v>
      </c>
      <c r="I81" s="37">
        <f t="shared" ca="1" si="6"/>
        <v>6.4092904323487715E-2</v>
      </c>
      <c r="J81" s="31">
        <f ca="1">_xll.HLV5r3.Financial.Cache.GetValue(Curve1, G81)</f>
        <v>0.91240275568223361</v>
      </c>
      <c r="K81" s="36">
        <f ca="1">_xll.HLV5r3.Financial.Cache.GetValue(Curve2, G81)</f>
        <v>0.91240275568223361</v>
      </c>
    </row>
    <row r="82" spans="7:11">
      <c r="G82" s="30">
        <f t="shared" ca="1" si="7"/>
        <v>43645</v>
      </c>
      <c r="H82" s="32">
        <f t="shared" ca="1" si="5"/>
        <v>6.4030802559454772E-2</v>
      </c>
      <c r="I82" s="37">
        <f t="shared" ca="1" si="6"/>
        <v>6.4030802559454772E-2</v>
      </c>
      <c r="J82" s="31">
        <f ca="1">_xll.HLV5r3.Financial.Cache.GetValue(Curve1, G82)</f>
        <v>0.91128371022668242</v>
      </c>
      <c r="K82" s="36">
        <f ca="1">_xll.HLV5r3.Financial.Cache.GetValue(Curve2, G82)</f>
        <v>0.91128371022668242</v>
      </c>
    </row>
    <row r="83" spans="7:11">
      <c r="G83" s="30">
        <f t="shared" ca="1" si="7"/>
        <v>43652</v>
      </c>
      <c r="H83" s="32">
        <f t="shared" ca="1" si="5"/>
        <v>6.3968700147329444E-2</v>
      </c>
      <c r="I83" s="37">
        <f t="shared" ca="1" si="6"/>
        <v>6.3968700147329444E-2</v>
      </c>
      <c r="J83" s="31">
        <f ca="1">_xll.HLV5r3.Financial.Cache.GetValue(Curve1, G83)</f>
        <v>0.91016711994433253</v>
      </c>
      <c r="K83" s="36">
        <f ca="1">_xll.HLV5r3.Financial.Cache.GetValue(Curve2, G83)</f>
        <v>0.91016711994433253</v>
      </c>
    </row>
    <row r="84" spans="7:11">
      <c r="G84" s="30">
        <f t="shared" ca="1" si="7"/>
        <v>43659</v>
      </c>
      <c r="H84" s="32">
        <f t="shared" ca="1" si="5"/>
        <v>6.3906597086822295E-2</v>
      </c>
      <c r="I84" s="37">
        <f t="shared" ca="1" si="6"/>
        <v>6.3906597086822295E-2</v>
      </c>
      <c r="J84" s="31">
        <f ca="1">_xll.HLV5r3.Financial.Cache.GetValue(Curve1, G84)</f>
        <v>0.90905297918460837</v>
      </c>
      <c r="K84" s="36">
        <f ca="1">_xll.HLV5r3.Financial.Cache.GetValue(Curve2, G84)</f>
        <v>0.90905297918460837</v>
      </c>
    </row>
    <row r="85" spans="7:11">
      <c r="G85" s="30">
        <f t="shared" ca="1" si="7"/>
        <v>43666</v>
      </c>
      <c r="H85" s="32">
        <f t="shared" ca="1" si="5"/>
        <v>6.3844493378141715E-2</v>
      </c>
      <c r="I85" s="37">
        <f t="shared" ca="1" si="6"/>
        <v>6.3844493378141715E-2</v>
      </c>
      <c r="J85" s="31">
        <f ca="1">_xll.HLV5r3.Financial.Cache.GetValue(Curve1, G85)</f>
        <v>0.90794128231254156</v>
      </c>
      <c r="K85" s="36">
        <f ca="1">_xll.HLV5r3.Financial.Cache.GetValue(Curve2, G85)</f>
        <v>0.90794128231254156</v>
      </c>
    </row>
    <row r="86" spans="7:11">
      <c r="G86" s="30">
        <f t="shared" ca="1" si="7"/>
        <v>43673</v>
      </c>
      <c r="H86" s="32">
        <f t="shared" ca="1" si="5"/>
        <v>6.378238902124142E-2</v>
      </c>
      <c r="I86" s="37">
        <f t="shared" ca="1" si="6"/>
        <v>6.378238902124142E-2</v>
      </c>
      <c r="J86" s="31">
        <f ca="1">_xll.HLV5r3.Financial.Cache.GetValue(Curve1, G86)</f>
        <v>0.90683202370872851</v>
      </c>
      <c r="K86" s="36">
        <f ca="1">_xll.HLV5r3.Financial.Cache.GetValue(Curve2, G86)</f>
        <v>0.90683202370872851</v>
      </c>
    </row>
    <row r="87" spans="7:11">
      <c r="G87" s="30">
        <f t="shared" ca="1" si="7"/>
        <v>43680</v>
      </c>
      <c r="H87" s="32">
        <f t="shared" ca="1" si="5"/>
        <v>6.3720284015936129E-2</v>
      </c>
      <c r="I87" s="37">
        <f t="shared" ca="1" si="6"/>
        <v>6.3720284015936129E-2</v>
      </c>
      <c r="J87" s="31">
        <f ca="1">_xll.HLV5r3.Financial.Cache.GetValue(Curve1, G87)</f>
        <v>0.90572519776928817</v>
      </c>
      <c r="K87" s="36">
        <f ca="1">_xll.HLV5r3.Financial.Cache.GetValue(Curve2, G87)</f>
        <v>0.90572519776928817</v>
      </c>
    </row>
    <row r="88" spans="7:11">
      <c r="G88" s="30">
        <f t="shared" ca="1" si="7"/>
        <v>43687</v>
      </c>
      <c r="H88" s="32">
        <f t="shared" ca="1" si="5"/>
        <v>6.3658178362411125E-2</v>
      </c>
      <c r="I88" s="37">
        <f t="shared" ca="1" si="6"/>
        <v>6.3658178362411125E-2</v>
      </c>
      <c r="J88" s="31">
        <f ca="1">_xll.HLV5r3.Financial.Cache.GetValue(Curve1, G88)</f>
        <v>0.90462079890580971</v>
      </c>
      <c r="K88" s="36">
        <f ca="1">_xll.HLV5r3.Financial.Cache.GetValue(Curve2, G88)</f>
        <v>0.90462079890580971</v>
      </c>
    </row>
    <row r="89" spans="7:11">
      <c r="G89" s="30">
        <f t="shared" ca="1" si="7"/>
        <v>43694</v>
      </c>
      <c r="H89" s="32">
        <f t="shared" ca="1" si="5"/>
        <v>6.3596072060643216E-2</v>
      </c>
      <c r="I89" s="37">
        <f t="shared" ca="1" si="6"/>
        <v>6.3596072060643216E-2</v>
      </c>
      <c r="J89" s="31">
        <f ca="1">_xll.HLV5r3.Financial.Cache.GetValue(Curve1, G89)</f>
        <v>0.90351882154531116</v>
      </c>
      <c r="K89" s="36">
        <f ca="1">_xll.HLV5r3.Financial.Cache.GetValue(Curve2, G89)</f>
        <v>0.90351882154531116</v>
      </c>
    </row>
    <row r="90" spans="7:11">
      <c r="G90" s="30">
        <f t="shared" ca="1" si="7"/>
        <v>43701</v>
      </c>
      <c r="H90" s="32">
        <f t="shared" ca="1" si="5"/>
        <v>6.3533965110412441E-2</v>
      </c>
      <c r="I90" s="37">
        <f t="shared" ca="1" si="6"/>
        <v>6.3533965110412441E-2</v>
      </c>
      <c r="J90" s="31">
        <f ca="1">_xll.HLV5r3.Financial.Cache.GetValue(Curve1, G90)</f>
        <v>0.90241926013019735</v>
      </c>
      <c r="K90" s="36">
        <f ca="1">_xll.HLV5r3.Financial.Cache.GetValue(Curve2, G90)</f>
        <v>0.90241926013019735</v>
      </c>
    </row>
    <row r="91" spans="7:11">
      <c r="G91" s="30">
        <f t="shared" ca="1" si="7"/>
        <v>43708</v>
      </c>
      <c r="H91" s="32">
        <f t="shared" ca="1" si="5"/>
        <v>6.3471857512008248E-2</v>
      </c>
      <c r="I91" s="37">
        <f t="shared" ca="1" si="6"/>
        <v>6.3471857512008248E-2</v>
      </c>
      <c r="J91" s="31">
        <f ca="1">_xll.HLV5r3.Financial.Cache.GetValue(Curve1, G91)</f>
        <v>0.90132210911820665</v>
      </c>
      <c r="K91" s="36">
        <f ca="1">_xll.HLV5r3.Financial.Cache.GetValue(Curve2, G91)</f>
        <v>0.90132210911820665</v>
      </c>
    </row>
    <row r="92" spans="7:11">
      <c r="G92" s="30">
        <f t="shared" ca="1" si="7"/>
        <v>43715</v>
      </c>
      <c r="H92" s="32">
        <f t="shared" ca="1" si="5"/>
        <v>6.3060082432616779E-2</v>
      </c>
      <c r="I92" s="37">
        <f t="shared" ca="1" si="6"/>
        <v>6.3060082432616779E-2</v>
      </c>
      <c r="J92" s="31">
        <f ca="1">_xll.HLV5r3.Financial.Cache.GetValue(Curve1, G92)</f>
        <v>0.90023339256038704</v>
      </c>
      <c r="K92" s="36">
        <f ca="1">_xll.HLV5r3.Financial.Cache.GetValue(Curve2, G92)</f>
        <v>0.90023339256038704</v>
      </c>
    </row>
    <row r="93" spans="7:11">
      <c r="G93" s="30">
        <f t="shared" ca="1" si="7"/>
        <v>43722</v>
      </c>
      <c r="H93" s="32">
        <f t="shared" ca="1" si="5"/>
        <v>6.2104878027598377E-2</v>
      </c>
      <c r="I93" s="37">
        <f t="shared" ca="1" si="6"/>
        <v>6.2104878027598377E-2</v>
      </c>
      <c r="J93" s="31">
        <f ca="1">_xll.HLV5r3.Financial.Cache.GetValue(Curve1, G93)</f>
        <v>0.89916244292500624</v>
      </c>
      <c r="K93" s="36">
        <f ca="1">_xll.HLV5r3.Financial.Cache.GetValue(Curve2, G93)</f>
        <v>0.89916244292500624</v>
      </c>
    </row>
    <row r="94" spans="7:11">
      <c r="G94" s="30">
        <f t="shared" ca="1" si="7"/>
        <v>43729</v>
      </c>
      <c r="H94" s="32">
        <f t="shared" ca="1" si="5"/>
        <v>6.2013306939866029E-2</v>
      </c>
      <c r="I94" s="37">
        <f t="shared" ca="1" si="6"/>
        <v>6.2013306939866029E-2</v>
      </c>
      <c r="J94" s="31">
        <f ca="1">_xll.HLV5r3.Financial.Cache.GetValue(Curve1, G94)</f>
        <v>0.89809434264850951</v>
      </c>
      <c r="K94" s="36">
        <f ca="1">_xll.HLV5r3.Financial.Cache.GetValue(Curve2, G94)</f>
        <v>0.89809434264850951</v>
      </c>
    </row>
    <row r="95" spans="7:11">
      <c r="G95" s="30">
        <f t="shared" ca="1" si="7"/>
        <v>43736</v>
      </c>
      <c r="H95" s="32">
        <f t="shared" ca="1" si="5"/>
        <v>6.1921734442854648E-2</v>
      </c>
      <c r="I95" s="37">
        <f t="shared" ca="1" si="6"/>
        <v>6.1921734442854648E-2</v>
      </c>
      <c r="J95" s="31">
        <f ca="1">_xll.HLV5r3.Financial.Cache.GetValue(Curve1, G95)</f>
        <v>0.89702908462834208</v>
      </c>
      <c r="K95" s="36">
        <f ca="1">_xll.HLV5r3.Financial.Cache.GetValue(Curve2, G95)</f>
        <v>0.89702908462834208</v>
      </c>
    </row>
    <row r="96" spans="7:11">
      <c r="G96" s="30">
        <f t="shared" ca="1" si="7"/>
        <v>43743</v>
      </c>
      <c r="H96" s="32">
        <f t="shared" ca="1" si="5"/>
        <v>6.1830160536552645E-2</v>
      </c>
      <c r="I96" s="37">
        <f t="shared" ca="1" si="6"/>
        <v>6.1830160536552645E-2</v>
      </c>
      <c r="J96" s="31">
        <f ca="1">_xll.HLV5r3.Financial.Cache.GetValue(Curve1, G96)</f>
        <v>0.89596666178523232</v>
      </c>
      <c r="K96" s="36">
        <f ca="1">_xll.HLV5r3.Financial.Cache.GetValue(Curve2, G96)</f>
        <v>0.89596666178523232</v>
      </c>
    </row>
    <row r="97" spans="7:11">
      <c r="G97" s="30">
        <f t="shared" ca="1" si="7"/>
        <v>43750</v>
      </c>
      <c r="H97" s="32">
        <f t="shared" ca="1" si="5"/>
        <v>6.1738585220902129E-2</v>
      </c>
      <c r="I97" s="37">
        <f t="shared" ca="1" si="6"/>
        <v>6.1738585220902129E-2</v>
      </c>
      <c r="J97" s="31">
        <f ca="1">_xll.HLV5r3.Financial.Cache.GetValue(Curve1, G97)</f>
        <v>0.89490706706311551</v>
      </c>
      <c r="K97" s="36">
        <f ca="1">_xll.HLV5r3.Financial.Cache.GetValue(Curve2, G97)</f>
        <v>0.89490706706311551</v>
      </c>
    </row>
    <row r="98" spans="7:11">
      <c r="G98" s="30">
        <f t="shared" ca="1" si="7"/>
        <v>43757</v>
      </c>
      <c r="H98" s="32">
        <f t="shared" ca="1" si="5"/>
        <v>6.164700849594941E-2</v>
      </c>
      <c r="I98" s="37">
        <f t="shared" ca="1" si="6"/>
        <v>6.164700849594941E-2</v>
      </c>
      <c r="J98" s="31">
        <f ca="1">_xll.HLV5r3.Financial.Cache.GetValue(Curve1, G98)</f>
        <v>0.89385029342905553</v>
      </c>
      <c r="K98" s="36">
        <f ca="1">_xll.HLV5r3.Financial.Cache.GetValue(Curve2, G98)</f>
        <v>0.89385029342905553</v>
      </c>
    </row>
    <row r="99" spans="7:11">
      <c r="G99" s="30">
        <f t="shared" ca="1" si="7"/>
        <v>43764</v>
      </c>
      <c r="H99" s="32">
        <f t="shared" ca="1" si="5"/>
        <v>6.1555430361416627E-2</v>
      </c>
      <c r="I99" s="37">
        <f t="shared" ca="1" si="6"/>
        <v>6.1555430361416627E-2</v>
      </c>
      <c r="J99" s="31">
        <f ca="1">_xll.HLV5r3.Financial.Cache.GetValue(Curve1, G99)</f>
        <v>0.89279633387317436</v>
      </c>
      <c r="K99" s="36">
        <f ca="1">_xll.HLV5r3.Financial.Cache.GetValue(Curve2, G99)</f>
        <v>0.89279633387317436</v>
      </c>
    </row>
    <row r="100" spans="7:11">
      <c r="G100" s="30">
        <f t="shared" ca="1" si="7"/>
        <v>43771</v>
      </c>
      <c r="H100" s="32">
        <f t="shared" ca="1" si="5"/>
        <v>6.1463850817512169E-2</v>
      </c>
      <c r="I100" s="37">
        <f t="shared" ca="1" si="6"/>
        <v>6.1463850817512169E-2</v>
      </c>
      <c r="J100" s="31">
        <f ca="1">_xll.HLV5r3.Financial.Cache.GetValue(Curve1, G100)</f>
        <v>0.89174518140856807</v>
      </c>
      <c r="K100" s="36">
        <f ca="1">_xll.HLV5r3.Financial.Cache.GetValue(Curve2, G100)</f>
        <v>0.89174518140856807</v>
      </c>
    </row>
    <row r="101" spans="7:11">
      <c r="G101" s="30">
        <f t="shared" ca="1" si="7"/>
        <v>43778</v>
      </c>
      <c r="H101" s="32">
        <f t="shared" ca="1" si="5"/>
        <v>6.1372269864085539E-2</v>
      </c>
      <c r="I101" s="37">
        <f t="shared" ca="1" si="6"/>
        <v>6.1372269864085539E-2</v>
      </c>
      <c r="J101" s="31">
        <f ca="1">_xll.HLV5r3.Financial.Cache.GetValue(Curve1, G101)</f>
        <v>0.89069682907123671</v>
      </c>
      <c r="K101" s="36">
        <f ca="1">_xll.HLV5r3.Financial.Cache.GetValue(Curve2, G101)</f>
        <v>0.89069682907123671</v>
      </c>
    </row>
    <row r="102" spans="7:11">
      <c r="G102" s="30">
        <f t="shared" ca="1" si="7"/>
        <v>43785</v>
      </c>
      <c r="H102" s="32">
        <f t="shared" ca="1" si="5"/>
        <v>6.1280687501136723E-2</v>
      </c>
      <c r="I102" s="37">
        <f t="shared" ca="1" si="6"/>
        <v>6.1280687501136723E-2</v>
      </c>
      <c r="J102" s="31">
        <f ca="1">_xll.HLV5r3.Financial.Cache.GetValue(Curve1, G102)</f>
        <v>0.88965126992000743</v>
      </c>
      <c r="K102" s="36">
        <f ca="1">_xll.HLV5r3.Financial.Cache.GetValue(Curve2, G102)</f>
        <v>0.88965126992000743</v>
      </c>
    </row>
    <row r="103" spans="7:11">
      <c r="G103" s="30">
        <f t="shared" ca="1" si="7"/>
        <v>43792</v>
      </c>
      <c r="H103" s="32">
        <f t="shared" ca="1" si="5"/>
        <v>6.1189103728596254E-2</v>
      </c>
      <c r="I103" s="37">
        <f t="shared" ca="1" si="6"/>
        <v>6.1189103728596254E-2</v>
      </c>
      <c r="J103" s="31">
        <f ca="1">_xll.HLV5r3.Financial.Cache.GetValue(Curve1, G103)</f>
        <v>0.88860849703645972</v>
      </c>
      <c r="K103" s="36">
        <f ca="1">_xll.HLV5r3.Financial.Cache.GetValue(Curve2, G103)</f>
        <v>0.88860849703645972</v>
      </c>
    </row>
    <row r="104" spans="7:11">
      <c r="G104" s="30">
        <f t="shared" ca="1" si="7"/>
        <v>43799</v>
      </c>
      <c r="H104" s="32">
        <f t="shared" ca="1" si="5"/>
        <v>6.1097518546429405E-2</v>
      </c>
      <c r="I104" s="37">
        <f t="shared" ca="1" si="6"/>
        <v>6.1097518546429405E-2</v>
      </c>
      <c r="J104" s="31">
        <f ca="1">_xll.HLV5r3.Financial.Cache.GetValue(Curve1, G104)</f>
        <v>0.88756850352485051</v>
      </c>
      <c r="K104" s="36">
        <f ca="1">_xll.HLV5r3.Financial.Cache.GetValue(Curve2, G104)</f>
        <v>0.88756850352485051</v>
      </c>
    </row>
    <row r="105" spans="7:11">
      <c r="G105" s="30">
        <f t="shared" ca="1" si="7"/>
        <v>43806</v>
      </c>
      <c r="H105" s="32">
        <f t="shared" ca="1" si="5"/>
        <v>6.1005931954694059E-2</v>
      </c>
      <c r="I105" s="37">
        <f t="shared" ca="1" si="6"/>
        <v>6.1005931954694059E-2</v>
      </c>
      <c r="J105" s="31">
        <f ca="1">_xll.HLV5r3.Financial.Cache.GetValue(Curve1, G105)</f>
        <v>0.88653128251203828</v>
      </c>
      <c r="K105" s="36">
        <f ca="1">_xll.HLV5r3.Financial.Cache.GetValue(Curve2, G105)</f>
        <v>0.88653128251203828</v>
      </c>
    </row>
    <row r="106" spans="7:11">
      <c r="G106" s="30">
        <f t="shared" ca="1" si="7"/>
        <v>43813</v>
      </c>
      <c r="H106" s="32">
        <f t="shared" ref="H106:H129" ca="1" si="8">(J105/J106-1)*365/(G106-G105)</f>
        <v>6.4231895275458362E-2</v>
      </c>
      <c r="I106" s="37">
        <f t="shared" ref="I106:I129" ca="1" si="9">(K105/K106-1)*365/(G106-G105)</f>
        <v>6.4231895275458362E-2</v>
      </c>
      <c r="J106" s="31">
        <f ca="1">_xll.HLV5r3.Financial.Cache.GetValue(Curve1, G106)</f>
        <v>0.88544055737210292</v>
      </c>
      <c r="K106" s="36">
        <f ca="1">_xll.HLV5r3.Financial.Cache.GetValue(Curve2, G106)</f>
        <v>0.88544055737210292</v>
      </c>
    </row>
    <row r="107" spans="7:11">
      <c r="G107" s="30">
        <f t="shared" ca="1" si="7"/>
        <v>43820</v>
      </c>
      <c r="H107" s="32">
        <f t="shared" ca="1" si="8"/>
        <v>7.2588743441506079E-2</v>
      </c>
      <c r="I107" s="37">
        <f t="shared" ca="1" si="9"/>
        <v>7.2588743441506079E-2</v>
      </c>
      <c r="J107" s="31">
        <f ca="1">_xll.HLV5r3.Financial.Cache.GetValue(Curve1, G107)</f>
        <v>0.88420963773978289</v>
      </c>
      <c r="K107" s="36">
        <f ca="1">_xll.HLV5r3.Financial.Cache.GetValue(Curve2, G107)</f>
        <v>0.88420963773978289</v>
      </c>
    </row>
    <row r="108" spans="7:11">
      <c r="G108" s="30">
        <f t="shared" ca="1" si="7"/>
        <v>43827</v>
      </c>
      <c r="H108" s="32">
        <f t="shared" ca="1" si="8"/>
        <v>7.2736152912157931E-2</v>
      </c>
      <c r="I108" s="37">
        <f t="shared" ca="1" si="9"/>
        <v>7.2736152912157931E-2</v>
      </c>
      <c r="J108" s="31">
        <f ca="1">_xll.HLV5r3.Financial.Cache.GetValue(Curve1, G108)</f>
        <v>0.88297793656858792</v>
      </c>
      <c r="K108" s="36">
        <f ca="1">_xll.HLV5r3.Financial.Cache.GetValue(Curve2, G108)</f>
        <v>0.88297793656858792</v>
      </c>
    </row>
    <row r="109" spans="7:11">
      <c r="G109" s="30">
        <f t="shared" ca="1" si="7"/>
        <v>43834</v>
      </c>
      <c r="H109" s="32">
        <f t="shared" ca="1" si="8"/>
        <v>7.2883558728120371E-2</v>
      </c>
      <c r="I109" s="37">
        <f t="shared" ca="1" si="9"/>
        <v>7.2883558728120371E-2</v>
      </c>
      <c r="J109" s="31">
        <f ca="1">_xll.HLV5r3.Financial.Cache.GetValue(Curve1, G109)</f>
        <v>0.8817454619655114</v>
      </c>
      <c r="K109" s="36">
        <f ca="1">_xll.HLV5r3.Financial.Cache.GetValue(Curve2, G109)</f>
        <v>0.8817454619655114</v>
      </c>
    </row>
    <row r="110" spans="7:11">
      <c r="G110" s="30">
        <f t="shared" ca="1" si="7"/>
        <v>43841</v>
      </c>
      <c r="H110" s="32">
        <f t="shared" ca="1" si="8"/>
        <v>7.3030960889254468E-2</v>
      </c>
      <c r="I110" s="37">
        <f t="shared" ca="1" si="9"/>
        <v>7.3030960889254468E-2</v>
      </c>
      <c r="J110" s="31">
        <f ca="1">_xll.HLV5r3.Financial.Cache.GetValue(Curve1, G110)</f>
        <v>0.88051222203250223</v>
      </c>
      <c r="K110" s="36">
        <f ca="1">_xll.HLV5r3.Financial.Cache.GetValue(Curve2, G110)</f>
        <v>0.88051222203250223</v>
      </c>
    </row>
    <row r="111" spans="7:11">
      <c r="G111" s="30">
        <f t="shared" ca="1" si="7"/>
        <v>43848</v>
      </c>
      <c r="H111" s="32">
        <f t="shared" ca="1" si="8"/>
        <v>7.3178359396046513E-2</v>
      </c>
      <c r="I111" s="37">
        <f t="shared" ca="1" si="9"/>
        <v>7.3178359396046513E-2</v>
      </c>
      <c r="J111" s="31">
        <f ca="1">_xll.HLV5r3.Financial.Cache.GetValue(Curve1, G111)</f>
        <v>0.87927822486636875</v>
      </c>
      <c r="K111" s="36">
        <f ca="1">_xll.HLV5r3.Financial.Cache.GetValue(Curve2, G111)</f>
        <v>0.87927822486636875</v>
      </c>
    </row>
    <row r="112" spans="7:11">
      <c r="G112" s="30">
        <f t="shared" ca="1" si="7"/>
        <v>43855</v>
      </c>
      <c r="H112" s="32">
        <f t="shared" ca="1" si="8"/>
        <v>7.3325754248334388E-2</v>
      </c>
      <c r="I112" s="37">
        <f t="shared" ca="1" si="9"/>
        <v>7.3325754248334388E-2</v>
      </c>
      <c r="J112" s="31">
        <f ca="1">_xll.HLV5r3.Financial.Cache.GetValue(Curve1, G112)</f>
        <v>0.87804347855870568</v>
      </c>
      <c r="K112" s="36">
        <f ca="1">_xll.HLV5r3.Financial.Cache.GetValue(Curve2, G112)</f>
        <v>0.87804347855870568</v>
      </c>
    </row>
    <row r="113" spans="7:11">
      <c r="G113" s="30">
        <f t="shared" ca="1" si="7"/>
        <v>43862</v>
      </c>
      <c r="H113" s="32">
        <f t="shared" ca="1" si="8"/>
        <v>7.3473145446523322E-2</v>
      </c>
      <c r="I113" s="37">
        <f t="shared" ca="1" si="9"/>
        <v>7.3473145446523322E-2</v>
      </c>
      <c r="J113" s="31">
        <f ca="1">_xll.HLV5r3.Financial.Cache.GetValue(Curve1, G113)</f>
        <v>0.87680799119579989</v>
      </c>
      <c r="K113" s="36">
        <f ca="1">_xll.HLV5r3.Financial.Cache.GetValue(Curve2, G113)</f>
        <v>0.87680799119579989</v>
      </c>
    </row>
    <row r="114" spans="7:11">
      <c r="G114" s="30">
        <f t="shared" ca="1" si="7"/>
        <v>43869</v>
      </c>
      <c r="H114" s="32">
        <f t="shared" ca="1" si="8"/>
        <v>7.3620532990810172E-2</v>
      </c>
      <c r="I114" s="37">
        <f t="shared" ca="1" si="9"/>
        <v>7.3620532990810172E-2</v>
      </c>
      <c r="J114" s="31">
        <f ca="1">_xll.HLV5r3.Financial.Cache.GetValue(Curve1, G114)</f>
        <v>0.87557177085855009</v>
      </c>
      <c r="K114" s="36">
        <f ca="1">_xll.HLV5r3.Financial.Cache.GetValue(Curve2, G114)</f>
        <v>0.87557177085855009</v>
      </c>
    </row>
    <row r="115" spans="7:11">
      <c r="G115" s="30">
        <f t="shared" ca="1" si="7"/>
        <v>43876</v>
      </c>
      <c r="H115" s="32">
        <f t="shared" ca="1" si="8"/>
        <v>7.3767916881055981E-2</v>
      </c>
      <c r="I115" s="37">
        <f t="shared" ca="1" si="9"/>
        <v>7.3767916881055981E-2</v>
      </c>
      <c r="J115" s="31">
        <f ca="1">_xll.HLV5r3.Financial.Cache.GetValue(Curve1, G115)</f>
        <v>0.87433482562238818</v>
      </c>
      <c r="K115" s="36">
        <f ca="1">_xll.HLV5r3.Financial.Cache.GetValue(Curve2, G115)</f>
        <v>0.87433482562238818</v>
      </c>
    </row>
    <row r="116" spans="7:11">
      <c r="G116" s="30">
        <f t="shared" ca="1" si="7"/>
        <v>43883</v>
      </c>
      <c r="H116" s="32">
        <f t="shared" ca="1" si="8"/>
        <v>7.3915297117839646E-2</v>
      </c>
      <c r="I116" s="37">
        <f t="shared" ca="1" si="9"/>
        <v>7.3915297117839646E-2</v>
      </c>
      <c r="J116" s="31">
        <f ca="1">_xll.HLV5r3.Financial.Cache.GetValue(Curve1, G116)</f>
        <v>0.87309716355718414</v>
      </c>
      <c r="K116" s="36">
        <f ca="1">_xll.HLV5r3.Financial.Cache.GetValue(Curve2, G116)</f>
        <v>0.87309716355718414</v>
      </c>
    </row>
    <row r="117" spans="7:11">
      <c r="G117" s="30">
        <f t="shared" ca="1" si="7"/>
        <v>43890</v>
      </c>
      <c r="H117" s="32">
        <f t="shared" ca="1" si="8"/>
        <v>7.4062673700906467E-2</v>
      </c>
      <c r="I117" s="37">
        <f t="shared" ca="1" si="9"/>
        <v>7.4062673700906467E-2</v>
      </c>
      <c r="J117" s="31">
        <f ca="1">_xll.HLV5r3.Financial.Cache.GetValue(Curve1, G117)</f>
        <v>0.87185879272717548</v>
      </c>
      <c r="K117" s="36">
        <f ca="1">_xll.HLV5r3.Financial.Cache.GetValue(Curve2, G117)</f>
        <v>0.87185879272717548</v>
      </c>
    </row>
    <row r="118" spans="7:11">
      <c r="G118" s="30">
        <f t="shared" ca="1" si="7"/>
        <v>43897</v>
      </c>
      <c r="H118" s="32">
        <f t="shared" ca="1" si="8"/>
        <v>7.421004663083533E-2</v>
      </c>
      <c r="I118" s="37">
        <f t="shared" ca="1" si="9"/>
        <v>7.421004663083533E-2</v>
      </c>
      <c r="J118" s="31">
        <f ca="1">_xll.HLV5r3.Financial.Cache.GetValue(Curve1, G118)</f>
        <v>0.87061972119087105</v>
      </c>
      <c r="K118" s="36">
        <f ca="1">_xll.HLV5r3.Financial.Cache.GetValue(Curve2, G118)</f>
        <v>0.87061972119087105</v>
      </c>
    </row>
    <row r="119" spans="7:11">
      <c r="G119" s="30">
        <f t="shared" ca="1" si="7"/>
        <v>43904</v>
      </c>
      <c r="H119" s="32">
        <f t="shared" ca="1" si="8"/>
        <v>7.7455315210836567E-2</v>
      </c>
      <c r="I119" s="37">
        <f t="shared" ca="1" si="9"/>
        <v>7.7455315210836567E-2</v>
      </c>
      <c r="J119" s="31">
        <f ca="1">_xll.HLV5r3.Financial.Cache.GetValue(Curve1, G119)</f>
        <v>0.86932838221261888</v>
      </c>
      <c r="K119" s="36">
        <f ca="1">_xll.HLV5r3.Financial.Cache.GetValue(Curve2, G119)</f>
        <v>0.86932838221261888</v>
      </c>
    </row>
    <row r="120" spans="7:11">
      <c r="G120" s="30">
        <f t="shared" ca="1" si="7"/>
        <v>43911</v>
      </c>
      <c r="H120" s="32">
        <f t="shared" ca="1" si="8"/>
        <v>8.5474422777195774E-2</v>
      </c>
      <c r="I120" s="37">
        <f t="shared" ca="1" si="9"/>
        <v>8.5474422777195774E-2</v>
      </c>
      <c r="J120" s="31">
        <f ca="1">_xll.HLV5r3.Financial.Cache.GetValue(Curve1, G120)</f>
        <v>0.86790568040603189</v>
      </c>
      <c r="K120" s="36">
        <f ca="1">_xll.HLV5r3.Financial.Cache.GetValue(Curve2, G120)</f>
        <v>0.86790568040603189</v>
      </c>
    </row>
    <row r="121" spans="7:11">
      <c r="G121" s="30">
        <f t="shared" ca="1" si="7"/>
        <v>43918</v>
      </c>
      <c r="H121" s="32">
        <f t="shared" ca="1" si="8"/>
        <v>8.5818050397154594E-2</v>
      </c>
      <c r="I121" s="37">
        <f t="shared" ca="1" si="9"/>
        <v>8.5818050397154594E-2</v>
      </c>
      <c r="J121" s="31">
        <f ca="1">_xll.HLV5r3.Financial.Cache.GetValue(Curve1, G121)</f>
        <v>0.86647960606764474</v>
      </c>
      <c r="K121" s="36">
        <f ca="1">_xll.HLV5r3.Financial.Cache.GetValue(Curve2, G121)</f>
        <v>0.86647960606764474</v>
      </c>
    </row>
    <row r="122" spans="7:11">
      <c r="G122" s="30">
        <f t="shared" ca="1" si="7"/>
        <v>43925</v>
      </c>
      <c r="H122" s="32">
        <f t="shared" ca="1" si="8"/>
        <v>8.6161658139957284E-2</v>
      </c>
      <c r="I122" s="37">
        <f t="shared" ca="1" si="9"/>
        <v>8.6161658139957284E-2</v>
      </c>
      <c r="J122" s="31">
        <f ca="1">_xll.HLV5r3.Financial.Cache.GetValue(Curve1, G122)</f>
        <v>0.86505018385529753</v>
      </c>
      <c r="K122" s="36">
        <f ca="1">_xll.HLV5r3.Financial.Cache.GetValue(Curve2, G122)</f>
        <v>0.86505018385529753</v>
      </c>
    </row>
    <row r="123" spans="7:11">
      <c r="G123" s="30">
        <f t="shared" ca="1" si="7"/>
        <v>43932</v>
      </c>
      <c r="H123" s="32">
        <f t="shared" ca="1" si="8"/>
        <v>8.6505246008058423E-2</v>
      </c>
      <c r="I123" s="37">
        <f t="shared" ca="1" si="9"/>
        <v>8.6505246008058423E-2</v>
      </c>
      <c r="J123" s="31">
        <f ca="1">_xll.HLV5r3.Financial.Cache.GetValue(Curve1, G123)</f>
        <v>0.8636174384503934</v>
      </c>
      <c r="K123" s="36">
        <f ca="1">_xll.HLV5r3.Financial.Cache.GetValue(Curve2, G123)</f>
        <v>0.8636174384503934</v>
      </c>
    </row>
    <row r="124" spans="7:11">
      <c r="G124" s="30">
        <f t="shared" ca="1" si="7"/>
        <v>43939</v>
      </c>
      <c r="H124" s="32">
        <f t="shared" ca="1" si="8"/>
        <v>8.6848814003252589E-2</v>
      </c>
      <c r="I124" s="37">
        <f t="shared" ca="1" si="9"/>
        <v>8.6848814003252589E-2</v>
      </c>
      <c r="J124" s="31">
        <f ca="1">_xll.HLV5r3.Financial.Cache.GetValue(Curve1, G124)</f>
        <v>0.86218139455721332</v>
      </c>
      <c r="K124" s="36">
        <f ca="1">_xll.HLV5r3.Financial.Cache.GetValue(Curve2, G124)</f>
        <v>0.86218139455721332</v>
      </c>
    </row>
    <row r="125" spans="7:11">
      <c r="G125" s="30">
        <f t="shared" ca="1" si="7"/>
        <v>43946</v>
      </c>
      <c r="H125" s="32">
        <f t="shared" ca="1" si="8"/>
        <v>8.7192362127635398E-2</v>
      </c>
      <c r="I125" s="37">
        <f t="shared" ca="1" si="9"/>
        <v>8.7192362127635398E-2</v>
      </c>
      <c r="J125" s="31">
        <f ca="1">_xll.HLV5r3.Financial.Cache.GetValue(Curve1, G125)</f>
        <v>0.86074207690221527</v>
      </c>
      <c r="K125" s="36">
        <f ca="1">_xll.HLV5r3.Financial.Cache.GetValue(Curve2, G125)</f>
        <v>0.86074207690221527</v>
      </c>
    </row>
    <row r="126" spans="7:11">
      <c r="G126" s="30">
        <f t="shared" ca="1" si="7"/>
        <v>43953</v>
      </c>
      <c r="H126" s="32">
        <f t="shared" ca="1" si="8"/>
        <v>8.7535890383661413E-2</v>
      </c>
      <c r="I126" s="37">
        <f t="shared" ca="1" si="9"/>
        <v>8.7535890383661413E-2</v>
      </c>
      <c r="J126" s="31">
        <f ca="1">_xll.HLV5r3.Financial.Cache.GetValue(Curve1, G126)</f>
        <v>0.85929951023333406</v>
      </c>
      <c r="K126" s="36">
        <f ca="1">_xll.HLV5r3.Financial.Cache.GetValue(Curve2, G126)</f>
        <v>0.85929951023333406</v>
      </c>
    </row>
    <row r="127" spans="7:11">
      <c r="G127" s="30">
        <f t="shared" ca="1" si="7"/>
        <v>43960</v>
      </c>
      <c r="H127" s="32">
        <f t="shared" ca="1" si="8"/>
        <v>8.7879398773102066E-2</v>
      </c>
      <c r="I127" s="37">
        <f t="shared" ca="1" si="9"/>
        <v>8.7879398773102066E-2</v>
      </c>
      <c r="J127" s="31">
        <f ca="1">_xll.HLV5r3.Financial.Cache.GetValue(Curve1, G127)</f>
        <v>0.85785371931929744</v>
      </c>
      <c r="K127" s="36">
        <f ca="1">_xll.HLV5r3.Financial.Cache.GetValue(Curve2, G127)</f>
        <v>0.85785371931929744</v>
      </c>
    </row>
    <row r="128" spans="7:11">
      <c r="G128" s="30">
        <f t="shared" ca="1" si="7"/>
        <v>43967</v>
      </c>
      <c r="H128" s="32">
        <f t="shared" ca="1" si="8"/>
        <v>8.8222887298110883E-2</v>
      </c>
      <c r="I128" s="37">
        <f t="shared" ca="1" si="9"/>
        <v>8.8222887298110883E-2</v>
      </c>
      <c r="J128" s="31">
        <f ca="1">_xll.HLV5r3.Financial.Cache.GetValue(Curve1, G128)</f>
        <v>0.8564047289489265</v>
      </c>
      <c r="K128" s="36">
        <f ca="1">_xll.HLV5r3.Financial.Cache.GetValue(Curve2, G128)</f>
        <v>0.8564047289489265</v>
      </c>
    </row>
    <row r="129" spans="7:11">
      <c r="G129" s="30">
        <f t="shared" ca="1" si="7"/>
        <v>43974</v>
      </c>
      <c r="H129" s="32">
        <f t="shared" ca="1" si="8"/>
        <v>8.8566355961061341E-2</v>
      </c>
      <c r="I129" s="37">
        <f t="shared" ca="1" si="9"/>
        <v>8.8566355961061341E-2</v>
      </c>
      <c r="J129" s="31">
        <f ca="1">_xll.HLV5r3.Financial.Cache.GetValue(Curve1, G129)</f>
        <v>0.85495256393043828</v>
      </c>
      <c r="K129" s="36">
        <f ca="1">_xll.HLV5r3.Financial.Cache.GetValue(Curve2, G129)</f>
        <v>0.85495256393043828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Table of Contents</vt:lpstr>
      <vt:lpstr>GetInfo &amp; GetInstrumentInfo</vt:lpstr>
      <vt:lpstr>Curve Data</vt:lpstr>
      <vt:lpstr>Forward Curves</vt:lpstr>
      <vt:lpstr>Curve1</vt:lpstr>
      <vt:lpstr>Curve2</vt:lpstr>
      <vt:lpstr>CurveList</vt:lpstr>
      <vt:lpstr>CurveName1</vt:lpstr>
      <vt:lpstr>CurveName2</vt:lpstr>
      <vt:lpstr>CurveType</vt:lpstr>
      <vt:lpstr>IRCurveOIS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2018-02-02T21:33:42Z</dcterms:modified>
</cp:coreProperties>
</file>