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Rates\"/>
    </mc:Choice>
  </mc:AlternateContent>
  <bookViews>
    <workbookView xWindow="720" yWindow="270" windowWidth="14955" windowHeight="12525" tabRatio="855" activeTab="2" xr2:uid="{00000000-000D-0000-FFFF-FFFF00000000}"/>
  </bookViews>
  <sheets>
    <sheet name="NZDCurve3M" sheetId="11" r:id="rId1"/>
    <sheet name="GBPCurve3M" sheetId="6" r:id="rId2"/>
    <sheet name="USDOisCurve" sheetId="13" r:id="rId3"/>
    <sheet name="USDCurve3M" sheetId="7" r:id="rId4"/>
    <sheet name="EURCurve3M" sheetId="8" r:id="rId5"/>
    <sheet name="Config" sheetId="10" r:id="rId6"/>
  </sheets>
  <definedNames>
    <definedName name="Algorithm" localSheetId="1">GBPCurve3M!$F$8</definedName>
    <definedName name="Algorithm" localSheetId="0">NZDCurve3M!$F$8</definedName>
    <definedName name="Algorithm" localSheetId="3">USDCurve3M!$F$9</definedName>
    <definedName name="Algorithms">Config!$E$2:$E$8</definedName>
    <definedName name="Currency">Config!$C$2:$C$11</definedName>
    <definedName name="CurveName" localSheetId="1">GBPCurve3M!$F$7</definedName>
    <definedName name="CurveName" localSheetId="0">NZDCurve3M!$F$7</definedName>
    <definedName name="CurveName" localSheetId="3">USDCurve3M!$F$8</definedName>
    <definedName name="CurveType" localSheetId="1">GBPCurve3M!$F$2</definedName>
    <definedName name="CurveType" localSheetId="0">NZDCurve3M!$F$2</definedName>
    <definedName name="CurveType" localSheetId="3">USDCurve3M!$F$2</definedName>
    <definedName name="FuturesRolls">Config!$G$2:$G$13</definedName>
    <definedName name="HLInstruments" localSheetId="4">EURCurve3M!$D$15:$D$41</definedName>
    <definedName name="HLInstruments" localSheetId="1">GBPCurve3M!$D$15:$D$41</definedName>
    <definedName name="HLInstruments" localSheetId="0">NZDCurve3M!$D$15:$D$38</definedName>
    <definedName name="HLInstruments" localSheetId="3">USDCurve3M!$D$16:$D$47</definedName>
    <definedName name="HLInstruments" localSheetId="2">USDOisCurve!$C$15:$C$28</definedName>
    <definedName name="IRCurve1">USDOisCurve!$A$1</definedName>
    <definedName name="IRCurve1m">USDOisCurve!$D$5</definedName>
    <definedName name="IRCurve2">USDOisCurve!$F$1</definedName>
    <definedName name="Markets">Config!$I$2:$I$3</definedName>
    <definedName name="RateIndex">Config!$D$2:$D$11</definedName>
    <definedName name="Rates" localSheetId="4">EURCurve3M!$E$15:$E$41</definedName>
    <definedName name="Rates" localSheetId="1">GBPCurve3M!$E$15:$E$41</definedName>
    <definedName name="Rates" localSheetId="0">NZDCurve3M!$E$15:$E$38</definedName>
    <definedName name="Rates" localSheetId="3">USDCurve3M!$E$16:$E$47</definedName>
    <definedName name="Rates" localSheetId="2">USDOisCurve!$D$15:$D$28</definedName>
    <definedName name="ReferenceDate" localSheetId="4">EURCurve3M!$F$4</definedName>
    <definedName name="ReferenceDate" localSheetId="1">GBPCurve3M!$F$4</definedName>
    <definedName name="ReferenceDate" localSheetId="0">NZDCurve3M!$F$4</definedName>
    <definedName name="ReferenceDate" localSheetId="3">USDCurve3M!$F$4</definedName>
    <definedName name="Spreads" localSheetId="4">EURCurve3M!$F$15:$F$41</definedName>
    <definedName name="Spreads" localSheetId="1">GBPCurve3M!$F$15:$F$41</definedName>
    <definedName name="Spreads" localSheetId="0">NZDCurve3M!$F$15:$F$38</definedName>
    <definedName name="Spreads" localSheetId="3">USDCurve3M!$F$16:$F$47</definedName>
    <definedName name="Spreads" localSheetId="2">USDOisCurve!$E$15:$E$28</definedName>
  </definedNames>
  <calcPr calcId="171027" calcOnSave="0"/>
</workbook>
</file>

<file path=xl/calcChain.xml><?xml version="1.0" encoding="utf-8"?>
<calcChain xmlns="http://schemas.openxmlformats.org/spreadsheetml/2006/main">
  <c r="I9" i="7" l="1"/>
  <c r="I3" i="7"/>
  <c r="I4" i="7" s="1"/>
  <c r="G8" i="13" l="1"/>
  <c r="B3" i="13" l="1"/>
  <c r="M2" i="13" l="1"/>
  <c r="G3" i="13"/>
  <c r="G4" i="13" s="1"/>
  <c r="B8" i="13"/>
  <c r="B9" i="13" s="1"/>
  <c r="B4" i="13"/>
  <c r="F1" i="13"/>
  <c r="Q2" i="13" s="1"/>
  <c r="A1" i="13"/>
  <c r="N2" i="13" s="1"/>
  <c r="M3" i="13" l="1"/>
  <c r="I6" i="7"/>
  <c r="D20" i="13"/>
  <c r="D19" i="13" s="1"/>
  <c r="D18" i="13" s="1"/>
  <c r="D17" i="13" s="1"/>
  <c r="D16" i="13" s="1"/>
  <c r="D15" i="13" s="1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Q3" i="13"/>
  <c r="N3" i="13"/>
  <c r="H1" i="7"/>
  <c r="M4" i="13" l="1"/>
  <c r="M5" i="13" s="1"/>
  <c r="S3" i="13"/>
  <c r="R3" i="13"/>
  <c r="P3" i="13"/>
  <c r="P2" i="13" s="1"/>
  <c r="O2" i="13" s="1"/>
  <c r="O3" i="13"/>
  <c r="Q4" i="13"/>
  <c r="Q5" i="13"/>
  <c r="N4" i="13"/>
  <c r="N5" i="13"/>
  <c r="L1" i="7" a="1"/>
  <c r="S4" i="13" l="1"/>
  <c r="R4" i="13"/>
  <c r="P4" i="13"/>
  <c r="T4" i="13" s="1"/>
  <c r="O4" i="13"/>
  <c r="M29" i="7"/>
  <c r="M2" i="7"/>
  <c r="L1" i="7"/>
  <c r="L17" i="7"/>
  <c r="L33" i="7"/>
  <c r="M36" i="7"/>
  <c r="M15" i="7"/>
  <c r="M31" i="7"/>
  <c r="M22" i="7"/>
  <c r="L10" i="7"/>
  <c r="L26" i="7"/>
  <c r="M8" i="7"/>
  <c r="L3" i="7"/>
  <c r="L19" i="7"/>
  <c r="L35" i="7"/>
  <c r="M1" i="7"/>
  <c r="M17" i="7"/>
  <c r="M33" i="7"/>
  <c r="M24" i="7"/>
  <c r="L12" i="7"/>
  <c r="L28" i="7"/>
  <c r="M14" i="7"/>
  <c r="L5" i="7"/>
  <c r="L21" i="7"/>
  <c r="L37" i="7"/>
  <c r="M3" i="7"/>
  <c r="M19" i="7"/>
  <c r="M35" i="7"/>
  <c r="M30" i="7"/>
  <c r="L14" i="7"/>
  <c r="L30" i="7"/>
  <c r="M18" i="7"/>
  <c r="L9" i="7"/>
  <c r="M6" i="7"/>
  <c r="M23" i="7"/>
  <c r="L18" i="7"/>
  <c r="M32" i="7"/>
  <c r="L15" i="7"/>
  <c r="L31" i="7"/>
  <c r="M26" i="7"/>
  <c r="M13" i="7"/>
  <c r="M16" i="7"/>
  <c r="L8" i="7"/>
  <c r="L24" i="7"/>
  <c r="L7" i="7"/>
  <c r="L23" i="7"/>
  <c r="L39" i="7"/>
  <c r="M5" i="7"/>
  <c r="M21" i="7"/>
  <c r="M37" i="7"/>
  <c r="M34" i="7"/>
  <c r="L16" i="7"/>
  <c r="L32" i="7"/>
  <c r="M28" i="7"/>
  <c r="L25" i="7"/>
  <c r="M7" i="7"/>
  <c r="M39" i="7"/>
  <c r="L2" i="7"/>
  <c r="L34" i="7"/>
  <c r="L11" i="7"/>
  <c r="L27" i="7"/>
  <c r="M12" i="7"/>
  <c r="M9" i="7"/>
  <c r="M25" i="7"/>
  <c r="M4" i="7"/>
  <c r="L4" i="7"/>
  <c r="L20" i="7"/>
  <c r="L36" i="7"/>
  <c r="M38" i="7"/>
  <c r="L13" i="7"/>
  <c r="L29" i="7"/>
  <c r="M20" i="7"/>
  <c r="M11" i="7"/>
  <c r="M27" i="7"/>
  <c r="M10" i="7"/>
  <c r="L6" i="7"/>
  <c r="L22" i="7"/>
  <c r="L38" i="7"/>
  <c r="S2" i="13"/>
  <c r="T3" i="13"/>
  <c r="S5" i="13"/>
  <c r="R5" i="13"/>
  <c r="M6" i="13"/>
  <c r="P5" i="13"/>
  <c r="O5" i="13"/>
  <c r="Q6" i="13"/>
  <c r="N6" i="13"/>
  <c r="T5" i="13" l="1"/>
  <c r="R2" i="13"/>
  <c r="T2" i="13"/>
  <c r="S6" i="13"/>
  <c r="R6" i="13"/>
  <c r="M7" i="13"/>
  <c r="P6" i="13"/>
  <c r="O6" i="13"/>
  <c r="D34" i="7"/>
  <c r="D33" i="7"/>
  <c r="D33" i="6"/>
  <c r="D32" i="6"/>
  <c r="D20" i="7"/>
  <c r="D19" i="7"/>
  <c r="D18" i="7"/>
  <c r="D17" i="7"/>
  <c r="D29" i="6"/>
  <c r="D20" i="8"/>
  <c r="G20" i="8" s="1"/>
  <c r="H20" i="8"/>
  <c r="D33" i="8"/>
  <c r="G33" i="8" s="1"/>
  <c r="D32" i="8"/>
  <c r="G32" i="8" s="1"/>
  <c r="H33" i="8"/>
  <c r="H32" i="8"/>
  <c r="D29" i="8"/>
  <c r="G29" i="8" s="1"/>
  <c r="H29" i="8"/>
  <c r="H16" i="8"/>
  <c r="H17" i="8"/>
  <c r="H18" i="8"/>
  <c r="H19" i="8"/>
  <c r="H21" i="8"/>
  <c r="H22" i="8"/>
  <c r="H23" i="8"/>
  <c r="H24" i="8"/>
  <c r="H25" i="8"/>
  <c r="H26" i="8"/>
  <c r="H27" i="8"/>
  <c r="H28" i="8"/>
  <c r="H30" i="8"/>
  <c r="H31" i="8"/>
  <c r="H34" i="8"/>
  <c r="H35" i="8"/>
  <c r="H36" i="8"/>
  <c r="H37" i="8"/>
  <c r="H38" i="8"/>
  <c r="H39" i="8"/>
  <c r="H40" i="8"/>
  <c r="H41" i="8"/>
  <c r="H15" i="8"/>
  <c r="H8" i="8"/>
  <c r="H3" i="8"/>
  <c r="H4" i="8" s="1"/>
  <c r="D38" i="11"/>
  <c r="D37" i="11"/>
  <c r="D36" i="11"/>
  <c r="D35" i="11"/>
  <c r="D34" i="11"/>
  <c r="D33" i="11"/>
  <c r="D32" i="11"/>
  <c r="D31" i="11"/>
  <c r="D30" i="11"/>
  <c r="D29" i="11"/>
  <c r="D28" i="11"/>
  <c r="D27" i="11"/>
  <c r="D26" i="11"/>
  <c r="D25" i="11"/>
  <c r="D24" i="11"/>
  <c r="D23" i="11"/>
  <c r="D22" i="11"/>
  <c r="D21" i="11"/>
  <c r="D20" i="11"/>
  <c r="D19" i="11"/>
  <c r="D18" i="11"/>
  <c r="D17" i="11"/>
  <c r="D16" i="11"/>
  <c r="D15" i="11"/>
  <c r="E8" i="11"/>
  <c r="E9" i="11" s="1"/>
  <c r="B8" i="11"/>
  <c r="B9" i="11" s="1"/>
  <c r="B3" i="11"/>
  <c r="E3" i="11" s="1"/>
  <c r="E8" i="8"/>
  <c r="E8" i="7"/>
  <c r="E8" i="6"/>
  <c r="Q7" i="13"/>
  <c r="N7" i="13"/>
  <c r="T6" i="13" l="1"/>
  <c r="S7" i="13"/>
  <c r="R7" i="13"/>
  <c r="M8" i="13"/>
  <c r="P7" i="13"/>
  <c r="O7" i="13"/>
  <c r="B4" i="11"/>
  <c r="D46" i="7"/>
  <c r="D45" i="7"/>
  <c r="D44" i="7"/>
  <c r="D43" i="7"/>
  <c r="D42" i="7"/>
  <c r="D41" i="7"/>
  <c r="D40" i="7"/>
  <c r="D38" i="7"/>
  <c r="D37" i="7"/>
  <c r="D36" i="7"/>
  <c r="D41" i="8"/>
  <c r="D40" i="8"/>
  <c r="G40" i="8" s="1"/>
  <c r="D39" i="8"/>
  <c r="G39" i="8" s="1"/>
  <c r="D38" i="8"/>
  <c r="G38" i="8" s="1"/>
  <c r="D37" i="8"/>
  <c r="G37" i="8" s="1"/>
  <c r="D36" i="8"/>
  <c r="G36" i="8" s="1"/>
  <c r="D35" i="8"/>
  <c r="G35" i="8" s="1"/>
  <c r="D34" i="8"/>
  <c r="G34" i="8" s="1"/>
  <c r="D40" i="6"/>
  <c r="D39" i="6"/>
  <c r="D38" i="6"/>
  <c r="D37" i="6"/>
  <c r="D36" i="6"/>
  <c r="D35" i="6"/>
  <c r="D34" i="6"/>
  <c r="B3" i="8"/>
  <c r="B8" i="8"/>
  <c r="D15" i="8"/>
  <c r="G15" i="8" s="1"/>
  <c r="D16" i="8"/>
  <c r="G16" i="8" s="1"/>
  <c r="D17" i="8"/>
  <c r="G17" i="8" s="1"/>
  <c r="D18" i="8"/>
  <c r="G18" i="8" s="1"/>
  <c r="D19" i="8"/>
  <c r="G19" i="8" s="1"/>
  <c r="D21" i="8"/>
  <c r="G21" i="8" s="1"/>
  <c r="D22" i="8"/>
  <c r="G22" i="8" s="1"/>
  <c r="D23" i="8"/>
  <c r="G23" i="8" s="1"/>
  <c r="D24" i="8"/>
  <c r="G24" i="8" s="1"/>
  <c r="D25" i="8"/>
  <c r="G25" i="8" s="1"/>
  <c r="D26" i="8"/>
  <c r="G26" i="8" s="1"/>
  <c r="D27" i="8"/>
  <c r="G27" i="8" s="1"/>
  <c r="D28" i="8"/>
  <c r="G28" i="8" s="1"/>
  <c r="D30" i="8"/>
  <c r="G30" i="8" s="1"/>
  <c r="D31" i="8"/>
  <c r="G31" i="8" s="1"/>
  <c r="B3" i="7"/>
  <c r="B8" i="7"/>
  <c r="D16" i="7"/>
  <c r="D21" i="7"/>
  <c r="D22" i="7"/>
  <c r="D23" i="7"/>
  <c r="D24" i="7"/>
  <c r="D25" i="7"/>
  <c r="D26" i="7"/>
  <c r="D27" i="7"/>
  <c r="D28" i="7"/>
  <c r="D29" i="7"/>
  <c r="D30" i="7"/>
  <c r="D31" i="7"/>
  <c r="D32" i="7"/>
  <c r="D35" i="7"/>
  <c r="D39" i="7"/>
  <c r="D47" i="7"/>
  <c r="B3" i="6"/>
  <c r="B8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30" i="6"/>
  <c r="D31" i="6"/>
  <c r="D41" i="6"/>
  <c r="Q8" i="13"/>
  <c r="N8" i="13"/>
  <c r="H1" i="8"/>
  <c r="A1" i="11"/>
  <c r="T7" i="13" l="1"/>
  <c r="S8" i="13"/>
  <c r="R8" i="13"/>
  <c r="M9" i="13"/>
  <c r="P8" i="13"/>
  <c r="O8" i="13"/>
  <c r="E4" i="11"/>
  <c r="G41" i="8"/>
  <c r="B4" i="6"/>
  <c r="E3" i="6"/>
  <c r="B4" i="8"/>
  <c r="E3" i="8"/>
  <c r="B4" i="7"/>
  <c r="E3" i="7"/>
  <c r="Q9" i="13"/>
  <c r="N9" i="13"/>
  <c r="B1" i="8"/>
  <c r="A1" i="7"/>
  <c r="A1" i="6"/>
  <c r="D1" i="11"/>
  <c r="T8" i="13" l="1"/>
  <c r="S9" i="13"/>
  <c r="R9" i="13"/>
  <c r="M10" i="13"/>
  <c r="P9" i="13"/>
  <c r="O9" i="13"/>
  <c r="E4" i="6"/>
  <c r="E4" i="8"/>
  <c r="E4" i="7"/>
  <c r="Q10" i="13"/>
  <c r="N10" i="13"/>
  <c r="J1" i="7" a="1"/>
  <c r="E1" i="8"/>
  <c r="D1" i="7"/>
  <c r="D1" i="6"/>
  <c r="J15" i="7" l="1"/>
  <c r="J31" i="7"/>
  <c r="K17" i="7"/>
  <c r="K2" i="7"/>
  <c r="K3" i="7"/>
  <c r="K6" i="7"/>
  <c r="J6" i="7"/>
  <c r="J22" i="7"/>
  <c r="J38" i="7"/>
  <c r="J1" i="7"/>
  <c r="J17" i="7"/>
  <c r="J33" i="7"/>
  <c r="K21" i="7"/>
  <c r="K8" i="7"/>
  <c r="K5" i="7"/>
  <c r="K10" i="7"/>
  <c r="J8" i="7"/>
  <c r="J24" i="7"/>
  <c r="K4" i="7"/>
  <c r="J25" i="7"/>
  <c r="K31" i="7"/>
  <c r="K25" i="7"/>
  <c r="K28" i="7"/>
  <c r="J3" i="7"/>
  <c r="J19" i="7"/>
  <c r="J35" i="7"/>
  <c r="K23" i="7"/>
  <c r="K14" i="7"/>
  <c r="K9" i="7"/>
  <c r="K16" i="7"/>
  <c r="J10" i="7"/>
  <c r="J26" i="7"/>
  <c r="K12" i="7"/>
  <c r="J5" i="7"/>
  <c r="J21" i="7"/>
  <c r="J37" i="7"/>
  <c r="K27" i="7"/>
  <c r="K20" i="7"/>
  <c r="K13" i="7"/>
  <c r="K22" i="7"/>
  <c r="J12" i="7"/>
  <c r="J28" i="7"/>
  <c r="K18" i="7"/>
  <c r="K7" i="7"/>
  <c r="J32" i="7"/>
  <c r="J7" i="7"/>
  <c r="J23" i="7"/>
  <c r="J39" i="7"/>
  <c r="K29" i="7"/>
  <c r="K26" i="7"/>
  <c r="K19" i="7"/>
  <c r="K30" i="7"/>
  <c r="J14" i="7"/>
  <c r="J30" i="7"/>
  <c r="K24" i="7"/>
  <c r="J9" i="7"/>
  <c r="K32" i="7"/>
  <c r="K36" i="7"/>
  <c r="J16" i="7"/>
  <c r="J11" i="7"/>
  <c r="J27" i="7"/>
  <c r="K11" i="7"/>
  <c r="K35" i="7"/>
  <c r="K38" i="7"/>
  <c r="K33" i="7"/>
  <c r="J2" i="7"/>
  <c r="J18" i="7"/>
  <c r="J34" i="7"/>
  <c r="K34" i="7"/>
  <c r="J13" i="7"/>
  <c r="J29" i="7"/>
  <c r="K15" i="7"/>
  <c r="K37" i="7"/>
  <c r="K1" i="7"/>
  <c r="K39" i="7"/>
  <c r="J4" i="7"/>
  <c r="J20" i="7"/>
  <c r="J36" i="7"/>
  <c r="O25" i="7"/>
  <c r="T9" i="13"/>
  <c r="S10" i="13"/>
  <c r="R10" i="13"/>
  <c r="M11" i="13"/>
  <c r="P10" i="13"/>
  <c r="O10" i="13"/>
  <c r="Q11" i="13"/>
  <c r="N11" i="13"/>
  <c r="O6" i="7" l="1"/>
  <c r="O30" i="7"/>
  <c r="O22" i="7"/>
  <c r="O10" i="7"/>
  <c r="O20" i="7"/>
  <c r="O17" i="7"/>
  <c r="O8" i="7"/>
  <c r="O9" i="7"/>
  <c r="O18" i="7"/>
  <c r="O16" i="7"/>
  <c r="O33" i="7"/>
  <c r="N33" i="7"/>
  <c r="O12" i="7"/>
  <c r="O13" i="7"/>
  <c r="O11" i="7"/>
  <c r="N18" i="7"/>
  <c r="N17" i="7"/>
  <c r="O24" i="7"/>
  <c r="O21" i="7"/>
  <c r="N28" i="7"/>
  <c r="N16" i="7"/>
  <c r="O31" i="7"/>
  <c r="O3" i="7"/>
  <c r="O4" i="7"/>
  <c r="N23" i="7"/>
  <c r="N20" i="7"/>
  <c r="O15" i="7"/>
  <c r="N22" i="7"/>
  <c r="N8" i="7"/>
  <c r="O28" i="7"/>
  <c r="O14" i="7"/>
  <c r="O23" i="7"/>
  <c r="O26" i="7"/>
  <c r="O32" i="7"/>
  <c r="O5" i="7"/>
  <c r="O29" i="7"/>
  <c r="N10" i="7"/>
  <c r="N19" i="7"/>
  <c r="N5" i="7"/>
  <c r="O27" i="7"/>
  <c r="N27" i="7"/>
  <c r="O2" i="7"/>
  <c r="O19" i="7"/>
  <c r="N9" i="7"/>
  <c r="N25" i="7"/>
  <c r="P25" i="7" s="1"/>
  <c r="O7" i="7"/>
  <c r="N3" i="7"/>
  <c r="N15" i="7"/>
  <c r="N14" i="7"/>
  <c r="N21" i="7"/>
  <c r="N31" i="7"/>
  <c r="N24" i="7"/>
  <c r="N7" i="7"/>
  <c r="N13" i="7"/>
  <c r="N29" i="7"/>
  <c r="N26" i="7"/>
  <c r="N30" i="7"/>
  <c r="N6" i="7"/>
  <c r="P6" i="7" s="1"/>
  <c r="N2" i="7"/>
  <c r="N12" i="7"/>
  <c r="N32" i="7"/>
  <c r="N4" i="7"/>
  <c r="N11" i="7"/>
  <c r="T10" i="13"/>
  <c r="S11" i="13"/>
  <c r="R11" i="13"/>
  <c r="M12" i="13"/>
  <c r="P11" i="13"/>
  <c r="O11" i="13"/>
  <c r="Q12" i="13"/>
  <c r="N12" i="13"/>
  <c r="P9" i="7" l="1"/>
  <c r="P20" i="7"/>
  <c r="P22" i="7"/>
  <c r="P33" i="7"/>
  <c r="P30" i="7"/>
  <c r="P8" i="7"/>
  <c r="P18" i="7"/>
  <c r="P17" i="7"/>
  <c r="P10" i="7"/>
  <c r="P16" i="7"/>
  <c r="P27" i="7"/>
  <c r="P23" i="7"/>
  <c r="P28" i="7"/>
  <c r="P26" i="7"/>
  <c r="P4" i="7"/>
  <c r="P21" i="7"/>
  <c r="P7" i="7"/>
  <c r="P24" i="7"/>
  <c r="P14" i="7"/>
  <c r="P19" i="7"/>
  <c r="P29" i="7"/>
  <c r="P3" i="7"/>
  <c r="P2" i="7"/>
  <c r="P31" i="7"/>
  <c r="P11" i="7"/>
  <c r="P5" i="7"/>
  <c r="P13" i="7"/>
  <c r="P32" i="7"/>
  <c r="P15" i="7"/>
  <c r="P12" i="7"/>
  <c r="T11" i="13"/>
  <c r="S12" i="13"/>
  <c r="R12" i="13"/>
  <c r="M13" i="13"/>
  <c r="P12" i="13"/>
  <c r="O12" i="13"/>
  <c r="Q13" i="13"/>
  <c r="N13" i="13"/>
  <c r="T12" i="13" l="1"/>
  <c r="S13" i="13"/>
  <c r="R13" i="13"/>
  <c r="M14" i="13"/>
  <c r="P13" i="13"/>
  <c r="O13" i="13"/>
  <c r="Q14" i="13"/>
  <c r="N14" i="13"/>
  <c r="T13" i="13" l="1"/>
  <c r="S14" i="13"/>
  <c r="R14" i="13"/>
  <c r="M15" i="13"/>
  <c r="P14" i="13"/>
  <c r="O14" i="13"/>
  <c r="Q15" i="13"/>
  <c r="N15" i="13"/>
  <c r="T14" i="13" l="1"/>
  <c r="S15" i="13"/>
  <c r="R15" i="13"/>
  <c r="M16" i="13"/>
  <c r="P15" i="13"/>
  <c r="O15" i="13"/>
  <c r="Q16" i="13"/>
  <c r="N16" i="13"/>
  <c r="T15" i="13" l="1"/>
  <c r="S16" i="13"/>
  <c r="R16" i="13"/>
  <c r="M17" i="13"/>
  <c r="P16" i="13"/>
  <c r="O16" i="13"/>
  <c r="Q17" i="13"/>
  <c r="N17" i="13"/>
  <c r="T16" i="13" l="1"/>
  <c r="S17" i="13"/>
  <c r="R17" i="13"/>
  <c r="M18" i="13"/>
  <c r="P17" i="13"/>
  <c r="O17" i="13"/>
  <c r="Q18" i="13"/>
  <c r="N18" i="13"/>
  <c r="T17" i="13" l="1"/>
  <c r="S18" i="13"/>
  <c r="R18" i="13"/>
  <c r="M19" i="13"/>
  <c r="P18" i="13"/>
  <c r="O18" i="13"/>
  <c r="Q19" i="13"/>
  <c r="N19" i="13"/>
  <c r="T18" i="13" l="1"/>
  <c r="S19" i="13"/>
  <c r="R19" i="13"/>
  <c r="M20" i="13"/>
  <c r="P19" i="13"/>
  <c r="O19" i="13"/>
  <c r="Q20" i="13"/>
  <c r="N20" i="13"/>
  <c r="T19" i="13" l="1"/>
  <c r="S20" i="13"/>
  <c r="R20" i="13"/>
  <c r="M21" i="13"/>
  <c r="P20" i="13"/>
  <c r="O20" i="13"/>
  <c r="Q21" i="13"/>
  <c r="N21" i="13"/>
  <c r="T20" i="13" l="1"/>
  <c r="S21" i="13"/>
  <c r="R21" i="13"/>
  <c r="M22" i="13"/>
  <c r="P21" i="13"/>
  <c r="O21" i="13"/>
  <c r="Q22" i="13"/>
  <c r="N22" i="13"/>
  <c r="T21" i="13" l="1"/>
  <c r="S22" i="13"/>
  <c r="R22" i="13"/>
  <c r="M23" i="13"/>
  <c r="P22" i="13"/>
  <c r="O22" i="13"/>
  <c r="Q23" i="13"/>
  <c r="N23" i="13"/>
  <c r="T22" i="13" l="1"/>
  <c r="S23" i="13"/>
  <c r="R23" i="13"/>
  <c r="M24" i="13"/>
  <c r="P23" i="13"/>
  <c r="O23" i="13"/>
  <c r="Q24" i="13"/>
  <c r="N24" i="13"/>
  <c r="T23" i="13" l="1"/>
  <c r="S24" i="13"/>
  <c r="R24" i="13"/>
  <c r="M25" i="13"/>
  <c r="P24" i="13"/>
  <c r="O24" i="13"/>
  <c r="Q25" i="13"/>
  <c r="N25" i="13"/>
  <c r="T24" i="13" l="1"/>
  <c r="S25" i="13"/>
  <c r="R25" i="13"/>
  <c r="M26" i="13"/>
  <c r="P25" i="13"/>
  <c r="O25" i="13"/>
  <c r="Q26" i="13"/>
  <c r="N26" i="13"/>
  <c r="T25" i="13" l="1"/>
  <c r="S26" i="13"/>
  <c r="R26" i="13"/>
  <c r="M27" i="13"/>
  <c r="P26" i="13"/>
  <c r="O26" i="13"/>
  <c r="Q27" i="13"/>
  <c r="N27" i="13"/>
  <c r="T26" i="13" l="1"/>
  <c r="S27" i="13"/>
  <c r="R27" i="13"/>
  <c r="M28" i="13"/>
  <c r="P27" i="13"/>
  <c r="O27" i="13"/>
  <c r="Q28" i="13"/>
  <c r="N28" i="13"/>
  <c r="T27" i="13" l="1"/>
  <c r="S28" i="13"/>
  <c r="R28" i="13"/>
  <c r="M29" i="13"/>
  <c r="P28" i="13"/>
  <c r="O28" i="13"/>
  <c r="Q29" i="13"/>
  <c r="N29" i="13"/>
  <c r="T28" i="13" l="1"/>
  <c r="S29" i="13"/>
  <c r="R29" i="13"/>
  <c r="M30" i="13"/>
  <c r="P29" i="13"/>
  <c r="O29" i="13"/>
  <c r="Q30" i="13"/>
  <c r="N30" i="13"/>
  <c r="T29" i="13" l="1"/>
  <c r="S30" i="13"/>
  <c r="R30" i="13"/>
  <c r="M31" i="13"/>
  <c r="P30" i="13"/>
  <c r="O30" i="13"/>
  <c r="Q31" i="13"/>
  <c r="N31" i="13"/>
  <c r="T30" i="13" l="1"/>
  <c r="S31" i="13"/>
  <c r="R31" i="13"/>
  <c r="M32" i="13"/>
  <c r="P31" i="13"/>
  <c r="O31" i="13"/>
  <c r="Q32" i="13"/>
  <c r="N32" i="13"/>
  <c r="T31" i="13" l="1"/>
  <c r="S32" i="13"/>
  <c r="R32" i="13"/>
  <c r="M33" i="13"/>
  <c r="P32" i="13"/>
  <c r="O32" i="13"/>
  <c r="Q33" i="13"/>
  <c r="N33" i="13"/>
  <c r="T32" i="13" l="1"/>
  <c r="S33" i="13"/>
  <c r="R33" i="13"/>
  <c r="M34" i="13"/>
  <c r="P33" i="13"/>
  <c r="O33" i="13"/>
  <c r="Q34" i="13"/>
  <c r="N34" i="13"/>
  <c r="T33" i="13" l="1"/>
  <c r="S34" i="13"/>
  <c r="R34" i="13"/>
  <c r="M35" i="13"/>
  <c r="P34" i="13"/>
  <c r="O34" i="13"/>
  <c r="Q35" i="13"/>
  <c r="N35" i="13"/>
  <c r="T34" i="13" l="1"/>
  <c r="S35" i="13"/>
  <c r="R35" i="13"/>
  <c r="M36" i="13"/>
  <c r="P35" i="13"/>
  <c r="O35" i="13"/>
  <c r="Q36" i="13"/>
  <c r="N36" i="13"/>
  <c r="T35" i="13" l="1"/>
  <c r="S36" i="13"/>
  <c r="R36" i="13"/>
  <c r="M37" i="13"/>
  <c r="P36" i="13"/>
  <c r="O36" i="13"/>
  <c r="Q37" i="13"/>
  <c r="N37" i="13"/>
  <c r="T36" i="13" l="1"/>
  <c r="S37" i="13"/>
  <c r="R37" i="13"/>
  <c r="M38" i="13"/>
  <c r="P37" i="13"/>
  <c r="O37" i="13"/>
  <c r="Q38" i="13"/>
  <c r="N38" i="13"/>
  <c r="T37" i="13" l="1"/>
  <c r="S38" i="13"/>
  <c r="R38" i="13"/>
  <c r="M39" i="13"/>
  <c r="P38" i="13"/>
  <c r="O38" i="13"/>
  <c r="Q39" i="13"/>
  <c r="N39" i="13"/>
  <c r="T38" i="13" l="1"/>
  <c r="S39" i="13"/>
  <c r="R39" i="13"/>
  <c r="M40" i="13"/>
  <c r="P39" i="13"/>
  <c r="O39" i="13"/>
  <c r="Q40" i="13"/>
  <c r="N40" i="13"/>
  <c r="T39" i="13" l="1"/>
  <c r="S40" i="13"/>
  <c r="R40" i="13"/>
  <c r="M41" i="13"/>
  <c r="P40" i="13"/>
  <c r="O40" i="13"/>
  <c r="Q41" i="13"/>
  <c r="N41" i="13"/>
  <c r="T40" i="13" l="1"/>
  <c r="S41" i="13"/>
  <c r="R41" i="13"/>
  <c r="M42" i="13"/>
  <c r="P41" i="13"/>
  <c r="O41" i="13"/>
  <c r="Q42" i="13"/>
  <c r="N42" i="13"/>
  <c r="T41" i="13" l="1"/>
  <c r="S42" i="13"/>
  <c r="R42" i="13"/>
  <c r="M43" i="13"/>
  <c r="P42" i="13"/>
  <c r="O42" i="13"/>
  <c r="Q43" i="13"/>
  <c r="N43" i="13"/>
  <c r="T42" i="13" l="1"/>
  <c r="S43" i="13"/>
  <c r="R43" i="13"/>
  <c r="M44" i="13"/>
  <c r="P43" i="13"/>
  <c r="O43" i="13"/>
  <c r="Q44" i="13"/>
  <c r="N44" i="13"/>
  <c r="T43" i="13" l="1"/>
  <c r="S44" i="13"/>
  <c r="R44" i="13"/>
  <c r="M45" i="13"/>
  <c r="P44" i="13"/>
  <c r="O44" i="13"/>
  <c r="Q45" i="13"/>
  <c r="N45" i="13"/>
  <c r="T44" i="13" l="1"/>
  <c r="S45" i="13"/>
  <c r="R45" i="13"/>
  <c r="M46" i="13"/>
  <c r="P45" i="13"/>
  <c r="O45" i="13"/>
  <c r="Q46" i="13"/>
  <c r="N46" i="13"/>
  <c r="T45" i="13" l="1"/>
  <c r="S46" i="13"/>
  <c r="R46" i="13"/>
  <c r="M47" i="13"/>
  <c r="P46" i="13"/>
  <c r="O46" i="13"/>
  <c r="Q47" i="13"/>
  <c r="N47" i="13"/>
  <c r="T46" i="13" l="1"/>
  <c r="S47" i="13"/>
  <c r="R47" i="13"/>
  <c r="M48" i="13"/>
  <c r="P47" i="13"/>
  <c r="O47" i="13"/>
  <c r="Q48" i="13"/>
  <c r="N48" i="13"/>
  <c r="T47" i="13" l="1"/>
  <c r="S48" i="13"/>
  <c r="R48" i="13"/>
  <c r="M49" i="13"/>
  <c r="P48" i="13"/>
  <c r="O48" i="13"/>
  <c r="Q49" i="13"/>
  <c r="N49" i="13"/>
  <c r="T48" i="13" l="1"/>
  <c r="S49" i="13"/>
  <c r="R49" i="13"/>
  <c r="M50" i="13"/>
  <c r="P49" i="13"/>
  <c r="O49" i="13"/>
  <c r="Q50" i="13"/>
  <c r="N50" i="13"/>
  <c r="T49" i="13" l="1"/>
  <c r="S50" i="13"/>
  <c r="R50" i="13"/>
  <c r="M51" i="13"/>
  <c r="P50" i="13"/>
  <c r="O50" i="13"/>
  <c r="Q51" i="13"/>
  <c r="N51" i="13"/>
  <c r="T50" i="13" l="1"/>
  <c r="S51" i="13"/>
  <c r="R51" i="13"/>
  <c r="M52" i="13"/>
  <c r="P51" i="13"/>
  <c r="O51" i="13"/>
  <c r="Q52" i="13"/>
  <c r="N52" i="13"/>
  <c r="T51" i="13" l="1"/>
  <c r="S52" i="13"/>
  <c r="R52" i="13"/>
  <c r="M53" i="13"/>
  <c r="P52" i="13"/>
  <c r="O52" i="13"/>
  <c r="Q53" i="13"/>
  <c r="N53" i="13"/>
  <c r="T52" i="13" l="1"/>
  <c r="S53" i="13"/>
  <c r="R53" i="13"/>
  <c r="M54" i="13"/>
  <c r="P53" i="13"/>
  <c r="O53" i="13"/>
  <c r="Q54" i="13"/>
  <c r="N54" i="13"/>
  <c r="T53" i="13" l="1"/>
  <c r="S54" i="13"/>
  <c r="R54" i="13"/>
  <c r="M55" i="13"/>
  <c r="P54" i="13"/>
  <c r="O54" i="13"/>
  <c r="Q55" i="13"/>
  <c r="N55" i="13"/>
  <c r="T54" i="13" l="1"/>
  <c r="S55" i="13"/>
  <c r="R55" i="13"/>
  <c r="M56" i="13"/>
  <c r="P55" i="13"/>
  <c r="O55" i="13"/>
  <c r="Q56" i="13"/>
  <c r="N56" i="13"/>
  <c r="T55" i="13" l="1"/>
  <c r="S56" i="13"/>
  <c r="R56" i="13"/>
  <c r="M57" i="13"/>
  <c r="P56" i="13"/>
  <c r="O56" i="13"/>
  <c r="Q57" i="13"/>
  <c r="N57" i="13"/>
  <c r="T56" i="13" l="1"/>
  <c r="S57" i="13"/>
  <c r="R57" i="13"/>
  <c r="M58" i="13"/>
  <c r="P57" i="13"/>
  <c r="O57" i="13"/>
  <c r="Q58" i="13"/>
  <c r="N58" i="13"/>
  <c r="T57" i="13" l="1"/>
  <c r="S58" i="13"/>
  <c r="R58" i="13"/>
  <c r="M59" i="13"/>
  <c r="P58" i="13"/>
  <c r="O58" i="13"/>
  <c r="Q59" i="13"/>
  <c r="N59" i="13"/>
  <c r="T58" i="13" l="1"/>
  <c r="S59" i="13"/>
  <c r="R59" i="13"/>
  <c r="M60" i="13"/>
  <c r="P59" i="13"/>
  <c r="O59" i="13"/>
  <c r="Q60" i="13"/>
  <c r="N60" i="13"/>
  <c r="T59" i="13" l="1"/>
  <c r="S60" i="13"/>
  <c r="R60" i="13"/>
  <c r="M61" i="13"/>
  <c r="P60" i="13"/>
  <c r="O60" i="13"/>
  <c r="Q61" i="13"/>
  <c r="N61" i="13"/>
  <c r="T60" i="13" l="1"/>
  <c r="S61" i="13"/>
  <c r="R61" i="13"/>
  <c r="M62" i="13"/>
  <c r="P61" i="13"/>
  <c r="O61" i="13"/>
  <c r="Q62" i="13"/>
  <c r="N62" i="13"/>
  <c r="T61" i="13" l="1"/>
  <c r="S62" i="13"/>
  <c r="R62" i="13"/>
  <c r="M63" i="13"/>
  <c r="P62" i="13"/>
  <c r="O62" i="13"/>
  <c r="Q63" i="13"/>
  <c r="N63" i="13"/>
  <c r="T62" i="13" l="1"/>
  <c r="S63" i="13"/>
  <c r="R63" i="13"/>
  <c r="M64" i="13"/>
  <c r="P63" i="13"/>
  <c r="O63" i="13"/>
  <c r="Q64" i="13"/>
  <c r="N64" i="13"/>
  <c r="T63" i="13" l="1"/>
  <c r="S64" i="13"/>
  <c r="R64" i="13"/>
  <c r="M65" i="13"/>
  <c r="P64" i="13"/>
  <c r="O64" i="13"/>
  <c r="Q65" i="13"/>
  <c r="N65" i="13"/>
  <c r="T64" i="13" l="1"/>
  <c r="S65" i="13"/>
  <c r="R65" i="13"/>
  <c r="M66" i="13"/>
  <c r="P65" i="13"/>
  <c r="O65" i="13"/>
  <c r="Q66" i="13"/>
  <c r="N66" i="13"/>
  <c r="T65" i="13" l="1"/>
  <c r="S66" i="13"/>
  <c r="R66" i="13"/>
  <c r="M67" i="13"/>
  <c r="P66" i="13"/>
  <c r="O66" i="13"/>
  <c r="Q67" i="13"/>
  <c r="N67" i="13"/>
  <c r="T66" i="13" l="1"/>
  <c r="S67" i="13"/>
  <c r="R67" i="13"/>
  <c r="M68" i="13"/>
  <c r="P67" i="13"/>
  <c r="O67" i="13"/>
  <c r="Q68" i="13"/>
  <c r="N68" i="13"/>
  <c r="T67" i="13" l="1"/>
  <c r="S68" i="13"/>
  <c r="R68" i="13"/>
  <c r="M69" i="13"/>
  <c r="P68" i="13"/>
  <c r="O68" i="13"/>
  <c r="Q69" i="13"/>
  <c r="N69" i="13"/>
  <c r="T68" i="13" l="1"/>
  <c r="S69" i="13"/>
  <c r="R69" i="13"/>
  <c r="M70" i="13"/>
  <c r="P69" i="13"/>
  <c r="O69" i="13"/>
  <c r="Q70" i="13"/>
  <c r="N70" i="13"/>
  <c r="T69" i="13" l="1"/>
  <c r="S70" i="13"/>
  <c r="R70" i="13"/>
  <c r="M71" i="13"/>
  <c r="P70" i="13"/>
  <c r="O70" i="13"/>
  <c r="Q71" i="13"/>
  <c r="N71" i="13"/>
  <c r="T70" i="13" l="1"/>
  <c r="S71" i="13"/>
  <c r="R71" i="13"/>
  <c r="M72" i="13"/>
  <c r="P71" i="13"/>
  <c r="O71" i="13"/>
  <c r="Q72" i="13"/>
  <c r="N72" i="13"/>
  <c r="T71" i="13" l="1"/>
  <c r="S72" i="13"/>
  <c r="R72" i="13"/>
  <c r="M73" i="13"/>
  <c r="P72" i="13"/>
  <c r="O72" i="13"/>
  <c r="Q73" i="13"/>
  <c r="N73" i="13"/>
  <c r="T72" i="13" l="1"/>
  <c r="S73" i="13"/>
  <c r="R73" i="13"/>
  <c r="M74" i="13"/>
  <c r="P73" i="13"/>
  <c r="O73" i="13"/>
  <c r="Q74" i="13"/>
  <c r="N74" i="13"/>
  <c r="T73" i="13" l="1"/>
  <c r="S74" i="13"/>
  <c r="R74" i="13"/>
  <c r="M75" i="13"/>
  <c r="P74" i="13"/>
  <c r="O74" i="13"/>
  <c r="Q75" i="13"/>
  <c r="N75" i="13"/>
  <c r="T74" i="13" l="1"/>
  <c r="S75" i="13"/>
  <c r="R75" i="13"/>
  <c r="M76" i="13"/>
  <c r="P75" i="13"/>
  <c r="O75" i="13"/>
  <c r="Q76" i="13"/>
  <c r="N76" i="13"/>
  <c r="T75" i="13" l="1"/>
  <c r="S76" i="13"/>
  <c r="R76" i="13"/>
  <c r="M77" i="13"/>
  <c r="P76" i="13"/>
  <c r="O76" i="13"/>
  <c r="Q77" i="13"/>
  <c r="N77" i="13"/>
  <c r="T76" i="13" l="1"/>
  <c r="S77" i="13"/>
  <c r="R77" i="13"/>
  <c r="M78" i="13"/>
  <c r="P77" i="13"/>
  <c r="O77" i="13"/>
  <c r="Q78" i="13"/>
  <c r="N78" i="13"/>
  <c r="T77" i="13" l="1"/>
  <c r="S78" i="13"/>
  <c r="R78" i="13"/>
  <c r="M79" i="13"/>
  <c r="P78" i="13"/>
  <c r="O78" i="13"/>
  <c r="Q79" i="13"/>
  <c r="N79" i="13"/>
  <c r="T78" i="13" l="1"/>
  <c r="S79" i="13"/>
  <c r="R79" i="13"/>
  <c r="M80" i="13"/>
  <c r="P79" i="13"/>
  <c r="O79" i="13"/>
  <c r="Q80" i="13"/>
  <c r="N80" i="13"/>
  <c r="T79" i="13" l="1"/>
  <c r="S80" i="13"/>
  <c r="R80" i="13"/>
  <c r="M81" i="13"/>
  <c r="P80" i="13"/>
  <c r="O80" i="13"/>
  <c r="Q81" i="13"/>
  <c r="N81" i="13"/>
  <c r="T80" i="13" l="1"/>
  <c r="S81" i="13"/>
  <c r="R81" i="13"/>
  <c r="M82" i="13"/>
  <c r="P81" i="13"/>
  <c r="O81" i="13"/>
  <c r="Q82" i="13"/>
  <c r="N82" i="13"/>
  <c r="T81" i="13" l="1"/>
  <c r="S82" i="13"/>
  <c r="R82" i="13"/>
  <c r="M83" i="13"/>
  <c r="P82" i="13"/>
  <c r="O82" i="13"/>
  <c r="Q83" i="13"/>
  <c r="N83" i="13"/>
  <c r="T82" i="13" l="1"/>
  <c r="S83" i="13"/>
  <c r="R83" i="13"/>
  <c r="M84" i="13"/>
  <c r="P83" i="13"/>
  <c r="O83" i="13"/>
  <c r="Q84" i="13"/>
  <c r="N84" i="13"/>
  <c r="T83" i="13" l="1"/>
  <c r="S84" i="13"/>
  <c r="R84" i="13"/>
  <c r="M85" i="13"/>
  <c r="P84" i="13"/>
  <c r="O84" i="13"/>
  <c r="Q85" i="13"/>
  <c r="N85" i="13"/>
  <c r="T84" i="13" l="1"/>
  <c r="S85" i="13"/>
  <c r="R85" i="13"/>
  <c r="M86" i="13"/>
  <c r="P85" i="13"/>
  <c r="O85" i="13"/>
  <c r="Q86" i="13"/>
  <c r="N86" i="13"/>
  <c r="T85" i="13" l="1"/>
  <c r="S86" i="13"/>
  <c r="R86" i="13"/>
  <c r="M87" i="13"/>
  <c r="P86" i="13"/>
  <c r="O86" i="13"/>
  <c r="Q87" i="13"/>
  <c r="N87" i="13"/>
  <c r="T86" i="13" l="1"/>
  <c r="S87" i="13"/>
  <c r="R87" i="13"/>
  <c r="M88" i="13"/>
  <c r="P87" i="13"/>
  <c r="O87" i="13"/>
  <c r="Q88" i="13"/>
  <c r="N88" i="13"/>
  <c r="T87" i="13" l="1"/>
  <c r="S88" i="13"/>
  <c r="R88" i="13"/>
  <c r="M89" i="13"/>
  <c r="P88" i="13"/>
  <c r="O88" i="13"/>
  <c r="Q89" i="13"/>
  <c r="N89" i="13"/>
  <c r="T88" i="13" l="1"/>
  <c r="S89" i="13"/>
  <c r="R89" i="13"/>
  <c r="M90" i="13"/>
  <c r="P89" i="13"/>
  <c r="O89" i="13"/>
  <c r="Q90" i="13"/>
  <c r="N90" i="13"/>
  <c r="T89" i="13" l="1"/>
  <c r="S90" i="13"/>
  <c r="R90" i="13"/>
  <c r="M91" i="13"/>
  <c r="P90" i="13"/>
  <c r="O90" i="13"/>
  <c r="Q91" i="13"/>
  <c r="N91" i="13"/>
  <c r="T90" i="13" l="1"/>
  <c r="S91" i="13"/>
  <c r="R91" i="13"/>
  <c r="M92" i="13"/>
  <c r="P91" i="13"/>
  <c r="O91" i="13"/>
  <c r="Q92" i="13"/>
  <c r="N92" i="13"/>
  <c r="T91" i="13" l="1"/>
  <c r="S92" i="13"/>
  <c r="R92" i="13"/>
  <c r="M93" i="13"/>
  <c r="P92" i="13"/>
  <c r="O92" i="13"/>
  <c r="Q93" i="13"/>
  <c r="N93" i="13"/>
  <c r="T92" i="13" l="1"/>
  <c r="S93" i="13"/>
  <c r="R93" i="13"/>
  <c r="M94" i="13"/>
  <c r="P93" i="13"/>
  <c r="O93" i="13"/>
  <c r="Q94" i="13"/>
  <c r="N94" i="13"/>
  <c r="T93" i="13" l="1"/>
  <c r="S94" i="13"/>
  <c r="R94" i="13"/>
  <c r="M95" i="13"/>
  <c r="P94" i="13"/>
  <c r="O94" i="13"/>
  <c r="Q95" i="13"/>
  <c r="N95" i="13"/>
  <c r="T94" i="13" l="1"/>
  <c r="S95" i="13"/>
  <c r="R95" i="13"/>
  <c r="M96" i="13"/>
  <c r="P95" i="13"/>
  <c r="O95" i="13"/>
  <c r="Q96" i="13"/>
  <c r="N96" i="13"/>
  <c r="T95" i="13" l="1"/>
  <c r="S96" i="13"/>
  <c r="R96" i="13"/>
  <c r="M97" i="13"/>
  <c r="P96" i="13"/>
  <c r="O96" i="13"/>
  <c r="Q97" i="13"/>
  <c r="N97" i="13"/>
  <c r="T96" i="13" l="1"/>
  <c r="S97" i="13"/>
  <c r="R97" i="13"/>
  <c r="M98" i="13"/>
  <c r="P97" i="13"/>
  <c r="O97" i="13"/>
  <c r="Q98" i="13"/>
  <c r="N98" i="13"/>
  <c r="T97" i="13" l="1"/>
  <c r="S98" i="13"/>
  <c r="R98" i="13"/>
  <c r="M99" i="13"/>
  <c r="P98" i="13"/>
  <c r="O98" i="13"/>
  <c r="Q99" i="13"/>
  <c r="N99" i="13"/>
  <c r="T98" i="13" l="1"/>
  <c r="S99" i="13"/>
  <c r="R99" i="13"/>
  <c r="M100" i="13"/>
  <c r="P99" i="13"/>
  <c r="O99" i="13"/>
  <c r="Q100" i="13"/>
  <c r="N100" i="13"/>
  <c r="T99" i="13" l="1"/>
  <c r="S100" i="13"/>
  <c r="R100" i="13"/>
  <c r="M101" i="13"/>
  <c r="P100" i="13"/>
  <c r="O100" i="13"/>
  <c r="Q101" i="13"/>
  <c r="N101" i="13"/>
  <c r="T100" i="13" l="1"/>
  <c r="S101" i="13"/>
  <c r="R101" i="13"/>
  <c r="M102" i="13"/>
  <c r="P101" i="13"/>
  <c r="O101" i="13"/>
  <c r="Q102" i="13"/>
  <c r="N102" i="13"/>
  <c r="T101" i="13" l="1"/>
  <c r="S102" i="13"/>
  <c r="R102" i="13"/>
  <c r="M103" i="13"/>
  <c r="P102" i="13"/>
  <c r="O102" i="13"/>
  <c r="Q103" i="13"/>
  <c r="N103" i="13"/>
  <c r="T102" i="13" l="1"/>
  <c r="S103" i="13"/>
  <c r="R103" i="13"/>
  <c r="M104" i="13"/>
  <c r="P103" i="13"/>
  <c r="O103" i="13"/>
  <c r="Q104" i="13"/>
  <c r="N104" i="13"/>
  <c r="T103" i="13" l="1"/>
  <c r="S104" i="13"/>
  <c r="R104" i="13"/>
  <c r="M105" i="13"/>
  <c r="P104" i="13"/>
  <c r="O104" i="13"/>
  <c r="Q105" i="13"/>
  <c r="N105" i="13"/>
  <c r="T104" i="13" l="1"/>
  <c r="S105" i="13"/>
  <c r="R105" i="13"/>
  <c r="M106" i="13"/>
  <c r="P105" i="13"/>
  <c r="O105" i="13"/>
  <c r="Q106" i="13"/>
  <c r="N106" i="13"/>
  <c r="T105" i="13" l="1"/>
  <c r="S106" i="13"/>
  <c r="R106" i="13"/>
  <c r="M107" i="13"/>
  <c r="P106" i="13"/>
  <c r="O106" i="13"/>
  <c r="Q107" i="13"/>
  <c r="N107" i="13"/>
  <c r="T106" i="13" l="1"/>
  <c r="S107" i="13"/>
  <c r="R107" i="13"/>
  <c r="M108" i="13"/>
  <c r="P107" i="13"/>
  <c r="O107" i="13"/>
  <c r="Q108" i="13"/>
  <c r="N108" i="13"/>
  <c r="T107" i="13" l="1"/>
  <c r="S108" i="13"/>
  <c r="R108" i="13"/>
  <c r="M109" i="13"/>
  <c r="P108" i="13"/>
  <c r="O108" i="13"/>
  <c r="Q109" i="13"/>
  <c r="N109" i="13"/>
  <c r="T108" i="13" l="1"/>
  <c r="S109" i="13"/>
  <c r="R109" i="13"/>
  <c r="M110" i="13"/>
  <c r="P109" i="13"/>
  <c r="O109" i="13"/>
  <c r="Q110" i="13"/>
  <c r="N110" i="13"/>
  <c r="T109" i="13" l="1"/>
  <c r="S110" i="13"/>
  <c r="R110" i="13"/>
  <c r="M111" i="13"/>
  <c r="P110" i="13"/>
  <c r="O110" i="13"/>
  <c r="Q111" i="13"/>
  <c r="N111" i="13"/>
  <c r="T110" i="13" l="1"/>
  <c r="S111" i="13"/>
  <c r="R111" i="13"/>
  <c r="M112" i="13"/>
  <c r="P111" i="13"/>
  <c r="O111" i="13"/>
  <c r="Q112" i="13"/>
  <c r="N112" i="13"/>
  <c r="T111" i="13" l="1"/>
  <c r="S112" i="13"/>
  <c r="R112" i="13"/>
  <c r="M113" i="13"/>
  <c r="P112" i="13"/>
  <c r="O112" i="13"/>
  <c r="Q113" i="13"/>
  <c r="N113" i="13"/>
  <c r="T112" i="13" l="1"/>
  <c r="S113" i="13"/>
  <c r="R113" i="13"/>
  <c r="M114" i="13"/>
  <c r="P113" i="13"/>
  <c r="O113" i="13"/>
  <c r="Q114" i="13"/>
  <c r="N114" i="13"/>
  <c r="T113" i="13" l="1"/>
  <c r="S114" i="13"/>
  <c r="R114" i="13"/>
  <c r="M115" i="13"/>
  <c r="P114" i="13"/>
  <c r="O114" i="13"/>
  <c r="Q115" i="13"/>
  <c r="N115" i="13"/>
  <c r="T114" i="13" l="1"/>
  <c r="S115" i="13"/>
  <c r="R115" i="13"/>
  <c r="M116" i="13"/>
  <c r="P115" i="13"/>
  <c r="O115" i="13"/>
  <c r="Q116" i="13"/>
  <c r="N116" i="13"/>
  <c r="T115" i="13" l="1"/>
  <c r="S116" i="13"/>
  <c r="R116" i="13"/>
  <c r="M117" i="13"/>
  <c r="P116" i="13"/>
  <c r="O116" i="13"/>
  <c r="Q117" i="13"/>
  <c r="N117" i="13"/>
  <c r="T116" i="13" l="1"/>
  <c r="S117" i="13"/>
  <c r="R117" i="13"/>
  <c r="M118" i="13"/>
  <c r="P117" i="13"/>
  <c r="O117" i="13"/>
  <c r="Q118" i="13"/>
  <c r="N118" i="13"/>
  <c r="T117" i="13" l="1"/>
  <c r="S118" i="13"/>
  <c r="R118" i="13"/>
  <c r="M119" i="13"/>
  <c r="P118" i="13"/>
  <c r="O118" i="13"/>
  <c r="Q119" i="13"/>
  <c r="N119" i="13"/>
  <c r="T118" i="13" l="1"/>
  <c r="S119" i="13"/>
  <c r="R119" i="13"/>
  <c r="M120" i="13"/>
  <c r="P119" i="13"/>
  <c r="O119" i="13"/>
  <c r="Q120" i="13"/>
  <c r="N120" i="13"/>
  <c r="T119" i="13" l="1"/>
  <c r="S120" i="13"/>
  <c r="R120" i="13"/>
  <c r="M121" i="13"/>
  <c r="P120" i="13"/>
  <c r="O120" i="13"/>
  <c r="Q121" i="13"/>
  <c r="N121" i="13"/>
  <c r="T120" i="13" l="1"/>
  <c r="S121" i="13"/>
  <c r="R121" i="13"/>
  <c r="M122" i="13"/>
  <c r="P121" i="13"/>
  <c r="O121" i="13"/>
  <c r="Q122" i="13"/>
  <c r="N122" i="13"/>
  <c r="T121" i="13" l="1"/>
  <c r="S122" i="13"/>
  <c r="R122" i="13"/>
  <c r="M123" i="13"/>
  <c r="P122" i="13"/>
  <c r="O122" i="13"/>
  <c r="Q123" i="13"/>
  <c r="N123" i="13"/>
  <c r="T122" i="13" l="1"/>
  <c r="S123" i="13"/>
  <c r="R123" i="13"/>
  <c r="P123" i="13"/>
  <c r="O123" i="13"/>
  <c r="M124" i="13"/>
  <c r="Q124" i="13"/>
  <c r="N124" i="13"/>
  <c r="T123" i="13" l="1"/>
  <c r="S124" i="13"/>
  <c r="R124" i="13"/>
  <c r="P124" i="13"/>
  <c r="O124" i="13"/>
  <c r="M125" i="13"/>
  <c r="Q125" i="13"/>
  <c r="N125" i="13"/>
  <c r="T124" i="13" l="1"/>
  <c r="S125" i="13"/>
  <c r="R125" i="13"/>
  <c r="O125" i="13"/>
  <c r="P125" i="13"/>
  <c r="M126" i="13"/>
  <c r="Q126" i="13"/>
  <c r="N126" i="13"/>
  <c r="T125" i="13" l="1"/>
  <c r="S126" i="13"/>
  <c r="R126" i="13"/>
  <c r="P126" i="13"/>
  <c r="O126" i="13"/>
  <c r="M127" i="13"/>
  <c r="Q127" i="13"/>
  <c r="N127" i="13"/>
  <c r="T126" i="13" l="1"/>
  <c r="S127" i="13"/>
  <c r="R127" i="13"/>
  <c r="P127" i="13"/>
  <c r="O127" i="13"/>
  <c r="M128" i="13"/>
  <c r="Q128" i="13"/>
  <c r="N128" i="13"/>
  <c r="T127" i="13" l="1"/>
  <c r="S128" i="13"/>
  <c r="R128" i="13"/>
  <c r="P128" i="13"/>
  <c r="O128" i="13"/>
  <c r="M129" i="13"/>
  <c r="Q129" i="13"/>
  <c r="N129" i="13"/>
  <c r="T128" i="13" l="1"/>
  <c r="S129" i="13"/>
  <c r="R129" i="13"/>
  <c r="P129" i="13"/>
  <c r="O129" i="13"/>
  <c r="M130" i="13"/>
  <c r="Q130" i="13"/>
  <c r="N130" i="13"/>
  <c r="T129" i="13" l="1"/>
  <c r="S130" i="13"/>
  <c r="R130" i="13"/>
  <c r="O130" i="13"/>
  <c r="P130" i="13"/>
  <c r="M131" i="13"/>
  <c r="Q131" i="13"/>
  <c r="N131" i="13"/>
  <c r="T130" i="13" l="1"/>
  <c r="S131" i="13"/>
  <c r="R131" i="13"/>
  <c r="P131" i="13"/>
  <c r="O131" i="13"/>
  <c r="M132" i="13"/>
  <c r="Q132" i="13"/>
  <c r="N132" i="13"/>
  <c r="T131" i="13" l="1"/>
  <c r="S132" i="13"/>
  <c r="R132" i="13"/>
  <c r="P132" i="13"/>
  <c r="O132" i="13"/>
  <c r="M133" i="13"/>
  <c r="Q133" i="13"/>
  <c r="N133" i="13"/>
  <c r="T132" i="13" l="1"/>
  <c r="S133" i="13"/>
  <c r="R133" i="13"/>
  <c r="P133" i="13"/>
  <c r="O133" i="13"/>
  <c r="M134" i="13"/>
  <c r="Q134" i="13"/>
  <c r="N134" i="13"/>
  <c r="T133" i="13" l="1"/>
  <c r="S134" i="13"/>
  <c r="R134" i="13"/>
  <c r="P134" i="13"/>
  <c r="O134" i="13"/>
  <c r="M135" i="13"/>
  <c r="Q135" i="13"/>
  <c r="N135" i="13"/>
  <c r="T134" i="13" l="1"/>
  <c r="S135" i="13"/>
  <c r="R135" i="13"/>
  <c r="P135" i="13"/>
  <c r="O135" i="13"/>
  <c r="M136" i="13"/>
  <c r="Q136" i="13"/>
  <c r="N136" i="13"/>
  <c r="T135" i="13" l="1"/>
  <c r="S136" i="13"/>
  <c r="R136" i="13"/>
  <c r="P136" i="13"/>
  <c r="O136" i="13"/>
  <c r="M137" i="13"/>
  <c r="Q137" i="13"/>
  <c r="N137" i="13"/>
  <c r="T136" i="13" l="1"/>
  <c r="S137" i="13"/>
  <c r="R137" i="13"/>
  <c r="P137" i="13"/>
  <c r="O137" i="13"/>
  <c r="M138" i="13"/>
  <c r="Q138" i="13"/>
  <c r="N138" i="13"/>
  <c r="T137" i="13" l="1"/>
  <c r="S138" i="13"/>
  <c r="R138" i="13"/>
  <c r="P138" i="13"/>
  <c r="O138" i="13"/>
  <c r="M139" i="13"/>
  <c r="Q139" i="13"/>
  <c r="N139" i="13"/>
  <c r="T138" i="13" l="1"/>
  <c r="S139" i="13"/>
  <c r="R139" i="13"/>
  <c r="P139" i="13"/>
  <c r="O139" i="13"/>
  <c r="M140" i="13"/>
  <c r="Q140" i="13"/>
  <c r="N140" i="13"/>
  <c r="T139" i="13" l="1"/>
  <c r="S140" i="13"/>
  <c r="R140" i="13"/>
  <c r="P140" i="13"/>
  <c r="O140" i="13"/>
  <c r="M141" i="13"/>
  <c r="Q141" i="13"/>
  <c r="N141" i="13"/>
  <c r="T140" i="13" l="1"/>
  <c r="S141" i="13"/>
  <c r="R141" i="13"/>
  <c r="P141" i="13"/>
  <c r="O141" i="13"/>
  <c r="M142" i="13"/>
  <c r="Q142" i="13"/>
  <c r="N142" i="13"/>
  <c r="T141" i="13" l="1"/>
  <c r="S142" i="13"/>
  <c r="R142" i="13"/>
  <c r="P142" i="13"/>
  <c r="O142" i="13"/>
  <c r="M143" i="13"/>
  <c r="Q143" i="13"/>
  <c r="N143" i="13"/>
  <c r="T142" i="13" l="1"/>
  <c r="S143" i="13"/>
  <c r="R143" i="13"/>
  <c r="P143" i="13"/>
  <c r="O143" i="13"/>
  <c r="M144" i="13"/>
  <c r="Q144" i="13"/>
  <c r="N144" i="13"/>
  <c r="T143" i="13" l="1"/>
  <c r="S144" i="13"/>
  <c r="R144" i="13"/>
  <c r="P144" i="13"/>
  <c r="O144" i="13"/>
  <c r="M145" i="13"/>
  <c r="Q145" i="13"/>
  <c r="N145" i="13"/>
  <c r="T144" i="13" l="1"/>
  <c r="S145" i="13"/>
  <c r="R145" i="13"/>
  <c r="P145" i="13"/>
  <c r="O145" i="13"/>
  <c r="M146" i="13"/>
  <c r="Q146" i="13"/>
  <c r="N146" i="13"/>
  <c r="T145" i="13" l="1"/>
  <c r="S146" i="13"/>
  <c r="R146" i="13"/>
  <c r="P146" i="13"/>
  <c r="O146" i="13"/>
  <c r="M147" i="13"/>
  <c r="Q147" i="13"/>
  <c r="N147" i="13"/>
  <c r="T146" i="13" l="1"/>
  <c r="S147" i="13"/>
  <c r="R147" i="13"/>
  <c r="P147" i="13"/>
  <c r="O147" i="13"/>
  <c r="M148" i="13"/>
  <c r="Q148" i="13"/>
  <c r="N148" i="13"/>
  <c r="T147" i="13" l="1"/>
  <c r="S148" i="13"/>
  <c r="R148" i="13"/>
  <c r="P148" i="13"/>
  <c r="O148" i="13"/>
  <c r="M149" i="13"/>
  <c r="Q149" i="13"/>
  <c r="N149" i="13"/>
  <c r="T148" i="13" l="1"/>
  <c r="S149" i="13"/>
  <c r="R149" i="13"/>
  <c r="P149" i="13"/>
  <c r="O149" i="13"/>
  <c r="M150" i="13"/>
  <c r="Q150" i="13"/>
  <c r="N150" i="13"/>
  <c r="T149" i="13" l="1"/>
  <c r="S150" i="13"/>
  <c r="R150" i="13"/>
  <c r="P150" i="13"/>
  <c r="O150" i="13"/>
  <c r="M151" i="13"/>
  <c r="Q151" i="13"/>
  <c r="N151" i="13"/>
  <c r="T150" i="13" l="1"/>
  <c r="S151" i="13"/>
  <c r="R151" i="13"/>
  <c r="P151" i="13"/>
  <c r="O151" i="13"/>
  <c r="M152" i="13"/>
  <c r="Q152" i="13"/>
  <c r="N152" i="13"/>
  <c r="T151" i="13" l="1"/>
  <c r="S152" i="13"/>
  <c r="R152" i="13"/>
  <c r="P152" i="13"/>
  <c r="O152" i="13"/>
  <c r="M153" i="13"/>
  <c r="Q153" i="13"/>
  <c r="N153" i="13"/>
  <c r="T152" i="13" l="1"/>
  <c r="S153" i="13"/>
  <c r="R153" i="13"/>
  <c r="P153" i="13"/>
  <c r="O153" i="13"/>
  <c r="M154" i="13"/>
  <c r="Q154" i="13"/>
  <c r="N154" i="13"/>
  <c r="T153" i="13" l="1"/>
  <c r="S154" i="13"/>
  <c r="R154" i="13"/>
  <c r="P154" i="13"/>
  <c r="O154" i="13"/>
  <c r="M155" i="13"/>
  <c r="Q155" i="13"/>
  <c r="N155" i="13"/>
  <c r="T154" i="13" l="1"/>
  <c r="S155" i="13"/>
  <c r="R155" i="13"/>
  <c r="P155" i="13"/>
  <c r="O155" i="13"/>
  <c r="M156" i="13"/>
  <c r="Q156" i="13"/>
  <c r="N156" i="13"/>
  <c r="T155" i="13" l="1"/>
  <c r="S156" i="13"/>
  <c r="R156" i="13"/>
  <c r="O156" i="13"/>
  <c r="P156" i="13"/>
  <c r="M157" i="13"/>
  <c r="Q157" i="13"/>
  <c r="N157" i="13"/>
  <c r="T156" i="13" l="1"/>
  <c r="S157" i="13"/>
  <c r="R157" i="13"/>
  <c r="P157" i="13"/>
  <c r="O157" i="13"/>
  <c r="M158" i="13"/>
  <c r="Q158" i="13"/>
  <c r="N158" i="13"/>
  <c r="T157" i="13" l="1"/>
  <c r="S158" i="13"/>
  <c r="R158" i="13"/>
  <c r="P158" i="13"/>
  <c r="O158" i="13"/>
  <c r="M159" i="13"/>
  <c r="Q159" i="13"/>
  <c r="N159" i="13"/>
  <c r="T158" i="13" l="1"/>
  <c r="S159" i="13"/>
  <c r="R159" i="13"/>
  <c r="P159" i="13"/>
  <c r="O159" i="13"/>
  <c r="M160" i="13"/>
  <c r="Q160" i="13"/>
  <c r="N160" i="13"/>
  <c r="T159" i="13" l="1"/>
  <c r="S160" i="13"/>
  <c r="R160" i="13"/>
  <c r="O160" i="13"/>
  <c r="P160" i="13"/>
  <c r="M161" i="13"/>
  <c r="Q161" i="13"/>
  <c r="N161" i="13"/>
  <c r="T160" i="13" l="1"/>
  <c r="S161" i="13"/>
  <c r="R161" i="13"/>
  <c r="P161" i="13"/>
  <c r="O161" i="13"/>
  <c r="M162" i="13"/>
  <c r="Q162" i="13"/>
  <c r="N162" i="13"/>
  <c r="T161" i="13" l="1"/>
  <c r="S162" i="13"/>
  <c r="R162" i="13"/>
  <c r="P162" i="13"/>
  <c r="O162" i="13"/>
  <c r="M163" i="13"/>
  <c r="Q163" i="13"/>
  <c r="N163" i="13"/>
  <c r="T162" i="13" l="1"/>
  <c r="S163" i="13"/>
  <c r="R163" i="13"/>
  <c r="P163" i="13"/>
  <c r="O163" i="13"/>
  <c r="M164" i="13"/>
  <c r="Q164" i="13"/>
  <c r="N164" i="13"/>
  <c r="T163" i="13" l="1"/>
  <c r="S164" i="13"/>
  <c r="R164" i="13"/>
  <c r="P164" i="13"/>
  <c r="O164" i="13"/>
  <c r="M165" i="13"/>
  <c r="Q165" i="13"/>
  <c r="N165" i="13"/>
  <c r="T164" i="13" l="1"/>
  <c r="S165" i="13"/>
  <c r="R165" i="13"/>
  <c r="P165" i="13"/>
  <c r="O165" i="13"/>
  <c r="M166" i="13"/>
  <c r="Q166" i="13"/>
  <c r="N166" i="13"/>
  <c r="T165" i="13" l="1"/>
  <c r="S166" i="13"/>
  <c r="R166" i="13"/>
  <c r="P166" i="13"/>
  <c r="O166" i="13"/>
  <c r="M167" i="13"/>
  <c r="Q167" i="13"/>
  <c r="N167" i="13"/>
  <c r="T166" i="13" l="1"/>
  <c r="S167" i="13"/>
  <c r="R167" i="13"/>
  <c r="P167" i="13"/>
  <c r="O167" i="13"/>
  <c r="M168" i="13"/>
  <c r="Q168" i="13"/>
  <c r="N168" i="13"/>
  <c r="T167" i="13" l="1"/>
  <c r="S168" i="13"/>
  <c r="R168" i="13"/>
  <c r="P168" i="13"/>
  <c r="O168" i="13"/>
  <c r="M169" i="13"/>
  <c r="Q169" i="13"/>
  <c r="N169" i="13"/>
  <c r="T168" i="13" l="1"/>
  <c r="S169" i="13"/>
  <c r="R169" i="13"/>
  <c r="P169" i="13"/>
  <c r="O169" i="13"/>
  <c r="M170" i="13"/>
  <c r="Q170" i="13"/>
  <c r="N170" i="13"/>
  <c r="T169" i="13" l="1"/>
  <c r="S170" i="13"/>
  <c r="R170" i="13"/>
  <c r="P170" i="13"/>
  <c r="O170" i="13"/>
  <c r="M171" i="13"/>
  <c r="Q171" i="13"/>
  <c r="N171" i="13"/>
  <c r="T170" i="13" l="1"/>
  <c r="S171" i="13"/>
  <c r="R171" i="13"/>
  <c r="P171" i="13"/>
  <c r="O171" i="13"/>
  <c r="M172" i="13"/>
  <c r="Q172" i="13"/>
  <c r="N172" i="13"/>
  <c r="T171" i="13" l="1"/>
  <c r="S172" i="13"/>
  <c r="R172" i="13"/>
  <c r="P172" i="13"/>
  <c r="O172" i="13"/>
  <c r="M173" i="13"/>
  <c r="Q173" i="13"/>
  <c r="N173" i="13"/>
  <c r="T172" i="13" l="1"/>
  <c r="S173" i="13"/>
  <c r="R173" i="13"/>
  <c r="O173" i="13"/>
  <c r="P173" i="13"/>
  <c r="M174" i="13"/>
  <c r="Q174" i="13"/>
  <c r="N174" i="13"/>
  <c r="T173" i="13" l="1"/>
  <c r="S174" i="13"/>
  <c r="R174" i="13"/>
  <c r="P174" i="13"/>
  <c r="O174" i="13"/>
  <c r="M175" i="13"/>
  <c r="Q175" i="13"/>
  <c r="N175" i="13"/>
  <c r="T174" i="13" l="1"/>
  <c r="S175" i="13"/>
  <c r="R175" i="13"/>
  <c r="P175" i="13"/>
  <c r="O175" i="13"/>
  <c r="M176" i="13"/>
  <c r="Q176" i="13"/>
  <c r="N176" i="13"/>
  <c r="T175" i="13" l="1"/>
  <c r="S176" i="13"/>
  <c r="R176" i="13"/>
  <c r="P176" i="13"/>
  <c r="O176" i="13"/>
  <c r="M177" i="13"/>
  <c r="Q177" i="13"/>
  <c r="N177" i="13"/>
  <c r="T176" i="13" l="1"/>
  <c r="S177" i="13"/>
  <c r="R177" i="13"/>
  <c r="P177" i="13"/>
  <c r="O177" i="13"/>
  <c r="M178" i="13"/>
  <c r="Q178" i="13"/>
  <c r="N178" i="13"/>
  <c r="T177" i="13" l="1"/>
  <c r="S178" i="13"/>
  <c r="R178" i="13"/>
  <c r="P178" i="13"/>
  <c r="O178" i="13"/>
  <c r="M179" i="13"/>
  <c r="Q179" i="13"/>
  <c r="N179" i="13"/>
  <c r="T178" i="13" l="1"/>
  <c r="S179" i="13"/>
  <c r="R179" i="13"/>
  <c r="P179" i="13"/>
  <c r="O179" i="13"/>
  <c r="M180" i="13"/>
  <c r="Q180" i="13"/>
  <c r="N180" i="13"/>
  <c r="T179" i="13" l="1"/>
  <c r="S180" i="13"/>
  <c r="R180" i="13"/>
  <c r="P180" i="13"/>
  <c r="O180" i="13"/>
  <c r="M181" i="13"/>
  <c r="Q181" i="13"/>
  <c r="N181" i="13"/>
  <c r="T180" i="13" l="1"/>
  <c r="S181" i="13"/>
  <c r="R181" i="13"/>
  <c r="P181" i="13"/>
  <c r="O181" i="13"/>
  <c r="M182" i="13"/>
  <c r="Q182" i="13"/>
  <c r="N182" i="13"/>
  <c r="T181" i="13" l="1"/>
  <c r="S182" i="13"/>
  <c r="R182" i="13"/>
  <c r="P182" i="13"/>
  <c r="O182" i="13"/>
  <c r="M183" i="13"/>
  <c r="Q183" i="13"/>
  <c r="N183" i="13"/>
  <c r="T182" i="13" l="1"/>
  <c r="S183" i="13"/>
  <c r="R183" i="13"/>
  <c r="P183" i="13"/>
  <c r="O183" i="13"/>
  <c r="M184" i="13"/>
  <c r="Q184" i="13"/>
  <c r="N184" i="13"/>
  <c r="T183" i="13" l="1"/>
  <c r="S184" i="13"/>
  <c r="R184" i="13"/>
  <c r="P184" i="13"/>
  <c r="O184" i="13"/>
  <c r="M185" i="13"/>
  <c r="Q185" i="13"/>
  <c r="N185" i="13"/>
  <c r="T184" i="13" l="1"/>
  <c r="S185" i="13"/>
  <c r="R185" i="13"/>
  <c r="P185" i="13"/>
  <c r="O185" i="13"/>
  <c r="M186" i="13"/>
  <c r="Q186" i="13"/>
  <c r="N186" i="13"/>
  <c r="T185" i="13" l="1"/>
  <c r="S186" i="13"/>
  <c r="R186" i="13"/>
  <c r="P186" i="13"/>
  <c r="O186" i="13"/>
  <c r="M187" i="13"/>
  <c r="Q187" i="13"/>
  <c r="N187" i="13"/>
  <c r="T186" i="13" l="1"/>
  <c r="S187" i="13"/>
  <c r="R187" i="13"/>
  <c r="P187" i="13"/>
  <c r="O187" i="13"/>
  <c r="M188" i="13"/>
  <c r="Q188" i="13"/>
  <c r="N188" i="13"/>
  <c r="T187" i="13" l="1"/>
  <c r="S188" i="13"/>
  <c r="R188" i="13"/>
  <c r="P188" i="13"/>
  <c r="O188" i="13"/>
  <c r="M189" i="13"/>
  <c r="Q189" i="13"/>
  <c r="N189" i="13"/>
  <c r="T188" i="13" l="1"/>
  <c r="S189" i="13"/>
  <c r="R189" i="13"/>
  <c r="P189" i="13"/>
  <c r="O189" i="13"/>
  <c r="M190" i="13"/>
  <c r="Q190" i="13"/>
  <c r="N190" i="13"/>
  <c r="T189" i="13" l="1"/>
  <c r="S190" i="13"/>
  <c r="R190" i="13"/>
  <c r="P190" i="13"/>
  <c r="O190" i="13"/>
  <c r="M191" i="13"/>
  <c r="Q191" i="13"/>
  <c r="N191" i="13"/>
  <c r="T190" i="13" l="1"/>
  <c r="S191" i="13"/>
  <c r="R191" i="13"/>
  <c r="P191" i="13"/>
  <c r="O191" i="13"/>
  <c r="M192" i="13"/>
  <c r="Q192" i="13"/>
  <c r="N192" i="13"/>
  <c r="T191" i="13" l="1"/>
  <c r="S192" i="13"/>
  <c r="R192" i="13"/>
  <c r="P192" i="13"/>
  <c r="O192" i="13"/>
  <c r="M193" i="13"/>
  <c r="Q193" i="13"/>
  <c r="N193" i="13"/>
  <c r="T192" i="13" l="1"/>
  <c r="S193" i="13"/>
  <c r="R193" i="13"/>
  <c r="P193" i="13"/>
  <c r="O193" i="13"/>
  <c r="M194" i="13"/>
  <c r="Q194" i="13"/>
  <c r="N194" i="13"/>
  <c r="T193" i="13" l="1"/>
  <c r="S194" i="13"/>
  <c r="R194" i="13"/>
  <c r="P194" i="13"/>
  <c r="O194" i="13"/>
  <c r="M195" i="13"/>
  <c r="Q195" i="13"/>
  <c r="N195" i="13"/>
  <c r="T194" i="13" l="1"/>
  <c r="S195" i="13"/>
  <c r="R195" i="13"/>
  <c r="P195" i="13"/>
  <c r="O195" i="13"/>
  <c r="M196" i="13"/>
  <c r="Q196" i="13"/>
  <c r="N196" i="13"/>
  <c r="T195" i="13" l="1"/>
  <c r="S196" i="13"/>
  <c r="R196" i="13"/>
  <c r="P196" i="13"/>
  <c r="O196" i="13"/>
  <c r="M197" i="13"/>
  <c r="Q197" i="13"/>
  <c r="N197" i="13"/>
  <c r="T196" i="13" l="1"/>
  <c r="S197" i="13"/>
  <c r="R197" i="13"/>
  <c r="P197" i="13"/>
  <c r="O197" i="13"/>
  <c r="M198" i="13"/>
  <c r="Q198" i="13"/>
  <c r="N198" i="13"/>
  <c r="T197" i="13" l="1"/>
  <c r="S198" i="13"/>
  <c r="R198" i="13"/>
  <c r="O198" i="13"/>
  <c r="P198" i="13"/>
  <c r="M199" i="13"/>
  <c r="Q199" i="13"/>
  <c r="N199" i="13"/>
  <c r="T198" i="13" l="1"/>
  <c r="S199" i="13"/>
  <c r="R199" i="13"/>
  <c r="P199" i="13"/>
  <c r="O199" i="13"/>
  <c r="M200" i="13"/>
  <c r="Q200" i="13"/>
  <c r="N200" i="13"/>
  <c r="T199" i="13" l="1"/>
  <c r="S200" i="13"/>
  <c r="R200" i="13"/>
  <c r="P200" i="13"/>
  <c r="O200" i="13"/>
  <c r="M201" i="13"/>
  <c r="Q201" i="13"/>
  <c r="N201" i="13"/>
  <c r="T200" i="13" l="1"/>
  <c r="S201" i="13"/>
  <c r="R201" i="13"/>
  <c r="P201" i="13"/>
  <c r="O201" i="13"/>
  <c r="M202" i="13"/>
  <c r="Q202" i="13"/>
  <c r="N202" i="13"/>
  <c r="T201" i="13" l="1"/>
  <c r="S202" i="13"/>
  <c r="R202" i="13"/>
  <c r="P202" i="13"/>
  <c r="O202" i="13"/>
  <c r="M203" i="13"/>
  <c r="Q203" i="13"/>
  <c r="N203" i="13"/>
  <c r="T202" i="13" l="1"/>
  <c r="S203" i="13"/>
  <c r="R203" i="13"/>
  <c r="P203" i="13"/>
  <c r="O203" i="13"/>
  <c r="M204" i="13"/>
  <c r="Q204" i="13"/>
  <c r="N204" i="13"/>
  <c r="T203" i="13" l="1"/>
  <c r="S204" i="13"/>
  <c r="R204" i="13"/>
  <c r="P204" i="13"/>
  <c r="O204" i="13"/>
  <c r="M205" i="13"/>
  <c r="Q205" i="13"/>
  <c r="N205" i="13"/>
  <c r="T204" i="13" l="1"/>
  <c r="S205" i="13"/>
  <c r="R205" i="13"/>
  <c r="P205" i="13"/>
  <c r="O205" i="13"/>
  <c r="M206" i="13"/>
  <c r="Q206" i="13"/>
  <c r="N206" i="13"/>
  <c r="T205" i="13" l="1"/>
  <c r="S206" i="13"/>
  <c r="R206" i="13"/>
  <c r="P206" i="13"/>
  <c r="O206" i="13"/>
  <c r="M207" i="13"/>
  <c r="Q207" i="13"/>
  <c r="N207" i="13"/>
  <c r="T206" i="13" l="1"/>
  <c r="S207" i="13"/>
  <c r="R207" i="13"/>
  <c r="P207" i="13"/>
  <c r="O207" i="13"/>
  <c r="M208" i="13"/>
  <c r="Q208" i="13"/>
  <c r="N208" i="13"/>
  <c r="T207" i="13" l="1"/>
  <c r="S208" i="13"/>
  <c r="R208" i="13"/>
  <c r="P208" i="13"/>
  <c r="O208" i="13"/>
  <c r="M209" i="13"/>
  <c r="Q209" i="13"/>
  <c r="N209" i="13"/>
  <c r="T208" i="13" l="1"/>
  <c r="S209" i="13"/>
  <c r="R209" i="13"/>
  <c r="P209" i="13"/>
  <c r="O209" i="13"/>
  <c r="M210" i="13"/>
  <c r="Q210" i="13"/>
  <c r="N210" i="13"/>
  <c r="T209" i="13" l="1"/>
  <c r="S210" i="13"/>
  <c r="R210" i="13"/>
  <c r="P210" i="13"/>
  <c r="O210" i="13"/>
  <c r="M211" i="13"/>
  <c r="Q211" i="13"/>
  <c r="N211" i="13"/>
  <c r="T210" i="13" l="1"/>
  <c r="S211" i="13"/>
  <c r="R211" i="13"/>
  <c r="P211" i="13"/>
  <c r="O211" i="13"/>
  <c r="M212" i="13"/>
  <c r="Q212" i="13"/>
  <c r="N212" i="13"/>
  <c r="T211" i="13" l="1"/>
  <c r="S212" i="13"/>
  <c r="R212" i="13"/>
  <c r="P212" i="13"/>
  <c r="O212" i="13"/>
  <c r="M213" i="13"/>
  <c r="Q213" i="13"/>
  <c r="N213" i="13"/>
  <c r="T212" i="13" l="1"/>
  <c r="S213" i="13"/>
  <c r="R213" i="13"/>
  <c r="P213" i="13"/>
  <c r="O213" i="13"/>
  <c r="M214" i="13"/>
  <c r="Q214" i="13"/>
  <c r="N214" i="13"/>
  <c r="T213" i="13" l="1"/>
  <c r="S214" i="13"/>
  <c r="R214" i="13"/>
  <c r="P214" i="13"/>
  <c r="O214" i="13"/>
  <c r="M215" i="13"/>
  <c r="Q215" i="13"/>
  <c r="N215" i="13"/>
  <c r="T214" i="13" l="1"/>
  <c r="S215" i="13"/>
  <c r="R215" i="13"/>
  <c r="P215" i="13"/>
  <c r="O215" i="13"/>
  <c r="M216" i="13"/>
  <c r="Q216" i="13"/>
  <c r="N216" i="13"/>
  <c r="T215" i="13" l="1"/>
  <c r="S216" i="13"/>
  <c r="R216" i="13"/>
  <c r="P216" i="13"/>
  <c r="O216" i="13"/>
  <c r="M217" i="13"/>
  <c r="Q217" i="13"/>
  <c r="N217" i="13"/>
  <c r="T216" i="13" l="1"/>
  <c r="S217" i="13"/>
  <c r="R217" i="13"/>
  <c r="P217" i="13"/>
  <c r="O217" i="13"/>
  <c r="M218" i="13"/>
  <c r="Q218" i="13"/>
  <c r="N218" i="13"/>
  <c r="T217" i="13" l="1"/>
  <c r="S218" i="13"/>
  <c r="R218" i="13"/>
  <c r="P218" i="13"/>
  <c r="O218" i="13"/>
  <c r="M219" i="13"/>
  <c r="Q219" i="13"/>
  <c r="N219" i="13"/>
  <c r="T218" i="13" l="1"/>
  <c r="S219" i="13"/>
  <c r="R219" i="13"/>
  <c r="P219" i="13"/>
  <c r="O219" i="13"/>
  <c r="M220" i="13"/>
  <c r="Q220" i="13"/>
  <c r="N220" i="13"/>
  <c r="T219" i="13" l="1"/>
  <c r="S220" i="13"/>
  <c r="R220" i="13"/>
  <c r="P220" i="13"/>
  <c r="O220" i="13"/>
  <c r="M221" i="13"/>
  <c r="Q221" i="13"/>
  <c r="N221" i="13"/>
  <c r="T220" i="13" l="1"/>
  <c r="S221" i="13"/>
  <c r="R221" i="13"/>
  <c r="P221" i="13"/>
  <c r="O221" i="13"/>
  <c r="M222" i="13"/>
  <c r="Q222" i="13"/>
  <c r="N222" i="13"/>
  <c r="T221" i="13" l="1"/>
  <c r="S222" i="13"/>
  <c r="R222" i="13"/>
  <c r="P222" i="13"/>
  <c r="O222" i="13"/>
  <c r="M223" i="13"/>
  <c r="Q223" i="13"/>
  <c r="N223" i="13"/>
  <c r="T222" i="13" l="1"/>
  <c r="S223" i="13"/>
  <c r="R223" i="13"/>
  <c r="P223" i="13"/>
  <c r="O223" i="13"/>
  <c r="M224" i="13"/>
  <c r="Q224" i="13"/>
  <c r="N224" i="13"/>
  <c r="T223" i="13" l="1"/>
  <c r="S224" i="13"/>
  <c r="R224" i="13"/>
  <c r="P224" i="13"/>
  <c r="O224" i="13"/>
  <c r="M225" i="13"/>
  <c r="Q225" i="13"/>
  <c r="N225" i="13"/>
  <c r="T224" i="13" l="1"/>
  <c r="S225" i="13"/>
  <c r="R225" i="13"/>
  <c r="P225" i="13"/>
  <c r="O225" i="13"/>
  <c r="M226" i="13"/>
  <c r="Q226" i="13"/>
  <c r="N226" i="13"/>
  <c r="T225" i="13" l="1"/>
  <c r="S226" i="13"/>
  <c r="R226" i="13"/>
  <c r="P226" i="13"/>
  <c r="O226" i="13"/>
  <c r="M227" i="13"/>
  <c r="Q227" i="13"/>
  <c r="N227" i="13"/>
  <c r="T226" i="13" l="1"/>
  <c r="S227" i="13"/>
  <c r="R227" i="13"/>
  <c r="P227" i="13"/>
  <c r="O227" i="13"/>
  <c r="M228" i="13"/>
  <c r="Q228" i="13"/>
  <c r="N228" i="13"/>
  <c r="T227" i="13" l="1"/>
  <c r="S228" i="13"/>
  <c r="R228" i="13"/>
  <c r="P228" i="13"/>
  <c r="O228" i="13"/>
  <c r="M229" i="13"/>
  <c r="Q229" i="13"/>
  <c r="N229" i="13"/>
  <c r="T228" i="13" l="1"/>
  <c r="S229" i="13"/>
  <c r="R229" i="13"/>
  <c r="P229" i="13"/>
  <c r="O229" i="13"/>
  <c r="M230" i="13"/>
  <c r="Q230" i="13"/>
  <c r="N230" i="13"/>
  <c r="T229" i="13" l="1"/>
  <c r="S230" i="13"/>
  <c r="R230" i="13"/>
  <c r="P230" i="13"/>
  <c r="O230" i="13"/>
  <c r="M231" i="13"/>
  <c r="Q231" i="13"/>
  <c r="N231" i="13"/>
  <c r="T230" i="13" l="1"/>
  <c r="S231" i="13"/>
  <c r="R231" i="13"/>
  <c r="P231" i="13"/>
  <c r="O231" i="13"/>
  <c r="M232" i="13"/>
  <c r="Q232" i="13"/>
  <c r="N232" i="13"/>
  <c r="T231" i="13" l="1"/>
  <c r="S232" i="13"/>
  <c r="R232" i="13"/>
  <c r="P232" i="13"/>
  <c r="O232" i="13"/>
  <c r="M233" i="13"/>
  <c r="Q233" i="13"/>
  <c r="N233" i="13"/>
  <c r="T232" i="13" l="1"/>
  <c r="S233" i="13"/>
  <c r="R233" i="13"/>
  <c r="P233" i="13"/>
  <c r="O233" i="13"/>
  <c r="M234" i="13"/>
  <c r="Q234" i="13"/>
  <c r="N234" i="13"/>
  <c r="T233" i="13" l="1"/>
  <c r="S234" i="13"/>
  <c r="R234" i="13"/>
  <c r="P234" i="13"/>
  <c r="O234" i="13"/>
  <c r="M235" i="13"/>
  <c r="Q235" i="13"/>
  <c r="N235" i="13"/>
  <c r="T234" i="13" l="1"/>
  <c r="S235" i="13"/>
  <c r="R235" i="13"/>
  <c r="P235" i="13"/>
  <c r="O235" i="13"/>
  <c r="M236" i="13"/>
  <c r="Q236" i="13"/>
  <c r="N236" i="13"/>
  <c r="T235" i="13" l="1"/>
  <c r="S236" i="13"/>
  <c r="R236" i="13"/>
  <c r="P236" i="13"/>
  <c r="O236" i="13"/>
  <c r="M237" i="13"/>
  <c r="Q237" i="13"/>
  <c r="N237" i="13"/>
  <c r="T236" i="13" l="1"/>
  <c r="S237" i="13"/>
  <c r="R237" i="13"/>
  <c r="P237" i="13"/>
  <c r="O237" i="13"/>
  <c r="M238" i="13"/>
  <c r="Q238" i="13"/>
  <c r="N238" i="13"/>
  <c r="T237" i="13" l="1"/>
  <c r="S238" i="13"/>
  <c r="R238" i="13"/>
  <c r="P238" i="13"/>
  <c r="O238" i="13"/>
  <c r="M239" i="13"/>
  <c r="Q239" i="13"/>
  <c r="N239" i="13"/>
  <c r="T238" i="13" l="1"/>
  <c r="S239" i="13"/>
  <c r="R239" i="13"/>
  <c r="P239" i="13"/>
  <c r="O239" i="13"/>
  <c r="M240" i="13"/>
  <c r="Q240" i="13"/>
  <c r="N240" i="13"/>
  <c r="T239" i="13" l="1"/>
  <c r="S240" i="13"/>
  <c r="R240" i="13"/>
  <c r="P240" i="13"/>
  <c r="O240" i="13"/>
  <c r="M241" i="13"/>
  <c r="Q241" i="13"/>
  <c r="N241" i="13"/>
  <c r="T240" i="13" l="1"/>
  <c r="S241" i="13"/>
  <c r="R241" i="13"/>
  <c r="P241" i="13"/>
  <c r="O241" i="13"/>
  <c r="M242" i="13"/>
  <c r="Q242" i="13"/>
  <c r="N242" i="13"/>
  <c r="T241" i="13" l="1"/>
  <c r="S242" i="13"/>
  <c r="R242" i="13"/>
  <c r="P242" i="13"/>
  <c r="O242" i="13"/>
  <c r="M243" i="13"/>
  <c r="Q243" i="13"/>
  <c r="N243" i="13"/>
  <c r="T242" i="13" l="1"/>
  <c r="S243" i="13"/>
  <c r="R243" i="13"/>
  <c r="P243" i="13"/>
  <c r="O243" i="13"/>
  <c r="M244" i="13"/>
  <c r="Q244" i="13"/>
  <c r="N244" i="13"/>
  <c r="T243" i="13" l="1"/>
  <c r="S244" i="13"/>
  <c r="R244" i="13"/>
  <c r="P244" i="13"/>
  <c r="O244" i="13"/>
  <c r="M245" i="13"/>
  <c r="Q245" i="13"/>
  <c r="N245" i="13"/>
  <c r="T244" i="13" l="1"/>
  <c r="S245" i="13"/>
  <c r="R245" i="13"/>
  <c r="P245" i="13"/>
  <c r="O245" i="13"/>
  <c r="M246" i="13"/>
  <c r="Q246" i="13"/>
  <c r="N246" i="13"/>
  <c r="T245" i="13" l="1"/>
  <c r="S246" i="13"/>
  <c r="R246" i="13"/>
  <c r="P246" i="13"/>
  <c r="O246" i="13"/>
  <c r="M247" i="13"/>
  <c r="Q247" i="13"/>
  <c r="N247" i="13"/>
  <c r="T246" i="13" l="1"/>
  <c r="S247" i="13"/>
  <c r="R247" i="13"/>
  <c r="P247" i="13"/>
  <c r="O247" i="13"/>
  <c r="M248" i="13"/>
  <c r="Q248" i="13"/>
  <c r="N248" i="13"/>
  <c r="T247" i="13" l="1"/>
  <c r="S248" i="13"/>
  <c r="R248" i="13"/>
  <c r="P248" i="13"/>
  <c r="O248" i="13"/>
  <c r="M249" i="13"/>
  <c r="Q249" i="13"/>
  <c r="N249" i="13"/>
  <c r="T248" i="13" l="1"/>
  <c r="S249" i="13"/>
  <c r="R249" i="13"/>
  <c r="P249" i="13"/>
  <c r="O249" i="13"/>
  <c r="M250" i="13"/>
  <c r="Q250" i="13"/>
  <c r="N250" i="13"/>
  <c r="T249" i="13" l="1"/>
  <c r="S250" i="13"/>
  <c r="R250" i="13"/>
  <c r="P250" i="13"/>
  <c r="O250" i="13"/>
  <c r="M251" i="13"/>
  <c r="Q251" i="13"/>
  <c r="N251" i="13"/>
  <c r="T250" i="13" l="1"/>
  <c r="S251" i="13"/>
  <c r="R251" i="13"/>
  <c r="P251" i="13"/>
  <c r="O251" i="13"/>
  <c r="M252" i="13"/>
  <c r="Q252" i="13"/>
  <c r="N252" i="13"/>
  <c r="T251" i="13" l="1"/>
  <c r="S252" i="13"/>
  <c r="R252" i="13"/>
  <c r="P252" i="13"/>
  <c r="O252" i="13"/>
  <c r="M253" i="13"/>
  <c r="Q253" i="13"/>
  <c r="N253" i="13"/>
  <c r="T252" i="13" l="1"/>
  <c r="S253" i="13"/>
  <c r="R253" i="13"/>
  <c r="P253" i="13"/>
  <c r="O253" i="13"/>
  <c r="M254" i="13"/>
  <c r="Q254" i="13"/>
  <c r="N254" i="13"/>
  <c r="T253" i="13" l="1"/>
  <c r="S254" i="13"/>
  <c r="R254" i="13"/>
  <c r="P254" i="13"/>
  <c r="O254" i="13"/>
  <c r="M255" i="13"/>
  <c r="Q255" i="13"/>
  <c r="N255" i="13"/>
  <c r="T254" i="13" l="1"/>
  <c r="S255" i="13"/>
  <c r="R255" i="13"/>
  <c r="P255" i="13"/>
  <c r="O255" i="13"/>
  <c r="M256" i="13"/>
  <c r="Q256" i="13"/>
  <c r="N256" i="13"/>
  <c r="T255" i="13" l="1"/>
  <c r="S256" i="13"/>
  <c r="R256" i="13"/>
  <c r="P256" i="13"/>
  <c r="O256" i="13"/>
  <c r="M257" i="13"/>
  <c r="Q257" i="13"/>
  <c r="N257" i="13"/>
  <c r="T256" i="13" l="1"/>
  <c r="S257" i="13"/>
  <c r="R257" i="13"/>
  <c r="P257" i="13"/>
  <c r="O257" i="13"/>
  <c r="M258" i="13"/>
  <c r="Q258" i="13"/>
  <c r="N258" i="13"/>
  <c r="T257" i="13" l="1"/>
  <c r="S258" i="13"/>
  <c r="R258" i="13"/>
  <c r="P258" i="13"/>
  <c r="O258" i="13"/>
  <c r="M259" i="13"/>
  <c r="Q259" i="13"/>
  <c r="N259" i="13"/>
  <c r="T258" i="13" l="1"/>
  <c r="S259" i="13"/>
  <c r="R259" i="13"/>
  <c r="P259" i="13"/>
  <c r="O259" i="13"/>
  <c r="M260" i="13"/>
  <c r="Q260" i="13"/>
  <c r="N260" i="13"/>
  <c r="T259" i="13" l="1"/>
  <c r="S260" i="13"/>
  <c r="R260" i="13"/>
  <c r="P260" i="13"/>
  <c r="O260" i="13"/>
  <c r="M261" i="13"/>
  <c r="Q261" i="13"/>
  <c r="N261" i="13"/>
  <c r="T260" i="13" l="1"/>
  <c r="S261" i="13"/>
  <c r="R261" i="13"/>
  <c r="P261" i="13"/>
  <c r="O261" i="13"/>
  <c r="M262" i="13"/>
  <c r="Q262" i="13"/>
  <c r="N262" i="13"/>
  <c r="T261" i="13" l="1"/>
  <c r="S262" i="13"/>
  <c r="R262" i="13"/>
  <c r="P262" i="13"/>
  <c r="O262" i="13"/>
  <c r="M263" i="13"/>
  <c r="Q263" i="13"/>
  <c r="N263" i="13"/>
  <c r="T262" i="13" l="1"/>
  <c r="S263" i="13"/>
  <c r="R263" i="13"/>
  <c r="P263" i="13"/>
  <c r="O263" i="13"/>
  <c r="M264" i="13"/>
  <c r="Q264" i="13"/>
  <c r="N264" i="13"/>
  <c r="T263" i="13" l="1"/>
  <c r="S264" i="13"/>
  <c r="R264" i="13"/>
  <c r="P264" i="13"/>
  <c r="O264" i="13"/>
  <c r="M265" i="13"/>
  <c r="Q265" i="13"/>
  <c r="N265" i="13"/>
  <c r="T264" i="13" l="1"/>
  <c r="S265" i="13"/>
  <c r="R265" i="13"/>
  <c r="P265" i="13"/>
  <c r="O265" i="13"/>
  <c r="M266" i="13"/>
  <c r="Q266" i="13"/>
  <c r="N266" i="13"/>
  <c r="T265" i="13" l="1"/>
  <c r="S266" i="13"/>
  <c r="R266" i="13"/>
  <c r="P266" i="13"/>
  <c r="O266" i="13"/>
  <c r="M267" i="13"/>
  <c r="Q267" i="13"/>
  <c r="N267" i="13"/>
  <c r="T266" i="13" l="1"/>
  <c r="S267" i="13"/>
  <c r="R267" i="13"/>
  <c r="P267" i="13"/>
  <c r="O267" i="13"/>
  <c r="M268" i="13"/>
  <c r="Q268" i="13"/>
  <c r="N268" i="13"/>
  <c r="T267" i="13" l="1"/>
  <c r="S268" i="13"/>
  <c r="R268" i="13"/>
  <c r="P268" i="13"/>
  <c r="O268" i="13"/>
  <c r="M269" i="13"/>
  <c r="Q269" i="13"/>
  <c r="N269" i="13"/>
  <c r="T268" i="13" l="1"/>
  <c r="S269" i="13"/>
  <c r="R269" i="13"/>
  <c r="P269" i="13"/>
  <c r="O269" i="13"/>
  <c r="M270" i="13"/>
  <c r="Q270" i="13"/>
  <c r="N270" i="13"/>
  <c r="T269" i="13" l="1"/>
  <c r="S270" i="13"/>
  <c r="R270" i="13"/>
  <c r="P270" i="13"/>
  <c r="O270" i="13"/>
  <c r="M271" i="13"/>
  <c r="Q271" i="13"/>
  <c r="N271" i="13"/>
  <c r="T270" i="13" l="1"/>
  <c r="S271" i="13"/>
  <c r="R271" i="13"/>
  <c r="P271" i="13"/>
  <c r="O271" i="13"/>
  <c r="M272" i="13"/>
  <c r="Q272" i="13"/>
  <c r="N272" i="13"/>
  <c r="T271" i="13" l="1"/>
  <c r="S272" i="13"/>
  <c r="R272" i="13"/>
  <c r="P272" i="13"/>
  <c r="O272" i="13"/>
  <c r="M273" i="13"/>
  <c r="Q273" i="13"/>
  <c r="N273" i="13"/>
  <c r="T272" i="13" l="1"/>
  <c r="S273" i="13"/>
  <c r="R273" i="13"/>
  <c r="P273" i="13"/>
  <c r="O273" i="13"/>
  <c r="M274" i="13"/>
  <c r="Q274" i="13"/>
  <c r="N274" i="13"/>
  <c r="T273" i="13" l="1"/>
  <c r="S274" i="13"/>
  <c r="R274" i="13"/>
  <c r="P274" i="13"/>
  <c r="O274" i="13"/>
  <c r="M275" i="13"/>
  <c r="Q275" i="13"/>
  <c r="N275" i="13"/>
  <c r="T274" i="13" l="1"/>
  <c r="S275" i="13"/>
  <c r="R275" i="13"/>
  <c r="P275" i="13"/>
  <c r="O275" i="13"/>
  <c r="M276" i="13"/>
  <c r="Q276" i="13"/>
  <c r="N276" i="13"/>
  <c r="T275" i="13" l="1"/>
  <c r="S276" i="13"/>
  <c r="R276" i="13"/>
  <c r="P276" i="13"/>
  <c r="O276" i="13"/>
  <c r="M277" i="13"/>
  <c r="Q277" i="13"/>
  <c r="N277" i="13"/>
  <c r="T276" i="13" l="1"/>
  <c r="S277" i="13"/>
  <c r="R277" i="13"/>
  <c r="P277" i="13"/>
  <c r="O277" i="13"/>
  <c r="M278" i="13"/>
  <c r="Q278" i="13"/>
  <c r="N278" i="13"/>
  <c r="T277" i="13" l="1"/>
  <c r="S278" i="13"/>
  <c r="R278" i="13"/>
  <c r="P278" i="13"/>
  <c r="O278" i="13"/>
  <c r="M279" i="13"/>
  <c r="Q279" i="13"/>
  <c r="N279" i="13"/>
  <c r="T278" i="13" l="1"/>
  <c r="S279" i="13"/>
  <c r="R279" i="13"/>
  <c r="P279" i="13"/>
  <c r="O279" i="13"/>
  <c r="M280" i="13"/>
  <c r="Q280" i="13"/>
  <c r="N280" i="13"/>
  <c r="T279" i="13" l="1"/>
  <c r="S280" i="13"/>
  <c r="R280" i="13"/>
  <c r="P280" i="13"/>
  <c r="O280" i="13"/>
  <c r="M281" i="13"/>
  <c r="Q281" i="13"/>
  <c r="N281" i="13"/>
  <c r="T280" i="13" l="1"/>
  <c r="S281" i="13"/>
  <c r="R281" i="13"/>
  <c r="P281" i="13"/>
  <c r="O281" i="13"/>
  <c r="M282" i="13"/>
  <c r="Q282" i="13"/>
  <c r="N282" i="13"/>
  <c r="T281" i="13" l="1"/>
  <c r="S282" i="13"/>
  <c r="R282" i="13"/>
  <c r="P282" i="13"/>
  <c r="O282" i="13"/>
  <c r="M283" i="13"/>
  <c r="Q283" i="13"/>
  <c r="N283" i="13"/>
  <c r="T282" i="13" l="1"/>
  <c r="S283" i="13"/>
  <c r="R283" i="13"/>
  <c r="P283" i="13"/>
  <c r="O283" i="13"/>
  <c r="M284" i="13"/>
  <c r="Q284" i="13"/>
  <c r="N284" i="13"/>
  <c r="T283" i="13" l="1"/>
  <c r="S284" i="13"/>
  <c r="R284" i="13"/>
  <c r="P284" i="13"/>
  <c r="O284" i="13"/>
  <c r="M285" i="13"/>
  <c r="Q285" i="13"/>
  <c r="N285" i="13"/>
  <c r="T284" i="13" l="1"/>
  <c r="S285" i="13"/>
  <c r="R285" i="13"/>
  <c r="P285" i="13"/>
  <c r="O285" i="13"/>
  <c r="M286" i="13"/>
  <c r="Q286" i="13"/>
  <c r="N286" i="13"/>
  <c r="T285" i="13" l="1"/>
  <c r="S286" i="13"/>
  <c r="R286" i="13"/>
  <c r="P286" i="13"/>
  <c r="O286" i="13"/>
  <c r="M287" i="13"/>
  <c r="Q287" i="13"/>
  <c r="N287" i="13"/>
  <c r="T286" i="13" l="1"/>
  <c r="S287" i="13"/>
  <c r="R287" i="13"/>
  <c r="P287" i="13"/>
  <c r="O287" i="13"/>
  <c r="M288" i="13"/>
  <c r="Q288" i="13"/>
  <c r="N288" i="13"/>
  <c r="T287" i="13" l="1"/>
  <c r="S288" i="13"/>
  <c r="R288" i="13"/>
  <c r="P288" i="13"/>
  <c r="O288" i="13"/>
  <c r="M289" i="13"/>
  <c r="Q289" i="13"/>
  <c r="N289" i="13"/>
  <c r="T288" i="13" l="1"/>
  <c r="S289" i="13"/>
  <c r="R289" i="13"/>
  <c r="P289" i="13"/>
  <c r="O289" i="13"/>
  <c r="M290" i="13"/>
  <c r="Q290" i="13"/>
  <c r="N290" i="13"/>
  <c r="T289" i="13" l="1"/>
  <c r="S290" i="13"/>
  <c r="R290" i="13"/>
  <c r="P290" i="13"/>
  <c r="O290" i="13"/>
  <c r="M291" i="13"/>
  <c r="Q291" i="13"/>
  <c r="N291" i="13"/>
  <c r="T290" i="13" l="1"/>
  <c r="S291" i="13"/>
  <c r="R291" i="13"/>
  <c r="P291" i="13"/>
  <c r="O291" i="13"/>
  <c r="M292" i="13"/>
  <c r="Q292" i="13"/>
  <c r="N292" i="13"/>
  <c r="T291" i="13" l="1"/>
  <c r="S292" i="13"/>
  <c r="R292" i="13"/>
  <c r="P292" i="13"/>
  <c r="O292" i="13"/>
  <c r="M293" i="13"/>
  <c r="Q293" i="13"/>
  <c r="N293" i="13"/>
  <c r="T292" i="13" l="1"/>
  <c r="S293" i="13"/>
  <c r="R293" i="13"/>
  <c r="P293" i="13"/>
  <c r="O293" i="13"/>
  <c r="M294" i="13"/>
  <c r="Q294" i="13"/>
  <c r="N294" i="13"/>
  <c r="T293" i="13" l="1"/>
  <c r="S294" i="13"/>
  <c r="R294" i="13"/>
  <c r="P294" i="13"/>
  <c r="O294" i="13"/>
  <c r="M295" i="13"/>
  <c r="Q295" i="13"/>
  <c r="N295" i="13"/>
  <c r="T294" i="13" l="1"/>
  <c r="S295" i="13"/>
  <c r="R295" i="13"/>
  <c r="P295" i="13"/>
  <c r="O295" i="13"/>
  <c r="M296" i="13"/>
  <c r="Q296" i="13"/>
  <c r="N296" i="13"/>
  <c r="T295" i="13" l="1"/>
  <c r="S296" i="13"/>
  <c r="R296" i="13"/>
  <c r="P296" i="13"/>
  <c r="O296" i="13"/>
  <c r="M297" i="13"/>
  <c r="Q297" i="13"/>
  <c r="N297" i="13"/>
  <c r="T296" i="13" l="1"/>
  <c r="S297" i="13"/>
  <c r="R297" i="13"/>
  <c r="P297" i="13"/>
  <c r="O297" i="13"/>
  <c r="T297" i="1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F1" authorId="0" shapeId="0" xr:uid="{00000000-0006-0000-0700-000001000000}">
      <text>
        <r>
          <rPr>
            <b/>
            <sz val="9"/>
            <color indexed="16"/>
            <rFont val="Tahoma"/>
            <family val="2"/>
          </rPr>
          <t>ExcelApi:
Invalid absolute IMMCode supplied.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A1" authorId="0" shapeId="0" xr:uid="{00000000-0006-0000-0800-000001000000}">
      <text>
        <r>
          <rPr>
            <b/>
            <sz val="9"/>
            <color indexed="16"/>
            <rFont val="Tahoma"/>
            <family val="2"/>
          </rPr>
          <t>ExcelApi:
Invalid absolute IMMCode supplied.</t>
        </r>
      </text>
    </comment>
    <comment ref="D1" authorId="0" shapeId="0" xr:uid="{00000000-0006-0000-0800-000002000000}">
      <text>
        <r>
          <rPr>
            <b/>
            <sz val="9"/>
            <color indexed="16"/>
            <rFont val="Tahoma"/>
            <family val="2"/>
          </rPr>
          <t>ExcelApi:
Invalid absolute IMMCode supplied.</t>
        </r>
      </text>
    </comment>
    <comment ref="H1" authorId="0" shapeId="0" xr:uid="{00000000-0006-0000-0800-000003000000}">
      <text>
        <r>
          <rPr>
            <b/>
            <sz val="9"/>
            <color indexed="16"/>
            <rFont val="Tahoma"/>
            <family val="2"/>
          </rPr>
          <t>ExcelApi:
Invalid absolute IMMCode supplied.</t>
        </r>
      </text>
    </comment>
  </commentList>
</comments>
</file>

<file path=xl/sharedStrings.xml><?xml version="1.0" encoding="utf-8"?>
<sst xmlns="http://schemas.openxmlformats.org/spreadsheetml/2006/main" count="531" uniqueCount="107">
  <si>
    <t>RateCurve</t>
  </si>
  <si>
    <t>Currency</t>
  </si>
  <si>
    <t>AUD</t>
  </si>
  <si>
    <t>3M</t>
  </si>
  <si>
    <t>IndexName</t>
  </si>
  <si>
    <t>CurveName</t>
  </si>
  <si>
    <t>Algorithm</t>
  </si>
  <si>
    <t>FlatForward</t>
  </si>
  <si>
    <t>IR Term Structure</t>
  </si>
  <si>
    <t>Instrument</t>
  </si>
  <si>
    <t>Type</t>
  </si>
  <si>
    <t>Maturity</t>
  </si>
  <si>
    <t>HL Instrument Name</t>
  </si>
  <si>
    <t>Rates</t>
  </si>
  <si>
    <t>Additional</t>
  </si>
  <si>
    <t>Deposit</t>
  </si>
  <si>
    <t>1D</t>
  </si>
  <si>
    <t>1W</t>
  </si>
  <si>
    <t>2W</t>
  </si>
  <si>
    <t>1M</t>
  </si>
  <si>
    <t>2M</t>
  </si>
  <si>
    <t>IRSwap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</si>
  <si>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</si>
  <si>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</si>
  <si>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</si>
  <si>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</si>
  <si>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</si>
  <si>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</si>
  <si>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</si>
  <si>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</si>
  <si>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</si>
  <si>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</si>
  <si>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IRFuture</t>
  </si>
  <si>
    <t>H0</t>
  </si>
  <si>
    <t>M0</t>
  </si>
  <si>
    <t>U0</t>
  </si>
  <si>
    <t>Z0</t>
  </si>
  <si>
    <t>Create Curve</t>
  </si>
  <si>
    <t>6M</t>
  </si>
  <si>
    <t>GBP</t>
  </si>
  <si>
    <t>L</t>
  </si>
  <si>
    <t>USD</t>
  </si>
  <si>
    <t>ED</t>
  </si>
  <si>
    <t>EUR</t>
  </si>
  <si>
    <t>ER</t>
  </si>
  <si>
    <t>DiscountCurve</t>
  </si>
  <si>
    <t>1Y</t>
  </si>
  <si>
    <t>2Y</t>
  </si>
  <si>
    <t>12Y</t>
  </si>
  <si>
    <t>25Y</t>
  </si>
  <si>
    <t>2D</t>
  </si>
  <si>
    <t>FORMATS for Curves</t>
  </si>
  <si>
    <t>PricingStructureType</t>
  </si>
  <si>
    <t>BuildDateTime</t>
  </si>
  <si>
    <t>BaseDate</t>
  </si>
  <si>
    <t>MarketName</t>
  </si>
  <si>
    <t>AUD-LIBOR-BBA</t>
  </si>
  <si>
    <t>IndexTenor</t>
  </si>
  <si>
    <t>Identifier</t>
  </si>
  <si>
    <t>FastLinearZero</t>
  </si>
  <si>
    <t>GBP-LIBOR-ISDA</t>
  </si>
  <si>
    <t>USD-LIBOR-ISDA</t>
  </si>
  <si>
    <t>RateIndex</t>
  </si>
  <si>
    <t>H1</t>
  </si>
  <si>
    <t>CreditInstrumentId</t>
  </si>
  <si>
    <t>CreditSeniority</t>
  </si>
  <si>
    <t>SENIOR</t>
  </si>
  <si>
    <t>LinearZero</t>
  </si>
  <si>
    <t>LIBOR</t>
  </si>
  <si>
    <t>Algorithms</t>
  </si>
  <si>
    <t>Base algorithm</t>
  </si>
  <si>
    <t>COE</t>
  </si>
  <si>
    <t>SimpleGapStep</t>
  </si>
  <si>
    <t>EUR-EURIBOR-Telerate</t>
  </si>
  <si>
    <t>M1</t>
  </si>
  <si>
    <t>U1</t>
  </si>
  <si>
    <t>Z1</t>
  </si>
  <si>
    <t>H2</t>
  </si>
  <si>
    <t>30Y</t>
  </si>
  <si>
    <t>TN</t>
  </si>
  <si>
    <t>M2</t>
  </si>
  <si>
    <t>U2</t>
  </si>
  <si>
    <t>Z2</t>
  </si>
  <si>
    <t>EUR-LIBOR-BBA</t>
  </si>
  <si>
    <t>NZD</t>
  </si>
  <si>
    <t>NZD-BBR-FRA</t>
  </si>
  <si>
    <t>ZB</t>
  </si>
  <si>
    <t>CalypsoAlgo4</t>
  </si>
  <si>
    <t>DependencyDepth</t>
  </si>
  <si>
    <t>3W</t>
  </si>
  <si>
    <t>Market</t>
  </si>
  <si>
    <t>EOD_Sydney</t>
  </si>
  <si>
    <t>AUD-BBR-BBSW</t>
  </si>
  <si>
    <t>QR_LIVE</t>
  </si>
  <si>
    <t>OISSwap</t>
  </si>
  <si>
    <t>OIS</t>
  </si>
  <si>
    <t>GBP-WMBA-SONIA-COMPOUND</t>
  </si>
  <si>
    <t>EUR-EURONIA-OIS-COMPOUND</t>
  </si>
  <si>
    <t>USD-Federal Funds-H15-OIS-COMPOUND</t>
  </si>
  <si>
    <t>Date</t>
  </si>
  <si>
    <t>DF</t>
  </si>
  <si>
    <t>f</t>
  </si>
  <si>
    <t>r</t>
  </si>
  <si>
    <t>Diff</t>
  </si>
  <si>
    <t>ClearedIRSwap</t>
  </si>
  <si>
    <t>ClearedRateCurve</t>
  </si>
  <si>
    <t>ReferenceCurveUniqueId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</si>
</sst>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dd/mm/yyyy;@"/>
    <numFmt numFmtId="165" formatCode="0.0000%"/>
    <numFmt numFmtId="166" formatCode="[$-F800]dddd\,\ mmmm\ dd\,\ yyyy"/>
    <numFmt numFmtId="167" formatCode="0.00000%"/>
    <numFmt numFmtId="168" formatCode="0.00000"/>
    <numFmt numFmtId="169" formatCode="d/mm/yy;@"/>
    <numFmt numFmtId="170" formatCode="0.000%"/>
  </numFmts>
  <fonts count="16" x14ac:knownFonts="1">
    <font>
      <sz val="10"/>
      <name val="Arial"/>
    </font>
    <font>
      <sz val="10"/>
      <name val="Arial"/>
      <family val="2"/>
    </font>
    <font>
      <b/>
      <sz val="8"/>
      <color indexed="9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16"/>
      <name val="Arial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8"/>
      <color indexed="9"/>
      <name val="Verdana"/>
      <family val="2"/>
    </font>
    <font>
      <sz val="8"/>
      <name val="Verdana"/>
      <family val="2"/>
    </font>
    <font>
      <sz val="8"/>
      <name val="Arial"/>
      <family val="2"/>
    </font>
    <font>
      <b/>
      <sz val="9"/>
      <color indexed="16"/>
      <name val="Tahoma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  <fill>
      <patternFill patternType="darkGray"/>
    </fill>
    <fill>
      <patternFill patternType="solid">
        <fgColor indexed="22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2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23"/>
      </right>
      <top style="medium">
        <color indexed="9"/>
      </top>
      <bottom style="medium">
        <color indexed="23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" fillId="2" borderId="0"/>
    <xf numFmtId="0" fontId="9" fillId="2" borderId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/>
    <xf numFmtId="0" fontId="3" fillId="4" borderId="3" xfId="0" applyFont="1" applyFill="1" applyBorder="1"/>
    <xf numFmtId="0" fontId="3" fillId="0" borderId="0" xfId="0" applyFont="1"/>
    <xf numFmtId="0" fontId="3" fillId="4" borderId="4" xfId="0" applyFont="1" applyFill="1" applyBorder="1"/>
    <xf numFmtId="0" fontId="4" fillId="0" borderId="0" xfId="0" applyFont="1"/>
    <xf numFmtId="0" fontId="3" fillId="4" borderId="5" xfId="0" applyFont="1" applyFill="1" applyBorder="1"/>
    <xf numFmtId="0" fontId="3" fillId="4" borderId="0" xfId="0" applyFont="1" applyFill="1" applyBorder="1"/>
    <xf numFmtId="0" fontId="2" fillId="3" borderId="3" xfId="0" applyFont="1" applyFill="1" applyBorder="1"/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right"/>
    </xf>
    <xf numFmtId="0" fontId="2" fillId="3" borderId="9" xfId="0" applyFont="1" applyFill="1" applyBorder="1" applyAlignment="1">
      <alignment horizontal="right"/>
    </xf>
    <xf numFmtId="0" fontId="5" fillId="0" borderId="5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6" fillId="0" borderId="0" xfId="0" applyFont="1" applyBorder="1" applyAlignment="1">
      <alignment horizontal="left"/>
    </xf>
    <xf numFmtId="10" fontId="3" fillId="0" borderId="10" xfId="0" applyNumberFormat="1" applyFont="1" applyBorder="1"/>
    <xf numFmtId="0" fontId="3" fillId="0" borderId="3" xfId="0" applyFont="1" applyBorder="1"/>
    <xf numFmtId="0" fontId="3" fillId="0" borderId="11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10" fontId="3" fillId="0" borderId="11" xfId="0" applyNumberFormat="1" applyFont="1" applyBorder="1"/>
    <xf numFmtId="0" fontId="3" fillId="0" borderId="4" xfId="0" applyFont="1" applyBorder="1"/>
    <xf numFmtId="0" fontId="5" fillId="0" borderId="12" xfId="0" applyFont="1" applyFill="1" applyBorder="1" applyAlignment="1">
      <alignment horizontal="center"/>
    </xf>
    <xf numFmtId="10" fontId="3" fillId="0" borderId="12" xfId="0" applyNumberFormat="1" applyFont="1" applyBorder="1"/>
    <xf numFmtId="0" fontId="3" fillId="0" borderId="9" xfId="0" applyFont="1" applyBorder="1"/>
    <xf numFmtId="0" fontId="7" fillId="5" borderId="13" xfId="1" applyFont="1" applyFill="1" applyBorder="1" applyAlignment="1" applyProtection="1">
      <alignment horizontal="center"/>
    </xf>
    <xf numFmtId="0" fontId="3" fillId="4" borderId="6" xfId="0" applyFont="1" applyFill="1" applyBorder="1"/>
    <xf numFmtId="0" fontId="3" fillId="4" borderId="8" xfId="0" applyFont="1" applyFill="1" applyBorder="1"/>
    <xf numFmtId="0" fontId="3" fillId="4" borderId="9" xfId="0" applyFont="1" applyFill="1" applyBorder="1"/>
    <xf numFmtId="10" fontId="3" fillId="0" borderId="9" xfId="4" applyNumberFormat="1" applyFont="1" applyBorder="1"/>
    <xf numFmtId="0" fontId="10" fillId="6" borderId="14" xfId="3" applyFont="1" applyFill="1" applyBorder="1" applyAlignment="1">
      <alignment horizontal="center"/>
    </xf>
    <xf numFmtId="0" fontId="10" fillId="6" borderId="1" xfId="2" applyFont="1" applyFill="1" applyBorder="1" applyAlignment="1">
      <alignment horizontal="center"/>
    </xf>
    <xf numFmtId="0" fontId="11" fillId="7" borderId="10" xfId="2" applyFont="1" applyFill="1" applyBorder="1" applyAlignment="1">
      <alignment horizontal="center"/>
    </xf>
    <xf numFmtId="0" fontId="11" fillId="7" borderId="11" xfId="2" applyFont="1" applyFill="1" applyBorder="1" applyAlignment="1">
      <alignment horizontal="center"/>
    </xf>
    <xf numFmtId="14" fontId="11" fillId="7" borderId="11" xfId="2" applyNumberFormat="1" applyFont="1" applyFill="1" applyBorder="1" applyAlignment="1">
      <alignment horizontal="center"/>
    </xf>
    <xf numFmtId="0" fontId="11" fillId="7" borderId="12" xfId="3" applyFont="1" applyFill="1" applyBorder="1" applyAlignment="1">
      <alignment horizontal="center"/>
    </xf>
    <xf numFmtId="164" fontId="11" fillId="8" borderId="5" xfId="2" applyNumberFormat="1" applyFont="1" applyFill="1" applyBorder="1" applyAlignment="1">
      <alignment horizontal="center"/>
    </xf>
    <xf numFmtId="0" fontId="11" fillId="8" borderId="5" xfId="2" applyFont="1" applyFill="1" applyBorder="1" applyAlignment="1">
      <alignment horizontal="center"/>
    </xf>
    <xf numFmtId="22" fontId="11" fillId="8" borderId="5" xfId="2" applyNumberFormat="1" applyFont="1" applyFill="1" applyBorder="1" applyAlignment="1">
      <alignment horizontal="center"/>
    </xf>
    <xf numFmtId="164" fontId="11" fillId="8" borderId="1" xfId="2" applyNumberFormat="1" applyFont="1" applyFill="1" applyBorder="1" applyAlignment="1">
      <alignment horizontal="center"/>
    </xf>
    <xf numFmtId="0" fontId="11" fillId="8" borderId="6" xfId="3" applyFont="1" applyFill="1" applyBorder="1" applyAlignment="1">
      <alignment horizontal="center"/>
    </xf>
    <xf numFmtId="0" fontId="10" fillId="6" borderId="7" xfId="2" applyFont="1" applyFill="1" applyBorder="1" applyAlignment="1">
      <alignment horizontal="center"/>
    </xf>
    <xf numFmtId="0" fontId="11" fillId="8" borderId="15" xfId="3" applyFont="1" applyFill="1" applyBorder="1" applyAlignment="1">
      <alignment horizontal="center"/>
    </xf>
    <xf numFmtId="0" fontId="11" fillId="8" borderId="16" xfId="3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11" fillId="8" borderId="17" xfId="3" applyFont="1" applyFill="1" applyBorder="1" applyAlignment="1">
      <alignment horizontal="center"/>
    </xf>
    <xf numFmtId="0" fontId="2" fillId="3" borderId="0" xfId="0" applyFont="1" applyFill="1" applyBorder="1"/>
    <xf numFmtId="0" fontId="2" fillId="3" borderId="4" xfId="0" applyFont="1" applyFill="1" applyBorder="1"/>
    <xf numFmtId="165" fontId="1" fillId="9" borderId="16" xfId="4" applyNumberFormat="1" applyFill="1" applyBorder="1" applyAlignment="1">
      <alignment vertical="top"/>
    </xf>
    <xf numFmtId="0" fontId="3" fillId="4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" borderId="4" xfId="0" applyFont="1" applyFill="1" applyBorder="1" applyAlignment="1">
      <alignment horizontal="right"/>
    </xf>
    <xf numFmtId="10" fontId="3" fillId="0" borderId="4" xfId="0" applyNumberFormat="1" applyFont="1" applyBorder="1"/>
    <xf numFmtId="166" fontId="0" fillId="0" borderId="0" xfId="0" applyNumberFormat="1"/>
    <xf numFmtId="167" fontId="3" fillId="0" borderId="10" xfId="0" applyNumberFormat="1" applyFont="1" applyBorder="1"/>
    <xf numFmtId="167" fontId="3" fillId="0" borderId="11" xfId="0" applyNumberFormat="1" applyFont="1" applyBorder="1"/>
    <xf numFmtId="167" fontId="3" fillId="0" borderId="12" xfId="0" applyNumberFormat="1" applyFont="1" applyBorder="1"/>
    <xf numFmtId="0" fontId="6" fillId="0" borderId="10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14" fillId="10" borderId="0" xfId="0" applyFont="1" applyFill="1" applyBorder="1" applyAlignment="1">
      <alignment horizontal="center"/>
    </xf>
    <xf numFmtId="10" fontId="14" fillId="10" borderId="0" xfId="4" applyNumberFormat="1" applyFont="1" applyFill="1" applyBorder="1" applyAlignment="1">
      <alignment horizontal="center"/>
    </xf>
    <xf numFmtId="14" fontId="15" fillId="10" borderId="0" xfId="0" applyNumberFormat="1" applyFont="1" applyFill="1" applyBorder="1"/>
    <xf numFmtId="168" fontId="15" fillId="10" borderId="0" xfId="0" applyNumberFormat="1" applyFont="1" applyFill="1" applyBorder="1"/>
    <xf numFmtId="10" fontId="15" fillId="10" borderId="0" xfId="4" applyNumberFormat="1" applyFont="1" applyFill="1" applyBorder="1"/>
    <xf numFmtId="0" fontId="14" fillId="11" borderId="0" xfId="0" applyFont="1" applyFill="1" applyBorder="1" applyAlignment="1">
      <alignment horizontal="center"/>
    </xf>
    <xf numFmtId="10" fontId="14" fillId="11" borderId="0" xfId="4" applyNumberFormat="1" applyFont="1" applyFill="1" applyBorder="1" applyAlignment="1">
      <alignment horizontal="center"/>
    </xf>
    <xf numFmtId="168" fontId="15" fillId="11" borderId="0" xfId="0" applyNumberFormat="1" applyFont="1" applyFill="1" applyBorder="1"/>
    <xf numFmtId="10" fontId="15" fillId="11" borderId="0" xfId="4" applyNumberFormat="1" applyFont="1" applyFill="1" applyBorder="1"/>
    <xf numFmtId="10" fontId="0" fillId="0" borderId="0" xfId="0" applyNumberFormat="1"/>
    <xf numFmtId="169" fontId="0" fillId="0" borderId="0" xfId="0" applyNumberFormat="1"/>
    <xf numFmtId="0" fontId="10" fillId="6" borderId="18" xfId="2" applyFont="1" applyFill="1" applyBorder="1" applyAlignment="1">
      <alignment horizontal="center"/>
    </xf>
    <xf numFmtId="164" fontId="11" fillId="8" borderId="10" xfId="2" applyNumberFormat="1" applyFont="1" applyFill="1" applyBorder="1" applyAlignment="1">
      <alignment horizontal="center"/>
    </xf>
    <xf numFmtId="164" fontId="11" fillId="8" borderId="11" xfId="2" applyNumberFormat="1" applyFont="1" applyFill="1" applyBorder="1" applyAlignment="1">
      <alignment horizontal="center"/>
    </xf>
    <xf numFmtId="0" fontId="11" fillId="8" borderId="11" xfId="2" applyFont="1" applyFill="1" applyBorder="1" applyAlignment="1">
      <alignment horizontal="center"/>
    </xf>
    <xf numFmtId="22" fontId="11" fillId="8" borderId="11" xfId="2" applyNumberFormat="1" applyFont="1" applyFill="1" applyBorder="1" applyAlignment="1">
      <alignment horizontal="center"/>
    </xf>
    <xf numFmtId="0" fontId="11" fillId="8" borderId="12" xfId="3" applyFont="1" applyFill="1" applyBorder="1" applyAlignment="1">
      <alignment horizontal="center"/>
    </xf>
    <xf numFmtId="170" fontId="0" fillId="0" borderId="0" xfId="4" applyNumberFormat="1" applyFont="1"/>
    <xf numFmtId="167" fontId="0" fillId="0" borderId="0" xfId="4" applyNumberFormat="1" applyFont="1"/>
    <xf numFmtId="0" fontId="10" fillId="6" borderId="6" xfId="3" applyFont="1" applyFill="1" applyBorder="1" applyAlignment="1">
      <alignment horizontal="center"/>
    </xf>
    <xf numFmtId="0" fontId="10" fillId="6" borderId="8" xfId="3" applyFont="1" applyFill="1" applyBorder="1" applyAlignment="1">
      <alignment horizontal="center"/>
    </xf>
    <xf numFmtId="0" fontId="10" fillId="6" borderId="6" xfId="3" quotePrefix="1" applyFont="1" applyFill="1" applyBorder="1" applyAlignment="1">
      <alignment horizontal="center"/>
    </xf>
    <xf numFmtId="0" fontId="10" fillId="6" borderId="14" xfId="3" applyFont="1" applyFill="1" applyBorder="1" applyAlignment="1">
      <alignment horizontal="center"/>
    </xf>
    <xf numFmtId="0" fontId="10" fillId="6" borderId="18" xfId="3" applyFont="1" applyFill="1" applyBorder="1" applyAlignment="1">
      <alignment horizontal="center"/>
    </xf>
  </cellXfs>
  <cellStyles count="5">
    <cellStyle name="Hyperlink" xfId="1" builtinId="8"/>
    <cellStyle name="Normal" xfId="0" builtinId="0"/>
    <cellStyle name="Normal_Sheet1" xfId="2" xr:uid="{00000000-0005-0000-0000-000002000000}"/>
    <cellStyle name="Normal_Sheet1 2_RateVols Examples" xfId="3" xr:uid="{00000000-0005-0000-0000-000003000000}"/>
    <cellStyle name="Percent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Rate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USDOisCurve!$O$1</c:f>
              <c:strCache>
                <c:ptCount val="1"/>
                <c:pt idx="0">
                  <c:v>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USDOisCurve!$M$2:$M$297</c:f>
              <c:numCache>
                <c:formatCode>m/d/yyyy</c:formatCode>
                <c:ptCount val="296"/>
                <c:pt idx="0">
                  <c:v>43149</c:v>
                </c:pt>
                <c:pt idx="1">
                  <c:v>43163</c:v>
                </c:pt>
                <c:pt idx="2">
                  <c:v>43177</c:v>
                </c:pt>
                <c:pt idx="3">
                  <c:v>43191</c:v>
                </c:pt>
                <c:pt idx="4">
                  <c:v>43205</c:v>
                </c:pt>
                <c:pt idx="5">
                  <c:v>43219</c:v>
                </c:pt>
                <c:pt idx="6">
                  <c:v>43233</c:v>
                </c:pt>
                <c:pt idx="7">
                  <c:v>43247</c:v>
                </c:pt>
                <c:pt idx="8">
                  <c:v>43261</c:v>
                </c:pt>
                <c:pt idx="9">
                  <c:v>43275</c:v>
                </c:pt>
                <c:pt idx="10">
                  <c:v>43289</c:v>
                </c:pt>
                <c:pt idx="11">
                  <c:v>43303</c:v>
                </c:pt>
                <c:pt idx="12">
                  <c:v>43317</c:v>
                </c:pt>
                <c:pt idx="13">
                  <c:v>43331</c:v>
                </c:pt>
                <c:pt idx="14">
                  <c:v>43345</c:v>
                </c:pt>
                <c:pt idx="15">
                  <c:v>43359</c:v>
                </c:pt>
                <c:pt idx="16">
                  <c:v>43373</c:v>
                </c:pt>
                <c:pt idx="17">
                  <c:v>43387</c:v>
                </c:pt>
                <c:pt idx="18">
                  <c:v>43401</c:v>
                </c:pt>
                <c:pt idx="19">
                  <c:v>43415</c:v>
                </c:pt>
                <c:pt idx="20">
                  <c:v>43429</c:v>
                </c:pt>
                <c:pt idx="21">
                  <c:v>43443</c:v>
                </c:pt>
                <c:pt idx="22">
                  <c:v>43457</c:v>
                </c:pt>
                <c:pt idx="23">
                  <c:v>43471</c:v>
                </c:pt>
                <c:pt idx="24">
                  <c:v>43485</c:v>
                </c:pt>
                <c:pt idx="25">
                  <c:v>43499</c:v>
                </c:pt>
                <c:pt idx="26">
                  <c:v>43513</c:v>
                </c:pt>
                <c:pt idx="27">
                  <c:v>43527</c:v>
                </c:pt>
                <c:pt idx="28">
                  <c:v>43541</c:v>
                </c:pt>
                <c:pt idx="29">
                  <c:v>43555</c:v>
                </c:pt>
                <c:pt idx="30">
                  <c:v>43569</c:v>
                </c:pt>
                <c:pt idx="31">
                  <c:v>43583</c:v>
                </c:pt>
                <c:pt idx="32">
                  <c:v>43597</c:v>
                </c:pt>
                <c:pt idx="33">
                  <c:v>43611</c:v>
                </c:pt>
                <c:pt idx="34">
                  <c:v>43625</c:v>
                </c:pt>
                <c:pt idx="35">
                  <c:v>43639</c:v>
                </c:pt>
                <c:pt idx="36">
                  <c:v>43653</c:v>
                </c:pt>
                <c:pt idx="37">
                  <c:v>43667</c:v>
                </c:pt>
                <c:pt idx="38">
                  <c:v>43681</c:v>
                </c:pt>
                <c:pt idx="39">
                  <c:v>43695</c:v>
                </c:pt>
                <c:pt idx="40">
                  <c:v>43709</c:v>
                </c:pt>
                <c:pt idx="41">
                  <c:v>43723</c:v>
                </c:pt>
                <c:pt idx="42">
                  <c:v>43737</c:v>
                </c:pt>
                <c:pt idx="43">
                  <c:v>43751</c:v>
                </c:pt>
                <c:pt idx="44">
                  <c:v>43765</c:v>
                </c:pt>
                <c:pt idx="45">
                  <c:v>43779</c:v>
                </c:pt>
                <c:pt idx="46">
                  <c:v>43793</c:v>
                </c:pt>
                <c:pt idx="47">
                  <c:v>43807</c:v>
                </c:pt>
                <c:pt idx="48">
                  <c:v>43821</c:v>
                </c:pt>
                <c:pt idx="49">
                  <c:v>43835</c:v>
                </c:pt>
                <c:pt idx="50">
                  <c:v>43849</c:v>
                </c:pt>
                <c:pt idx="51">
                  <c:v>43863</c:v>
                </c:pt>
                <c:pt idx="52">
                  <c:v>43877</c:v>
                </c:pt>
                <c:pt idx="53">
                  <c:v>43891</c:v>
                </c:pt>
                <c:pt idx="54">
                  <c:v>43905</c:v>
                </c:pt>
                <c:pt idx="55">
                  <c:v>43919</c:v>
                </c:pt>
                <c:pt idx="56">
                  <c:v>43933</c:v>
                </c:pt>
                <c:pt idx="57">
                  <c:v>43947</c:v>
                </c:pt>
                <c:pt idx="58">
                  <c:v>43961</c:v>
                </c:pt>
                <c:pt idx="59">
                  <c:v>43975</c:v>
                </c:pt>
                <c:pt idx="60">
                  <c:v>43989</c:v>
                </c:pt>
                <c:pt idx="61">
                  <c:v>44003</c:v>
                </c:pt>
                <c:pt idx="62">
                  <c:v>44017</c:v>
                </c:pt>
                <c:pt idx="63">
                  <c:v>44031</c:v>
                </c:pt>
                <c:pt idx="64">
                  <c:v>44045</c:v>
                </c:pt>
                <c:pt idx="65">
                  <c:v>44059</c:v>
                </c:pt>
                <c:pt idx="66">
                  <c:v>44073</c:v>
                </c:pt>
                <c:pt idx="67">
                  <c:v>44087</c:v>
                </c:pt>
                <c:pt idx="68">
                  <c:v>44101</c:v>
                </c:pt>
                <c:pt idx="69">
                  <c:v>44115</c:v>
                </c:pt>
                <c:pt idx="70">
                  <c:v>44129</c:v>
                </c:pt>
                <c:pt idx="71">
                  <c:v>44143</c:v>
                </c:pt>
                <c:pt idx="72">
                  <c:v>44157</c:v>
                </c:pt>
                <c:pt idx="73">
                  <c:v>44171</c:v>
                </c:pt>
                <c:pt idx="74">
                  <c:v>44185</c:v>
                </c:pt>
                <c:pt idx="75">
                  <c:v>44199</c:v>
                </c:pt>
                <c:pt idx="76">
                  <c:v>44213</c:v>
                </c:pt>
                <c:pt idx="77">
                  <c:v>44227</c:v>
                </c:pt>
                <c:pt idx="78">
                  <c:v>44241</c:v>
                </c:pt>
                <c:pt idx="79">
                  <c:v>44255</c:v>
                </c:pt>
                <c:pt idx="80">
                  <c:v>44269</c:v>
                </c:pt>
                <c:pt idx="81">
                  <c:v>44283</c:v>
                </c:pt>
                <c:pt idx="82">
                  <c:v>44297</c:v>
                </c:pt>
                <c:pt idx="83">
                  <c:v>44311</c:v>
                </c:pt>
                <c:pt idx="84">
                  <c:v>44325</c:v>
                </c:pt>
                <c:pt idx="85">
                  <c:v>44339</c:v>
                </c:pt>
                <c:pt idx="86">
                  <c:v>44353</c:v>
                </c:pt>
                <c:pt idx="87">
                  <c:v>44367</c:v>
                </c:pt>
                <c:pt idx="88">
                  <c:v>44381</c:v>
                </c:pt>
                <c:pt idx="89">
                  <c:v>44395</c:v>
                </c:pt>
                <c:pt idx="90">
                  <c:v>44409</c:v>
                </c:pt>
                <c:pt idx="91">
                  <c:v>44423</c:v>
                </c:pt>
                <c:pt idx="92">
                  <c:v>44437</c:v>
                </c:pt>
                <c:pt idx="93">
                  <c:v>44451</c:v>
                </c:pt>
                <c:pt idx="94">
                  <c:v>44465</c:v>
                </c:pt>
                <c:pt idx="95">
                  <c:v>44479</c:v>
                </c:pt>
                <c:pt idx="96">
                  <c:v>44493</c:v>
                </c:pt>
                <c:pt idx="97">
                  <c:v>44507</c:v>
                </c:pt>
                <c:pt idx="98">
                  <c:v>44521</c:v>
                </c:pt>
                <c:pt idx="99">
                  <c:v>44535</c:v>
                </c:pt>
                <c:pt idx="100">
                  <c:v>44549</c:v>
                </c:pt>
                <c:pt idx="101">
                  <c:v>44563</c:v>
                </c:pt>
                <c:pt idx="102">
                  <c:v>44577</c:v>
                </c:pt>
                <c:pt idx="103">
                  <c:v>44591</c:v>
                </c:pt>
                <c:pt idx="104">
                  <c:v>44605</c:v>
                </c:pt>
                <c:pt idx="105">
                  <c:v>44619</c:v>
                </c:pt>
                <c:pt idx="106">
                  <c:v>44633</c:v>
                </c:pt>
                <c:pt idx="107">
                  <c:v>44647</c:v>
                </c:pt>
                <c:pt idx="108">
                  <c:v>44661</c:v>
                </c:pt>
                <c:pt idx="109">
                  <c:v>44675</c:v>
                </c:pt>
                <c:pt idx="110">
                  <c:v>44689</c:v>
                </c:pt>
                <c:pt idx="111">
                  <c:v>44703</c:v>
                </c:pt>
                <c:pt idx="112">
                  <c:v>44717</c:v>
                </c:pt>
                <c:pt idx="113">
                  <c:v>44731</c:v>
                </c:pt>
                <c:pt idx="114">
                  <c:v>44745</c:v>
                </c:pt>
                <c:pt idx="115">
                  <c:v>44759</c:v>
                </c:pt>
                <c:pt idx="116">
                  <c:v>44773</c:v>
                </c:pt>
                <c:pt idx="117">
                  <c:v>44787</c:v>
                </c:pt>
                <c:pt idx="118">
                  <c:v>44801</c:v>
                </c:pt>
                <c:pt idx="119">
                  <c:v>44815</c:v>
                </c:pt>
                <c:pt idx="120">
                  <c:v>44829</c:v>
                </c:pt>
                <c:pt idx="121">
                  <c:v>44843</c:v>
                </c:pt>
                <c:pt idx="122">
                  <c:v>44857</c:v>
                </c:pt>
                <c:pt idx="123">
                  <c:v>44871</c:v>
                </c:pt>
                <c:pt idx="124">
                  <c:v>44885</c:v>
                </c:pt>
                <c:pt idx="125">
                  <c:v>44899</c:v>
                </c:pt>
                <c:pt idx="126">
                  <c:v>44913</c:v>
                </c:pt>
                <c:pt idx="127">
                  <c:v>44927</c:v>
                </c:pt>
                <c:pt idx="128">
                  <c:v>44941</c:v>
                </c:pt>
                <c:pt idx="129">
                  <c:v>44955</c:v>
                </c:pt>
                <c:pt idx="130">
                  <c:v>44969</c:v>
                </c:pt>
                <c:pt idx="131">
                  <c:v>44983</c:v>
                </c:pt>
                <c:pt idx="132">
                  <c:v>44997</c:v>
                </c:pt>
                <c:pt idx="133">
                  <c:v>45011</c:v>
                </c:pt>
                <c:pt idx="134">
                  <c:v>45025</c:v>
                </c:pt>
                <c:pt idx="135">
                  <c:v>45039</c:v>
                </c:pt>
                <c:pt idx="136">
                  <c:v>45053</c:v>
                </c:pt>
                <c:pt idx="137">
                  <c:v>45067</c:v>
                </c:pt>
                <c:pt idx="138">
                  <c:v>45081</c:v>
                </c:pt>
                <c:pt idx="139">
                  <c:v>45095</c:v>
                </c:pt>
                <c:pt idx="140">
                  <c:v>45109</c:v>
                </c:pt>
                <c:pt idx="141">
                  <c:v>45123</c:v>
                </c:pt>
                <c:pt idx="142">
                  <c:v>45137</c:v>
                </c:pt>
                <c:pt idx="143">
                  <c:v>45151</c:v>
                </c:pt>
                <c:pt idx="144">
                  <c:v>45165</c:v>
                </c:pt>
                <c:pt idx="145">
                  <c:v>45179</c:v>
                </c:pt>
                <c:pt idx="146">
                  <c:v>45193</c:v>
                </c:pt>
                <c:pt idx="147">
                  <c:v>45207</c:v>
                </c:pt>
                <c:pt idx="148">
                  <c:v>45221</c:v>
                </c:pt>
                <c:pt idx="149">
                  <c:v>45235</c:v>
                </c:pt>
                <c:pt idx="150">
                  <c:v>45249</c:v>
                </c:pt>
                <c:pt idx="151">
                  <c:v>45263</c:v>
                </c:pt>
                <c:pt idx="152">
                  <c:v>45277</c:v>
                </c:pt>
                <c:pt idx="153">
                  <c:v>45291</c:v>
                </c:pt>
                <c:pt idx="154">
                  <c:v>45305</c:v>
                </c:pt>
                <c:pt idx="155">
                  <c:v>45319</c:v>
                </c:pt>
                <c:pt idx="156">
                  <c:v>45333</c:v>
                </c:pt>
                <c:pt idx="157">
                  <c:v>45347</c:v>
                </c:pt>
                <c:pt idx="158">
                  <c:v>45361</c:v>
                </c:pt>
                <c:pt idx="159">
                  <c:v>45375</c:v>
                </c:pt>
                <c:pt idx="160">
                  <c:v>45389</c:v>
                </c:pt>
                <c:pt idx="161">
                  <c:v>45403</c:v>
                </c:pt>
                <c:pt idx="162">
                  <c:v>45417</c:v>
                </c:pt>
                <c:pt idx="163">
                  <c:v>45431</c:v>
                </c:pt>
                <c:pt idx="164">
                  <c:v>45445</c:v>
                </c:pt>
                <c:pt idx="165">
                  <c:v>45459</c:v>
                </c:pt>
                <c:pt idx="166">
                  <c:v>45473</c:v>
                </c:pt>
                <c:pt idx="167">
                  <c:v>45487</c:v>
                </c:pt>
                <c:pt idx="168">
                  <c:v>45501</c:v>
                </c:pt>
                <c:pt idx="169">
                  <c:v>45515</c:v>
                </c:pt>
                <c:pt idx="170">
                  <c:v>45529</c:v>
                </c:pt>
                <c:pt idx="171">
                  <c:v>45543</c:v>
                </c:pt>
                <c:pt idx="172">
                  <c:v>45557</c:v>
                </c:pt>
                <c:pt idx="173">
                  <c:v>45571</c:v>
                </c:pt>
                <c:pt idx="174">
                  <c:v>45585</c:v>
                </c:pt>
                <c:pt idx="175">
                  <c:v>45599</c:v>
                </c:pt>
                <c:pt idx="176">
                  <c:v>45613</c:v>
                </c:pt>
                <c:pt idx="177">
                  <c:v>45627</c:v>
                </c:pt>
                <c:pt idx="178">
                  <c:v>45641</c:v>
                </c:pt>
                <c:pt idx="179">
                  <c:v>45655</c:v>
                </c:pt>
                <c:pt idx="180">
                  <c:v>45669</c:v>
                </c:pt>
                <c:pt idx="181">
                  <c:v>45683</c:v>
                </c:pt>
                <c:pt idx="182">
                  <c:v>45697</c:v>
                </c:pt>
                <c:pt idx="183">
                  <c:v>45711</c:v>
                </c:pt>
                <c:pt idx="184">
                  <c:v>45725</c:v>
                </c:pt>
                <c:pt idx="185">
                  <c:v>45739</c:v>
                </c:pt>
                <c:pt idx="186">
                  <c:v>45753</c:v>
                </c:pt>
                <c:pt idx="187">
                  <c:v>45767</c:v>
                </c:pt>
                <c:pt idx="188">
                  <c:v>45781</c:v>
                </c:pt>
                <c:pt idx="189">
                  <c:v>45795</c:v>
                </c:pt>
                <c:pt idx="190">
                  <c:v>45809</c:v>
                </c:pt>
                <c:pt idx="191">
                  <c:v>45823</c:v>
                </c:pt>
                <c:pt idx="192">
                  <c:v>45837</c:v>
                </c:pt>
                <c:pt idx="193">
                  <c:v>45851</c:v>
                </c:pt>
                <c:pt idx="194">
                  <c:v>45865</c:v>
                </c:pt>
                <c:pt idx="195">
                  <c:v>45879</c:v>
                </c:pt>
                <c:pt idx="196">
                  <c:v>45893</c:v>
                </c:pt>
                <c:pt idx="197">
                  <c:v>45907</c:v>
                </c:pt>
                <c:pt idx="198">
                  <c:v>45937</c:v>
                </c:pt>
                <c:pt idx="199">
                  <c:v>45967</c:v>
                </c:pt>
                <c:pt idx="200">
                  <c:v>45997</c:v>
                </c:pt>
                <c:pt idx="201">
                  <c:v>46027</c:v>
                </c:pt>
                <c:pt idx="202">
                  <c:v>46057</c:v>
                </c:pt>
                <c:pt idx="203">
                  <c:v>46087</c:v>
                </c:pt>
                <c:pt idx="204">
                  <c:v>46117</c:v>
                </c:pt>
                <c:pt idx="205">
                  <c:v>46147</c:v>
                </c:pt>
                <c:pt idx="206">
                  <c:v>46177</c:v>
                </c:pt>
                <c:pt idx="207">
                  <c:v>46207</c:v>
                </c:pt>
                <c:pt idx="208">
                  <c:v>46237</c:v>
                </c:pt>
                <c:pt idx="209">
                  <c:v>46267</c:v>
                </c:pt>
                <c:pt idx="210">
                  <c:v>46297</c:v>
                </c:pt>
                <c:pt idx="211">
                  <c:v>46327</c:v>
                </c:pt>
                <c:pt idx="212">
                  <c:v>46357</c:v>
                </c:pt>
                <c:pt idx="213">
                  <c:v>46387</c:v>
                </c:pt>
                <c:pt idx="214">
                  <c:v>46417</c:v>
                </c:pt>
                <c:pt idx="215">
                  <c:v>46447</c:v>
                </c:pt>
                <c:pt idx="216">
                  <c:v>46477</c:v>
                </c:pt>
                <c:pt idx="217">
                  <c:v>46507</c:v>
                </c:pt>
                <c:pt idx="218">
                  <c:v>46537</c:v>
                </c:pt>
                <c:pt idx="219">
                  <c:v>46567</c:v>
                </c:pt>
                <c:pt idx="220">
                  <c:v>46597</c:v>
                </c:pt>
                <c:pt idx="221">
                  <c:v>46627</c:v>
                </c:pt>
                <c:pt idx="222">
                  <c:v>46657</c:v>
                </c:pt>
                <c:pt idx="223">
                  <c:v>46687</c:v>
                </c:pt>
                <c:pt idx="224">
                  <c:v>46717</c:v>
                </c:pt>
                <c:pt idx="225">
                  <c:v>46747</c:v>
                </c:pt>
                <c:pt idx="226">
                  <c:v>46777</c:v>
                </c:pt>
                <c:pt idx="227">
                  <c:v>46807</c:v>
                </c:pt>
                <c:pt idx="228">
                  <c:v>46837</c:v>
                </c:pt>
                <c:pt idx="229">
                  <c:v>46867</c:v>
                </c:pt>
                <c:pt idx="230">
                  <c:v>46897</c:v>
                </c:pt>
                <c:pt idx="231">
                  <c:v>46927</c:v>
                </c:pt>
                <c:pt idx="232">
                  <c:v>46957</c:v>
                </c:pt>
                <c:pt idx="233">
                  <c:v>46987</c:v>
                </c:pt>
                <c:pt idx="234">
                  <c:v>47017</c:v>
                </c:pt>
                <c:pt idx="235">
                  <c:v>47047</c:v>
                </c:pt>
                <c:pt idx="236">
                  <c:v>47077</c:v>
                </c:pt>
                <c:pt idx="237">
                  <c:v>47107</c:v>
                </c:pt>
                <c:pt idx="238">
                  <c:v>47137</c:v>
                </c:pt>
                <c:pt idx="239">
                  <c:v>47167</c:v>
                </c:pt>
                <c:pt idx="240">
                  <c:v>47197</c:v>
                </c:pt>
                <c:pt idx="241">
                  <c:v>47227</c:v>
                </c:pt>
                <c:pt idx="242">
                  <c:v>47257</c:v>
                </c:pt>
                <c:pt idx="243">
                  <c:v>47287</c:v>
                </c:pt>
                <c:pt idx="244">
                  <c:v>47317</c:v>
                </c:pt>
                <c:pt idx="245">
                  <c:v>47347</c:v>
                </c:pt>
                <c:pt idx="246">
                  <c:v>47377</c:v>
                </c:pt>
                <c:pt idx="247">
                  <c:v>47407</c:v>
                </c:pt>
                <c:pt idx="248">
                  <c:v>47437</c:v>
                </c:pt>
                <c:pt idx="249">
                  <c:v>47467</c:v>
                </c:pt>
                <c:pt idx="250">
                  <c:v>47497</c:v>
                </c:pt>
                <c:pt idx="251">
                  <c:v>47527</c:v>
                </c:pt>
                <c:pt idx="252">
                  <c:v>47557</c:v>
                </c:pt>
                <c:pt idx="253">
                  <c:v>47587</c:v>
                </c:pt>
                <c:pt idx="254">
                  <c:v>47617</c:v>
                </c:pt>
                <c:pt idx="255">
                  <c:v>47647</c:v>
                </c:pt>
                <c:pt idx="256">
                  <c:v>47677</c:v>
                </c:pt>
                <c:pt idx="257">
                  <c:v>47707</c:v>
                </c:pt>
                <c:pt idx="258">
                  <c:v>47737</c:v>
                </c:pt>
                <c:pt idx="259">
                  <c:v>47767</c:v>
                </c:pt>
                <c:pt idx="260">
                  <c:v>47797</c:v>
                </c:pt>
                <c:pt idx="261">
                  <c:v>47827</c:v>
                </c:pt>
                <c:pt idx="262">
                  <c:v>47857</c:v>
                </c:pt>
                <c:pt idx="263">
                  <c:v>47887</c:v>
                </c:pt>
                <c:pt idx="264">
                  <c:v>47917</c:v>
                </c:pt>
                <c:pt idx="265">
                  <c:v>47947</c:v>
                </c:pt>
                <c:pt idx="266">
                  <c:v>47977</c:v>
                </c:pt>
                <c:pt idx="267">
                  <c:v>48007</c:v>
                </c:pt>
                <c:pt idx="268">
                  <c:v>48037</c:v>
                </c:pt>
                <c:pt idx="269">
                  <c:v>48067</c:v>
                </c:pt>
                <c:pt idx="270">
                  <c:v>48097</c:v>
                </c:pt>
                <c:pt idx="271">
                  <c:v>48127</c:v>
                </c:pt>
                <c:pt idx="272">
                  <c:v>48157</c:v>
                </c:pt>
                <c:pt idx="273">
                  <c:v>48187</c:v>
                </c:pt>
                <c:pt idx="274">
                  <c:v>48217</c:v>
                </c:pt>
                <c:pt idx="275">
                  <c:v>48247</c:v>
                </c:pt>
                <c:pt idx="276">
                  <c:v>48277</c:v>
                </c:pt>
                <c:pt idx="277">
                  <c:v>48307</c:v>
                </c:pt>
                <c:pt idx="278">
                  <c:v>48337</c:v>
                </c:pt>
                <c:pt idx="279">
                  <c:v>48367</c:v>
                </c:pt>
                <c:pt idx="280">
                  <c:v>48397</c:v>
                </c:pt>
                <c:pt idx="281">
                  <c:v>48427</c:v>
                </c:pt>
                <c:pt idx="282">
                  <c:v>48457</c:v>
                </c:pt>
                <c:pt idx="283">
                  <c:v>48487</c:v>
                </c:pt>
                <c:pt idx="284">
                  <c:v>48517</c:v>
                </c:pt>
                <c:pt idx="285">
                  <c:v>48547</c:v>
                </c:pt>
                <c:pt idx="286">
                  <c:v>48577</c:v>
                </c:pt>
                <c:pt idx="287">
                  <c:v>48607</c:v>
                </c:pt>
                <c:pt idx="288">
                  <c:v>48637</c:v>
                </c:pt>
                <c:pt idx="289">
                  <c:v>48667</c:v>
                </c:pt>
                <c:pt idx="290">
                  <c:v>48697</c:v>
                </c:pt>
                <c:pt idx="291">
                  <c:v>48727</c:v>
                </c:pt>
                <c:pt idx="292">
                  <c:v>48757</c:v>
                </c:pt>
                <c:pt idx="293">
                  <c:v>48787</c:v>
                </c:pt>
                <c:pt idx="294">
                  <c:v>48817</c:v>
                </c:pt>
                <c:pt idx="295">
                  <c:v>48847</c:v>
                </c:pt>
              </c:numCache>
            </c:numRef>
          </c:cat>
          <c:val>
            <c:numRef>
              <c:f>USDOisCurve!$O$2:$O$297</c:f>
              <c:numCache>
                <c:formatCode>0.00%</c:formatCode>
                <c:ptCount val="296"/>
                <c:pt idx="0">
                  <c:v>1.1323330515292704E-2</c:v>
                </c:pt>
                <c:pt idx="1">
                  <c:v>1.1318036080028888E-2</c:v>
                </c:pt>
                <c:pt idx="2">
                  <c:v>1.131315002228374E-2</c:v>
                </c:pt>
                <c:pt idx="3">
                  <c:v>1.1305867335249362E-2</c:v>
                </c:pt>
                <c:pt idx="4">
                  <c:v>1.1304741234036369E-2</c:v>
                </c:pt>
                <c:pt idx="5">
                  <c:v>1.1297770350360678E-2</c:v>
                </c:pt>
                <c:pt idx="6">
                  <c:v>1.1293897638016692E-2</c:v>
                </c:pt>
                <c:pt idx="7">
                  <c:v>1.1660915175503082E-2</c:v>
                </c:pt>
                <c:pt idx="8">
                  <c:v>1.2150279925692445E-2</c:v>
                </c:pt>
                <c:pt idx="9">
                  <c:v>1.2150279925692445E-2</c:v>
                </c:pt>
                <c:pt idx="10">
                  <c:v>1.2150279925692445E-2</c:v>
                </c:pt>
                <c:pt idx="11">
                  <c:v>1.2150279925692445E-2</c:v>
                </c:pt>
                <c:pt idx="12">
                  <c:v>1.2150279925692445E-2</c:v>
                </c:pt>
                <c:pt idx="13">
                  <c:v>1.2150279925692445E-2</c:v>
                </c:pt>
                <c:pt idx="14">
                  <c:v>1.293488174186024E-2</c:v>
                </c:pt>
                <c:pt idx="15">
                  <c:v>1.29952367052608E-2</c:v>
                </c:pt>
                <c:pt idx="16">
                  <c:v>1.2995236705266588E-2</c:v>
                </c:pt>
                <c:pt idx="17">
                  <c:v>1.2995236705266588E-2</c:v>
                </c:pt>
                <c:pt idx="18">
                  <c:v>1.2995236705266588E-2</c:v>
                </c:pt>
                <c:pt idx="19">
                  <c:v>1.29952367052608E-2</c:v>
                </c:pt>
                <c:pt idx="20">
                  <c:v>1.2995236705266588E-2</c:v>
                </c:pt>
                <c:pt idx="21">
                  <c:v>1.29952367052608E-2</c:v>
                </c:pt>
                <c:pt idx="22">
                  <c:v>1.2995236705266588E-2</c:v>
                </c:pt>
                <c:pt idx="23">
                  <c:v>1.29952367052608E-2</c:v>
                </c:pt>
                <c:pt idx="24">
                  <c:v>1.29952367052608E-2</c:v>
                </c:pt>
                <c:pt idx="25">
                  <c:v>1.2995236705266588E-2</c:v>
                </c:pt>
                <c:pt idx="26">
                  <c:v>1.2995236705266588E-2</c:v>
                </c:pt>
                <c:pt idx="27">
                  <c:v>1.4414339484164802E-2</c:v>
                </c:pt>
                <c:pt idx="28">
                  <c:v>1.480138091384293E-2</c:v>
                </c:pt>
                <c:pt idx="29">
                  <c:v>1.480138091384293E-2</c:v>
                </c:pt>
                <c:pt idx="30">
                  <c:v>1.480138091384293E-2</c:v>
                </c:pt>
                <c:pt idx="31">
                  <c:v>1.480138091384293E-2</c:v>
                </c:pt>
                <c:pt idx="32">
                  <c:v>1.480138091384293E-2</c:v>
                </c:pt>
                <c:pt idx="33">
                  <c:v>1.480138091384293E-2</c:v>
                </c:pt>
                <c:pt idx="34">
                  <c:v>1.480138091384293E-2</c:v>
                </c:pt>
                <c:pt idx="35">
                  <c:v>1.480138091384293E-2</c:v>
                </c:pt>
                <c:pt idx="36">
                  <c:v>1.480138091384293E-2</c:v>
                </c:pt>
                <c:pt idx="37">
                  <c:v>1.480138091384293E-2</c:v>
                </c:pt>
                <c:pt idx="38">
                  <c:v>1.480138091384293E-2</c:v>
                </c:pt>
                <c:pt idx="39">
                  <c:v>1.4801380913837139E-2</c:v>
                </c:pt>
                <c:pt idx="40">
                  <c:v>1.480138091384293E-2</c:v>
                </c:pt>
                <c:pt idx="41">
                  <c:v>1.480138091384293E-2</c:v>
                </c:pt>
                <c:pt idx="42">
                  <c:v>1.480138091384293E-2</c:v>
                </c:pt>
                <c:pt idx="43">
                  <c:v>1.480138091384293E-2</c:v>
                </c:pt>
                <c:pt idx="44">
                  <c:v>1.480138091384293E-2</c:v>
                </c:pt>
                <c:pt idx="45">
                  <c:v>1.4801380913837139E-2</c:v>
                </c:pt>
                <c:pt idx="46">
                  <c:v>1.480138091384293E-2</c:v>
                </c:pt>
                <c:pt idx="47">
                  <c:v>1.480138091384293E-2</c:v>
                </c:pt>
                <c:pt idx="48">
                  <c:v>1.480138091384293E-2</c:v>
                </c:pt>
                <c:pt idx="49">
                  <c:v>1.480138091384293E-2</c:v>
                </c:pt>
                <c:pt idx="50">
                  <c:v>1.480138091384293E-2</c:v>
                </c:pt>
                <c:pt idx="51">
                  <c:v>1.480138091384293E-2</c:v>
                </c:pt>
                <c:pt idx="52">
                  <c:v>1.480138091384293E-2</c:v>
                </c:pt>
                <c:pt idx="53">
                  <c:v>1.5732300019419516E-2</c:v>
                </c:pt>
                <c:pt idx="54">
                  <c:v>1.6104676963456837E-2</c:v>
                </c:pt>
                <c:pt idx="55">
                  <c:v>1.6104676963456837E-2</c:v>
                </c:pt>
                <c:pt idx="56">
                  <c:v>1.6104676963456837E-2</c:v>
                </c:pt>
                <c:pt idx="57">
                  <c:v>1.6104676963456837E-2</c:v>
                </c:pt>
                <c:pt idx="58">
                  <c:v>1.6104676963456837E-2</c:v>
                </c:pt>
                <c:pt idx="59">
                  <c:v>1.6104676963456837E-2</c:v>
                </c:pt>
                <c:pt idx="60">
                  <c:v>1.6104676963456837E-2</c:v>
                </c:pt>
                <c:pt idx="61">
                  <c:v>1.6104676963456837E-2</c:v>
                </c:pt>
                <c:pt idx="62">
                  <c:v>1.6104676963456837E-2</c:v>
                </c:pt>
                <c:pt idx="63">
                  <c:v>1.6104676963456837E-2</c:v>
                </c:pt>
                <c:pt idx="64">
                  <c:v>1.6104676963456837E-2</c:v>
                </c:pt>
                <c:pt idx="65">
                  <c:v>1.6104676963456837E-2</c:v>
                </c:pt>
                <c:pt idx="66">
                  <c:v>1.6104676963456837E-2</c:v>
                </c:pt>
                <c:pt idx="67">
                  <c:v>1.6104676963456837E-2</c:v>
                </c:pt>
                <c:pt idx="68">
                  <c:v>1.6104676963456837E-2</c:v>
                </c:pt>
                <c:pt idx="69">
                  <c:v>1.6104676963456837E-2</c:v>
                </c:pt>
                <c:pt idx="70">
                  <c:v>1.6104676963456837E-2</c:v>
                </c:pt>
                <c:pt idx="71">
                  <c:v>1.6104676963462627E-2</c:v>
                </c:pt>
                <c:pt idx="72">
                  <c:v>1.6104676963456837E-2</c:v>
                </c:pt>
                <c:pt idx="73">
                  <c:v>1.6104676963456837E-2</c:v>
                </c:pt>
                <c:pt idx="74">
                  <c:v>1.6104676963456837E-2</c:v>
                </c:pt>
                <c:pt idx="75">
                  <c:v>1.6104676963456837E-2</c:v>
                </c:pt>
                <c:pt idx="76">
                  <c:v>1.6104676963456837E-2</c:v>
                </c:pt>
                <c:pt idx="77">
                  <c:v>1.6104676963456837E-2</c:v>
                </c:pt>
                <c:pt idx="78">
                  <c:v>1.6104676963456837E-2</c:v>
                </c:pt>
                <c:pt idx="79">
                  <c:v>1.6871946418903612E-2</c:v>
                </c:pt>
                <c:pt idx="80">
                  <c:v>1.7895007462953343E-2</c:v>
                </c:pt>
                <c:pt idx="81">
                  <c:v>1.7895007462947556E-2</c:v>
                </c:pt>
                <c:pt idx="82">
                  <c:v>1.7895007462947556E-2</c:v>
                </c:pt>
                <c:pt idx="83">
                  <c:v>1.7895007462947556E-2</c:v>
                </c:pt>
                <c:pt idx="84">
                  <c:v>1.7895007462947556E-2</c:v>
                </c:pt>
                <c:pt idx="85">
                  <c:v>1.7895007462947556E-2</c:v>
                </c:pt>
                <c:pt idx="86">
                  <c:v>1.7895007462947556E-2</c:v>
                </c:pt>
                <c:pt idx="87">
                  <c:v>1.7895007462947556E-2</c:v>
                </c:pt>
                <c:pt idx="88">
                  <c:v>1.7895007462953343E-2</c:v>
                </c:pt>
                <c:pt idx="89">
                  <c:v>1.7895007462947556E-2</c:v>
                </c:pt>
                <c:pt idx="90">
                  <c:v>1.7895007462947556E-2</c:v>
                </c:pt>
                <c:pt idx="91">
                  <c:v>1.7895007462947556E-2</c:v>
                </c:pt>
                <c:pt idx="92">
                  <c:v>1.7895007462953343E-2</c:v>
                </c:pt>
                <c:pt idx="93">
                  <c:v>1.7895007462953343E-2</c:v>
                </c:pt>
                <c:pt idx="94">
                  <c:v>1.7895007462947556E-2</c:v>
                </c:pt>
                <c:pt idx="95">
                  <c:v>1.7895007462947556E-2</c:v>
                </c:pt>
                <c:pt idx="96">
                  <c:v>1.7895007462947556E-2</c:v>
                </c:pt>
                <c:pt idx="97">
                  <c:v>1.7895007462947556E-2</c:v>
                </c:pt>
                <c:pt idx="98">
                  <c:v>1.7895007462953343E-2</c:v>
                </c:pt>
                <c:pt idx="99">
                  <c:v>1.7895007462947556E-2</c:v>
                </c:pt>
                <c:pt idx="100">
                  <c:v>1.7895007462947556E-2</c:v>
                </c:pt>
                <c:pt idx="101">
                  <c:v>1.7895007462947556E-2</c:v>
                </c:pt>
                <c:pt idx="102">
                  <c:v>1.7895007462953343E-2</c:v>
                </c:pt>
                <c:pt idx="103">
                  <c:v>1.7895007462947556E-2</c:v>
                </c:pt>
                <c:pt idx="104">
                  <c:v>1.7895007462947556E-2</c:v>
                </c:pt>
                <c:pt idx="105">
                  <c:v>1.7895007462947556E-2</c:v>
                </c:pt>
                <c:pt idx="106">
                  <c:v>1.7895007462953343E-2</c:v>
                </c:pt>
                <c:pt idx="107">
                  <c:v>1.7895007462947556E-2</c:v>
                </c:pt>
                <c:pt idx="108">
                  <c:v>1.7895007462953343E-2</c:v>
                </c:pt>
                <c:pt idx="109">
                  <c:v>1.7895007462947556E-2</c:v>
                </c:pt>
                <c:pt idx="110">
                  <c:v>1.7895007462947556E-2</c:v>
                </c:pt>
                <c:pt idx="111">
                  <c:v>1.7895007462947556E-2</c:v>
                </c:pt>
                <c:pt idx="112">
                  <c:v>1.7895007462953343E-2</c:v>
                </c:pt>
                <c:pt idx="113">
                  <c:v>1.7895007462947556E-2</c:v>
                </c:pt>
                <c:pt idx="114">
                  <c:v>1.7895007462953343E-2</c:v>
                </c:pt>
                <c:pt idx="115">
                  <c:v>1.7895007462947556E-2</c:v>
                </c:pt>
                <c:pt idx="116">
                  <c:v>1.7895007462947556E-2</c:v>
                </c:pt>
                <c:pt idx="117">
                  <c:v>1.7895007462947556E-2</c:v>
                </c:pt>
                <c:pt idx="118">
                  <c:v>1.7895007462947556E-2</c:v>
                </c:pt>
                <c:pt idx="119">
                  <c:v>1.7895007462947556E-2</c:v>
                </c:pt>
                <c:pt idx="120">
                  <c:v>1.7895007462953343E-2</c:v>
                </c:pt>
                <c:pt idx="121">
                  <c:v>1.7895007462947556E-2</c:v>
                </c:pt>
                <c:pt idx="122">
                  <c:v>1.7895007462947556E-2</c:v>
                </c:pt>
                <c:pt idx="123">
                  <c:v>1.7895007462953343E-2</c:v>
                </c:pt>
                <c:pt idx="124">
                  <c:v>1.7895007462947556E-2</c:v>
                </c:pt>
                <c:pt idx="125">
                  <c:v>1.7895007462947556E-2</c:v>
                </c:pt>
                <c:pt idx="126">
                  <c:v>1.7895007462953343E-2</c:v>
                </c:pt>
                <c:pt idx="127">
                  <c:v>1.7895007462947556E-2</c:v>
                </c:pt>
                <c:pt idx="128">
                  <c:v>1.7895007462953343E-2</c:v>
                </c:pt>
                <c:pt idx="129">
                  <c:v>1.7895007462953343E-2</c:v>
                </c:pt>
                <c:pt idx="130">
                  <c:v>1.7895007462947556E-2</c:v>
                </c:pt>
                <c:pt idx="131">
                  <c:v>1.9057545785054714E-2</c:v>
                </c:pt>
                <c:pt idx="132">
                  <c:v>2.1150245308999321E-2</c:v>
                </c:pt>
                <c:pt idx="133">
                  <c:v>2.1150245308999321E-2</c:v>
                </c:pt>
                <c:pt idx="134">
                  <c:v>2.1150245308999321E-2</c:v>
                </c:pt>
                <c:pt idx="135">
                  <c:v>2.1150245308999321E-2</c:v>
                </c:pt>
                <c:pt idx="136">
                  <c:v>2.1150245308999321E-2</c:v>
                </c:pt>
                <c:pt idx="137">
                  <c:v>2.1150245308999321E-2</c:v>
                </c:pt>
                <c:pt idx="138">
                  <c:v>2.1150245308999321E-2</c:v>
                </c:pt>
                <c:pt idx="139">
                  <c:v>2.1150245308999321E-2</c:v>
                </c:pt>
                <c:pt idx="140">
                  <c:v>2.1150245308999321E-2</c:v>
                </c:pt>
                <c:pt idx="141">
                  <c:v>2.1150245308999321E-2</c:v>
                </c:pt>
                <c:pt idx="142">
                  <c:v>2.1150245308999321E-2</c:v>
                </c:pt>
                <c:pt idx="143">
                  <c:v>2.1150245308999321E-2</c:v>
                </c:pt>
                <c:pt idx="144">
                  <c:v>2.1150245308999321E-2</c:v>
                </c:pt>
                <c:pt idx="145">
                  <c:v>2.1150245308999321E-2</c:v>
                </c:pt>
                <c:pt idx="146">
                  <c:v>2.1150245308999321E-2</c:v>
                </c:pt>
                <c:pt idx="147">
                  <c:v>2.1150245308999321E-2</c:v>
                </c:pt>
                <c:pt idx="148">
                  <c:v>2.1150245308999321E-2</c:v>
                </c:pt>
                <c:pt idx="149">
                  <c:v>2.1150245308999321E-2</c:v>
                </c:pt>
                <c:pt idx="150">
                  <c:v>2.1150245308999321E-2</c:v>
                </c:pt>
                <c:pt idx="151">
                  <c:v>2.1150245309005111E-2</c:v>
                </c:pt>
                <c:pt idx="152">
                  <c:v>2.1150245308999321E-2</c:v>
                </c:pt>
                <c:pt idx="153">
                  <c:v>2.1150245308999321E-2</c:v>
                </c:pt>
                <c:pt idx="154">
                  <c:v>2.1150245308999321E-2</c:v>
                </c:pt>
                <c:pt idx="155">
                  <c:v>2.1150245308999321E-2</c:v>
                </c:pt>
                <c:pt idx="156">
                  <c:v>2.1150245308999321E-2</c:v>
                </c:pt>
                <c:pt idx="157">
                  <c:v>2.1150245308999321E-2</c:v>
                </c:pt>
                <c:pt idx="158">
                  <c:v>2.1150245308999321E-2</c:v>
                </c:pt>
                <c:pt idx="159">
                  <c:v>2.1150245308999321E-2</c:v>
                </c:pt>
                <c:pt idx="160">
                  <c:v>2.1150245308999321E-2</c:v>
                </c:pt>
                <c:pt idx="161">
                  <c:v>2.1150245308999321E-2</c:v>
                </c:pt>
                <c:pt idx="162">
                  <c:v>2.1150245308999321E-2</c:v>
                </c:pt>
                <c:pt idx="163">
                  <c:v>2.1150245308999321E-2</c:v>
                </c:pt>
                <c:pt idx="164">
                  <c:v>2.1150245308999321E-2</c:v>
                </c:pt>
                <c:pt idx="165">
                  <c:v>2.1150245308999321E-2</c:v>
                </c:pt>
                <c:pt idx="166">
                  <c:v>2.1150245308999321E-2</c:v>
                </c:pt>
                <c:pt idx="167">
                  <c:v>2.1150245308999321E-2</c:v>
                </c:pt>
                <c:pt idx="168">
                  <c:v>2.1150245308999321E-2</c:v>
                </c:pt>
                <c:pt idx="169">
                  <c:v>2.1150245308999321E-2</c:v>
                </c:pt>
                <c:pt idx="170">
                  <c:v>2.1150245308999321E-2</c:v>
                </c:pt>
                <c:pt idx="171">
                  <c:v>2.1150245308999321E-2</c:v>
                </c:pt>
                <c:pt idx="172">
                  <c:v>2.1150245308999321E-2</c:v>
                </c:pt>
                <c:pt idx="173">
                  <c:v>2.1150245308999321E-2</c:v>
                </c:pt>
                <c:pt idx="174">
                  <c:v>2.1150245308999321E-2</c:v>
                </c:pt>
                <c:pt idx="175">
                  <c:v>2.1150245308999321E-2</c:v>
                </c:pt>
                <c:pt idx="176">
                  <c:v>2.1150245308999321E-2</c:v>
                </c:pt>
                <c:pt idx="177">
                  <c:v>2.1150245308999321E-2</c:v>
                </c:pt>
                <c:pt idx="178">
                  <c:v>2.1150245308999321E-2</c:v>
                </c:pt>
                <c:pt idx="179">
                  <c:v>2.1150245308999321E-2</c:v>
                </c:pt>
                <c:pt idx="180">
                  <c:v>2.1150245308999321E-2</c:v>
                </c:pt>
                <c:pt idx="181">
                  <c:v>2.1150245308999321E-2</c:v>
                </c:pt>
                <c:pt idx="182">
                  <c:v>2.1150245308999321E-2</c:v>
                </c:pt>
                <c:pt idx="183">
                  <c:v>2.1150245308999321E-2</c:v>
                </c:pt>
                <c:pt idx="184">
                  <c:v>2.1150245308999321E-2</c:v>
                </c:pt>
                <c:pt idx="185">
                  <c:v>2.1150245308999321E-2</c:v>
                </c:pt>
                <c:pt idx="186">
                  <c:v>2.1150245308999321E-2</c:v>
                </c:pt>
                <c:pt idx="187">
                  <c:v>2.1150245308999321E-2</c:v>
                </c:pt>
                <c:pt idx="188">
                  <c:v>2.1150245308999321E-2</c:v>
                </c:pt>
                <c:pt idx="189">
                  <c:v>2.1150245308999321E-2</c:v>
                </c:pt>
                <c:pt idx="190">
                  <c:v>2.1150245308999321E-2</c:v>
                </c:pt>
                <c:pt idx="191">
                  <c:v>2.1150245308999321E-2</c:v>
                </c:pt>
                <c:pt idx="192">
                  <c:v>2.1150245308999321E-2</c:v>
                </c:pt>
                <c:pt idx="193">
                  <c:v>2.1150245308999321E-2</c:v>
                </c:pt>
                <c:pt idx="194">
                  <c:v>2.1150245308999321E-2</c:v>
                </c:pt>
                <c:pt idx="195">
                  <c:v>2.1150245308999321E-2</c:v>
                </c:pt>
                <c:pt idx="196">
                  <c:v>2.1150245308999321E-2</c:v>
                </c:pt>
                <c:pt idx="197">
                  <c:v>2.1150245309005111E-2</c:v>
                </c:pt>
                <c:pt idx="198">
                  <c:v>2.1160050243888489E-2</c:v>
                </c:pt>
                <c:pt idx="199">
                  <c:v>2.1160050243888489E-2</c:v>
                </c:pt>
                <c:pt idx="200">
                  <c:v>2.1160050243891188E-2</c:v>
                </c:pt>
                <c:pt idx="201">
                  <c:v>2.1160050243891188E-2</c:v>
                </c:pt>
                <c:pt idx="202">
                  <c:v>2.1160050243891188E-2</c:v>
                </c:pt>
                <c:pt idx="203">
                  <c:v>2.1160050243888489E-2</c:v>
                </c:pt>
                <c:pt idx="204">
                  <c:v>2.1160050243888489E-2</c:v>
                </c:pt>
                <c:pt idx="205">
                  <c:v>2.1160050243891188E-2</c:v>
                </c:pt>
                <c:pt idx="206">
                  <c:v>2.1160050243891188E-2</c:v>
                </c:pt>
                <c:pt idx="207">
                  <c:v>2.1160050243888489E-2</c:v>
                </c:pt>
                <c:pt idx="208">
                  <c:v>2.1160050243891188E-2</c:v>
                </c:pt>
                <c:pt idx="209">
                  <c:v>2.1160050243888489E-2</c:v>
                </c:pt>
                <c:pt idx="210">
                  <c:v>2.1160050243888489E-2</c:v>
                </c:pt>
                <c:pt idx="211">
                  <c:v>2.1160050243891188E-2</c:v>
                </c:pt>
                <c:pt idx="212">
                  <c:v>2.1160050243891188E-2</c:v>
                </c:pt>
                <c:pt idx="213">
                  <c:v>2.1160050243888489E-2</c:v>
                </c:pt>
                <c:pt idx="214">
                  <c:v>2.1160050243888489E-2</c:v>
                </c:pt>
                <c:pt idx="215">
                  <c:v>2.1160050243891188E-2</c:v>
                </c:pt>
                <c:pt idx="216">
                  <c:v>2.1160050243888489E-2</c:v>
                </c:pt>
                <c:pt idx="217">
                  <c:v>2.1160050243888489E-2</c:v>
                </c:pt>
                <c:pt idx="218">
                  <c:v>2.1160050243891188E-2</c:v>
                </c:pt>
                <c:pt idx="219">
                  <c:v>2.1160050243891188E-2</c:v>
                </c:pt>
                <c:pt idx="220">
                  <c:v>2.1160050243891188E-2</c:v>
                </c:pt>
                <c:pt idx="221">
                  <c:v>2.1160050243888489E-2</c:v>
                </c:pt>
                <c:pt idx="222">
                  <c:v>2.1160050243888489E-2</c:v>
                </c:pt>
                <c:pt idx="223">
                  <c:v>2.1160050243891188E-2</c:v>
                </c:pt>
                <c:pt idx="224">
                  <c:v>2.1160050243891188E-2</c:v>
                </c:pt>
                <c:pt idx="225">
                  <c:v>2.1160050243888489E-2</c:v>
                </c:pt>
                <c:pt idx="226">
                  <c:v>2.1160050243891188E-2</c:v>
                </c:pt>
                <c:pt idx="227">
                  <c:v>2.1213525049727327E-2</c:v>
                </c:pt>
                <c:pt idx="228">
                  <c:v>2.1962196967430514E-2</c:v>
                </c:pt>
                <c:pt idx="229">
                  <c:v>2.1962196967430514E-2</c:v>
                </c:pt>
                <c:pt idx="230">
                  <c:v>2.1962196967430514E-2</c:v>
                </c:pt>
                <c:pt idx="231">
                  <c:v>2.1962196967430514E-2</c:v>
                </c:pt>
                <c:pt idx="232">
                  <c:v>2.1962196967430514E-2</c:v>
                </c:pt>
                <c:pt idx="233">
                  <c:v>2.1962196967430514E-2</c:v>
                </c:pt>
                <c:pt idx="234">
                  <c:v>2.1962196967430514E-2</c:v>
                </c:pt>
                <c:pt idx="235">
                  <c:v>2.1962196967430514E-2</c:v>
                </c:pt>
                <c:pt idx="236">
                  <c:v>2.1962196967430514E-2</c:v>
                </c:pt>
                <c:pt idx="237">
                  <c:v>2.1962196967430514E-2</c:v>
                </c:pt>
                <c:pt idx="238">
                  <c:v>2.1962196967430514E-2</c:v>
                </c:pt>
                <c:pt idx="239">
                  <c:v>2.1962196967430514E-2</c:v>
                </c:pt>
                <c:pt idx="240">
                  <c:v>2.1962196967430514E-2</c:v>
                </c:pt>
                <c:pt idx="241">
                  <c:v>2.1962196967427811E-2</c:v>
                </c:pt>
                <c:pt idx="242">
                  <c:v>2.1962196967430514E-2</c:v>
                </c:pt>
                <c:pt idx="243">
                  <c:v>2.1962196967430514E-2</c:v>
                </c:pt>
                <c:pt idx="244">
                  <c:v>2.1962196967430514E-2</c:v>
                </c:pt>
                <c:pt idx="245">
                  <c:v>2.1962196967430514E-2</c:v>
                </c:pt>
                <c:pt idx="246">
                  <c:v>2.1962196967430514E-2</c:v>
                </c:pt>
                <c:pt idx="247">
                  <c:v>2.1962196967430514E-2</c:v>
                </c:pt>
                <c:pt idx="248">
                  <c:v>2.1962196967430514E-2</c:v>
                </c:pt>
                <c:pt idx="249">
                  <c:v>2.1962196967430514E-2</c:v>
                </c:pt>
                <c:pt idx="250">
                  <c:v>2.1962196967430514E-2</c:v>
                </c:pt>
                <c:pt idx="251">
                  <c:v>2.1962196967430514E-2</c:v>
                </c:pt>
                <c:pt idx="252">
                  <c:v>2.1962196967430514E-2</c:v>
                </c:pt>
                <c:pt idx="253">
                  <c:v>2.1962196967430514E-2</c:v>
                </c:pt>
                <c:pt idx="254">
                  <c:v>2.1962196967430514E-2</c:v>
                </c:pt>
                <c:pt idx="255">
                  <c:v>2.1962196967430514E-2</c:v>
                </c:pt>
                <c:pt idx="256">
                  <c:v>2.1962196967430514E-2</c:v>
                </c:pt>
                <c:pt idx="257">
                  <c:v>2.1962196967427811E-2</c:v>
                </c:pt>
                <c:pt idx="258">
                  <c:v>2.1962196967430514E-2</c:v>
                </c:pt>
                <c:pt idx="259">
                  <c:v>2.1962196967430514E-2</c:v>
                </c:pt>
                <c:pt idx="260">
                  <c:v>2.1962196967430514E-2</c:v>
                </c:pt>
                <c:pt idx="261">
                  <c:v>2.1962196967430514E-2</c:v>
                </c:pt>
                <c:pt idx="262">
                  <c:v>2.1962196967430514E-2</c:v>
                </c:pt>
                <c:pt idx="263">
                  <c:v>2.1962196967430514E-2</c:v>
                </c:pt>
                <c:pt idx="264">
                  <c:v>2.1962196967427811E-2</c:v>
                </c:pt>
                <c:pt idx="265">
                  <c:v>2.1962196967430514E-2</c:v>
                </c:pt>
                <c:pt idx="266">
                  <c:v>2.1962196967430514E-2</c:v>
                </c:pt>
                <c:pt idx="267">
                  <c:v>2.1962196967430514E-2</c:v>
                </c:pt>
                <c:pt idx="268">
                  <c:v>2.1962196967430514E-2</c:v>
                </c:pt>
                <c:pt idx="269">
                  <c:v>2.1962196967430514E-2</c:v>
                </c:pt>
                <c:pt idx="270">
                  <c:v>2.1962196967427811E-2</c:v>
                </c:pt>
                <c:pt idx="271">
                  <c:v>2.1962196967430514E-2</c:v>
                </c:pt>
                <c:pt idx="272">
                  <c:v>2.1962196967430514E-2</c:v>
                </c:pt>
                <c:pt idx="273">
                  <c:v>2.1962196967427811E-2</c:v>
                </c:pt>
                <c:pt idx="274">
                  <c:v>2.1962196967430514E-2</c:v>
                </c:pt>
                <c:pt idx="275">
                  <c:v>2.1962196967430514E-2</c:v>
                </c:pt>
                <c:pt idx="276">
                  <c:v>2.1962196967430514E-2</c:v>
                </c:pt>
                <c:pt idx="277">
                  <c:v>2.1962196967427811E-2</c:v>
                </c:pt>
                <c:pt idx="278">
                  <c:v>2.1962196967430514E-2</c:v>
                </c:pt>
                <c:pt idx="279">
                  <c:v>2.1962196967430514E-2</c:v>
                </c:pt>
                <c:pt idx="280">
                  <c:v>2.1962196967430514E-2</c:v>
                </c:pt>
                <c:pt idx="281">
                  <c:v>2.1962196967430514E-2</c:v>
                </c:pt>
                <c:pt idx="282">
                  <c:v>2.1962196967430514E-2</c:v>
                </c:pt>
                <c:pt idx="283">
                  <c:v>2.1962196967430514E-2</c:v>
                </c:pt>
                <c:pt idx="284">
                  <c:v>2.1962196967430514E-2</c:v>
                </c:pt>
                <c:pt idx="285">
                  <c:v>2.1962196967430514E-2</c:v>
                </c:pt>
                <c:pt idx="286">
                  <c:v>2.1962196967430514E-2</c:v>
                </c:pt>
                <c:pt idx="287">
                  <c:v>2.1962196967430514E-2</c:v>
                </c:pt>
                <c:pt idx="288">
                  <c:v>2.1962196967430514E-2</c:v>
                </c:pt>
                <c:pt idx="289">
                  <c:v>2.1962196967427811E-2</c:v>
                </c:pt>
                <c:pt idx="290">
                  <c:v>2.1962196967430514E-2</c:v>
                </c:pt>
                <c:pt idx="291">
                  <c:v>2.1962196967430514E-2</c:v>
                </c:pt>
                <c:pt idx="292">
                  <c:v>2.1962196967430514E-2</c:v>
                </c:pt>
                <c:pt idx="293">
                  <c:v>2.1962196967427811E-2</c:v>
                </c:pt>
                <c:pt idx="294">
                  <c:v>2.1962196967430514E-2</c:v>
                </c:pt>
                <c:pt idx="295">
                  <c:v>2.1962196967430514E-2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EE-41CB-943E-41565583D7F7}"/>
            </c:ext>
          </c:extLst>
        </c:ser>
        <c:ser>
          <c:idx val="2"/>
          <c:order val="1"/>
          <c:tx>
            <c:strRef>
              <c:f>USDOisCurve!$P$1</c:f>
              <c:strCache>
                <c:ptCount val="1"/>
                <c:pt idx="0">
                  <c:v>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USDOisCurve!$M$2:$M$297</c:f>
              <c:numCache>
                <c:formatCode>m/d/yyyy</c:formatCode>
                <c:ptCount val="296"/>
                <c:pt idx="0">
                  <c:v>43149</c:v>
                </c:pt>
                <c:pt idx="1">
                  <c:v>43163</c:v>
                </c:pt>
                <c:pt idx="2">
                  <c:v>43177</c:v>
                </c:pt>
                <c:pt idx="3">
                  <c:v>43191</c:v>
                </c:pt>
                <c:pt idx="4">
                  <c:v>43205</c:v>
                </c:pt>
                <c:pt idx="5">
                  <c:v>43219</c:v>
                </c:pt>
                <c:pt idx="6">
                  <c:v>43233</c:v>
                </c:pt>
                <c:pt idx="7">
                  <c:v>43247</c:v>
                </c:pt>
                <c:pt idx="8">
                  <c:v>43261</c:v>
                </c:pt>
                <c:pt idx="9">
                  <c:v>43275</c:v>
                </c:pt>
                <c:pt idx="10">
                  <c:v>43289</c:v>
                </c:pt>
                <c:pt idx="11">
                  <c:v>43303</c:v>
                </c:pt>
                <c:pt idx="12">
                  <c:v>43317</c:v>
                </c:pt>
                <c:pt idx="13">
                  <c:v>43331</c:v>
                </c:pt>
                <c:pt idx="14">
                  <c:v>43345</c:v>
                </c:pt>
                <c:pt idx="15">
                  <c:v>43359</c:v>
                </c:pt>
                <c:pt idx="16">
                  <c:v>43373</c:v>
                </c:pt>
                <c:pt idx="17">
                  <c:v>43387</c:v>
                </c:pt>
                <c:pt idx="18">
                  <c:v>43401</c:v>
                </c:pt>
                <c:pt idx="19">
                  <c:v>43415</c:v>
                </c:pt>
                <c:pt idx="20">
                  <c:v>43429</c:v>
                </c:pt>
                <c:pt idx="21">
                  <c:v>43443</c:v>
                </c:pt>
                <c:pt idx="22">
                  <c:v>43457</c:v>
                </c:pt>
                <c:pt idx="23">
                  <c:v>43471</c:v>
                </c:pt>
                <c:pt idx="24">
                  <c:v>43485</c:v>
                </c:pt>
                <c:pt idx="25">
                  <c:v>43499</c:v>
                </c:pt>
                <c:pt idx="26">
                  <c:v>43513</c:v>
                </c:pt>
                <c:pt idx="27">
                  <c:v>43527</c:v>
                </c:pt>
                <c:pt idx="28">
                  <c:v>43541</c:v>
                </c:pt>
                <c:pt idx="29">
                  <c:v>43555</c:v>
                </c:pt>
                <c:pt idx="30">
                  <c:v>43569</c:v>
                </c:pt>
                <c:pt idx="31">
                  <c:v>43583</c:v>
                </c:pt>
                <c:pt idx="32">
                  <c:v>43597</c:v>
                </c:pt>
                <c:pt idx="33">
                  <c:v>43611</c:v>
                </c:pt>
                <c:pt idx="34">
                  <c:v>43625</c:v>
                </c:pt>
                <c:pt idx="35">
                  <c:v>43639</c:v>
                </c:pt>
                <c:pt idx="36">
                  <c:v>43653</c:v>
                </c:pt>
                <c:pt idx="37">
                  <c:v>43667</c:v>
                </c:pt>
                <c:pt idx="38">
                  <c:v>43681</c:v>
                </c:pt>
                <c:pt idx="39">
                  <c:v>43695</c:v>
                </c:pt>
                <c:pt idx="40">
                  <c:v>43709</c:v>
                </c:pt>
                <c:pt idx="41">
                  <c:v>43723</c:v>
                </c:pt>
                <c:pt idx="42">
                  <c:v>43737</c:v>
                </c:pt>
                <c:pt idx="43">
                  <c:v>43751</c:v>
                </c:pt>
                <c:pt idx="44">
                  <c:v>43765</c:v>
                </c:pt>
                <c:pt idx="45">
                  <c:v>43779</c:v>
                </c:pt>
                <c:pt idx="46">
                  <c:v>43793</c:v>
                </c:pt>
                <c:pt idx="47">
                  <c:v>43807</c:v>
                </c:pt>
                <c:pt idx="48">
                  <c:v>43821</c:v>
                </c:pt>
                <c:pt idx="49">
                  <c:v>43835</c:v>
                </c:pt>
                <c:pt idx="50">
                  <c:v>43849</c:v>
                </c:pt>
                <c:pt idx="51">
                  <c:v>43863</c:v>
                </c:pt>
                <c:pt idx="52">
                  <c:v>43877</c:v>
                </c:pt>
                <c:pt idx="53">
                  <c:v>43891</c:v>
                </c:pt>
                <c:pt idx="54">
                  <c:v>43905</c:v>
                </c:pt>
                <c:pt idx="55">
                  <c:v>43919</c:v>
                </c:pt>
                <c:pt idx="56">
                  <c:v>43933</c:v>
                </c:pt>
                <c:pt idx="57">
                  <c:v>43947</c:v>
                </c:pt>
                <c:pt idx="58">
                  <c:v>43961</c:v>
                </c:pt>
                <c:pt idx="59">
                  <c:v>43975</c:v>
                </c:pt>
                <c:pt idx="60">
                  <c:v>43989</c:v>
                </c:pt>
                <c:pt idx="61">
                  <c:v>44003</c:v>
                </c:pt>
                <c:pt idx="62">
                  <c:v>44017</c:v>
                </c:pt>
                <c:pt idx="63">
                  <c:v>44031</c:v>
                </c:pt>
                <c:pt idx="64">
                  <c:v>44045</c:v>
                </c:pt>
                <c:pt idx="65">
                  <c:v>44059</c:v>
                </c:pt>
                <c:pt idx="66">
                  <c:v>44073</c:v>
                </c:pt>
                <c:pt idx="67">
                  <c:v>44087</c:v>
                </c:pt>
                <c:pt idx="68">
                  <c:v>44101</c:v>
                </c:pt>
                <c:pt idx="69">
                  <c:v>44115</c:v>
                </c:pt>
                <c:pt idx="70">
                  <c:v>44129</c:v>
                </c:pt>
                <c:pt idx="71">
                  <c:v>44143</c:v>
                </c:pt>
                <c:pt idx="72">
                  <c:v>44157</c:v>
                </c:pt>
                <c:pt idx="73">
                  <c:v>44171</c:v>
                </c:pt>
                <c:pt idx="74">
                  <c:v>44185</c:v>
                </c:pt>
                <c:pt idx="75">
                  <c:v>44199</c:v>
                </c:pt>
                <c:pt idx="76">
                  <c:v>44213</c:v>
                </c:pt>
                <c:pt idx="77">
                  <c:v>44227</c:v>
                </c:pt>
                <c:pt idx="78">
                  <c:v>44241</c:v>
                </c:pt>
                <c:pt idx="79">
                  <c:v>44255</c:v>
                </c:pt>
                <c:pt idx="80">
                  <c:v>44269</c:v>
                </c:pt>
                <c:pt idx="81">
                  <c:v>44283</c:v>
                </c:pt>
                <c:pt idx="82">
                  <c:v>44297</c:v>
                </c:pt>
                <c:pt idx="83">
                  <c:v>44311</c:v>
                </c:pt>
                <c:pt idx="84">
                  <c:v>44325</c:v>
                </c:pt>
                <c:pt idx="85">
                  <c:v>44339</c:v>
                </c:pt>
                <c:pt idx="86">
                  <c:v>44353</c:v>
                </c:pt>
                <c:pt idx="87">
                  <c:v>44367</c:v>
                </c:pt>
                <c:pt idx="88">
                  <c:v>44381</c:v>
                </c:pt>
                <c:pt idx="89">
                  <c:v>44395</c:v>
                </c:pt>
                <c:pt idx="90">
                  <c:v>44409</c:v>
                </c:pt>
                <c:pt idx="91">
                  <c:v>44423</c:v>
                </c:pt>
                <c:pt idx="92">
                  <c:v>44437</c:v>
                </c:pt>
                <c:pt idx="93">
                  <c:v>44451</c:v>
                </c:pt>
                <c:pt idx="94">
                  <c:v>44465</c:v>
                </c:pt>
                <c:pt idx="95">
                  <c:v>44479</c:v>
                </c:pt>
                <c:pt idx="96">
                  <c:v>44493</c:v>
                </c:pt>
                <c:pt idx="97">
                  <c:v>44507</c:v>
                </c:pt>
                <c:pt idx="98">
                  <c:v>44521</c:v>
                </c:pt>
                <c:pt idx="99">
                  <c:v>44535</c:v>
                </c:pt>
                <c:pt idx="100">
                  <c:v>44549</c:v>
                </c:pt>
                <c:pt idx="101">
                  <c:v>44563</c:v>
                </c:pt>
                <c:pt idx="102">
                  <c:v>44577</c:v>
                </c:pt>
                <c:pt idx="103">
                  <c:v>44591</c:v>
                </c:pt>
                <c:pt idx="104">
                  <c:v>44605</c:v>
                </c:pt>
                <c:pt idx="105">
                  <c:v>44619</c:v>
                </c:pt>
                <c:pt idx="106">
                  <c:v>44633</c:v>
                </c:pt>
                <c:pt idx="107">
                  <c:v>44647</c:v>
                </c:pt>
                <c:pt idx="108">
                  <c:v>44661</c:v>
                </c:pt>
                <c:pt idx="109">
                  <c:v>44675</c:v>
                </c:pt>
                <c:pt idx="110">
                  <c:v>44689</c:v>
                </c:pt>
                <c:pt idx="111">
                  <c:v>44703</c:v>
                </c:pt>
                <c:pt idx="112">
                  <c:v>44717</c:v>
                </c:pt>
                <c:pt idx="113">
                  <c:v>44731</c:v>
                </c:pt>
                <c:pt idx="114">
                  <c:v>44745</c:v>
                </c:pt>
                <c:pt idx="115">
                  <c:v>44759</c:v>
                </c:pt>
                <c:pt idx="116">
                  <c:v>44773</c:v>
                </c:pt>
                <c:pt idx="117">
                  <c:v>44787</c:v>
                </c:pt>
                <c:pt idx="118">
                  <c:v>44801</c:v>
                </c:pt>
                <c:pt idx="119">
                  <c:v>44815</c:v>
                </c:pt>
                <c:pt idx="120">
                  <c:v>44829</c:v>
                </c:pt>
                <c:pt idx="121">
                  <c:v>44843</c:v>
                </c:pt>
                <c:pt idx="122">
                  <c:v>44857</c:v>
                </c:pt>
                <c:pt idx="123">
                  <c:v>44871</c:v>
                </c:pt>
                <c:pt idx="124">
                  <c:v>44885</c:v>
                </c:pt>
                <c:pt idx="125">
                  <c:v>44899</c:v>
                </c:pt>
                <c:pt idx="126">
                  <c:v>44913</c:v>
                </c:pt>
                <c:pt idx="127">
                  <c:v>44927</c:v>
                </c:pt>
                <c:pt idx="128">
                  <c:v>44941</c:v>
                </c:pt>
                <c:pt idx="129">
                  <c:v>44955</c:v>
                </c:pt>
                <c:pt idx="130">
                  <c:v>44969</c:v>
                </c:pt>
                <c:pt idx="131">
                  <c:v>44983</c:v>
                </c:pt>
                <c:pt idx="132">
                  <c:v>44997</c:v>
                </c:pt>
                <c:pt idx="133">
                  <c:v>45011</c:v>
                </c:pt>
                <c:pt idx="134">
                  <c:v>45025</c:v>
                </c:pt>
                <c:pt idx="135">
                  <c:v>45039</c:v>
                </c:pt>
                <c:pt idx="136">
                  <c:v>45053</c:v>
                </c:pt>
                <c:pt idx="137">
                  <c:v>45067</c:v>
                </c:pt>
                <c:pt idx="138">
                  <c:v>45081</c:v>
                </c:pt>
                <c:pt idx="139">
                  <c:v>45095</c:v>
                </c:pt>
                <c:pt idx="140">
                  <c:v>45109</c:v>
                </c:pt>
                <c:pt idx="141">
                  <c:v>45123</c:v>
                </c:pt>
                <c:pt idx="142">
                  <c:v>45137</c:v>
                </c:pt>
                <c:pt idx="143">
                  <c:v>45151</c:v>
                </c:pt>
                <c:pt idx="144">
                  <c:v>45165</c:v>
                </c:pt>
                <c:pt idx="145">
                  <c:v>45179</c:v>
                </c:pt>
                <c:pt idx="146">
                  <c:v>45193</c:v>
                </c:pt>
                <c:pt idx="147">
                  <c:v>45207</c:v>
                </c:pt>
                <c:pt idx="148">
                  <c:v>45221</c:v>
                </c:pt>
                <c:pt idx="149">
                  <c:v>45235</c:v>
                </c:pt>
                <c:pt idx="150">
                  <c:v>45249</c:v>
                </c:pt>
                <c:pt idx="151">
                  <c:v>45263</c:v>
                </c:pt>
                <c:pt idx="152">
                  <c:v>45277</c:v>
                </c:pt>
                <c:pt idx="153">
                  <c:v>45291</c:v>
                </c:pt>
                <c:pt idx="154">
                  <c:v>45305</c:v>
                </c:pt>
                <c:pt idx="155">
                  <c:v>45319</c:v>
                </c:pt>
                <c:pt idx="156">
                  <c:v>45333</c:v>
                </c:pt>
                <c:pt idx="157">
                  <c:v>45347</c:v>
                </c:pt>
                <c:pt idx="158">
                  <c:v>45361</c:v>
                </c:pt>
                <c:pt idx="159">
                  <c:v>45375</c:v>
                </c:pt>
                <c:pt idx="160">
                  <c:v>45389</c:v>
                </c:pt>
                <c:pt idx="161">
                  <c:v>45403</c:v>
                </c:pt>
                <c:pt idx="162">
                  <c:v>45417</c:v>
                </c:pt>
                <c:pt idx="163">
                  <c:v>45431</c:v>
                </c:pt>
                <c:pt idx="164">
                  <c:v>45445</c:v>
                </c:pt>
                <c:pt idx="165">
                  <c:v>45459</c:v>
                </c:pt>
                <c:pt idx="166">
                  <c:v>45473</c:v>
                </c:pt>
                <c:pt idx="167">
                  <c:v>45487</c:v>
                </c:pt>
                <c:pt idx="168">
                  <c:v>45501</c:v>
                </c:pt>
                <c:pt idx="169">
                  <c:v>45515</c:v>
                </c:pt>
                <c:pt idx="170">
                  <c:v>45529</c:v>
                </c:pt>
                <c:pt idx="171">
                  <c:v>45543</c:v>
                </c:pt>
                <c:pt idx="172">
                  <c:v>45557</c:v>
                </c:pt>
                <c:pt idx="173">
                  <c:v>45571</c:v>
                </c:pt>
                <c:pt idx="174">
                  <c:v>45585</c:v>
                </c:pt>
                <c:pt idx="175">
                  <c:v>45599</c:v>
                </c:pt>
                <c:pt idx="176">
                  <c:v>45613</c:v>
                </c:pt>
                <c:pt idx="177">
                  <c:v>45627</c:v>
                </c:pt>
                <c:pt idx="178">
                  <c:v>45641</c:v>
                </c:pt>
                <c:pt idx="179">
                  <c:v>45655</c:v>
                </c:pt>
                <c:pt idx="180">
                  <c:v>45669</c:v>
                </c:pt>
                <c:pt idx="181">
                  <c:v>45683</c:v>
                </c:pt>
                <c:pt idx="182">
                  <c:v>45697</c:v>
                </c:pt>
                <c:pt idx="183">
                  <c:v>45711</c:v>
                </c:pt>
                <c:pt idx="184">
                  <c:v>45725</c:v>
                </c:pt>
                <c:pt idx="185">
                  <c:v>45739</c:v>
                </c:pt>
                <c:pt idx="186">
                  <c:v>45753</c:v>
                </c:pt>
                <c:pt idx="187">
                  <c:v>45767</c:v>
                </c:pt>
                <c:pt idx="188">
                  <c:v>45781</c:v>
                </c:pt>
                <c:pt idx="189">
                  <c:v>45795</c:v>
                </c:pt>
                <c:pt idx="190">
                  <c:v>45809</c:v>
                </c:pt>
                <c:pt idx="191">
                  <c:v>45823</c:v>
                </c:pt>
                <c:pt idx="192">
                  <c:v>45837</c:v>
                </c:pt>
                <c:pt idx="193">
                  <c:v>45851</c:v>
                </c:pt>
                <c:pt idx="194">
                  <c:v>45865</c:v>
                </c:pt>
                <c:pt idx="195">
                  <c:v>45879</c:v>
                </c:pt>
                <c:pt idx="196">
                  <c:v>45893</c:v>
                </c:pt>
                <c:pt idx="197">
                  <c:v>45907</c:v>
                </c:pt>
                <c:pt idx="198">
                  <c:v>45937</c:v>
                </c:pt>
                <c:pt idx="199">
                  <c:v>45967</c:v>
                </c:pt>
                <c:pt idx="200">
                  <c:v>45997</c:v>
                </c:pt>
                <c:pt idx="201">
                  <c:v>46027</c:v>
                </c:pt>
                <c:pt idx="202">
                  <c:v>46057</c:v>
                </c:pt>
                <c:pt idx="203">
                  <c:v>46087</c:v>
                </c:pt>
                <c:pt idx="204">
                  <c:v>46117</c:v>
                </c:pt>
                <c:pt idx="205">
                  <c:v>46147</c:v>
                </c:pt>
                <c:pt idx="206">
                  <c:v>46177</c:v>
                </c:pt>
                <c:pt idx="207">
                  <c:v>46207</c:v>
                </c:pt>
                <c:pt idx="208">
                  <c:v>46237</c:v>
                </c:pt>
                <c:pt idx="209">
                  <c:v>46267</c:v>
                </c:pt>
                <c:pt idx="210">
                  <c:v>46297</c:v>
                </c:pt>
                <c:pt idx="211">
                  <c:v>46327</c:v>
                </c:pt>
                <c:pt idx="212">
                  <c:v>46357</c:v>
                </c:pt>
                <c:pt idx="213">
                  <c:v>46387</c:v>
                </c:pt>
                <c:pt idx="214">
                  <c:v>46417</c:v>
                </c:pt>
                <c:pt idx="215">
                  <c:v>46447</c:v>
                </c:pt>
                <c:pt idx="216">
                  <c:v>46477</c:v>
                </c:pt>
                <c:pt idx="217">
                  <c:v>46507</c:v>
                </c:pt>
                <c:pt idx="218">
                  <c:v>46537</c:v>
                </c:pt>
                <c:pt idx="219">
                  <c:v>46567</c:v>
                </c:pt>
                <c:pt idx="220">
                  <c:v>46597</c:v>
                </c:pt>
                <c:pt idx="221">
                  <c:v>46627</c:v>
                </c:pt>
                <c:pt idx="222">
                  <c:v>46657</c:v>
                </c:pt>
                <c:pt idx="223">
                  <c:v>46687</c:v>
                </c:pt>
                <c:pt idx="224">
                  <c:v>46717</c:v>
                </c:pt>
                <c:pt idx="225">
                  <c:v>46747</c:v>
                </c:pt>
                <c:pt idx="226">
                  <c:v>46777</c:v>
                </c:pt>
                <c:pt idx="227">
                  <c:v>46807</c:v>
                </c:pt>
                <c:pt idx="228">
                  <c:v>46837</c:v>
                </c:pt>
                <c:pt idx="229">
                  <c:v>46867</c:v>
                </c:pt>
                <c:pt idx="230">
                  <c:v>46897</c:v>
                </c:pt>
                <c:pt idx="231">
                  <c:v>46927</c:v>
                </c:pt>
                <c:pt idx="232">
                  <c:v>46957</c:v>
                </c:pt>
                <c:pt idx="233">
                  <c:v>46987</c:v>
                </c:pt>
                <c:pt idx="234">
                  <c:v>47017</c:v>
                </c:pt>
                <c:pt idx="235">
                  <c:v>47047</c:v>
                </c:pt>
                <c:pt idx="236">
                  <c:v>47077</c:v>
                </c:pt>
                <c:pt idx="237">
                  <c:v>47107</c:v>
                </c:pt>
                <c:pt idx="238">
                  <c:v>47137</c:v>
                </c:pt>
                <c:pt idx="239">
                  <c:v>47167</c:v>
                </c:pt>
                <c:pt idx="240">
                  <c:v>47197</c:v>
                </c:pt>
                <c:pt idx="241">
                  <c:v>47227</c:v>
                </c:pt>
                <c:pt idx="242">
                  <c:v>47257</c:v>
                </c:pt>
                <c:pt idx="243">
                  <c:v>47287</c:v>
                </c:pt>
                <c:pt idx="244">
                  <c:v>47317</c:v>
                </c:pt>
                <c:pt idx="245">
                  <c:v>47347</c:v>
                </c:pt>
                <c:pt idx="246">
                  <c:v>47377</c:v>
                </c:pt>
                <c:pt idx="247">
                  <c:v>47407</c:v>
                </c:pt>
                <c:pt idx="248">
                  <c:v>47437</c:v>
                </c:pt>
                <c:pt idx="249">
                  <c:v>47467</c:v>
                </c:pt>
                <c:pt idx="250">
                  <c:v>47497</c:v>
                </c:pt>
                <c:pt idx="251">
                  <c:v>47527</c:v>
                </c:pt>
                <c:pt idx="252">
                  <c:v>47557</c:v>
                </c:pt>
                <c:pt idx="253">
                  <c:v>47587</c:v>
                </c:pt>
                <c:pt idx="254">
                  <c:v>47617</c:v>
                </c:pt>
                <c:pt idx="255">
                  <c:v>47647</c:v>
                </c:pt>
                <c:pt idx="256">
                  <c:v>47677</c:v>
                </c:pt>
                <c:pt idx="257">
                  <c:v>47707</c:v>
                </c:pt>
                <c:pt idx="258">
                  <c:v>47737</c:v>
                </c:pt>
                <c:pt idx="259">
                  <c:v>47767</c:v>
                </c:pt>
                <c:pt idx="260">
                  <c:v>47797</c:v>
                </c:pt>
                <c:pt idx="261">
                  <c:v>47827</c:v>
                </c:pt>
                <c:pt idx="262">
                  <c:v>47857</c:v>
                </c:pt>
                <c:pt idx="263">
                  <c:v>47887</c:v>
                </c:pt>
                <c:pt idx="264">
                  <c:v>47917</c:v>
                </c:pt>
                <c:pt idx="265">
                  <c:v>47947</c:v>
                </c:pt>
                <c:pt idx="266">
                  <c:v>47977</c:v>
                </c:pt>
                <c:pt idx="267">
                  <c:v>48007</c:v>
                </c:pt>
                <c:pt idx="268">
                  <c:v>48037</c:v>
                </c:pt>
                <c:pt idx="269">
                  <c:v>48067</c:v>
                </c:pt>
                <c:pt idx="270">
                  <c:v>48097</c:v>
                </c:pt>
                <c:pt idx="271">
                  <c:v>48127</c:v>
                </c:pt>
                <c:pt idx="272">
                  <c:v>48157</c:v>
                </c:pt>
                <c:pt idx="273">
                  <c:v>48187</c:v>
                </c:pt>
                <c:pt idx="274">
                  <c:v>48217</c:v>
                </c:pt>
                <c:pt idx="275">
                  <c:v>48247</c:v>
                </c:pt>
                <c:pt idx="276">
                  <c:v>48277</c:v>
                </c:pt>
                <c:pt idx="277">
                  <c:v>48307</c:v>
                </c:pt>
                <c:pt idx="278">
                  <c:v>48337</c:v>
                </c:pt>
                <c:pt idx="279">
                  <c:v>48367</c:v>
                </c:pt>
                <c:pt idx="280">
                  <c:v>48397</c:v>
                </c:pt>
                <c:pt idx="281">
                  <c:v>48427</c:v>
                </c:pt>
                <c:pt idx="282">
                  <c:v>48457</c:v>
                </c:pt>
                <c:pt idx="283">
                  <c:v>48487</c:v>
                </c:pt>
                <c:pt idx="284">
                  <c:v>48517</c:v>
                </c:pt>
                <c:pt idx="285">
                  <c:v>48547</c:v>
                </c:pt>
                <c:pt idx="286">
                  <c:v>48577</c:v>
                </c:pt>
                <c:pt idx="287">
                  <c:v>48607</c:v>
                </c:pt>
                <c:pt idx="288">
                  <c:v>48637</c:v>
                </c:pt>
                <c:pt idx="289">
                  <c:v>48667</c:v>
                </c:pt>
                <c:pt idx="290">
                  <c:v>48697</c:v>
                </c:pt>
                <c:pt idx="291">
                  <c:v>48727</c:v>
                </c:pt>
                <c:pt idx="292">
                  <c:v>48757</c:v>
                </c:pt>
                <c:pt idx="293">
                  <c:v>48787</c:v>
                </c:pt>
                <c:pt idx="294">
                  <c:v>48817</c:v>
                </c:pt>
                <c:pt idx="295">
                  <c:v>48847</c:v>
                </c:pt>
              </c:numCache>
            </c:numRef>
          </c:cat>
          <c:val>
            <c:numRef>
              <c:f>USDOisCurve!$P$2:$P$297</c:f>
              <c:numCache>
                <c:formatCode>0.00%</c:formatCode>
                <c:ptCount val="296"/>
                <c:pt idx="0">
                  <c:v>1.1323330515292704E-2</c:v>
                </c:pt>
                <c:pt idx="1">
                  <c:v>1.1323330515292704E-2</c:v>
                </c:pt>
                <c:pt idx="2">
                  <c:v>1.1320886873707733E-2</c:v>
                </c:pt>
                <c:pt idx="3">
                  <c:v>1.1317644154769628E-2</c:v>
                </c:pt>
                <c:pt idx="4">
                  <c:v>1.1315741199278952E-2</c:v>
                </c:pt>
                <c:pt idx="5">
                  <c:v>1.1313204898823719E-2</c:v>
                </c:pt>
                <c:pt idx="6">
                  <c:v>1.1310868417427544E-2</c:v>
                </c:pt>
                <c:pt idx="7">
                  <c:v>1.1361643403284626E-2</c:v>
                </c:pt>
                <c:pt idx="8">
                  <c:v>1.1460909194007843E-2</c:v>
                </c:pt>
                <c:pt idx="9">
                  <c:v>1.1538115920125516E-2</c:v>
                </c:pt>
                <c:pt idx="10">
                  <c:v>1.1599881301019915E-2</c:v>
                </c:pt>
                <c:pt idx="11">
                  <c:v>1.1650416612660723E-2</c:v>
                </c:pt>
                <c:pt idx="12">
                  <c:v>1.1692529372361458E-2</c:v>
                </c:pt>
                <c:pt idx="13">
                  <c:v>1.1728163245954193E-2</c:v>
                </c:pt>
                <c:pt idx="14">
                  <c:v>1.181476097170722E-2</c:v>
                </c:pt>
                <c:pt idx="15">
                  <c:v>1.1893836752884806E-2</c:v>
                </c:pt>
                <c:pt idx="16">
                  <c:v>1.1963028061415389E-2</c:v>
                </c:pt>
                <c:pt idx="17">
                  <c:v>1.2024079216001231E-2</c:v>
                </c:pt>
                <c:pt idx="18">
                  <c:v>1.2078346908966368E-2</c:v>
                </c:pt>
                <c:pt idx="19">
                  <c:v>1.2126902213198218E-2</c:v>
                </c:pt>
                <c:pt idx="20">
                  <c:v>1.2170601987007123E-2</c:v>
                </c:pt>
                <c:pt idx="21">
                  <c:v>1.2210139877595942E-2</c:v>
                </c:pt>
                <c:pt idx="22">
                  <c:v>1.2246083414494981E-2</c:v>
                </c:pt>
                <c:pt idx="23">
                  <c:v>1.2278901426446165E-2</c:v>
                </c:pt>
                <c:pt idx="24">
                  <c:v>1.2308984604068089E-2</c:v>
                </c:pt>
                <c:pt idx="25">
                  <c:v>1.2336661127480324E-2</c:v>
                </c:pt>
                <c:pt idx="26">
                  <c:v>1.2362208687553167E-2</c:v>
                </c:pt>
                <c:pt idx="27">
                  <c:v>1.2438431564610794E-2</c:v>
                </c:pt>
                <c:pt idx="28">
                  <c:v>1.2523034580437594E-2</c:v>
                </c:pt>
                <c:pt idx="29">
                  <c:v>1.26018029055177E-2</c:v>
                </c:pt>
                <c:pt idx="30">
                  <c:v>1.2675320008925918E-2</c:v>
                </c:pt>
                <c:pt idx="31">
                  <c:v>1.2744094073404511E-2</c:v>
                </c:pt>
                <c:pt idx="32">
                  <c:v>1.2808569758853144E-2</c:v>
                </c:pt>
                <c:pt idx="33">
                  <c:v>1.2869137827001888E-2</c:v>
                </c:pt>
                <c:pt idx="34">
                  <c:v>1.292614306761249E-2</c:v>
                </c:pt>
                <c:pt idx="35">
                  <c:v>1.2979890865902536E-2</c:v>
                </c:pt>
                <c:pt idx="36">
                  <c:v>1.3030652675398614E-2</c:v>
                </c:pt>
                <c:pt idx="37">
                  <c:v>1.3078670603300311E-2</c:v>
                </c:pt>
                <c:pt idx="38">
                  <c:v>1.3124161271838838E-2</c:v>
                </c:pt>
                <c:pt idx="39">
                  <c:v>1.3167319085580399E-2</c:v>
                </c:pt>
                <c:pt idx="40">
                  <c:v>1.3208319008635012E-2</c:v>
                </c:pt>
                <c:pt idx="41">
                  <c:v>1.3247318935442957E-2</c:v>
                </c:pt>
                <c:pt idx="42">
                  <c:v>1.3284461722879115E-2</c:v>
                </c:pt>
                <c:pt idx="43">
                  <c:v>1.3319876938806641E-2</c:v>
                </c:pt>
                <c:pt idx="44">
                  <c:v>1.3353682372192033E-2</c:v>
                </c:pt>
                <c:pt idx="45">
                  <c:v>1.3385985341871316E-2</c:v>
                </c:pt>
                <c:pt idx="46">
                  <c:v>1.3416883834608075E-2</c:v>
                </c:pt>
                <c:pt idx="47">
                  <c:v>1.3446467497866687E-2</c:v>
                </c:pt>
                <c:pt idx="48">
                  <c:v>1.3474818508489497E-2</c:v>
                </c:pt>
                <c:pt idx="49">
                  <c:v>1.3502012335005312E-2</c:v>
                </c:pt>
                <c:pt idx="50">
                  <c:v>1.3528118408460455E-2</c:v>
                </c:pt>
                <c:pt idx="51">
                  <c:v>1.3553200714329111E-2</c:v>
                </c:pt>
                <c:pt idx="52">
                  <c:v>1.3577318316125903E-2</c:v>
                </c:pt>
                <c:pt idx="53">
                  <c:v>1.3618092075253786E-2</c:v>
                </c:pt>
                <c:pt idx="54">
                  <c:v>1.3664252076948345E-2</c:v>
                </c:pt>
                <c:pt idx="55">
                  <c:v>1.3708733533126726E-2</c:v>
                </c:pt>
                <c:pt idx="56">
                  <c:v>1.375162636587017E-2</c:v>
                </c:pt>
                <c:pt idx="57">
                  <c:v>1.3793014186938421E-2</c:v>
                </c:pt>
                <c:pt idx="58">
                  <c:v>1.383297484176293E-2</c:v>
                </c:pt>
                <c:pt idx="59">
                  <c:v>1.3871580898118782E-2</c:v>
                </c:pt>
                <c:pt idx="60">
                  <c:v>1.3908900085929495E-2</c:v>
                </c:pt>
                <c:pt idx="61">
                  <c:v>1.3944995693811944E-2</c:v>
                </c:pt>
                <c:pt idx="62">
                  <c:v>1.3979926927246611E-2</c:v>
                </c:pt>
                <c:pt idx="63">
                  <c:v>1.4013749232635689E-2</c:v>
                </c:pt>
                <c:pt idx="64">
                  <c:v>1.4046514590981383E-2</c:v>
                </c:pt>
                <c:pt idx="65">
                  <c:v>1.4078271784454907E-2</c:v>
                </c:pt>
                <c:pt idx="66">
                  <c:v>1.4109066638732261E-2</c:v>
                </c:pt>
                <c:pt idx="67">
                  <c:v>1.4138942243628192E-2</c:v>
                </c:pt>
                <c:pt idx="68">
                  <c:v>1.4167939154262489E-2</c:v>
                </c:pt>
                <c:pt idx="69">
                  <c:v>1.4196095574733463E-2</c:v>
                </c:pt>
                <c:pt idx="70">
                  <c:v>1.4223447526048108E-2</c:v>
                </c:pt>
                <c:pt idx="71">
                  <c:v>1.4250028999860984E-2</c:v>
                </c:pt>
                <c:pt idx="72">
                  <c:v>1.4275872099401257E-2</c:v>
                </c:pt>
                <c:pt idx="73">
                  <c:v>1.4301007168817109E-2</c:v>
                </c:pt>
                <c:pt idx="74">
                  <c:v>1.432546291203257E-2</c:v>
                </c:pt>
                <c:pt idx="75">
                  <c:v>1.4349266502095601E-2</c:v>
                </c:pt>
                <c:pt idx="76">
                  <c:v>1.4372443681893814E-2</c:v>
                </c:pt>
                <c:pt idx="77">
                  <c:v>1.4395018857021952E-2</c:v>
                </c:pt>
                <c:pt idx="78">
                  <c:v>1.4417015181505764E-2</c:v>
                </c:pt>
                <c:pt idx="79">
                  <c:v>1.4448167418206152E-2</c:v>
                </c:pt>
                <c:pt idx="80">
                  <c:v>1.4491329344223713E-2</c:v>
                </c:pt>
                <c:pt idx="81">
                  <c:v>1.453342554367292E-2</c:v>
                </c:pt>
                <c:pt idx="82">
                  <c:v>1.4574495006550187E-2</c:v>
                </c:pt>
                <c:pt idx="83">
                  <c:v>1.461457484381596E-2</c:v>
                </c:pt>
                <c:pt idx="84">
                  <c:v>1.4653700399242062E-2</c:v>
                </c:pt>
                <c:pt idx="85">
                  <c:v>1.4691905353364027E-2</c:v>
                </c:pt>
                <c:pt idx="86">
                  <c:v>1.4729221820180828E-2</c:v>
                </c:pt>
                <c:pt idx="87">
                  <c:v>1.4765680437185751E-2</c:v>
                </c:pt>
                <c:pt idx="88">
                  <c:v>1.4801310449258765E-2</c:v>
                </c:pt>
                <c:pt idx="89">
                  <c:v>1.4836139786903147E-2</c:v>
                </c:pt>
                <c:pt idx="90">
                  <c:v>1.4870195139266532E-2</c:v>
                </c:pt>
                <c:pt idx="91">
                  <c:v>1.4903502022347215E-2</c:v>
                </c:pt>
                <c:pt idx="92">
                  <c:v>1.4936084842752249E-2</c:v>
                </c:pt>
                <c:pt idx="93">
                  <c:v>1.4967966957342118E-2</c:v>
                </c:pt>
                <c:pt idx="94">
                  <c:v>1.4999170729068359E-2</c:v>
                </c:pt>
                <c:pt idx="95">
                  <c:v>1.5029717579284568E-2</c:v>
                </c:pt>
                <c:pt idx="96">
                  <c:v>1.5059628036787958E-2</c:v>
                </c:pt>
                <c:pt idx="97">
                  <c:v>1.5088921783827338E-2</c:v>
                </c:pt>
                <c:pt idx="98">
                  <c:v>1.5117617699294523E-2</c:v>
                </c:pt>
                <c:pt idx="99">
                  <c:v>1.5145733899297704E-2</c:v>
                </c:pt>
                <c:pt idx="100">
                  <c:v>1.5173287775300815E-2</c:v>
                </c:pt>
                <c:pt idx="101">
                  <c:v>1.5200296029996913E-2</c:v>
                </c:pt>
                <c:pt idx="102">
                  <c:v>1.5226774711071563E-2</c:v>
                </c:pt>
                <c:pt idx="103">
                  <c:v>1.5252739242999098E-2</c:v>
                </c:pt>
                <c:pt idx="104">
                  <c:v>1.5278204457004967E-2</c:v>
                </c:pt>
                <c:pt idx="105">
                  <c:v>1.530318461931548E-2</c:v>
                </c:pt>
                <c:pt idx="106">
                  <c:v>1.5327693457808839E-2</c:v>
                </c:pt>
                <c:pt idx="107">
                  <c:v>1.5351744187171444E-2</c:v>
                </c:pt>
                <c:pt idx="108">
                  <c:v>1.537534953265699E-2</c:v>
                </c:pt>
                <c:pt idx="109">
                  <c:v>1.5398521752537281E-2</c:v>
                </c:pt>
                <c:pt idx="110">
                  <c:v>1.5421272659328833E-2</c:v>
                </c:pt>
                <c:pt idx="111">
                  <c:v>1.5443613639871897E-2</c:v>
                </c:pt>
                <c:pt idx="112">
                  <c:v>1.5465555674333852E-2</c:v>
                </c:pt>
                <c:pt idx="113">
                  <c:v>1.548710935420353E-2</c:v>
                </c:pt>
                <c:pt idx="114">
                  <c:v>1.5508284899338688E-2</c:v>
                </c:pt>
                <c:pt idx="115">
                  <c:v>1.5529092174123642E-2</c:v>
                </c:pt>
                <c:pt idx="116">
                  <c:v>1.5549540702791619E-2</c:v>
                </c:pt>
                <c:pt idx="117">
                  <c:v>1.5569639683960992E-2</c:v>
                </c:pt>
                <c:pt idx="118">
                  <c:v>1.5589398004432585E-2</c:v>
                </c:pt>
                <c:pt idx="119">
                  <c:v>1.5608824252291207E-2</c:v>
                </c:pt>
                <c:pt idx="120">
                  <c:v>1.5627926729352214E-2</c:v>
                </c:pt>
                <c:pt idx="121">
                  <c:v>1.5646713462990694E-2</c:v>
                </c:pt>
                <c:pt idx="122">
                  <c:v>1.5665192217389191E-2</c:v>
                </c:pt>
                <c:pt idx="123">
                  <c:v>1.568337050423653E-2</c:v>
                </c:pt>
                <c:pt idx="124">
                  <c:v>1.5701255592908886E-2</c:v>
                </c:pt>
                <c:pt idx="125">
                  <c:v>1.571885452016247E-2</c:v>
                </c:pt>
                <c:pt idx="126">
                  <c:v>1.5736174099364435E-2</c:v>
                </c:pt>
                <c:pt idx="127">
                  <c:v>1.5753220929287614E-2</c:v>
                </c:pt>
                <c:pt idx="128">
                  <c:v>1.577000140249326E-2</c:v>
                </c:pt>
                <c:pt idx="129">
                  <c:v>1.5786521713323631E-2</c:v>
                </c:pt>
                <c:pt idx="130">
                  <c:v>1.5802787865525816E-2</c:v>
                </c:pt>
                <c:pt idx="131">
                  <c:v>1.5827679807269627E-2</c:v>
                </c:pt>
                <c:pt idx="132">
                  <c:v>1.5868047017485835E-2</c:v>
                </c:pt>
                <c:pt idx="133">
                  <c:v>1.5907807201984505E-2</c:v>
                </c:pt>
                <c:pt idx="134">
                  <c:v>1.5946973950893645E-2</c:v>
                </c:pt>
                <c:pt idx="135">
                  <c:v>1.5985560451670804E-2</c:v>
                </c:pt>
                <c:pt idx="136">
                  <c:v>1.6023579503907103E-2</c:v>
                </c:pt>
                <c:pt idx="137">
                  <c:v>1.6061043533483029E-2</c:v>
                </c:pt>
                <c:pt idx="138">
                  <c:v>1.6097964606108579E-2</c:v>
                </c:pt>
                <c:pt idx="139">
                  <c:v>1.6134354440279091E-2</c:v>
                </c:pt>
                <c:pt idx="140">
                  <c:v>1.6170224419675732E-2</c:v>
                </c:pt>
                <c:pt idx="141">
                  <c:v>1.6205585605038382E-2</c:v>
                </c:pt>
                <c:pt idx="142">
                  <c:v>1.6240448745536758E-2</c:v>
                </c:pt>
                <c:pt idx="143">
                  <c:v>1.6274824289664532E-2</c:v>
                </c:pt>
                <c:pt idx="144">
                  <c:v>1.6308722395679421E-2</c:v>
                </c:pt>
                <c:pt idx="145">
                  <c:v>1.6342152941611343E-2</c:v>
                </c:pt>
                <c:pt idx="146">
                  <c:v>1.6375125534859279E-2</c:v>
                </c:pt>
                <c:pt idx="147">
                  <c:v>1.640764952139636E-2</c:v>
                </c:pt>
                <c:pt idx="148">
                  <c:v>1.643973399460185E-2</c:v>
                </c:pt>
                <c:pt idx="149">
                  <c:v>1.6471387803737469E-2</c:v>
                </c:pt>
                <c:pt idx="150">
                  <c:v>1.6502619562084594E-2</c:v>
                </c:pt>
                <c:pt idx="151">
                  <c:v>1.6533437654758284E-2</c:v>
                </c:pt>
                <c:pt idx="152">
                  <c:v>1.6563850246212545E-2</c:v>
                </c:pt>
                <c:pt idx="153">
                  <c:v>1.6593865287451749E-2</c:v>
                </c:pt>
                <c:pt idx="154">
                  <c:v>1.6623490522960558E-2</c:v>
                </c:pt>
                <c:pt idx="155">
                  <c:v>1.6652733497366037E-2</c:v>
                </c:pt>
                <c:pt idx="156">
                  <c:v>1.6681601561843225E-2</c:v>
                </c:pt>
                <c:pt idx="157">
                  <c:v>1.6710101880276135E-2</c:v>
                </c:pt>
                <c:pt idx="158">
                  <c:v>1.6738241435184566E-2</c:v>
                </c:pt>
                <c:pt idx="159">
                  <c:v>1.6766027033427479E-2</c:v>
                </c:pt>
                <c:pt idx="160">
                  <c:v>1.6793465311692367E-2</c:v>
                </c:pt>
                <c:pt idx="161">
                  <c:v>1.6820562741780048E-2</c:v>
                </c:pt>
                <c:pt idx="162">
                  <c:v>1.6847325635693799E-2</c:v>
                </c:pt>
                <c:pt idx="163">
                  <c:v>1.687376015054113E-2</c:v>
                </c:pt>
                <c:pt idx="164">
                  <c:v>1.6899872293256173E-2</c:v>
                </c:pt>
                <c:pt idx="165">
                  <c:v>1.6925667925150437E-2</c:v>
                </c:pt>
                <c:pt idx="166">
                  <c:v>1.695115276629898E-2</c:v>
                </c:pt>
                <c:pt idx="167">
                  <c:v>1.6976332399769097E-2</c:v>
                </c:pt>
                <c:pt idx="168">
                  <c:v>1.7001212275697907E-2</c:v>
                </c:pt>
                <c:pt idx="169">
                  <c:v>1.702579771522519E-2</c:v>
                </c:pt>
                <c:pt idx="170">
                  <c:v>1.7050093914287443E-2</c:v>
                </c:pt>
                <c:pt idx="171">
                  <c:v>1.70741059472788E-2</c:v>
                </c:pt>
                <c:pt idx="172">
                  <c:v>1.7097838770584205E-2</c:v>
                </c:pt>
                <c:pt idx="173">
                  <c:v>1.712129722599013E-2</c:v>
                </c:pt>
                <c:pt idx="174">
                  <c:v>1.7144486043977589E-2</c:v>
                </c:pt>
                <c:pt idx="175">
                  <c:v>1.7167409846902348E-2</c:v>
                </c:pt>
                <c:pt idx="176">
                  <c:v>1.7190073152066585E-2</c:v>
                </c:pt>
                <c:pt idx="177">
                  <c:v>1.7212480374686614E-2</c:v>
                </c:pt>
                <c:pt idx="178">
                  <c:v>1.7234635830760316E-2</c:v>
                </c:pt>
                <c:pt idx="179">
                  <c:v>1.7256543739838811E-2</c:v>
                </c:pt>
                <c:pt idx="180">
                  <c:v>1.7278208227705313E-2</c:v>
                </c:pt>
                <c:pt idx="181">
                  <c:v>1.7299633328965541E-2</c:v>
                </c:pt>
                <c:pt idx="182">
                  <c:v>1.7320822989552599E-2</c:v>
                </c:pt>
                <c:pt idx="183">
                  <c:v>1.7341781069149624E-2</c:v>
                </c:pt>
                <c:pt idx="184">
                  <c:v>1.7362511343533643E-2</c:v>
                </c:pt>
                <c:pt idx="185">
                  <c:v>1.7383017506843235E-2</c:v>
                </c:pt>
                <c:pt idx="186">
                  <c:v>1.7403303173773161E-2</c:v>
                </c:pt>
                <c:pt idx="187">
                  <c:v>1.7423371881698482E-2</c:v>
                </c:pt>
                <c:pt idx="188">
                  <c:v>1.7443227092730981E-2</c:v>
                </c:pt>
                <c:pt idx="189">
                  <c:v>1.7462872195710234E-2</c:v>
                </c:pt>
                <c:pt idx="190">
                  <c:v>1.7482310508131798E-2</c:v>
                </c:pt>
                <c:pt idx="191">
                  <c:v>1.7501545278014938E-2</c:v>
                </c:pt>
                <c:pt idx="192">
                  <c:v>1.7520579685711784E-2</c:v>
                </c:pt>
                <c:pt idx="193">
                  <c:v>1.7539416845660464E-2</c:v>
                </c:pt>
                <c:pt idx="194">
                  <c:v>1.755805980808392E-2</c:v>
                </c:pt>
                <c:pt idx="195">
                  <c:v>1.7576511560636339E-2</c:v>
                </c:pt>
                <c:pt idx="196">
                  <c:v>1.7594775029999465E-2</c:v>
                </c:pt>
                <c:pt idx="197">
                  <c:v>1.7612853083429986E-2</c:v>
                </c:pt>
                <c:pt idx="198">
                  <c:v>1.7650980398412536E-2</c:v>
                </c:pt>
                <c:pt idx="199">
                  <c:v>1.7688295918186082E-2</c:v>
                </c:pt>
                <c:pt idx="200">
                  <c:v>1.7724825296391383E-2</c:v>
                </c:pt>
                <c:pt idx="201">
                  <c:v>1.7760593117024649E-2</c:v>
                </c:pt>
                <c:pt idx="202">
                  <c:v>1.7795622949611834E-2</c:v>
                </c:pt>
                <c:pt idx="203">
                  <c:v>1.7829937401002544E-2</c:v>
                </c:pt>
                <c:pt idx="204">
                  <c:v>1.7863558164022814E-2</c:v>
                </c:pt>
                <c:pt idx="205">
                  <c:v>1.7896506063206804E-2</c:v>
                </c:pt>
                <c:pt idx="206">
                  <c:v>1.7928801097809866E-2</c:v>
                </c:pt>
                <c:pt idx="207">
                  <c:v>1.7960462482289902E-2</c:v>
                </c:pt>
                <c:pt idx="208">
                  <c:v>1.7991508684429017E-2</c:v>
                </c:pt>
                <c:pt idx="209">
                  <c:v>1.8021957461254342E-2</c:v>
                </c:pt>
                <c:pt idx="210">
                  <c:v>1.8051825892905115E-2</c:v>
                </c:pt>
                <c:pt idx="211">
                  <c:v>1.8081130414581363E-2</c:v>
                </c:pt>
                <c:pt idx="212">
                  <c:v>1.8109886846700084E-2</c:v>
                </c:pt>
                <c:pt idx="213">
                  <c:v>1.8138110423374963E-2</c:v>
                </c:pt>
                <c:pt idx="214">
                  <c:v>1.8165815819327528E-2</c:v>
                </c:pt>
                <c:pt idx="215">
                  <c:v>1.8193017175329482E-2</c:v>
                </c:pt>
                <c:pt idx="216">
                  <c:v>1.8219728122268894E-2</c:v>
                </c:pt>
                <c:pt idx="217">
                  <c:v>1.8245961803926486E-2</c:v>
                </c:pt>
                <c:pt idx="218">
                  <c:v>1.8271730898541744E-2</c:v>
                </c:pt>
                <c:pt idx="219">
                  <c:v>1.8297047639243332E-2</c:v>
                </c:pt>
                <c:pt idx="220">
                  <c:v>1.8321923833412981E-2</c:v>
                </c:pt>
                <c:pt idx="221">
                  <c:v>1.8346370881047219E-2</c:v>
                </c:pt>
                <c:pt idx="222">
                  <c:v>1.8370399792176875E-2</c:v>
                </c:pt>
                <c:pt idx="223">
                  <c:v>1.8394021203400439E-2</c:v>
                </c:pt>
                <c:pt idx="224">
                  <c:v>1.8417245393583252E-2</c:v>
                </c:pt>
                <c:pt idx="225">
                  <c:v>1.8440082298771341E-2</c:v>
                </c:pt>
                <c:pt idx="226">
                  <c:v>1.8462541526365374E-2</c:v>
                </c:pt>
                <c:pt idx="227">
                  <c:v>1.84850704638185E-2</c:v>
                </c:pt>
                <c:pt idx="228">
                  <c:v>1.8513316319990876E-2</c:v>
                </c:pt>
                <c:pt idx="229">
                  <c:v>1.854110635277156E-2</c:v>
                </c:pt>
                <c:pt idx="230">
                  <c:v>1.8568451507759591E-2</c:v>
                </c:pt>
                <c:pt idx="231">
                  <c:v>1.8595362382890741E-2</c:v>
                </c:pt>
                <c:pt idx="232">
                  <c:v>1.8621849242132216E-2</c:v>
                </c:pt>
                <c:pt idx="233">
                  <c:v>1.8647922028535113E-2</c:v>
                </c:pt>
                <c:pt idx="234">
                  <c:v>1.8673590376679441E-2</c:v>
                </c:pt>
                <c:pt idx="235">
                  <c:v>1.8698863624544471E-2</c:v>
                </c:pt>
                <c:pt idx="236">
                  <c:v>1.8723750824835194E-2</c:v>
                </c:pt>
                <c:pt idx="237">
                  <c:v>1.8748260755793566E-2</c:v>
                </c:pt>
                <c:pt idx="238">
                  <c:v>1.8772401931521861E-2</c:v>
                </c:pt>
                <c:pt idx="239">
                  <c:v>1.8796182611843574E-2</c:v>
                </c:pt>
                <c:pt idx="240">
                  <c:v>1.8819610811725739E-2</c:v>
                </c:pt>
                <c:pt idx="241">
                  <c:v>1.884269431028544E-2</c:v>
                </c:pt>
                <c:pt idx="242">
                  <c:v>1.8865440659401739E-2</c:v>
                </c:pt>
                <c:pt idx="243">
                  <c:v>1.8887857191952791E-2</c:v>
                </c:pt>
                <c:pt idx="244">
                  <c:v>1.8909951029697437E-2</c:v>
                </c:pt>
                <c:pt idx="245">
                  <c:v>1.8931729090818764E-2</c:v>
                </c:pt>
                <c:pt idx="246">
                  <c:v>1.8953198097146524E-2</c:v>
                </c:pt>
                <c:pt idx="247">
                  <c:v>1.8974364581074158E-2</c:v>
                </c:pt>
                <c:pt idx="248">
                  <c:v>1.8995234892185645E-2</c:v>
                </c:pt>
                <c:pt idx="249">
                  <c:v>1.9015815203605915E-2</c:v>
                </c:pt>
                <c:pt idx="250">
                  <c:v>1.9036111518088455E-2</c:v>
                </c:pt>
                <c:pt idx="251">
                  <c:v>1.9056129673852652E-2</c:v>
                </c:pt>
                <c:pt idx="252">
                  <c:v>1.9075875350182667E-2</c:v>
                </c:pt>
                <c:pt idx="253">
                  <c:v>1.9095354072799341E-2</c:v>
                </c:pt>
                <c:pt idx="254">
                  <c:v>1.9114571219015612E-2</c:v>
                </c:pt>
                <c:pt idx="255">
                  <c:v>1.913353202268565E-2</c:v>
                </c:pt>
                <c:pt idx="256">
                  <c:v>1.9152241578957233E-2</c:v>
                </c:pt>
                <c:pt idx="257">
                  <c:v>1.9170704848836463E-2</c:v>
                </c:pt>
                <c:pt idx="258">
                  <c:v>1.9188926663573427E-2</c:v>
                </c:pt>
                <c:pt idx="259">
                  <c:v>1.920691172887682E-2</c:v>
                </c:pt>
                <c:pt idx="260">
                  <c:v>1.9224664628965459E-2</c:v>
                </c:pt>
                <c:pt idx="261">
                  <c:v>1.9242189830463812E-2</c:v>
                </c:pt>
                <c:pt idx="262">
                  <c:v>1.9259491686148694E-2</c:v>
                </c:pt>
                <c:pt idx="263">
                  <c:v>1.9276574438553472E-2</c:v>
                </c:pt>
                <c:pt idx="264">
                  <c:v>1.9293442223436364E-2</c:v>
                </c:pt>
                <c:pt idx="265">
                  <c:v>1.9310099073118564E-2</c:v>
                </c:pt>
                <c:pt idx="266">
                  <c:v>1.9326548919697838E-2</c:v>
                </c:pt>
                <c:pt idx="267">
                  <c:v>1.9342795598143156E-2</c:v>
                </c:pt>
                <c:pt idx="268">
                  <c:v>1.9358842849275318E-2</c:v>
                </c:pt>
                <c:pt idx="269">
                  <c:v>1.937469432263848E-2</c:v>
                </c:pt>
                <c:pt idx="270">
                  <c:v>1.9390353579267237E-2</c:v>
                </c:pt>
                <c:pt idx="271">
                  <c:v>1.9405824094353676E-2</c:v>
                </c:pt>
                <c:pt idx="272">
                  <c:v>1.9421109259818471E-2</c:v>
                </c:pt>
                <c:pt idx="273">
                  <c:v>1.9436212386790223E-2</c:v>
                </c:pt>
                <c:pt idx="274">
                  <c:v>1.9451136707996732E-2</c:v>
                </c:pt>
                <c:pt idx="275">
                  <c:v>1.946588538007174E-2</c:v>
                </c:pt>
                <c:pt idx="276">
                  <c:v>1.9480461485780819E-2</c:v>
                </c:pt>
                <c:pt idx="277">
                  <c:v>1.9494868036169503E-2</c:v>
                </c:pt>
                <c:pt idx="278">
                  <c:v>1.9509107972636972E-2</c:v>
                </c:pt>
                <c:pt idx="279">
                  <c:v>1.9523184168938074E-2</c:v>
                </c:pt>
                <c:pt idx="280">
                  <c:v>1.9537099433116836E-2</c:v>
                </c:pt>
                <c:pt idx="281">
                  <c:v>1.9550856509373899E-2</c:v>
                </c:pt>
                <c:pt idx="282">
                  <c:v>1.9564458079870711E-2</c:v>
                </c:pt>
                <c:pt idx="283">
                  <c:v>1.9577906766472836E-2</c:v>
                </c:pt>
                <c:pt idx="284">
                  <c:v>1.9591205132434859E-2</c:v>
                </c:pt>
                <c:pt idx="285">
                  <c:v>1.9604355684029007E-2</c:v>
                </c:pt>
                <c:pt idx="286">
                  <c:v>1.9617360872119911E-2</c:v>
                </c:pt>
                <c:pt idx="287">
                  <c:v>1.9630223093687279E-2</c:v>
                </c:pt>
                <c:pt idx="288">
                  <c:v>1.9642944693298737E-2</c:v>
                </c:pt>
                <c:pt idx="289">
                  <c:v>1.9655527964534562E-2</c:v>
                </c:pt>
                <c:pt idx="290">
                  <c:v>1.9667975151366257E-2</c:v>
                </c:pt>
                <c:pt idx="291">
                  <c:v>1.9680288449490546E-2</c:v>
                </c:pt>
                <c:pt idx="292">
                  <c:v>1.9692470007620644E-2</c:v>
                </c:pt>
                <c:pt idx="293">
                  <c:v>1.9704521928736222E-2</c:v>
                </c:pt>
                <c:pt idx="294">
                  <c:v>1.9716446271293778E-2</c:v>
                </c:pt>
                <c:pt idx="295">
                  <c:v>1.9728245050398632E-2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EE-41CB-943E-41565583D7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5685328"/>
        <c:axId val="645683032"/>
      </c:lineChart>
      <c:dateAx>
        <c:axId val="64568532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683032"/>
        <c:crosses val="autoZero"/>
        <c:auto val="1"/>
        <c:lblOffset val="100"/>
        <c:baseTimeUnit val="days"/>
      </c:dateAx>
      <c:valAx>
        <c:axId val="645683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685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Margined Curve Difference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USDCurve3M!$J$2:$J$33</c:f>
              <c:numCache>
                <c:formatCode>d/mm/yy;@</c:formatCode>
                <c:ptCount val="32"/>
                <c:pt idx="0">
                  <c:v>43151</c:v>
                </c:pt>
                <c:pt idx="1">
                  <c:v>43159</c:v>
                </c:pt>
                <c:pt idx="2">
                  <c:v>43166</c:v>
                </c:pt>
                <c:pt idx="3">
                  <c:v>43173</c:v>
                </c:pt>
                <c:pt idx="4">
                  <c:v>43180</c:v>
                </c:pt>
                <c:pt idx="5">
                  <c:v>43213</c:v>
                </c:pt>
                <c:pt idx="6">
                  <c:v>43241</c:v>
                </c:pt>
                <c:pt idx="7">
                  <c:v>43272</c:v>
                </c:pt>
                <c:pt idx="8">
                  <c:v>43363</c:v>
                </c:pt>
                <c:pt idx="9">
                  <c:v>43453</c:v>
                </c:pt>
                <c:pt idx="10">
                  <c:v>43543</c:v>
                </c:pt>
                <c:pt idx="11">
                  <c:v>43636</c:v>
                </c:pt>
                <c:pt idx="12">
                  <c:v>43727</c:v>
                </c:pt>
                <c:pt idx="13">
                  <c:v>43817</c:v>
                </c:pt>
                <c:pt idx="14">
                  <c:v>43908</c:v>
                </c:pt>
                <c:pt idx="15">
                  <c:v>44000</c:v>
                </c:pt>
                <c:pt idx="16">
                  <c:v>44091</c:v>
                </c:pt>
                <c:pt idx="17">
                  <c:v>44181</c:v>
                </c:pt>
                <c:pt idx="18">
                  <c:v>44271</c:v>
                </c:pt>
                <c:pt idx="19">
                  <c:v>44614</c:v>
                </c:pt>
                <c:pt idx="20">
                  <c:v>44978</c:v>
                </c:pt>
                <c:pt idx="21">
                  <c:v>45343</c:v>
                </c:pt>
                <c:pt idx="22">
                  <c:v>45709</c:v>
                </c:pt>
                <c:pt idx="23">
                  <c:v>46076</c:v>
                </c:pt>
                <c:pt idx="24">
                  <c:v>46440</c:v>
                </c:pt>
                <c:pt idx="25">
                  <c:v>46805</c:v>
                </c:pt>
                <c:pt idx="26">
                  <c:v>47535</c:v>
                </c:pt>
                <c:pt idx="27">
                  <c:v>48632</c:v>
                </c:pt>
                <c:pt idx="28">
                  <c:v>50458</c:v>
                </c:pt>
                <c:pt idx="29">
                  <c:v>52285</c:v>
                </c:pt>
                <c:pt idx="30">
                  <c:v>54109</c:v>
                </c:pt>
                <c:pt idx="31">
                  <c:v>#N/A</c:v>
                </c:pt>
              </c:numCache>
            </c:numRef>
          </c:cat>
          <c:val>
            <c:numRef>
              <c:f>USDCurve3M!$N$2:$N$33</c:f>
              <c:numCache>
                <c:formatCode>General</c:formatCode>
                <c:ptCount val="32"/>
                <c:pt idx="0">
                  <c:v>2.5411355775375309E-2</c:v>
                </c:pt>
                <c:pt idx="1">
                  <c:v>2.5408140048193896E-2</c:v>
                </c:pt>
                <c:pt idx="2">
                  <c:v>2.5402548508384751E-2</c:v>
                </c:pt>
                <c:pt idx="3">
                  <c:v>2.5396613289226443E-2</c:v>
                </c:pt>
                <c:pt idx="4">
                  <c:v>2.5390569972184109E-2</c:v>
                </c:pt>
                <c:pt idx="5">
                  <c:v>2.5361731715588434E-2</c:v>
                </c:pt>
                <c:pt idx="6">
                  <c:v>2.5337197144754058E-2</c:v>
                </c:pt>
                <c:pt idx="7">
                  <c:v>2.5346371305845317E-2</c:v>
                </c:pt>
                <c:pt idx="8">
                  <c:v>2.5338528806124892E-2</c:v>
                </c:pt>
                <c:pt idx="9">
                  <c:v>2.5334500237402476E-2</c:v>
                </c:pt>
                <c:pt idx="10">
                  <c:v>2.5331109069663255E-2</c:v>
                </c:pt>
                <c:pt idx="11">
                  <c:v>2.5327092954553838E-2</c:v>
                </c:pt>
                <c:pt idx="12">
                  <c:v>2.532293203814125E-2</c:v>
                </c:pt>
                <c:pt idx="13">
                  <c:v>2.5318601691284689E-2</c:v>
                </c:pt>
                <c:pt idx="14">
                  <c:v>2.5313792214101169E-2</c:v>
                </c:pt>
                <c:pt idx="15">
                  <c:v>2.5308364726661071E-2</c:v>
                </c:pt>
                <c:pt idx="16">
                  <c:v>2.5302542489662221E-2</c:v>
                </c:pt>
                <c:pt idx="17">
                  <c:v>2.529641680218396E-2</c:v>
                </c:pt>
                <c:pt idx="18">
                  <c:v>2.5289902386563576E-2</c:v>
                </c:pt>
                <c:pt idx="19">
                  <c:v>2.4878418132565479E-2</c:v>
                </c:pt>
                <c:pt idx="20">
                  <c:v>2.4884706470872427E-2</c:v>
                </c:pt>
                <c:pt idx="21">
                  <c:v>2.4889001702631437E-2</c:v>
                </c:pt>
                <c:pt idx="22">
                  <c:v>2.4882282345255337E-2</c:v>
                </c:pt>
                <c:pt idx="23">
                  <c:v>2.4885949820188401E-2</c:v>
                </c:pt>
                <c:pt idx="24">
                  <c:v>2.4888606282066229E-2</c:v>
                </c:pt>
                <c:pt idx="25">
                  <c:v>2.4890794773037621E-2</c:v>
                </c:pt>
                <c:pt idx="26">
                  <c:v>2.4888242532822152E-2</c:v>
                </c:pt>
                <c:pt idx="27">
                  <c:v>2.4888274245789675E-2</c:v>
                </c:pt>
                <c:pt idx="28">
                  <c:v>2.4890494014203329E-2</c:v>
                </c:pt>
                <c:pt idx="29">
                  <c:v>2.4891777904949241E-2</c:v>
                </c:pt>
                <c:pt idx="30">
                  <c:v>2.4892517989438229E-2</c:v>
                </c:pt>
                <c:pt idx="3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56-4BFF-8C39-F4C4E49A9AE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USDCurve3M!$J$2:$J$33</c:f>
              <c:numCache>
                <c:formatCode>d/mm/yy;@</c:formatCode>
                <c:ptCount val="32"/>
                <c:pt idx="0">
                  <c:v>43151</c:v>
                </c:pt>
                <c:pt idx="1">
                  <c:v>43159</c:v>
                </c:pt>
                <c:pt idx="2">
                  <c:v>43166</c:v>
                </c:pt>
                <c:pt idx="3">
                  <c:v>43173</c:v>
                </c:pt>
                <c:pt idx="4">
                  <c:v>43180</c:v>
                </c:pt>
                <c:pt idx="5">
                  <c:v>43213</c:v>
                </c:pt>
                <c:pt idx="6">
                  <c:v>43241</c:v>
                </c:pt>
                <c:pt idx="7">
                  <c:v>43272</c:v>
                </c:pt>
                <c:pt idx="8">
                  <c:v>43363</c:v>
                </c:pt>
                <c:pt idx="9">
                  <c:v>43453</c:v>
                </c:pt>
                <c:pt idx="10">
                  <c:v>43543</c:v>
                </c:pt>
                <c:pt idx="11">
                  <c:v>43636</c:v>
                </c:pt>
                <c:pt idx="12">
                  <c:v>43727</c:v>
                </c:pt>
                <c:pt idx="13">
                  <c:v>43817</c:v>
                </c:pt>
                <c:pt idx="14">
                  <c:v>43908</c:v>
                </c:pt>
                <c:pt idx="15">
                  <c:v>44000</c:v>
                </c:pt>
                <c:pt idx="16">
                  <c:v>44091</c:v>
                </c:pt>
                <c:pt idx="17">
                  <c:v>44181</c:v>
                </c:pt>
                <c:pt idx="18">
                  <c:v>44271</c:v>
                </c:pt>
                <c:pt idx="19">
                  <c:v>44614</c:v>
                </c:pt>
                <c:pt idx="20">
                  <c:v>44978</c:v>
                </c:pt>
                <c:pt idx="21">
                  <c:v>45343</c:v>
                </c:pt>
                <c:pt idx="22">
                  <c:v>45709</c:v>
                </c:pt>
                <c:pt idx="23">
                  <c:v>46076</c:v>
                </c:pt>
                <c:pt idx="24">
                  <c:v>46440</c:v>
                </c:pt>
                <c:pt idx="25">
                  <c:v>46805</c:v>
                </c:pt>
                <c:pt idx="26">
                  <c:v>47535</c:v>
                </c:pt>
                <c:pt idx="27">
                  <c:v>48632</c:v>
                </c:pt>
                <c:pt idx="28">
                  <c:v>50458</c:v>
                </c:pt>
                <c:pt idx="29">
                  <c:v>52285</c:v>
                </c:pt>
                <c:pt idx="30">
                  <c:v>54109</c:v>
                </c:pt>
                <c:pt idx="31">
                  <c:v>#N/A</c:v>
                </c:pt>
              </c:numCache>
            </c:numRef>
          </c:cat>
          <c:val>
            <c:numRef>
              <c:f>USDCurve3M!$O$2:$O$33</c:f>
              <c:numCache>
                <c:formatCode>General</c:formatCode>
                <c:ptCount val="32"/>
                <c:pt idx="0">
                  <c:v>2.5411355775375309E-2</c:v>
                </c:pt>
                <c:pt idx="1">
                  <c:v>2.5408140048230391E-2</c:v>
                </c:pt>
                <c:pt idx="2">
                  <c:v>2.5402548508406238E-2</c:v>
                </c:pt>
                <c:pt idx="3">
                  <c:v>2.5396613289211223E-2</c:v>
                </c:pt>
                <c:pt idx="4">
                  <c:v>2.5390569972160527E-2</c:v>
                </c:pt>
                <c:pt idx="5">
                  <c:v>2.5361731715582713E-2</c:v>
                </c:pt>
                <c:pt idx="6">
                  <c:v>2.5337197144754058E-2</c:v>
                </c:pt>
                <c:pt idx="7">
                  <c:v>2.5346371305839336E-2</c:v>
                </c:pt>
                <c:pt idx="8">
                  <c:v>2.533852880612316E-2</c:v>
                </c:pt>
                <c:pt idx="9">
                  <c:v>2.5334500237400023E-2</c:v>
                </c:pt>
                <c:pt idx="10">
                  <c:v>2.5331109069661351E-2</c:v>
                </c:pt>
                <c:pt idx="11">
                  <c:v>2.532709295455229E-2</c:v>
                </c:pt>
                <c:pt idx="12">
                  <c:v>2.5322932038145195E-2</c:v>
                </c:pt>
                <c:pt idx="13">
                  <c:v>2.5318601691288689E-2</c:v>
                </c:pt>
                <c:pt idx="14">
                  <c:v>2.5313792214104715E-2</c:v>
                </c:pt>
                <c:pt idx="15">
                  <c:v>2.5308364726664253E-2</c:v>
                </c:pt>
                <c:pt idx="16">
                  <c:v>2.5302542489664709E-2</c:v>
                </c:pt>
                <c:pt idx="17">
                  <c:v>2.5296416802186614E-2</c:v>
                </c:pt>
                <c:pt idx="18">
                  <c:v>2.5289902386566029E-2</c:v>
                </c:pt>
                <c:pt idx="19">
                  <c:v>2.491409724397228E-2</c:v>
                </c:pt>
                <c:pt idx="20">
                  <c:v>2.4917549398618233E-2</c:v>
                </c:pt>
                <c:pt idx="21">
                  <c:v>2.4918298871366588E-2</c:v>
                </c:pt>
                <c:pt idx="22">
                  <c:v>2.4909018592041497E-2</c:v>
                </c:pt>
                <c:pt idx="23">
                  <c:v>2.4910788457311504E-2</c:v>
                </c:pt>
                <c:pt idx="24">
                  <c:v>2.4911969380568451E-2</c:v>
                </c:pt>
                <c:pt idx="25">
                  <c:v>2.4912976578152703E-2</c:v>
                </c:pt>
                <c:pt idx="26">
                  <c:v>2.4908235471612365E-2</c:v>
                </c:pt>
                <c:pt idx="27">
                  <c:v>2.4906058242571815E-2</c:v>
                </c:pt>
                <c:pt idx="28">
                  <c:v>2.4906076123628919E-2</c:v>
                </c:pt>
                <c:pt idx="29">
                  <c:v>2.4906050357301011E-2</c:v>
                </c:pt>
                <c:pt idx="30">
                  <c:v>2.4905924735342831E-2</c:v>
                </c:pt>
                <c:pt idx="3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56-4BFF-8C39-F4C4E49A9A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7500096"/>
        <c:axId val="707500424"/>
      </c:lineChart>
      <c:dateAx>
        <c:axId val="707500096"/>
        <c:scaling>
          <c:orientation val="minMax"/>
        </c:scaling>
        <c:delete val="0"/>
        <c:axPos val="b"/>
        <c:numFmt formatCode="d/mm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500424"/>
        <c:crosses val="autoZero"/>
        <c:auto val="1"/>
        <c:lblOffset val="100"/>
        <c:baseTimeUnit val="days"/>
      </c:dateAx>
      <c:valAx>
        <c:axId val="707500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500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28</xdr:row>
      <xdr:rowOff>0</xdr:rowOff>
    </xdr:from>
    <xdr:to>
      <xdr:col>4</xdr:col>
      <xdr:colOff>581026</xdr:colOff>
      <xdr:row>43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DF6F7-9102-48D1-BD5B-1F687C67D7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</xdr:colOff>
      <xdr:row>12</xdr:row>
      <xdr:rowOff>161925</xdr:rowOff>
    </xdr:from>
    <xdr:to>
      <xdr:col>8</xdr:col>
      <xdr:colOff>2857500</xdr:colOff>
      <xdr:row>41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B54758-198F-4CD9-AEAF-B3BDD7EAAE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1"/>
  <sheetViews>
    <sheetView workbookViewId="0">
      <selection activeCell="K26" sqref="K26"/>
    </sheetView>
  </sheetViews>
  <sheetFormatPr defaultRowHeight="12.75" x14ac:dyDescent="0.2"/>
  <cols>
    <col min="1" max="1" width="30.5703125" bestFit="1" customWidth="1"/>
    <col min="2" max="2" width="27.7109375" style="56" customWidth="1"/>
    <col min="4" max="4" width="17.42578125" bestFit="1" customWidth="1"/>
    <col min="5" max="5" width="34.28515625" customWidth="1"/>
    <col min="7" max="7" width="4.28515625" customWidth="1"/>
  </cols>
  <sheetData>
    <row r="1" spans="1:9" ht="13.5" thickBot="1" x14ac:dyDescent="0.25">
      <c r="A1" s="85" t="str">
        <f ca="1">_xll.HLV5r3.Financial.Cache.CreateCurve_Old( A2:B11, HLInstruments, Rates, Spreads)</f>
        <v>Market.QR_LIVE.RateCurve.NZD-BBR-FRA-6M</v>
      </c>
      <c r="B1" s="86"/>
      <c r="C1" s="8"/>
      <c r="D1" s="85" t="str">
        <f ca="1">_xll.HLV5r3.Financial.Cache.CreateCurve_Old(  D2:E11, HLInstruments, Rates, Spreads)</f>
        <v>Market.QR_LIVE.DiscountCurve.GBP-LIBOR-SENIOR</v>
      </c>
      <c r="E1" s="86"/>
      <c r="F1" s="8"/>
      <c r="G1" s="3"/>
      <c r="H1" s="4"/>
      <c r="I1" s="4"/>
    </row>
    <row r="2" spans="1:9" ht="13.5" thickBot="1" x14ac:dyDescent="0.25">
      <c r="A2" s="34" t="s">
        <v>52</v>
      </c>
      <c r="B2" s="44" t="s">
        <v>0</v>
      </c>
      <c r="C2" s="8"/>
      <c r="D2" s="34" t="s">
        <v>52</v>
      </c>
      <c r="E2" s="44" t="s">
        <v>45</v>
      </c>
      <c r="F2" s="8"/>
      <c r="G2" s="5"/>
      <c r="H2" s="4"/>
      <c r="I2" s="4"/>
    </row>
    <row r="3" spans="1:9" x14ac:dyDescent="0.2">
      <c r="A3" s="35" t="s">
        <v>53</v>
      </c>
      <c r="B3" s="42">
        <f ca="1">TODAY()</f>
        <v>43149</v>
      </c>
      <c r="C3" s="8"/>
      <c r="D3" s="35" t="s">
        <v>53</v>
      </c>
      <c r="E3" s="42">
        <f ca="1">B3</f>
        <v>43149</v>
      </c>
      <c r="F3" s="8"/>
      <c r="G3" s="5"/>
      <c r="H3" s="4"/>
      <c r="I3" s="4"/>
    </row>
    <row r="4" spans="1:9" x14ac:dyDescent="0.2">
      <c r="A4" s="36" t="s">
        <v>54</v>
      </c>
      <c r="B4" s="39">
        <f ca="1">B3</f>
        <v>43149</v>
      </c>
      <c r="C4" s="8"/>
      <c r="D4" s="36" t="s">
        <v>54</v>
      </c>
      <c r="E4" s="39">
        <f ca="1">B4</f>
        <v>43149</v>
      </c>
      <c r="F4" s="8"/>
      <c r="G4" s="5"/>
      <c r="H4" s="4"/>
      <c r="I4" s="6"/>
    </row>
    <row r="5" spans="1:9" x14ac:dyDescent="0.2">
      <c r="A5" s="37" t="s">
        <v>55</v>
      </c>
      <c r="B5" s="40" t="s">
        <v>93</v>
      </c>
      <c r="C5" s="8"/>
      <c r="D5" s="37" t="s">
        <v>55</v>
      </c>
      <c r="E5" s="40" t="s">
        <v>93</v>
      </c>
      <c r="F5" s="8"/>
      <c r="G5" s="5"/>
      <c r="H5" s="4"/>
      <c r="I5" s="4"/>
    </row>
    <row r="6" spans="1:9" x14ac:dyDescent="0.2">
      <c r="A6" s="36" t="s">
        <v>4</v>
      </c>
      <c r="B6" s="41" t="s">
        <v>85</v>
      </c>
      <c r="C6" s="8"/>
      <c r="D6" s="36" t="s">
        <v>64</v>
      </c>
      <c r="E6" s="41" t="s">
        <v>68</v>
      </c>
      <c r="F6" s="8"/>
      <c r="G6" s="5"/>
      <c r="H6" s="4"/>
      <c r="I6" s="4"/>
    </row>
    <row r="7" spans="1:9" x14ac:dyDescent="0.2">
      <c r="A7" s="36" t="s">
        <v>57</v>
      </c>
      <c r="B7" s="40" t="s">
        <v>38</v>
      </c>
      <c r="C7" s="8"/>
      <c r="D7" s="36" t="s">
        <v>65</v>
      </c>
      <c r="E7" s="40" t="s">
        <v>66</v>
      </c>
      <c r="F7" s="8"/>
      <c r="G7" s="5"/>
      <c r="H7" s="4"/>
      <c r="I7" s="4"/>
    </row>
    <row r="8" spans="1:9" x14ac:dyDescent="0.2">
      <c r="A8" s="36" t="s">
        <v>5</v>
      </c>
      <c r="B8" s="40" t="str">
        <f>B6&amp;"-"&amp;B7</f>
        <v>NZD-BBR-FRA-6M</v>
      </c>
      <c r="C8" s="8"/>
      <c r="D8" s="36" t="s">
        <v>5</v>
      </c>
      <c r="E8" s="40" t="str">
        <f>E11&amp;"-"&amp;E6&amp;"-"&amp;E7</f>
        <v>GBP-LIBOR-SENIOR</v>
      </c>
      <c r="F8" s="8"/>
      <c r="G8" s="5"/>
      <c r="H8" s="4"/>
      <c r="I8" s="4"/>
    </row>
    <row r="9" spans="1:9" x14ac:dyDescent="0.2">
      <c r="A9" s="36" t="s">
        <v>58</v>
      </c>
      <c r="B9" s="40" t="str">
        <f>B2&amp;"."&amp;B8</f>
        <v>RateCurve.NZD-BBR-FRA-6M</v>
      </c>
      <c r="C9" s="8"/>
      <c r="D9" s="36" t="s">
        <v>58</v>
      </c>
      <c r="E9" s="40" t="str">
        <f>E2&amp;"."&amp;E8</f>
        <v>DiscountCurve.GBP-LIBOR-SENIOR</v>
      </c>
      <c r="F9" s="8"/>
      <c r="G9" s="5"/>
      <c r="H9" s="4"/>
      <c r="I9" s="4"/>
    </row>
    <row r="10" spans="1:9" x14ac:dyDescent="0.2">
      <c r="A10" s="36" t="s">
        <v>6</v>
      </c>
      <c r="B10" s="40" t="s">
        <v>59</v>
      </c>
      <c r="C10" s="8"/>
      <c r="D10" s="36" t="s">
        <v>6</v>
      </c>
      <c r="E10" s="40" t="s">
        <v>59</v>
      </c>
      <c r="F10" s="8"/>
      <c r="G10" s="5"/>
      <c r="H10" s="4"/>
      <c r="I10" s="4"/>
    </row>
    <row r="11" spans="1:9" ht="13.5" thickBot="1" x14ac:dyDescent="0.25">
      <c r="A11" s="38" t="s">
        <v>1</v>
      </c>
      <c r="B11" s="43" t="s">
        <v>84</v>
      </c>
      <c r="C11" s="8"/>
      <c r="D11" s="38" t="s">
        <v>1</v>
      </c>
      <c r="E11" s="43" t="s">
        <v>39</v>
      </c>
      <c r="F11" s="8"/>
      <c r="G11" s="5"/>
      <c r="H11" s="4"/>
      <c r="I11" s="4"/>
    </row>
    <row r="12" spans="1:9" ht="13.5" thickBot="1" x14ac:dyDescent="0.25">
      <c r="A12" s="7"/>
      <c r="B12" s="52"/>
      <c r="C12" s="8"/>
      <c r="D12" s="8"/>
      <c r="E12" s="8"/>
      <c r="F12" s="8"/>
      <c r="G12" s="5"/>
      <c r="H12" s="4"/>
      <c r="I12" s="4"/>
    </row>
    <row r="13" spans="1:9" ht="13.5" thickBot="1" x14ac:dyDescent="0.25">
      <c r="A13" s="1" t="s">
        <v>8</v>
      </c>
      <c r="B13" s="53"/>
      <c r="C13" s="2"/>
      <c r="D13" s="2"/>
      <c r="E13" s="2"/>
      <c r="F13" s="9"/>
      <c r="G13" s="5"/>
      <c r="H13" s="4"/>
      <c r="I13" s="4"/>
    </row>
    <row r="14" spans="1:9" ht="13.5" thickBot="1" x14ac:dyDescent="0.25">
      <c r="A14" s="10" t="s">
        <v>9</v>
      </c>
      <c r="B14" s="11" t="s">
        <v>10</v>
      </c>
      <c r="C14" s="12" t="s">
        <v>11</v>
      </c>
      <c r="D14" s="12" t="s">
        <v>12</v>
      </c>
      <c r="E14" s="13" t="s">
        <v>13</v>
      </c>
      <c r="F14" s="14" t="s">
        <v>14</v>
      </c>
      <c r="G14" s="5"/>
      <c r="H14" s="4"/>
      <c r="I14" s="4"/>
    </row>
    <row r="15" spans="1:9" x14ac:dyDescent="0.2">
      <c r="A15" s="15" t="s">
        <v>15</v>
      </c>
      <c r="B15" s="16"/>
      <c r="C15" s="17" t="s">
        <v>16</v>
      </c>
      <c r="D15" s="18" t="str">
        <f>$B$11&amp;"-"&amp;A15&amp;"-"&amp;IF(B15="","",B15&amp;"-")&amp;C15</f>
        <v>NZD-Deposit-1D</v>
      </c>
      <c r="E15" s="19">
        <v>6.6100000000000006E-2</v>
      </c>
      <c r="F15" s="20"/>
      <c r="G15" s="5"/>
      <c r="H15" s="4"/>
      <c r="I15" s="4"/>
    </row>
    <row r="16" spans="1:9" x14ac:dyDescent="0.2">
      <c r="A16" s="15" t="s">
        <v>15</v>
      </c>
      <c r="B16" s="21"/>
      <c r="C16" s="22" t="s">
        <v>17</v>
      </c>
      <c r="D16" s="18" t="str">
        <f t="shared" ref="D16:D38" si="0">$B$11&amp;"-"&amp;A16&amp;"-"&amp;IF(B16="","",B16&amp;"-")&amp;C16</f>
        <v>NZD-Deposit-1W</v>
      </c>
      <c r="E16" s="23">
        <v>6.59E-2</v>
      </c>
      <c r="F16" s="24"/>
      <c r="G16" s="5"/>
      <c r="H16" s="4"/>
      <c r="I16" s="4"/>
    </row>
    <row r="17" spans="1:9" x14ac:dyDescent="0.2">
      <c r="A17" s="15" t="s">
        <v>15</v>
      </c>
      <c r="B17" s="21"/>
      <c r="C17" s="22" t="s">
        <v>18</v>
      </c>
      <c r="D17" s="18" t="str">
        <f t="shared" si="0"/>
        <v>NZD-Deposit-2W</v>
      </c>
      <c r="E17" s="23">
        <v>6.6299999999999998E-2</v>
      </c>
      <c r="F17" s="24"/>
      <c r="G17" s="5"/>
      <c r="H17" s="4"/>
      <c r="I17" s="4"/>
    </row>
    <row r="18" spans="1:9" x14ac:dyDescent="0.2">
      <c r="A18" s="15" t="s">
        <v>15</v>
      </c>
      <c r="B18" s="21"/>
      <c r="C18" s="22" t="s">
        <v>19</v>
      </c>
      <c r="D18" s="18" t="str">
        <f t="shared" si="0"/>
        <v>NZD-Deposit-1M</v>
      </c>
      <c r="E18" s="23">
        <v>6.6600000000000006E-2</v>
      </c>
      <c r="F18" s="24"/>
      <c r="G18" s="5"/>
      <c r="H18" s="4"/>
      <c r="I18" s="4"/>
    </row>
    <row r="19" spans="1:9" x14ac:dyDescent="0.2">
      <c r="A19" s="15" t="s">
        <v>15</v>
      </c>
      <c r="B19" s="21"/>
      <c r="C19" s="22" t="s">
        <v>20</v>
      </c>
      <c r="D19" s="18" t="str">
        <f t="shared" si="0"/>
        <v>NZD-Deposit-2M</v>
      </c>
      <c r="E19" s="23">
        <v>6.9199999999999998E-2</v>
      </c>
      <c r="F19" s="24"/>
      <c r="G19" s="5"/>
      <c r="H19" s="4"/>
      <c r="I19" s="4"/>
    </row>
    <row r="20" spans="1:9" x14ac:dyDescent="0.2">
      <c r="A20" s="15" t="s">
        <v>15</v>
      </c>
      <c r="B20" s="21"/>
      <c r="C20" s="22" t="s">
        <v>3</v>
      </c>
      <c r="D20" s="18" t="str">
        <f t="shared" si="0"/>
        <v>NZD-Deposit-3M</v>
      </c>
      <c r="E20" s="23">
        <v>7.0199999999999999E-2</v>
      </c>
      <c r="F20" s="24"/>
      <c r="G20" s="5"/>
      <c r="H20" s="4"/>
      <c r="I20" s="4"/>
    </row>
    <row r="21" spans="1:9" x14ac:dyDescent="0.2">
      <c r="A21" s="15" t="s">
        <v>21</v>
      </c>
      <c r="B21" s="21"/>
      <c r="C21" s="22" t="s">
        <v>22</v>
      </c>
      <c r="D21" s="18" t="str">
        <f t="shared" si="0"/>
        <v>NZD-IRSwap-3Y</v>
      </c>
      <c r="E21" s="23">
        <v>7.4300000000000005E-2</v>
      </c>
      <c r="F21" s="24"/>
      <c r="G21" s="5"/>
      <c r="H21" s="4"/>
      <c r="I21" s="4"/>
    </row>
    <row r="22" spans="1:9" x14ac:dyDescent="0.2">
      <c r="A22" s="15" t="s">
        <v>21</v>
      </c>
      <c r="B22" s="21"/>
      <c r="C22" s="22" t="s">
        <v>23</v>
      </c>
      <c r="D22" s="18" t="str">
        <f t="shared" si="0"/>
        <v>NZD-IRSwap-4Y</v>
      </c>
      <c r="E22" s="23">
        <v>7.4399999999999994E-2</v>
      </c>
      <c r="F22" s="24"/>
      <c r="G22" s="5"/>
      <c r="H22" s="4"/>
      <c r="I22" s="4"/>
    </row>
    <row r="23" spans="1:9" x14ac:dyDescent="0.2">
      <c r="A23" s="15" t="s">
        <v>21</v>
      </c>
      <c r="B23" s="21"/>
      <c r="C23" s="22" t="s">
        <v>24</v>
      </c>
      <c r="D23" s="18" t="str">
        <f t="shared" si="0"/>
        <v>NZD-IRSwap-5Y</v>
      </c>
      <c r="E23" s="23">
        <v>7.4399999999999994E-2</v>
      </c>
      <c r="F23" s="24"/>
      <c r="G23" s="5"/>
      <c r="H23" s="4"/>
      <c r="I23" s="4"/>
    </row>
    <row r="24" spans="1:9" x14ac:dyDescent="0.2">
      <c r="A24" s="15" t="s">
        <v>21</v>
      </c>
      <c r="B24" s="21"/>
      <c r="C24" s="22" t="s">
        <v>25</v>
      </c>
      <c r="D24" s="18" t="str">
        <f t="shared" si="0"/>
        <v>NZD-IRSwap-6Y</v>
      </c>
      <c r="E24" s="23">
        <v>7.2900000000000006E-2</v>
      </c>
      <c r="F24" s="24"/>
      <c r="G24" s="5"/>
      <c r="H24" s="4"/>
      <c r="I24" s="4"/>
    </row>
    <row r="25" spans="1:9" x14ac:dyDescent="0.2">
      <c r="A25" s="15" t="s">
        <v>21</v>
      </c>
      <c r="B25" s="21"/>
      <c r="C25" s="22" t="s">
        <v>26</v>
      </c>
      <c r="D25" s="18" t="str">
        <f t="shared" si="0"/>
        <v>NZD-IRSwap-7Y</v>
      </c>
      <c r="E25" s="23">
        <v>7.1400000000000005E-2</v>
      </c>
      <c r="F25" s="24"/>
      <c r="G25" s="5"/>
      <c r="H25" s="4"/>
      <c r="I25" s="4"/>
    </row>
    <row r="26" spans="1:9" x14ac:dyDescent="0.2">
      <c r="A26" s="15" t="s">
        <v>21</v>
      </c>
      <c r="B26" s="21"/>
      <c r="C26" s="22" t="s">
        <v>27</v>
      </c>
      <c r="D26" s="18" t="str">
        <f t="shared" si="0"/>
        <v>NZD-IRSwap-8Y</v>
      </c>
      <c r="E26" s="23">
        <v>7.0699999999999999E-2</v>
      </c>
      <c r="F26" s="24"/>
      <c r="G26" s="5"/>
      <c r="H26" s="4"/>
      <c r="I26" s="4"/>
    </row>
    <row r="27" spans="1:9" x14ac:dyDescent="0.2">
      <c r="A27" s="15" t="s">
        <v>21</v>
      </c>
      <c r="B27" s="21"/>
      <c r="C27" s="22" t="s">
        <v>28</v>
      </c>
      <c r="D27" s="18" t="str">
        <f t="shared" si="0"/>
        <v>NZD-IRSwap-9Y</v>
      </c>
      <c r="E27" s="23">
        <v>7.0000000000000007E-2</v>
      </c>
      <c r="F27" s="24"/>
      <c r="G27" s="5"/>
      <c r="H27" s="4"/>
      <c r="I27" s="4"/>
    </row>
    <row r="28" spans="1:9" x14ac:dyDescent="0.2">
      <c r="A28" s="15" t="s">
        <v>21</v>
      </c>
      <c r="B28" s="21"/>
      <c r="C28" s="22" t="s">
        <v>29</v>
      </c>
      <c r="D28" s="18" t="str">
        <f t="shared" si="0"/>
        <v>NZD-IRSwap-10Y</v>
      </c>
      <c r="E28" s="23">
        <v>6.9400000000000003E-2</v>
      </c>
      <c r="F28" s="24"/>
      <c r="G28" s="5"/>
      <c r="H28" s="4"/>
      <c r="I28" s="4"/>
    </row>
    <row r="29" spans="1:9" x14ac:dyDescent="0.2">
      <c r="A29" s="15" t="s">
        <v>21</v>
      </c>
      <c r="B29" s="21"/>
      <c r="C29" s="22" t="s">
        <v>30</v>
      </c>
      <c r="D29" s="18" t="str">
        <f t="shared" si="0"/>
        <v>NZD-IRSwap-15Y</v>
      </c>
      <c r="E29" s="23">
        <v>6.7900000000000002E-2</v>
      </c>
      <c r="F29" s="24"/>
      <c r="G29" s="5"/>
      <c r="H29" s="4"/>
      <c r="I29" s="4"/>
    </row>
    <row r="30" spans="1:9" x14ac:dyDescent="0.2">
      <c r="A30" s="15" t="s">
        <v>21</v>
      </c>
      <c r="B30" s="21"/>
      <c r="C30" s="22" t="s">
        <v>31</v>
      </c>
      <c r="D30" s="18" t="str">
        <f t="shared" si="0"/>
        <v>NZD-IRSwap-20Y</v>
      </c>
      <c r="E30" s="23">
        <v>6.6799999999999998E-2</v>
      </c>
      <c r="F30" s="24"/>
      <c r="G30" s="5"/>
      <c r="H30" s="4"/>
      <c r="I30" s="4"/>
    </row>
    <row r="31" spans="1:9" x14ac:dyDescent="0.2">
      <c r="A31" s="15" t="s">
        <v>32</v>
      </c>
      <c r="B31" s="22" t="s">
        <v>86</v>
      </c>
      <c r="C31" s="22">
        <v>1</v>
      </c>
      <c r="D31" s="18" t="str">
        <f t="shared" si="0"/>
        <v>NZD-IRFuture-ZB-1</v>
      </c>
      <c r="E31" s="23">
        <v>6.6600000000000006E-2</v>
      </c>
      <c r="F31" s="24">
        <v>0.2</v>
      </c>
      <c r="G31" s="5"/>
      <c r="H31" s="4"/>
      <c r="I31" s="4"/>
    </row>
    <row r="32" spans="1:9" x14ac:dyDescent="0.2">
      <c r="A32" s="15" t="s">
        <v>32</v>
      </c>
      <c r="B32" s="22" t="s">
        <v>86</v>
      </c>
      <c r="C32" s="22">
        <v>2</v>
      </c>
      <c r="D32" s="18" t="str">
        <f t="shared" si="0"/>
        <v>NZD-IRFuture-ZB-2</v>
      </c>
      <c r="E32" s="23">
        <v>6.5600000000000006E-2</v>
      </c>
      <c r="F32" s="24">
        <v>0.2</v>
      </c>
      <c r="G32" s="5"/>
      <c r="H32" s="4"/>
      <c r="I32" s="4"/>
    </row>
    <row r="33" spans="1:9" x14ac:dyDescent="0.2">
      <c r="A33" s="15" t="s">
        <v>32</v>
      </c>
      <c r="B33" s="22" t="s">
        <v>86</v>
      </c>
      <c r="C33" s="22">
        <v>3</v>
      </c>
      <c r="D33" s="18" t="str">
        <f t="shared" si="0"/>
        <v>NZD-IRFuture-ZB-3</v>
      </c>
      <c r="E33" s="23">
        <v>6.7599999999999993E-2</v>
      </c>
      <c r="F33" s="24">
        <v>0.2</v>
      </c>
      <c r="G33" s="5"/>
      <c r="H33" s="4"/>
      <c r="I33" s="4"/>
    </row>
    <row r="34" spans="1:9" x14ac:dyDescent="0.2">
      <c r="A34" s="15" t="s">
        <v>32</v>
      </c>
      <c r="B34" s="22" t="s">
        <v>86</v>
      </c>
      <c r="C34" s="22">
        <v>4</v>
      </c>
      <c r="D34" s="18" t="str">
        <f t="shared" si="0"/>
        <v>NZD-IRFuture-ZB-4</v>
      </c>
      <c r="E34" s="23">
        <v>6.8900000000000003E-2</v>
      </c>
      <c r="F34" s="24">
        <v>0.2</v>
      </c>
      <c r="G34" s="5"/>
      <c r="H34" s="4"/>
      <c r="I34" s="4"/>
    </row>
    <row r="35" spans="1:9" x14ac:dyDescent="0.2">
      <c r="A35" s="15" t="s">
        <v>32</v>
      </c>
      <c r="B35" s="22" t="s">
        <v>86</v>
      </c>
      <c r="C35" s="22">
        <v>5</v>
      </c>
      <c r="D35" s="18" t="str">
        <f t="shared" si="0"/>
        <v>NZD-IRFuture-ZB-5</v>
      </c>
      <c r="E35" s="23">
        <v>6.5699999999999995E-2</v>
      </c>
      <c r="F35" s="24">
        <v>0.2</v>
      </c>
      <c r="G35" s="5"/>
      <c r="H35" s="4"/>
      <c r="I35" s="4"/>
    </row>
    <row r="36" spans="1:9" x14ac:dyDescent="0.2">
      <c r="A36" s="15" t="s">
        <v>32</v>
      </c>
      <c r="B36" s="22" t="s">
        <v>86</v>
      </c>
      <c r="C36" s="22">
        <v>6</v>
      </c>
      <c r="D36" s="18" t="str">
        <f t="shared" si="0"/>
        <v>NZD-IRFuture-ZB-6</v>
      </c>
      <c r="E36" s="23">
        <v>6.4399999999999999E-2</v>
      </c>
      <c r="F36" s="24">
        <v>0.2</v>
      </c>
      <c r="G36" s="5"/>
      <c r="H36" s="4"/>
      <c r="I36" s="4"/>
    </row>
    <row r="37" spans="1:9" x14ac:dyDescent="0.2">
      <c r="A37" s="15" t="s">
        <v>32</v>
      </c>
      <c r="B37" s="22" t="s">
        <v>86</v>
      </c>
      <c r="C37" s="22">
        <v>7</v>
      </c>
      <c r="D37" s="18" t="str">
        <f t="shared" si="0"/>
        <v>NZD-IRFuture-ZB-7</v>
      </c>
      <c r="E37" s="23">
        <v>6.2100000000000002E-2</v>
      </c>
      <c r="F37" s="24">
        <v>0.2</v>
      </c>
      <c r="G37" s="5"/>
      <c r="H37" s="4"/>
      <c r="I37" s="4"/>
    </row>
    <row r="38" spans="1:9" ht="13.5" thickBot="1" x14ac:dyDescent="0.25">
      <c r="A38" s="15" t="s">
        <v>32</v>
      </c>
      <c r="B38" s="22" t="s">
        <v>86</v>
      </c>
      <c r="C38" s="25">
        <v>8</v>
      </c>
      <c r="D38" s="18" t="str">
        <f t="shared" si="0"/>
        <v>NZD-IRFuture-ZB-8</v>
      </c>
      <c r="E38" s="26">
        <v>7.4399999999999994E-2</v>
      </c>
      <c r="F38" s="27">
        <v>0.2</v>
      </c>
      <c r="G38" s="5"/>
      <c r="H38" s="4"/>
      <c r="I38" s="4"/>
    </row>
    <row r="39" spans="1:9" x14ac:dyDescent="0.2">
      <c r="A39" s="7"/>
      <c r="B39" s="52"/>
      <c r="C39" s="8"/>
      <c r="D39" s="8"/>
      <c r="E39" s="8"/>
      <c r="F39" s="8"/>
      <c r="G39" s="5"/>
      <c r="H39" s="4"/>
      <c r="I39" s="4"/>
    </row>
    <row r="40" spans="1:9" ht="13.5" thickBot="1" x14ac:dyDescent="0.25">
      <c r="A40" s="29"/>
      <c r="B40" s="54"/>
      <c r="C40" s="30"/>
      <c r="D40" s="30"/>
      <c r="E40" s="30"/>
      <c r="F40" s="30"/>
      <c r="G40" s="31"/>
      <c r="H40" s="4"/>
      <c r="I40" s="4"/>
    </row>
    <row r="41" spans="1:9" x14ac:dyDescent="0.2">
      <c r="A41" s="4"/>
      <c r="B41" s="55"/>
      <c r="C41" s="4"/>
      <c r="D41" s="4"/>
      <c r="E41" s="4"/>
      <c r="F41" s="4"/>
      <c r="G41" s="4"/>
      <c r="H41" s="4"/>
      <c r="I41" s="4"/>
    </row>
  </sheetData>
  <protectedRanges>
    <protectedRange sqref="B10" name="Range2_1_1_1"/>
    <protectedRange sqref="E10" name="Range2_1_1"/>
  </protectedRanges>
  <mergeCells count="2">
    <mergeCell ref="D1:E1"/>
    <mergeCell ref="A1:B1"/>
  </mergeCells>
  <dataValidations count="8">
    <dataValidation type="list" allowBlank="1" showInputMessage="1" showErrorMessage="1" sqref="B2 E2" xr:uid="{00000000-0002-0000-0500-000000000000}">
      <formula1>"RateCurve, DiscountCurve, InflationCurve, RateSpreadCurve"</formula1>
    </dataValidation>
    <dataValidation type="list" allowBlank="1" showInputMessage="1" showErrorMessage="1" sqref="B6" xr:uid="{00000000-0002-0000-0500-000001000000}">
      <formula1>RateIndex</formula1>
    </dataValidation>
    <dataValidation type="list" allowBlank="1" showInputMessage="1" showErrorMessage="1" sqref="B7" xr:uid="{00000000-0002-0000-0500-000002000000}">
      <formula1>"1D,1M,3M,6M"</formula1>
    </dataValidation>
    <dataValidation type="list" allowBlank="1" showInputMessage="1" showErrorMessage="1" sqref="E7" xr:uid="{00000000-0002-0000-0500-000003000000}">
      <formula1>"SENIOR"</formula1>
    </dataValidation>
    <dataValidation type="list" allowBlank="1" showInputMessage="1" showErrorMessage="1" sqref="E6" xr:uid="{00000000-0002-0000-0500-000004000000}">
      <formula1>"NAB, LIBOR"</formula1>
    </dataValidation>
    <dataValidation type="list" allowBlank="1" showInputMessage="1" showErrorMessage="1" sqref="E10 B10" xr:uid="{00000000-0002-0000-0500-000005000000}">
      <formula1>Algorithms</formula1>
    </dataValidation>
    <dataValidation type="list" allowBlank="1" showInputMessage="1" showErrorMessage="1" sqref="E11 B11" xr:uid="{00000000-0002-0000-0500-000006000000}">
      <formula1>Currency</formula1>
    </dataValidation>
    <dataValidation type="list" allowBlank="1" showInputMessage="1" showErrorMessage="1" sqref="B5 E5" xr:uid="{00000000-0002-0000-0500-000007000000}">
      <formula1>Markets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4"/>
  <sheetViews>
    <sheetView topLeftCell="A10" workbookViewId="0">
      <selection activeCell="D2" sqref="D2"/>
    </sheetView>
  </sheetViews>
  <sheetFormatPr defaultRowHeight="12.75" x14ac:dyDescent="0.2"/>
  <cols>
    <col min="1" max="1" width="30.5703125" bestFit="1" customWidth="1"/>
    <col min="2" max="2" width="21.28515625" style="56" customWidth="1"/>
    <col min="4" max="4" width="17.42578125" bestFit="1" customWidth="1"/>
    <col min="5" max="5" width="29.7109375" customWidth="1"/>
    <col min="7" max="7" width="3" customWidth="1"/>
  </cols>
  <sheetData>
    <row r="1" spans="1:10" ht="13.5" thickBot="1" x14ac:dyDescent="0.25">
      <c r="A1" s="85" t="str">
        <f ca="1">_xll.HLV5r3.Financial.Cache.CreateCurve_Old( A2:B11, HLInstruments, Rates, Spreads)</f>
        <v>Market.QR_LIVE.RateCurve.GBP-LIBOR-ISDA-6M</v>
      </c>
      <c r="B1" s="86"/>
      <c r="C1" s="8"/>
      <c r="D1" s="85" t="str">
        <f ca="1">_xll.HLV5r3.Financial.Cache.CreateCurve_Old( D2:E11, HLInstruments, Rates, Spreads)</f>
        <v>Market.QR_LIVE.DiscountCurve.GBP-LIBOR-SENIOR</v>
      </c>
      <c r="E1" s="86"/>
      <c r="F1" s="8"/>
      <c r="G1" s="3"/>
      <c r="H1" s="4"/>
      <c r="I1" s="4"/>
      <c r="J1" s="4"/>
    </row>
    <row r="2" spans="1:10" ht="13.5" thickBot="1" x14ac:dyDescent="0.25">
      <c r="A2" s="34" t="s">
        <v>52</v>
      </c>
      <c r="B2" s="44" t="s">
        <v>0</v>
      </c>
      <c r="C2" s="8"/>
      <c r="D2" s="34" t="s">
        <v>52</v>
      </c>
      <c r="E2" s="44" t="s">
        <v>45</v>
      </c>
      <c r="F2" s="8"/>
      <c r="G2" s="5"/>
      <c r="H2" s="4"/>
      <c r="I2" s="4"/>
      <c r="J2" s="4"/>
    </row>
    <row r="3" spans="1:10" x14ac:dyDescent="0.2">
      <c r="A3" s="35" t="s">
        <v>53</v>
      </c>
      <c r="B3" s="42">
        <f ca="1">TODAY()</f>
        <v>43149</v>
      </c>
      <c r="C3" s="8"/>
      <c r="D3" s="35" t="s">
        <v>53</v>
      </c>
      <c r="E3" s="42">
        <f ca="1">B3</f>
        <v>43149</v>
      </c>
      <c r="F3" s="8"/>
      <c r="G3" s="5"/>
      <c r="H3" s="4"/>
      <c r="I3" s="4"/>
      <c r="J3" s="4"/>
    </row>
    <row r="4" spans="1:10" x14ac:dyDescent="0.2">
      <c r="A4" s="36" t="s">
        <v>54</v>
      </c>
      <c r="B4" s="39">
        <f ca="1">B3</f>
        <v>43149</v>
      </c>
      <c r="C4" s="8"/>
      <c r="D4" s="36" t="s">
        <v>54</v>
      </c>
      <c r="E4" s="39">
        <f ca="1">B4</f>
        <v>43149</v>
      </c>
      <c r="F4" s="8"/>
      <c r="G4" s="5"/>
      <c r="H4" s="4"/>
      <c r="I4" s="4"/>
      <c r="J4" s="6"/>
    </row>
    <row r="5" spans="1:10" x14ac:dyDescent="0.2">
      <c r="A5" s="37" t="s">
        <v>55</v>
      </c>
      <c r="B5" s="40" t="s">
        <v>93</v>
      </c>
      <c r="C5" s="8"/>
      <c r="D5" s="37" t="s">
        <v>55</v>
      </c>
      <c r="E5" s="40" t="s">
        <v>93</v>
      </c>
      <c r="F5" s="8"/>
      <c r="G5" s="5"/>
      <c r="H5" s="4"/>
      <c r="I5" s="4"/>
      <c r="J5" s="4"/>
    </row>
    <row r="6" spans="1:10" x14ac:dyDescent="0.2">
      <c r="A6" s="36" t="s">
        <v>4</v>
      </c>
      <c r="B6" s="41" t="s">
        <v>60</v>
      </c>
      <c r="C6" s="8"/>
      <c r="D6" s="36" t="s">
        <v>64</v>
      </c>
      <c r="E6" s="41" t="s">
        <v>68</v>
      </c>
      <c r="F6" s="8"/>
      <c r="G6" s="5"/>
      <c r="H6" s="4"/>
      <c r="J6" s="4"/>
    </row>
    <row r="7" spans="1:10" x14ac:dyDescent="0.2">
      <c r="A7" s="36" t="s">
        <v>57</v>
      </c>
      <c r="B7" s="40" t="s">
        <v>38</v>
      </c>
      <c r="C7" s="8"/>
      <c r="D7" s="36" t="s">
        <v>65</v>
      </c>
      <c r="E7" s="40" t="s">
        <v>66</v>
      </c>
      <c r="F7" s="8"/>
      <c r="G7" s="5"/>
      <c r="H7" s="4"/>
      <c r="J7" s="4"/>
    </row>
    <row r="8" spans="1:10" x14ac:dyDescent="0.2">
      <c r="A8" s="36" t="s">
        <v>5</v>
      </c>
      <c r="B8" s="40" t="str">
        <f>B6&amp;"-"&amp;B7</f>
        <v>GBP-LIBOR-ISDA-6M</v>
      </c>
      <c r="C8" s="8"/>
      <c r="D8" s="36" t="s">
        <v>5</v>
      </c>
      <c r="E8" s="40" t="str">
        <f>E11&amp;"-"&amp;E6&amp;"-"&amp;E7</f>
        <v>GBP-LIBOR-SENIOR</v>
      </c>
      <c r="F8" s="8"/>
      <c r="G8" s="5"/>
      <c r="H8" s="4"/>
      <c r="J8" s="4"/>
    </row>
    <row r="9" spans="1:10" x14ac:dyDescent="0.2">
      <c r="A9" s="36" t="s">
        <v>88</v>
      </c>
      <c r="B9" s="40">
        <v>0</v>
      </c>
      <c r="C9" s="8"/>
      <c r="D9" s="36" t="s">
        <v>88</v>
      </c>
      <c r="E9" s="40">
        <v>0</v>
      </c>
      <c r="F9" s="8"/>
      <c r="G9" s="5"/>
      <c r="H9" s="4"/>
      <c r="J9" s="4"/>
    </row>
    <row r="10" spans="1:10" x14ac:dyDescent="0.2">
      <c r="A10" s="36" t="s">
        <v>6</v>
      </c>
      <c r="B10" s="40" t="s">
        <v>87</v>
      </c>
      <c r="C10" s="8"/>
      <c r="D10" s="36" t="s">
        <v>6</v>
      </c>
      <c r="E10" s="40" t="s">
        <v>87</v>
      </c>
      <c r="F10" s="8"/>
      <c r="G10" s="5"/>
      <c r="H10" s="4"/>
      <c r="J10" s="4"/>
    </row>
    <row r="11" spans="1:10" ht="13.5" thickBot="1" x14ac:dyDescent="0.25">
      <c r="A11" s="38" t="s">
        <v>1</v>
      </c>
      <c r="B11" s="43" t="s">
        <v>39</v>
      </c>
      <c r="C11" s="8"/>
      <c r="D11" s="38" t="s">
        <v>1</v>
      </c>
      <c r="E11" s="43" t="s">
        <v>39</v>
      </c>
      <c r="F11" s="8"/>
      <c r="G11" s="5"/>
      <c r="H11" s="4"/>
      <c r="J11" s="4"/>
    </row>
    <row r="12" spans="1:10" ht="13.5" thickBot="1" x14ac:dyDescent="0.25">
      <c r="A12" s="7"/>
      <c r="B12" s="52"/>
      <c r="C12" s="8"/>
      <c r="D12" s="8"/>
      <c r="E12" s="8"/>
      <c r="F12" s="8"/>
      <c r="G12" s="5"/>
      <c r="H12" s="4"/>
      <c r="J12" s="4"/>
    </row>
    <row r="13" spans="1:10" ht="13.5" thickBot="1" x14ac:dyDescent="0.25">
      <c r="A13" s="1" t="s">
        <v>8</v>
      </c>
      <c r="B13" s="53"/>
      <c r="C13" s="2"/>
      <c r="D13" s="2"/>
      <c r="E13" s="2"/>
      <c r="F13" s="9"/>
      <c r="G13" s="5"/>
      <c r="H13" s="4"/>
      <c r="J13" s="4"/>
    </row>
    <row r="14" spans="1:10" ht="13.5" thickBot="1" x14ac:dyDescent="0.25">
      <c r="A14" s="10" t="s">
        <v>9</v>
      </c>
      <c r="B14" s="11" t="s">
        <v>10</v>
      </c>
      <c r="C14" s="12" t="s">
        <v>11</v>
      </c>
      <c r="D14" s="12" t="s">
        <v>12</v>
      </c>
      <c r="E14" s="13" t="s">
        <v>13</v>
      </c>
      <c r="F14" s="14" t="s">
        <v>14</v>
      </c>
      <c r="G14" s="5"/>
      <c r="H14" s="4"/>
      <c r="J14" s="4"/>
    </row>
    <row r="15" spans="1:10" x14ac:dyDescent="0.2">
      <c r="A15" s="15" t="s">
        <v>15</v>
      </c>
      <c r="B15" s="16"/>
      <c r="C15" s="17" t="s">
        <v>16</v>
      </c>
      <c r="D15" s="18" t="str">
        <f>$B$11&amp;"-"&amp;A15&amp;"-"&amp;IF(B15="","",B15&amp;"-")&amp;C15</f>
        <v>GBP-Deposit-1D</v>
      </c>
      <c r="E15" s="19">
        <v>6.6100000000000006E-2</v>
      </c>
      <c r="F15" s="20"/>
      <c r="G15" s="5"/>
      <c r="H15" s="4"/>
      <c r="J15" s="4"/>
    </row>
    <row r="16" spans="1:10" x14ac:dyDescent="0.2">
      <c r="A16" s="15" t="s">
        <v>15</v>
      </c>
      <c r="B16" s="21"/>
      <c r="C16" s="22" t="s">
        <v>17</v>
      </c>
      <c r="D16" s="18" t="str">
        <f t="shared" ref="D16:D41" si="0">$B$11&amp;"-"&amp;A16&amp;"-"&amp;IF(B16="","",B16&amp;"-")&amp;C16</f>
        <v>GBP-Deposit-1W</v>
      </c>
      <c r="E16" s="23">
        <v>6.59E-2</v>
      </c>
      <c r="F16" s="24"/>
      <c r="G16" s="5"/>
      <c r="H16" s="4"/>
      <c r="J16" s="4"/>
    </row>
    <row r="17" spans="1:10" x14ac:dyDescent="0.2">
      <c r="A17" s="15" t="s">
        <v>15</v>
      </c>
      <c r="B17" s="21"/>
      <c r="C17" s="22" t="s">
        <v>18</v>
      </c>
      <c r="D17" s="18" t="str">
        <f t="shared" si="0"/>
        <v>GBP-Deposit-2W</v>
      </c>
      <c r="E17" s="23">
        <v>6.6299999999999998E-2</v>
      </c>
      <c r="F17" s="24"/>
      <c r="G17" s="5"/>
      <c r="H17" s="4"/>
      <c r="J17" s="4"/>
    </row>
    <row r="18" spans="1:10" x14ac:dyDescent="0.2">
      <c r="A18" s="15" t="s">
        <v>15</v>
      </c>
      <c r="B18" s="21"/>
      <c r="C18" s="22" t="s">
        <v>19</v>
      </c>
      <c r="D18" s="18" t="str">
        <f t="shared" si="0"/>
        <v>GBP-Deposit-1M</v>
      </c>
      <c r="E18" s="23">
        <v>6.6600000000000006E-2</v>
      </c>
      <c r="F18" s="24"/>
      <c r="G18" s="5"/>
      <c r="H18" s="4"/>
      <c r="J18" s="4"/>
    </row>
    <row r="19" spans="1:10" x14ac:dyDescent="0.2">
      <c r="A19" s="15" t="s">
        <v>15</v>
      </c>
      <c r="B19" s="21"/>
      <c r="C19" s="22" t="s">
        <v>20</v>
      </c>
      <c r="D19" s="18" t="str">
        <f t="shared" si="0"/>
        <v>GBP-Deposit-2M</v>
      </c>
      <c r="E19" s="23">
        <v>6.9199999999999998E-2</v>
      </c>
      <c r="F19" s="24"/>
      <c r="G19" s="5"/>
      <c r="H19" s="4"/>
      <c r="J19" s="4"/>
    </row>
    <row r="20" spans="1:10" x14ac:dyDescent="0.2">
      <c r="A20" s="15" t="s">
        <v>15</v>
      </c>
      <c r="B20" s="21"/>
      <c r="C20" s="22" t="s">
        <v>3</v>
      </c>
      <c r="D20" s="18" t="str">
        <f t="shared" si="0"/>
        <v>GBP-Deposit-3M</v>
      </c>
      <c r="E20" s="23">
        <v>7.0199999999999999E-2</v>
      </c>
      <c r="F20" s="24"/>
      <c r="G20" s="5"/>
      <c r="H20" s="4"/>
      <c r="J20" s="4"/>
    </row>
    <row r="21" spans="1:10" x14ac:dyDescent="0.2">
      <c r="A21" s="15" t="s">
        <v>21</v>
      </c>
      <c r="B21" s="21"/>
      <c r="C21" s="22" t="s">
        <v>22</v>
      </c>
      <c r="D21" s="18" t="str">
        <f t="shared" si="0"/>
        <v>GBP-IRSwap-3Y</v>
      </c>
      <c r="E21" s="23">
        <v>7.4300000000000005E-2</v>
      </c>
      <c r="F21" s="24"/>
      <c r="G21" s="5"/>
      <c r="H21" s="4"/>
      <c r="J21" s="4"/>
    </row>
    <row r="22" spans="1:10" x14ac:dyDescent="0.2">
      <c r="A22" s="15" t="s">
        <v>21</v>
      </c>
      <c r="B22" s="21"/>
      <c r="C22" s="22" t="s">
        <v>23</v>
      </c>
      <c r="D22" s="18" t="str">
        <f t="shared" si="0"/>
        <v>GBP-IRSwap-4Y</v>
      </c>
      <c r="E22" s="23">
        <v>7.4399999999999994E-2</v>
      </c>
      <c r="F22" s="24"/>
      <c r="G22" s="5"/>
      <c r="H22" s="4"/>
      <c r="J22" s="4"/>
    </row>
    <row r="23" spans="1:10" x14ac:dyDescent="0.2">
      <c r="A23" s="15" t="s">
        <v>21</v>
      </c>
      <c r="B23" s="21"/>
      <c r="C23" s="22" t="s">
        <v>24</v>
      </c>
      <c r="D23" s="18" t="str">
        <f t="shared" si="0"/>
        <v>GBP-IRSwap-5Y</v>
      </c>
      <c r="E23" s="23">
        <v>7.4399999999999994E-2</v>
      </c>
      <c r="F23" s="24"/>
      <c r="G23" s="5"/>
      <c r="H23" s="4"/>
      <c r="J23" s="4"/>
    </row>
    <row r="24" spans="1:10" x14ac:dyDescent="0.2">
      <c r="A24" s="15" t="s">
        <v>21</v>
      </c>
      <c r="B24" s="21"/>
      <c r="C24" s="22" t="s">
        <v>25</v>
      </c>
      <c r="D24" s="18" t="str">
        <f t="shared" si="0"/>
        <v>GBP-IRSwap-6Y</v>
      </c>
      <c r="E24" s="23">
        <v>7.2900000000000006E-2</v>
      </c>
      <c r="F24" s="24"/>
      <c r="G24" s="5"/>
      <c r="H24" s="4"/>
      <c r="J24" s="4"/>
    </row>
    <row r="25" spans="1:10" x14ac:dyDescent="0.2">
      <c r="A25" s="15" t="s">
        <v>21</v>
      </c>
      <c r="B25" s="21"/>
      <c r="C25" s="22" t="s">
        <v>26</v>
      </c>
      <c r="D25" s="18" t="str">
        <f t="shared" si="0"/>
        <v>GBP-IRSwap-7Y</v>
      </c>
      <c r="E25" s="23">
        <v>7.1400000000000005E-2</v>
      </c>
      <c r="F25" s="24"/>
      <c r="G25" s="5"/>
      <c r="H25" s="4"/>
      <c r="J25" s="4"/>
    </row>
    <row r="26" spans="1:10" x14ac:dyDescent="0.2">
      <c r="A26" s="15" t="s">
        <v>21</v>
      </c>
      <c r="B26" s="21"/>
      <c r="C26" s="22" t="s">
        <v>27</v>
      </c>
      <c r="D26" s="18" t="str">
        <f t="shared" si="0"/>
        <v>GBP-IRSwap-8Y</v>
      </c>
      <c r="E26" s="23">
        <v>7.0699999999999999E-2</v>
      </c>
      <c r="F26" s="24"/>
      <c r="G26" s="5"/>
      <c r="H26" s="4"/>
      <c r="J26" s="4"/>
    </row>
    <row r="27" spans="1:10" x14ac:dyDescent="0.2">
      <c r="A27" s="15" t="s">
        <v>21</v>
      </c>
      <c r="B27" s="21"/>
      <c r="C27" s="22" t="s">
        <v>28</v>
      </c>
      <c r="D27" s="18" t="str">
        <f t="shared" si="0"/>
        <v>GBP-IRSwap-9Y</v>
      </c>
      <c r="E27" s="23">
        <v>7.0000000000000007E-2</v>
      </c>
      <c r="F27" s="24"/>
      <c r="G27" s="5"/>
      <c r="H27" s="4"/>
      <c r="J27" s="4"/>
    </row>
    <row r="28" spans="1:10" x14ac:dyDescent="0.2">
      <c r="A28" s="15" t="s">
        <v>21</v>
      </c>
      <c r="B28" s="21"/>
      <c r="C28" s="22" t="s">
        <v>29</v>
      </c>
      <c r="D28" s="18" t="str">
        <f t="shared" si="0"/>
        <v>GBP-IRSwap-10Y</v>
      </c>
      <c r="E28" s="23">
        <v>6.9400000000000003E-2</v>
      </c>
      <c r="F28" s="24"/>
      <c r="G28" s="5"/>
      <c r="H28" s="4"/>
      <c r="J28" s="4"/>
    </row>
    <row r="29" spans="1:10" x14ac:dyDescent="0.2">
      <c r="A29" s="15" t="s">
        <v>21</v>
      </c>
      <c r="B29" s="21"/>
      <c r="C29" s="22" t="s">
        <v>48</v>
      </c>
      <c r="D29" s="18" t="str">
        <f>$B$11&amp;"-"&amp;A29&amp;"-"&amp;IF(B29="","",B29&amp;"-")&amp;C29</f>
        <v>GBP-IRSwap-12Y</v>
      </c>
      <c r="E29" s="23">
        <v>6.9400000000000003E-2</v>
      </c>
      <c r="F29" s="24"/>
      <c r="G29" s="5"/>
      <c r="H29" s="4"/>
      <c r="J29" s="4"/>
    </row>
    <row r="30" spans="1:10" x14ac:dyDescent="0.2">
      <c r="A30" s="15" t="s">
        <v>21</v>
      </c>
      <c r="B30" s="21"/>
      <c r="C30" s="22" t="s">
        <v>30</v>
      </c>
      <c r="D30" s="18" t="str">
        <f t="shared" si="0"/>
        <v>GBP-IRSwap-15Y</v>
      </c>
      <c r="E30" s="23">
        <v>6.7900000000000002E-2</v>
      </c>
      <c r="F30" s="24"/>
      <c r="G30" s="5"/>
      <c r="H30" s="4"/>
      <c r="J30" s="4"/>
    </row>
    <row r="31" spans="1:10" x14ac:dyDescent="0.2">
      <c r="A31" s="15" t="s">
        <v>21</v>
      </c>
      <c r="B31" s="21"/>
      <c r="C31" s="22" t="s">
        <v>31</v>
      </c>
      <c r="D31" s="18" t="str">
        <f t="shared" si="0"/>
        <v>GBP-IRSwap-20Y</v>
      </c>
      <c r="E31" s="23">
        <v>6.6799999999999998E-2</v>
      </c>
      <c r="F31" s="24"/>
      <c r="G31" s="5"/>
      <c r="H31" s="4"/>
      <c r="J31" s="4"/>
    </row>
    <row r="32" spans="1:10" x14ac:dyDescent="0.2">
      <c r="A32" s="15" t="s">
        <v>21</v>
      </c>
      <c r="B32" s="21"/>
      <c r="C32" s="22" t="s">
        <v>49</v>
      </c>
      <c r="D32" s="18" t="str">
        <f t="shared" ref="D32:D33" si="1">$B$11&amp;"-"&amp;A32&amp;"-"&amp;IF(B32="","",B32&amp;"-")&amp;C32</f>
        <v>GBP-IRSwap-25Y</v>
      </c>
      <c r="E32" s="23">
        <v>6.6799999999999998E-2</v>
      </c>
      <c r="F32" s="24"/>
      <c r="G32" s="5"/>
      <c r="H32" s="4"/>
      <c r="I32" s="4"/>
      <c r="J32" s="4"/>
    </row>
    <row r="33" spans="1:10" x14ac:dyDescent="0.2">
      <c r="A33" s="15" t="s">
        <v>21</v>
      </c>
      <c r="B33" s="21"/>
      <c r="C33" s="22" t="s">
        <v>78</v>
      </c>
      <c r="D33" s="18" t="str">
        <f t="shared" si="1"/>
        <v>GBP-IRSwap-30Y</v>
      </c>
      <c r="E33" s="23">
        <v>6.6799999999999998E-2</v>
      </c>
      <c r="F33" s="24"/>
      <c r="G33" s="5"/>
      <c r="H33" s="4"/>
      <c r="I33" s="4"/>
      <c r="J33" s="4"/>
    </row>
    <row r="34" spans="1:10" x14ac:dyDescent="0.2">
      <c r="A34" s="15" t="s">
        <v>32</v>
      </c>
      <c r="B34" s="22" t="s">
        <v>40</v>
      </c>
      <c r="C34" s="22">
        <v>1</v>
      </c>
      <c r="D34" s="18" t="str">
        <f t="shared" si="0"/>
        <v>GBP-IRFuture-L-1</v>
      </c>
      <c r="E34" s="23">
        <v>6.6600000000000006E-2</v>
      </c>
      <c r="F34" s="24">
        <v>0.2</v>
      </c>
      <c r="G34" s="5"/>
      <c r="H34" s="4"/>
      <c r="I34" s="4"/>
      <c r="J34" s="4"/>
    </row>
    <row r="35" spans="1:10" x14ac:dyDescent="0.2">
      <c r="A35" s="15" t="s">
        <v>32</v>
      </c>
      <c r="B35" s="22" t="s">
        <v>40</v>
      </c>
      <c r="C35" s="22">
        <v>2</v>
      </c>
      <c r="D35" s="18" t="str">
        <f t="shared" si="0"/>
        <v>GBP-IRFuture-L-2</v>
      </c>
      <c r="E35" s="23">
        <v>6.5600000000000006E-2</v>
      </c>
      <c r="F35" s="24">
        <v>0.2</v>
      </c>
      <c r="G35" s="5"/>
      <c r="H35" s="4"/>
      <c r="I35" s="4"/>
      <c r="J35" s="4"/>
    </row>
    <row r="36" spans="1:10" x14ac:dyDescent="0.2">
      <c r="A36" s="15" t="s">
        <v>32</v>
      </c>
      <c r="B36" s="22" t="s">
        <v>40</v>
      </c>
      <c r="C36" s="22">
        <v>3</v>
      </c>
      <c r="D36" s="18" t="str">
        <f t="shared" si="0"/>
        <v>GBP-IRFuture-L-3</v>
      </c>
      <c r="E36" s="23">
        <v>6.7599999999999993E-2</v>
      </c>
      <c r="F36" s="24">
        <v>0.2</v>
      </c>
      <c r="G36" s="5"/>
      <c r="H36" s="4"/>
      <c r="I36" s="4"/>
      <c r="J36" s="4"/>
    </row>
    <row r="37" spans="1:10" x14ac:dyDescent="0.2">
      <c r="A37" s="15" t="s">
        <v>32</v>
      </c>
      <c r="B37" s="22" t="s">
        <v>40</v>
      </c>
      <c r="C37" s="22">
        <v>4</v>
      </c>
      <c r="D37" s="18" t="str">
        <f t="shared" si="0"/>
        <v>GBP-IRFuture-L-4</v>
      </c>
      <c r="E37" s="23">
        <v>6.8900000000000003E-2</v>
      </c>
      <c r="F37" s="24">
        <v>0.2</v>
      </c>
      <c r="G37" s="5"/>
      <c r="H37" s="4"/>
      <c r="I37" s="4"/>
      <c r="J37" s="4"/>
    </row>
    <row r="38" spans="1:10" x14ac:dyDescent="0.2">
      <c r="A38" s="15" t="s">
        <v>32</v>
      </c>
      <c r="B38" s="22" t="s">
        <v>40</v>
      </c>
      <c r="C38" s="22">
        <v>5</v>
      </c>
      <c r="D38" s="18" t="str">
        <f t="shared" si="0"/>
        <v>GBP-IRFuture-L-5</v>
      </c>
      <c r="E38" s="23">
        <v>6.5699999999999995E-2</v>
      </c>
      <c r="F38" s="24">
        <v>0.2</v>
      </c>
      <c r="G38" s="5"/>
      <c r="H38" s="4"/>
      <c r="I38" s="4"/>
      <c r="J38" s="4"/>
    </row>
    <row r="39" spans="1:10" x14ac:dyDescent="0.2">
      <c r="A39" s="15" t="s">
        <v>32</v>
      </c>
      <c r="B39" s="22" t="s">
        <v>40</v>
      </c>
      <c r="C39" s="22">
        <v>6</v>
      </c>
      <c r="D39" s="18" t="str">
        <f t="shared" si="0"/>
        <v>GBP-IRFuture-L-6</v>
      </c>
      <c r="E39" s="23">
        <v>6.4399999999999999E-2</v>
      </c>
      <c r="F39" s="24">
        <v>0.2</v>
      </c>
      <c r="G39" s="5"/>
      <c r="H39" s="4"/>
      <c r="I39" s="4"/>
      <c r="J39" s="4"/>
    </row>
    <row r="40" spans="1:10" x14ac:dyDescent="0.2">
      <c r="A40" s="15" t="s">
        <v>32</v>
      </c>
      <c r="B40" s="22" t="s">
        <v>40</v>
      </c>
      <c r="C40" s="22">
        <v>7</v>
      </c>
      <c r="D40" s="18" t="str">
        <f t="shared" si="0"/>
        <v>GBP-IRFuture-L-7</v>
      </c>
      <c r="E40" s="23">
        <v>6.2100000000000002E-2</v>
      </c>
      <c r="F40" s="24">
        <v>0.2</v>
      </c>
      <c r="G40" s="5"/>
      <c r="H40" s="4"/>
      <c r="I40" s="4"/>
      <c r="J40" s="4"/>
    </row>
    <row r="41" spans="1:10" ht="13.5" thickBot="1" x14ac:dyDescent="0.25">
      <c r="A41" s="15" t="s">
        <v>32</v>
      </c>
      <c r="B41" s="22" t="s">
        <v>40</v>
      </c>
      <c r="C41" s="25">
        <v>8</v>
      </c>
      <c r="D41" s="18" t="str">
        <f t="shared" si="0"/>
        <v>GBP-IRFuture-L-8</v>
      </c>
      <c r="E41" s="26">
        <v>7.4399999999999994E-2</v>
      </c>
      <c r="F41" s="27">
        <v>0.2</v>
      </c>
      <c r="G41" s="5"/>
      <c r="H41" s="4"/>
      <c r="I41" s="4"/>
      <c r="J41" s="4"/>
    </row>
    <row r="42" spans="1:10" x14ac:dyDescent="0.2">
      <c r="A42" s="7"/>
      <c r="B42" s="52"/>
      <c r="C42" s="8"/>
      <c r="D42" s="8"/>
      <c r="E42" s="8"/>
      <c r="F42" s="8"/>
      <c r="G42" s="5"/>
    </row>
    <row r="43" spans="1:10" ht="13.5" thickBot="1" x14ac:dyDescent="0.25">
      <c r="A43" s="29"/>
      <c r="B43" s="54"/>
      <c r="C43" s="30"/>
      <c r="D43" s="30"/>
      <c r="E43" s="30"/>
      <c r="F43" s="30"/>
      <c r="G43" s="31"/>
    </row>
    <row r="44" spans="1:10" x14ac:dyDescent="0.2">
      <c r="A44" s="4"/>
      <c r="B44" s="55"/>
      <c r="C44" s="4"/>
      <c r="D44" s="4"/>
      <c r="E44" s="4"/>
      <c r="F44" s="4"/>
      <c r="G44" s="4"/>
    </row>
  </sheetData>
  <protectedRanges>
    <protectedRange sqref="E10" name="Range2_1_1_1_1"/>
    <protectedRange sqref="B10" name="Range2_1_1_1_2"/>
  </protectedRanges>
  <mergeCells count="2">
    <mergeCell ref="A1:B1"/>
    <mergeCell ref="D1:E1"/>
  </mergeCells>
  <phoneticPr fontId="4" type="noConversion"/>
  <dataValidations count="8">
    <dataValidation type="list" allowBlank="1" showInputMessage="1" showErrorMessage="1" sqref="E11 B11" xr:uid="{00000000-0002-0000-0600-000000000000}">
      <formula1>Currency</formula1>
    </dataValidation>
    <dataValidation type="list" allowBlank="1" showInputMessage="1" showErrorMessage="1" sqref="E10 B10" xr:uid="{00000000-0002-0000-0600-000001000000}">
      <formula1>Algorithms</formula1>
    </dataValidation>
    <dataValidation type="list" allowBlank="1" showInputMessage="1" showErrorMessage="1" sqref="E6" xr:uid="{00000000-0002-0000-0600-000002000000}">
      <formula1>"NAB, LIBOR"</formula1>
    </dataValidation>
    <dataValidation type="list" allowBlank="1" showInputMessage="1" showErrorMessage="1" sqref="E7" xr:uid="{00000000-0002-0000-0600-000003000000}">
      <formula1>"SENIOR"</formula1>
    </dataValidation>
    <dataValidation type="list" allowBlank="1" showInputMessage="1" showErrorMessage="1" sqref="B7" xr:uid="{00000000-0002-0000-0600-000004000000}">
      <formula1>"1D,1M,3M,6M"</formula1>
    </dataValidation>
    <dataValidation type="list" allowBlank="1" showInputMessage="1" showErrorMessage="1" sqref="B6" xr:uid="{00000000-0002-0000-0600-000005000000}">
      <formula1>RateIndex</formula1>
    </dataValidation>
    <dataValidation type="list" allowBlank="1" showInputMessage="1" showErrorMessage="1" sqref="B2 E2" xr:uid="{00000000-0002-0000-0600-000006000000}">
      <formula1>"RateCurve, DiscountCurve, InflationCurve, RateSpreadCurve"</formula1>
    </dataValidation>
    <dataValidation type="list" allowBlank="1" showInputMessage="1" showErrorMessage="1" sqref="B5 E5" xr:uid="{00000000-0002-0000-0600-000007000000}">
      <formula1>Markets</formula1>
    </dataValidation>
  </dataValidation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97"/>
  <sheetViews>
    <sheetView tabSelected="1" workbookViewId="0">
      <selection activeCell="Q33" sqref="Q33"/>
    </sheetView>
  </sheetViews>
  <sheetFormatPr defaultRowHeight="12.75" x14ac:dyDescent="0.2"/>
  <cols>
    <col min="1" max="1" width="21" customWidth="1"/>
    <col min="2" max="2" width="48.85546875" bestFit="1" customWidth="1"/>
    <col min="3" max="3" width="17.42578125" customWidth="1"/>
    <col min="4" max="4" width="8" bestFit="1" customWidth="1"/>
    <col min="5" max="5" width="8.85546875" bestFit="1" customWidth="1"/>
    <col min="6" max="6" width="23" customWidth="1"/>
    <col min="7" max="7" width="26.28515625" customWidth="1"/>
  </cols>
  <sheetData>
    <row r="1" spans="1:20" ht="13.5" thickBot="1" x14ac:dyDescent="0.25">
      <c r="A1" s="85" t="str">
        <f ca="1">_xll.HLV5r3.Financial.Cache.CreateCurve( A2:B11, C15:E28)</f>
        <v>Market.QR_LIVE.RateCurve.USD-Federal Funds-H15-OIS-COMPOUND-1D</v>
      </c>
      <c r="B1" s="86"/>
      <c r="C1" s="8"/>
      <c r="D1" s="8"/>
      <c r="E1" s="8"/>
      <c r="F1" s="85" t="str">
        <f ca="1">_xll.HLV5r3.Financial.Cache.CreateCurve( F2:G11, C15:E28)</f>
        <v>Market.QR_LIVE.DiscountCurve.USD-OIS-SENIOR</v>
      </c>
      <c r="G1" s="86"/>
      <c r="H1" s="3"/>
      <c r="M1" s="66" t="s">
        <v>99</v>
      </c>
      <c r="N1" s="66" t="s">
        <v>100</v>
      </c>
      <c r="O1" s="67" t="s">
        <v>101</v>
      </c>
      <c r="P1" s="66" t="s">
        <v>102</v>
      </c>
      <c r="Q1" s="71" t="s">
        <v>100</v>
      </c>
      <c r="R1" s="72" t="s">
        <v>101</v>
      </c>
      <c r="S1" s="71" t="s">
        <v>102</v>
      </c>
      <c r="T1" t="s">
        <v>103</v>
      </c>
    </row>
    <row r="2" spans="1:20" ht="13.5" thickBot="1" x14ac:dyDescent="0.25">
      <c r="A2" s="34" t="s">
        <v>52</v>
      </c>
      <c r="B2" s="44" t="s">
        <v>0</v>
      </c>
      <c r="C2" s="8"/>
      <c r="D2" s="8"/>
      <c r="E2" s="8"/>
      <c r="F2" s="34" t="s">
        <v>52</v>
      </c>
      <c r="G2" s="44" t="s">
        <v>45</v>
      </c>
      <c r="H2" s="5"/>
      <c r="M2" s="68">
        <f ca="1">B3</f>
        <v>43149</v>
      </c>
      <c r="N2" s="69">
        <f ca="1">_xll.HLV5r3.Financial.Cache.GetValue(IRCurve1, M2)</f>
        <v>1</v>
      </c>
      <c r="O2" s="70">
        <f ca="1">P2</f>
        <v>1.1323330515292704E-2</v>
      </c>
      <c r="P2" s="70">
        <f ca="1">P3</f>
        <v>1.1323330515292704E-2</v>
      </c>
      <c r="Q2" s="73">
        <f ca="1">_xll.HLV5r3.Financial.Cache.GetValue(IRCurve2, M2)</f>
        <v>1</v>
      </c>
      <c r="R2" s="74">
        <f ca="1">S2</f>
        <v>1.1323330515292704E-2</v>
      </c>
      <c r="S2" s="74">
        <f ca="1">S3</f>
        <v>1.1323330515292704E-2</v>
      </c>
      <c r="T2" s="75">
        <f ca="1">S2-P2</f>
        <v>0</v>
      </c>
    </row>
    <row r="3" spans="1:20" x14ac:dyDescent="0.2">
      <c r="A3" s="35" t="s">
        <v>53</v>
      </c>
      <c r="B3" s="42">
        <f ca="1">TODAY()</f>
        <v>43149</v>
      </c>
      <c r="C3" s="8"/>
      <c r="D3" s="8"/>
      <c r="E3" s="8"/>
      <c r="F3" s="35" t="s">
        <v>53</v>
      </c>
      <c r="G3" s="42">
        <f ca="1">B3</f>
        <v>43149</v>
      </c>
      <c r="H3" s="5"/>
      <c r="M3" s="68">
        <f ca="1">M2+14</f>
        <v>43163</v>
      </c>
      <c r="N3" s="69">
        <f ca="1">_xll.HLV5r3.Financial.Cache.GetValue(IRCurve1, M3)</f>
        <v>0.99956607192293268</v>
      </c>
      <c r="O3" s="70">
        <f ca="1">(N2/N3-1)*365/(M3-M2)</f>
        <v>1.1318036080028888E-2</v>
      </c>
      <c r="P3" s="70">
        <f ca="1">-LN(N3)/(M3-$M$2)*365.25</f>
        <v>1.1323330515292704E-2</v>
      </c>
      <c r="Q3" s="73">
        <f ca="1">_xll.HLV5r3.Financial.Cache.GetValue(IRCurve2, M3)</f>
        <v>0.99956607192293268</v>
      </c>
      <c r="R3" s="74">
        <f ca="1">(Q2/Q3-1)*365/(M3-M2)</f>
        <v>1.1318036080028888E-2</v>
      </c>
      <c r="S3" s="74">
        <f ca="1">-LN(Q3)/(M3-$M$2)*365.25</f>
        <v>1.1323330515292704E-2</v>
      </c>
      <c r="T3" s="75">
        <f t="shared" ref="T3:T66" ca="1" si="0">S3-P3</f>
        <v>0</v>
      </c>
    </row>
    <row r="4" spans="1:20" x14ac:dyDescent="0.2">
      <c r="A4" s="36" t="s">
        <v>54</v>
      </c>
      <c r="B4" s="39">
        <f ca="1">B3</f>
        <v>43149</v>
      </c>
      <c r="C4" s="8"/>
      <c r="D4" s="8"/>
      <c r="E4" s="8"/>
      <c r="F4" s="36" t="s">
        <v>54</v>
      </c>
      <c r="G4" s="39">
        <f ca="1">G3</f>
        <v>43149</v>
      </c>
      <c r="H4" s="5"/>
      <c r="M4" s="68">
        <f t="shared" ref="M4:M67" ca="1" si="1">M3+14</f>
        <v>43177</v>
      </c>
      <c r="N4" s="69">
        <f ca="1">_xll.HLV5r3.Financial.Cache.GetValue(IRCurve1, M4)</f>
        <v>0.99913251930604852</v>
      </c>
      <c r="O4" s="70">
        <f t="shared" ref="O4:O67" ca="1" si="2">(N3/N4-1)*365/(M4-M3)</f>
        <v>1.131315002228374E-2</v>
      </c>
      <c r="P4" s="70">
        <f t="shared" ref="P4:P67" ca="1" si="3">-LN(N4)/(M4-$M$2)*365.25</f>
        <v>1.1320886873707733E-2</v>
      </c>
      <c r="Q4" s="73">
        <f ca="1">_xll.HLV5r3.Financial.Cache.GetValue(IRCurve2, M4)</f>
        <v>0.99913251930604852</v>
      </c>
      <c r="R4" s="74">
        <f t="shared" ref="R4:R67" ca="1" si="4">(Q3/Q4-1)*365/(M4-M3)</f>
        <v>1.131315002228374E-2</v>
      </c>
      <c r="S4" s="74">
        <f t="shared" ref="S4:S67" ca="1" si="5">-LN(Q4)/(M4-$M$2)*365.25</f>
        <v>1.1320886873707733E-2</v>
      </c>
      <c r="T4" s="75">
        <f t="shared" ca="1" si="0"/>
        <v>0</v>
      </c>
    </row>
    <row r="5" spans="1:20" x14ac:dyDescent="0.2">
      <c r="A5" s="37" t="s">
        <v>90</v>
      </c>
      <c r="B5" s="40" t="s">
        <v>93</v>
      </c>
      <c r="C5" s="8"/>
      <c r="D5" s="8"/>
      <c r="E5" s="8"/>
      <c r="F5" s="37" t="s">
        <v>55</v>
      </c>
      <c r="G5" s="40" t="s">
        <v>93</v>
      </c>
      <c r="H5" s="5"/>
      <c r="M5" s="68">
        <f t="shared" ca="1" si="1"/>
        <v>43191</v>
      </c>
      <c r="N5" s="69">
        <f ca="1">_xll.HLV5r3.Financial.Cache.GetValue(IRCurve1, M5)</f>
        <v>0.99869943359028013</v>
      </c>
      <c r="O5" s="70">
        <f t="shared" ca="1" si="2"/>
        <v>1.1305867335249362E-2</v>
      </c>
      <c r="P5" s="70">
        <f t="shared" ca="1" si="3"/>
        <v>1.1317644154769628E-2</v>
      </c>
      <c r="Q5" s="73">
        <f ca="1">_xll.HLV5r3.Financial.Cache.GetValue(IRCurve2, M5)</f>
        <v>0.99869943359028013</v>
      </c>
      <c r="R5" s="74">
        <f t="shared" ca="1" si="4"/>
        <v>1.1305867335249362E-2</v>
      </c>
      <c r="S5" s="74">
        <f t="shared" ca="1" si="5"/>
        <v>1.1317644154769628E-2</v>
      </c>
      <c r="T5" s="75">
        <f t="shared" ca="1" si="0"/>
        <v>0</v>
      </c>
    </row>
    <row r="6" spans="1:20" x14ac:dyDescent="0.2">
      <c r="A6" s="36" t="s">
        <v>4</v>
      </c>
      <c r="B6" s="41" t="s">
        <v>98</v>
      </c>
      <c r="C6" s="8"/>
      <c r="D6" s="8"/>
      <c r="E6" s="8"/>
      <c r="F6" s="36" t="s">
        <v>64</v>
      </c>
      <c r="G6" s="41" t="s">
        <v>95</v>
      </c>
      <c r="H6" s="5"/>
      <c r="M6" s="68">
        <f t="shared" ca="1" si="1"/>
        <v>43205</v>
      </c>
      <c r="N6" s="69">
        <f ca="1">_xll.HLV5r3.Financial.Cache.GetValue(IRCurve1, M6)</f>
        <v>0.99826657869995949</v>
      </c>
      <c r="O6" s="70">
        <f t="shared" ca="1" si="2"/>
        <v>1.1304741234036369E-2</v>
      </c>
      <c r="P6" s="70">
        <f t="shared" ca="1" si="3"/>
        <v>1.1315741199278952E-2</v>
      </c>
      <c r="Q6" s="73">
        <f ca="1">_xll.HLV5r3.Financial.Cache.GetValue(IRCurve2, M6)</f>
        <v>0.99826657869995949</v>
      </c>
      <c r="R6" s="74">
        <f t="shared" ca="1" si="4"/>
        <v>1.1304741234036369E-2</v>
      </c>
      <c r="S6" s="74">
        <f t="shared" ca="1" si="5"/>
        <v>1.1315741199278952E-2</v>
      </c>
      <c r="T6" s="75">
        <f t="shared" ca="1" si="0"/>
        <v>0</v>
      </c>
    </row>
    <row r="7" spans="1:20" x14ac:dyDescent="0.2">
      <c r="A7" s="36" t="s">
        <v>57</v>
      </c>
      <c r="B7" s="40" t="s">
        <v>16</v>
      </c>
      <c r="C7" s="8"/>
      <c r="D7" s="8"/>
      <c r="E7" s="8"/>
      <c r="F7" s="36" t="s">
        <v>65</v>
      </c>
      <c r="G7" s="40" t="s">
        <v>66</v>
      </c>
      <c r="H7" s="5"/>
      <c r="M7" s="68">
        <f t="shared" ca="1" si="1"/>
        <v>43219</v>
      </c>
      <c r="N7" s="69">
        <f ca="1">_xll.HLV5r3.Financial.Cache.GetValue(IRCurve1, M7)</f>
        <v>0.9978341780986264</v>
      </c>
      <c r="O7" s="70">
        <f t="shared" ca="1" si="2"/>
        <v>1.1297770350360678E-2</v>
      </c>
      <c r="P7" s="70">
        <f t="shared" ca="1" si="3"/>
        <v>1.1313204898823719E-2</v>
      </c>
      <c r="Q7" s="73">
        <f ca="1">_xll.HLV5r3.Financial.Cache.GetValue(IRCurve2, M7)</f>
        <v>0.9978341780986264</v>
      </c>
      <c r="R7" s="74">
        <f t="shared" ca="1" si="4"/>
        <v>1.1297770350360678E-2</v>
      </c>
      <c r="S7" s="74">
        <f t="shared" ca="1" si="5"/>
        <v>1.1313204898823719E-2</v>
      </c>
      <c r="T7" s="75">
        <f t="shared" ca="1" si="0"/>
        <v>0</v>
      </c>
    </row>
    <row r="8" spans="1:20" x14ac:dyDescent="0.2">
      <c r="A8" s="36" t="s">
        <v>5</v>
      </c>
      <c r="B8" s="40" t="str">
        <f>B6&amp;"-"&amp;B7</f>
        <v>USD-Federal Funds-H15-OIS-COMPOUND-1D</v>
      </c>
      <c r="C8" s="8"/>
      <c r="D8" s="8"/>
      <c r="E8" s="8"/>
      <c r="F8" s="36" t="s">
        <v>5</v>
      </c>
      <c r="G8" s="40" t="str">
        <f>G11&amp;"-"&amp;G6&amp;"-"&amp;G7</f>
        <v>USD-OIS-SENIOR</v>
      </c>
      <c r="H8" s="5"/>
      <c r="M8" s="68">
        <f t="shared" ca="1" si="1"/>
        <v>43233</v>
      </c>
      <c r="N8" s="69">
        <f ca="1">_xll.HLV5r3.Financial.Cache.GetValue(IRCurve1, M8)</f>
        <v>0.99740211288455516</v>
      </c>
      <c r="O8" s="70">
        <f t="shared" ca="1" si="2"/>
        <v>1.1293897638016692E-2</v>
      </c>
      <c r="P8" s="70">
        <f t="shared" ca="1" si="3"/>
        <v>1.1310868417427544E-2</v>
      </c>
      <c r="Q8" s="73">
        <f ca="1">_xll.HLV5r3.Financial.Cache.GetValue(IRCurve2, M8)</f>
        <v>0.99740211288455516</v>
      </c>
      <c r="R8" s="74">
        <f t="shared" ca="1" si="4"/>
        <v>1.1293897638016692E-2</v>
      </c>
      <c r="S8" s="74">
        <f t="shared" ca="1" si="5"/>
        <v>1.1310868417427544E-2</v>
      </c>
      <c r="T8" s="75">
        <f t="shared" ca="1" si="0"/>
        <v>0</v>
      </c>
    </row>
    <row r="9" spans="1:20" x14ac:dyDescent="0.2">
      <c r="A9" s="36" t="s">
        <v>58</v>
      </c>
      <c r="B9" s="40" t="str">
        <f>B2&amp;"."&amp;B8</f>
        <v>RateCurve.USD-Federal Funds-H15-OIS-COMPOUND-1D</v>
      </c>
      <c r="C9" s="8"/>
      <c r="D9" s="8"/>
      <c r="E9" s="8"/>
      <c r="F9" s="36" t="s">
        <v>88</v>
      </c>
      <c r="G9" s="40">
        <v>0</v>
      </c>
      <c r="H9" s="5"/>
      <c r="M9" s="68">
        <f t="shared" ca="1" si="1"/>
        <v>43247</v>
      </c>
      <c r="N9" s="69">
        <f ca="1">_xll.HLV5r3.Financial.Cache.GetValue(IRCurve1, M9)</f>
        <v>0.99695620629668003</v>
      </c>
      <c r="O9" s="70">
        <f t="shared" ca="1" si="2"/>
        <v>1.1660915175503082E-2</v>
      </c>
      <c r="P9" s="70">
        <f t="shared" ca="1" si="3"/>
        <v>1.1361643403284626E-2</v>
      </c>
      <c r="Q9" s="73">
        <f ca="1">_xll.HLV5r3.Financial.Cache.GetValue(IRCurve2, M9)</f>
        <v>0.99695620629668003</v>
      </c>
      <c r="R9" s="74">
        <f t="shared" ca="1" si="4"/>
        <v>1.1660915175503082E-2</v>
      </c>
      <c r="S9" s="74">
        <f t="shared" ca="1" si="5"/>
        <v>1.1361643403284626E-2</v>
      </c>
      <c r="T9" s="75">
        <f t="shared" ca="1" si="0"/>
        <v>0</v>
      </c>
    </row>
    <row r="10" spans="1:20" x14ac:dyDescent="0.2">
      <c r="A10" s="36" t="s">
        <v>6</v>
      </c>
      <c r="B10" s="40" t="s">
        <v>72</v>
      </c>
      <c r="C10" s="8"/>
      <c r="D10" s="8"/>
      <c r="E10" s="8"/>
      <c r="F10" s="36" t="s">
        <v>6</v>
      </c>
      <c r="G10" s="40" t="s">
        <v>72</v>
      </c>
      <c r="H10" s="5"/>
      <c r="M10" s="68">
        <f t="shared" ca="1" si="1"/>
        <v>43261</v>
      </c>
      <c r="N10" s="69">
        <f ca="1">_xll.HLV5r3.Financial.Cache.GetValue(IRCurve1, M10)</f>
        <v>0.99649180311607377</v>
      </c>
      <c r="O10" s="70">
        <f t="shared" ca="1" si="2"/>
        <v>1.2150279925692445E-2</v>
      </c>
      <c r="P10" s="70">
        <f t="shared" ca="1" si="3"/>
        <v>1.1460909194007843E-2</v>
      </c>
      <c r="Q10" s="73">
        <f ca="1">_xll.HLV5r3.Financial.Cache.GetValue(IRCurve2, M10)</f>
        <v>0.99649180311607377</v>
      </c>
      <c r="R10" s="74">
        <f t="shared" ca="1" si="4"/>
        <v>1.2150279925692445E-2</v>
      </c>
      <c r="S10" s="74">
        <f t="shared" ca="1" si="5"/>
        <v>1.1460909194007843E-2</v>
      </c>
      <c r="T10" s="75">
        <f t="shared" ca="1" si="0"/>
        <v>0</v>
      </c>
    </row>
    <row r="11" spans="1:20" ht="13.5" thickBot="1" x14ac:dyDescent="0.25">
      <c r="A11" s="38" t="s">
        <v>1</v>
      </c>
      <c r="B11" s="43" t="s">
        <v>41</v>
      </c>
      <c r="C11" s="8"/>
      <c r="D11" s="8"/>
      <c r="E11" s="8"/>
      <c r="F11" s="38" t="s">
        <v>1</v>
      </c>
      <c r="G11" s="43" t="s">
        <v>41</v>
      </c>
      <c r="H11" s="5"/>
      <c r="M11" s="68">
        <f t="shared" ca="1" si="1"/>
        <v>43275</v>
      </c>
      <c r="N11" s="69">
        <f ca="1">_xll.HLV5r3.Financial.Cache.GetValue(IRCurve1, M11)</f>
        <v>0.99602761626424197</v>
      </c>
      <c r="O11" s="70">
        <f t="shared" ca="1" si="2"/>
        <v>1.2150279925692445E-2</v>
      </c>
      <c r="P11" s="70">
        <f t="shared" ca="1" si="3"/>
        <v>1.1538115920125516E-2</v>
      </c>
      <c r="Q11" s="73">
        <f ca="1">_xll.HLV5r3.Financial.Cache.GetValue(IRCurve2, M11)</f>
        <v>0.99602761626424197</v>
      </c>
      <c r="R11" s="74">
        <f t="shared" ca="1" si="4"/>
        <v>1.2150279925692445E-2</v>
      </c>
      <c r="S11" s="74">
        <f t="shared" ca="1" si="5"/>
        <v>1.1538115920125516E-2</v>
      </c>
      <c r="T11" s="75">
        <f t="shared" ca="1" si="0"/>
        <v>0</v>
      </c>
    </row>
    <row r="12" spans="1:20" ht="13.5" thickBot="1" x14ac:dyDescent="0.25">
      <c r="A12" s="7"/>
      <c r="B12" s="8"/>
      <c r="C12" s="8"/>
      <c r="D12" s="8"/>
      <c r="E12" s="8"/>
      <c r="F12" s="8"/>
      <c r="G12" s="8"/>
      <c r="H12" s="5"/>
      <c r="M12" s="68">
        <f t="shared" ca="1" si="1"/>
        <v>43289</v>
      </c>
      <c r="N12" s="69">
        <f ca="1">_xll.HLV5r3.Financial.Cache.GetValue(IRCurve1, M12)</f>
        <v>0.99556364564041389</v>
      </c>
      <c r="O12" s="70">
        <f t="shared" ca="1" si="2"/>
        <v>1.2150279925692445E-2</v>
      </c>
      <c r="P12" s="70">
        <f t="shared" ca="1" si="3"/>
        <v>1.1599881301019915E-2</v>
      </c>
      <c r="Q12" s="73">
        <f ca="1">_xll.HLV5r3.Financial.Cache.GetValue(IRCurve2, M12)</f>
        <v>0.99556364564041389</v>
      </c>
      <c r="R12" s="74">
        <f t="shared" ca="1" si="4"/>
        <v>1.2150279925692445E-2</v>
      </c>
      <c r="S12" s="74">
        <f t="shared" ca="1" si="5"/>
        <v>1.1599881301019915E-2</v>
      </c>
      <c r="T12" s="75">
        <f t="shared" ca="1" si="0"/>
        <v>0</v>
      </c>
    </row>
    <row r="13" spans="1:20" x14ac:dyDescent="0.2">
      <c r="A13" s="1" t="s">
        <v>8</v>
      </c>
      <c r="B13" s="2"/>
      <c r="C13" s="2"/>
      <c r="D13" s="2"/>
      <c r="E13" s="9"/>
      <c r="F13" s="8"/>
      <c r="G13" s="8"/>
      <c r="H13" s="5"/>
      <c r="M13" s="68">
        <f t="shared" ca="1" si="1"/>
        <v>43303</v>
      </c>
      <c r="N13" s="69">
        <f ca="1">_xll.HLV5r3.Financial.Cache.GetValue(IRCurve1, M13)</f>
        <v>0.9950998911438661</v>
      </c>
      <c r="O13" s="70">
        <f t="shared" ca="1" si="2"/>
        <v>1.2150279925692445E-2</v>
      </c>
      <c r="P13" s="70">
        <f t="shared" ca="1" si="3"/>
        <v>1.1650416612660723E-2</v>
      </c>
      <c r="Q13" s="73">
        <f ca="1">_xll.HLV5r3.Financial.Cache.GetValue(IRCurve2, M13)</f>
        <v>0.9950998911438661</v>
      </c>
      <c r="R13" s="74">
        <f t="shared" ca="1" si="4"/>
        <v>1.2150279925692445E-2</v>
      </c>
      <c r="S13" s="74">
        <f t="shared" ca="1" si="5"/>
        <v>1.1650416612660723E-2</v>
      </c>
      <c r="T13" s="75">
        <f t="shared" ca="1" si="0"/>
        <v>0</v>
      </c>
    </row>
    <row r="14" spans="1:20" ht="13.5" thickBot="1" x14ac:dyDescent="0.25">
      <c r="A14" s="10" t="s">
        <v>9</v>
      </c>
      <c r="B14" s="12" t="s">
        <v>11</v>
      </c>
      <c r="C14" s="12" t="s">
        <v>12</v>
      </c>
      <c r="D14" s="13" t="s">
        <v>13</v>
      </c>
      <c r="E14" s="14" t="s">
        <v>14</v>
      </c>
      <c r="F14" s="8"/>
      <c r="G14" s="8"/>
      <c r="H14" s="5"/>
      <c r="M14" s="68">
        <f t="shared" ca="1" si="1"/>
        <v>43317</v>
      </c>
      <c r="N14" s="69">
        <f ca="1">_xll.HLV5r3.Financial.Cache.GetValue(IRCurve1, M14)</f>
        <v>0.99463635267392192</v>
      </c>
      <c r="O14" s="70">
        <f t="shared" ca="1" si="2"/>
        <v>1.2150279925692445E-2</v>
      </c>
      <c r="P14" s="70">
        <f t="shared" ca="1" si="3"/>
        <v>1.1692529372361458E-2</v>
      </c>
      <c r="Q14" s="73">
        <f ca="1">_xll.HLV5r3.Financial.Cache.GetValue(IRCurve2, M14)</f>
        <v>0.99463635267392192</v>
      </c>
      <c r="R14" s="74">
        <f t="shared" ca="1" si="4"/>
        <v>1.2150279925692445E-2</v>
      </c>
      <c r="S14" s="74">
        <f t="shared" ca="1" si="5"/>
        <v>1.1692529372361458E-2</v>
      </c>
      <c r="T14" s="75">
        <f t="shared" ca="1" si="0"/>
        <v>0</v>
      </c>
    </row>
    <row r="15" spans="1:20" x14ac:dyDescent="0.2">
      <c r="A15" s="15" t="s">
        <v>95</v>
      </c>
      <c r="B15" s="17" t="s">
        <v>16</v>
      </c>
      <c r="C15" s="63" t="str">
        <f>$B$11&amp;"-"&amp;A15&amp;"-"&amp;B15</f>
        <v>USD-OIS-1D</v>
      </c>
      <c r="D15" s="60">
        <f>D16</f>
        <v>1.1162500000000001E-2</v>
      </c>
      <c r="E15" s="19">
        <v>0</v>
      </c>
      <c r="F15" s="8"/>
      <c r="G15" s="8"/>
      <c r="H15" s="5"/>
      <c r="M15" s="68">
        <f t="shared" ca="1" si="1"/>
        <v>43331</v>
      </c>
      <c r="N15" s="69">
        <f ca="1">_xll.HLV5r3.Financial.Cache.GetValue(IRCurve1, M15)</f>
        <v>0.99417303012995173</v>
      </c>
      <c r="O15" s="70">
        <f t="shared" ca="1" si="2"/>
        <v>1.2150279925692445E-2</v>
      </c>
      <c r="P15" s="70">
        <f t="shared" ca="1" si="3"/>
        <v>1.1728163245954193E-2</v>
      </c>
      <c r="Q15" s="73">
        <f ca="1">_xll.HLV5r3.Financial.Cache.GetValue(IRCurve2, M15)</f>
        <v>0.99417303012995173</v>
      </c>
      <c r="R15" s="74">
        <f t="shared" ca="1" si="4"/>
        <v>1.2150279925692445E-2</v>
      </c>
      <c r="S15" s="74">
        <f t="shared" ca="1" si="5"/>
        <v>1.1728163245954193E-2</v>
      </c>
      <c r="T15" s="75">
        <f t="shared" ca="1" si="0"/>
        <v>0</v>
      </c>
    </row>
    <row r="16" spans="1:20" x14ac:dyDescent="0.2">
      <c r="A16" s="15" t="s">
        <v>95</v>
      </c>
      <c r="B16" s="22" t="s">
        <v>79</v>
      </c>
      <c r="C16" s="64" t="str">
        <f t="shared" ref="C16:C28" si="6">$B$11&amp;"-"&amp;A16&amp;"-"&amp;B16</f>
        <v>USD-OIS-TN</v>
      </c>
      <c r="D16" s="61">
        <f t="shared" ref="D16:D19" si="7">D17</f>
        <v>1.1162500000000001E-2</v>
      </c>
      <c r="E16" s="23">
        <v>0</v>
      </c>
      <c r="F16" s="8"/>
      <c r="G16" s="8"/>
      <c r="H16" s="5"/>
      <c r="M16" s="68">
        <f t="shared" ca="1" si="1"/>
        <v>43345</v>
      </c>
      <c r="N16" s="69">
        <f ca="1">_xll.HLV5r3.Financial.Cache.GetValue(IRCurve1, M16)</f>
        <v>0.99368003322018383</v>
      </c>
      <c r="O16" s="70">
        <f t="shared" ca="1" si="2"/>
        <v>1.293488174186024E-2</v>
      </c>
      <c r="P16" s="70">
        <f t="shared" ca="1" si="3"/>
        <v>1.181476097170722E-2</v>
      </c>
      <c r="Q16" s="73">
        <f ca="1">_xll.HLV5r3.Financial.Cache.GetValue(IRCurve2, M16)</f>
        <v>0.99368003322018383</v>
      </c>
      <c r="R16" s="74">
        <f t="shared" ca="1" si="4"/>
        <v>1.293488174186024E-2</v>
      </c>
      <c r="S16" s="74">
        <f t="shared" ca="1" si="5"/>
        <v>1.181476097170722E-2</v>
      </c>
      <c r="T16" s="75">
        <f t="shared" ca="1" si="0"/>
        <v>0</v>
      </c>
    </row>
    <row r="17" spans="1:20" x14ac:dyDescent="0.2">
      <c r="A17" s="15" t="s">
        <v>95</v>
      </c>
      <c r="B17" s="22" t="s">
        <v>17</v>
      </c>
      <c r="C17" s="64" t="str">
        <f t="shared" si="6"/>
        <v>USD-OIS-1W</v>
      </c>
      <c r="D17" s="61">
        <f t="shared" si="7"/>
        <v>1.1162500000000001E-2</v>
      </c>
      <c r="E17" s="23">
        <v>0</v>
      </c>
      <c r="F17" s="8"/>
      <c r="G17" s="8"/>
      <c r="H17" s="5"/>
      <c r="M17" s="68">
        <f t="shared" ca="1" si="1"/>
        <v>43359</v>
      </c>
      <c r="N17" s="69">
        <f ca="1">_xll.HLV5r3.Financial.Cache.GetValue(IRCurve1, M17)</f>
        <v>0.99318498271280165</v>
      </c>
      <c r="O17" s="70">
        <f t="shared" ca="1" si="2"/>
        <v>1.29952367052608E-2</v>
      </c>
      <c r="P17" s="70">
        <f t="shared" ca="1" si="3"/>
        <v>1.1893836752884806E-2</v>
      </c>
      <c r="Q17" s="73">
        <f ca="1">_xll.HLV5r3.Financial.Cache.GetValue(IRCurve2, M17)</f>
        <v>0.99318498271280165</v>
      </c>
      <c r="R17" s="74">
        <f t="shared" ca="1" si="4"/>
        <v>1.29952367052608E-2</v>
      </c>
      <c r="S17" s="74">
        <f t="shared" ca="1" si="5"/>
        <v>1.1893836752884806E-2</v>
      </c>
      <c r="T17" s="75">
        <f t="shared" ca="1" si="0"/>
        <v>0</v>
      </c>
    </row>
    <row r="18" spans="1:20" x14ac:dyDescent="0.2">
      <c r="A18" s="15" t="s">
        <v>95</v>
      </c>
      <c r="B18" s="22" t="s">
        <v>18</v>
      </c>
      <c r="C18" s="64" t="str">
        <f t="shared" si="6"/>
        <v>USD-OIS-2W</v>
      </c>
      <c r="D18" s="61">
        <f t="shared" si="7"/>
        <v>1.1162500000000001E-2</v>
      </c>
      <c r="E18" s="23">
        <v>0</v>
      </c>
      <c r="F18" s="8"/>
      <c r="G18" s="8"/>
      <c r="H18" s="5"/>
      <c r="M18" s="68">
        <f t="shared" ca="1" si="1"/>
        <v>43373</v>
      </c>
      <c r="N18" s="69">
        <f ca="1">_xll.HLV5r3.Financial.Cache.GetValue(IRCurve1, M18)</f>
        <v>0.99269017883914112</v>
      </c>
      <c r="O18" s="70">
        <f t="shared" ca="1" si="2"/>
        <v>1.2995236705266588E-2</v>
      </c>
      <c r="P18" s="70">
        <f t="shared" ca="1" si="3"/>
        <v>1.1963028061415389E-2</v>
      </c>
      <c r="Q18" s="73">
        <f ca="1">_xll.HLV5r3.Financial.Cache.GetValue(IRCurve2, M18)</f>
        <v>0.99269017883914112</v>
      </c>
      <c r="R18" s="74">
        <f t="shared" ca="1" si="4"/>
        <v>1.2995236705266588E-2</v>
      </c>
      <c r="S18" s="74">
        <f t="shared" ca="1" si="5"/>
        <v>1.1963028061415389E-2</v>
      </c>
      <c r="T18" s="75">
        <f t="shared" ca="1" si="0"/>
        <v>0</v>
      </c>
    </row>
    <row r="19" spans="1:20" x14ac:dyDescent="0.2">
      <c r="A19" s="15" t="s">
        <v>95</v>
      </c>
      <c r="B19" s="22" t="s">
        <v>19</v>
      </c>
      <c r="C19" s="64" t="str">
        <f t="shared" si="6"/>
        <v>USD-OIS-1M</v>
      </c>
      <c r="D19" s="61">
        <f t="shared" si="7"/>
        <v>1.1162500000000001E-2</v>
      </c>
      <c r="E19" s="23">
        <v>0</v>
      </c>
      <c r="F19" s="8"/>
      <c r="G19" s="8"/>
      <c r="H19" s="5"/>
      <c r="M19" s="68">
        <f t="shared" ca="1" si="1"/>
        <v>43387</v>
      </c>
      <c r="N19" s="69">
        <f ca="1">_xll.HLV5r3.Financial.Cache.GetValue(IRCurve1, M19)</f>
        <v>0.99219562147632967</v>
      </c>
      <c r="O19" s="70">
        <f t="shared" ca="1" si="2"/>
        <v>1.2995236705266588E-2</v>
      </c>
      <c r="P19" s="70">
        <f t="shared" ca="1" si="3"/>
        <v>1.2024079216001231E-2</v>
      </c>
      <c r="Q19" s="73">
        <f ca="1">_xll.HLV5r3.Financial.Cache.GetValue(IRCurve2, M19)</f>
        <v>0.99219562147632967</v>
      </c>
      <c r="R19" s="74">
        <f t="shared" ca="1" si="4"/>
        <v>1.2995236705266588E-2</v>
      </c>
      <c r="S19" s="74">
        <f t="shared" ca="1" si="5"/>
        <v>1.2024079216001231E-2</v>
      </c>
      <c r="T19" s="75">
        <f t="shared" ca="1" si="0"/>
        <v>0</v>
      </c>
    </row>
    <row r="20" spans="1:20" x14ac:dyDescent="0.2">
      <c r="A20" s="15" t="s">
        <v>95</v>
      </c>
      <c r="B20" s="22" t="s">
        <v>20</v>
      </c>
      <c r="C20" s="64" t="str">
        <f t="shared" si="6"/>
        <v>USD-OIS-2M</v>
      </c>
      <c r="D20" s="61">
        <f>D21</f>
        <v>1.1162500000000001E-2</v>
      </c>
      <c r="E20" s="23">
        <v>0</v>
      </c>
      <c r="F20" s="8"/>
      <c r="G20" s="8"/>
      <c r="H20" s="5"/>
      <c r="M20" s="68">
        <f t="shared" ca="1" si="1"/>
        <v>43401</v>
      </c>
      <c r="N20" s="69">
        <f ca="1">_xll.HLV5r3.Financial.Cache.GetValue(IRCurve1, M20)</f>
        <v>0.99170131050155585</v>
      </c>
      <c r="O20" s="70">
        <f t="shared" ca="1" si="2"/>
        <v>1.2995236705266588E-2</v>
      </c>
      <c r="P20" s="70">
        <f t="shared" ca="1" si="3"/>
        <v>1.2078346908966368E-2</v>
      </c>
      <c r="Q20" s="73">
        <f ca="1">_xll.HLV5r3.Financial.Cache.GetValue(IRCurve2, M20)</f>
        <v>0.99170131050155585</v>
      </c>
      <c r="R20" s="74">
        <f t="shared" ca="1" si="4"/>
        <v>1.2995236705266588E-2</v>
      </c>
      <c r="S20" s="74">
        <f t="shared" ca="1" si="5"/>
        <v>1.2078346908966368E-2</v>
      </c>
      <c r="T20" s="75">
        <f t="shared" ca="1" si="0"/>
        <v>0</v>
      </c>
    </row>
    <row r="21" spans="1:20" x14ac:dyDescent="0.2">
      <c r="A21" s="15" t="s">
        <v>95</v>
      </c>
      <c r="B21" s="22" t="s">
        <v>3</v>
      </c>
      <c r="C21" s="64" t="str">
        <f t="shared" si="6"/>
        <v>USD-OIS-3M</v>
      </c>
      <c r="D21" s="61">
        <v>1.1162500000000001E-2</v>
      </c>
      <c r="E21" s="23">
        <v>0</v>
      </c>
      <c r="F21" s="8"/>
      <c r="G21" s="8"/>
      <c r="H21" s="5"/>
      <c r="M21" s="68">
        <f t="shared" ca="1" si="1"/>
        <v>43415</v>
      </c>
      <c r="N21" s="69">
        <f ca="1">_xll.HLV5r3.Financial.Cache.GetValue(IRCurve1, M21)</f>
        <v>0.99120724579206942</v>
      </c>
      <c r="O21" s="70">
        <f t="shared" ca="1" si="2"/>
        <v>1.29952367052608E-2</v>
      </c>
      <c r="P21" s="70">
        <f t="shared" ca="1" si="3"/>
        <v>1.2126902213198218E-2</v>
      </c>
      <c r="Q21" s="73">
        <f ca="1">_xll.HLV5r3.Financial.Cache.GetValue(IRCurve2, M21)</f>
        <v>0.99120724579206942</v>
      </c>
      <c r="R21" s="74">
        <f t="shared" ca="1" si="4"/>
        <v>1.29952367052608E-2</v>
      </c>
      <c r="S21" s="74">
        <f t="shared" ca="1" si="5"/>
        <v>1.2126902213198218E-2</v>
      </c>
      <c r="T21" s="75">
        <f t="shared" ca="1" si="0"/>
        <v>0</v>
      </c>
    </row>
    <row r="22" spans="1:20" x14ac:dyDescent="0.2">
      <c r="A22" s="15" t="s">
        <v>95</v>
      </c>
      <c r="B22" s="22" t="s">
        <v>38</v>
      </c>
      <c r="C22" s="64" t="str">
        <f t="shared" si="6"/>
        <v>USD-OIS-6M</v>
      </c>
      <c r="D22" s="61">
        <v>1.1599999999999999E-2</v>
      </c>
      <c r="E22" s="23">
        <v>0</v>
      </c>
      <c r="F22" s="8"/>
      <c r="G22" s="8"/>
      <c r="H22" s="5"/>
      <c r="M22" s="68">
        <f t="shared" ca="1" si="1"/>
        <v>43429</v>
      </c>
      <c r="N22" s="69">
        <f ca="1">_xll.HLV5r3.Financial.Cache.GetValue(IRCurve1, M22)</f>
        <v>0.99071342722518096</v>
      </c>
      <c r="O22" s="70">
        <f t="shared" ca="1" si="2"/>
        <v>1.2995236705266588E-2</v>
      </c>
      <c r="P22" s="70">
        <f t="shared" ca="1" si="3"/>
        <v>1.2170601987007123E-2</v>
      </c>
      <c r="Q22" s="73">
        <f ca="1">_xll.HLV5r3.Financial.Cache.GetValue(IRCurve2, M22)</f>
        <v>0.99071342722518096</v>
      </c>
      <c r="R22" s="74">
        <f t="shared" ca="1" si="4"/>
        <v>1.2995236705266588E-2</v>
      </c>
      <c r="S22" s="74">
        <f t="shared" ca="1" si="5"/>
        <v>1.2170601987007123E-2</v>
      </c>
      <c r="T22" s="75">
        <f t="shared" ca="1" si="0"/>
        <v>0</v>
      </c>
    </row>
    <row r="23" spans="1:20" x14ac:dyDescent="0.2">
      <c r="A23" s="15" t="s">
        <v>95</v>
      </c>
      <c r="B23" s="22" t="s">
        <v>46</v>
      </c>
      <c r="C23" s="64" t="str">
        <f t="shared" si="6"/>
        <v>USD-OIS-1Y</v>
      </c>
      <c r="D23" s="61">
        <v>1.2271000000000001E-2</v>
      </c>
      <c r="E23" s="23">
        <v>0</v>
      </c>
      <c r="F23" s="8"/>
      <c r="G23" s="8"/>
      <c r="H23" s="5"/>
      <c r="M23" s="68">
        <f t="shared" ca="1" si="1"/>
        <v>43443</v>
      </c>
      <c r="N23" s="69">
        <f ca="1">_xll.HLV5r3.Financial.Cache.GetValue(IRCurve1, M23)</f>
        <v>0.99021985467826279</v>
      </c>
      <c r="O23" s="70">
        <f t="shared" ca="1" si="2"/>
        <v>1.29952367052608E-2</v>
      </c>
      <c r="P23" s="70">
        <f t="shared" ca="1" si="3"/>
        <v>1.2210139877595942E-2</v>
      </c>
      <c r="Q23" s="73">
        <f ca="1">_xll.HLV5r3.Financial.Cache.GetValue(IRCurve2, M23)</f>
        <v>0.99021985467826279</v>
      </c>
      <c r="R23" s="74">
        <f t="shared" ca="1" si="4"/>
        <v>1.29952367052608E-2</v>
      </c>
      <c r="S23" s="74">
        <f t="shared" ca="1" si="5"/>
        <v>1.2210139877595942E-2</v>
      </c>
      <c r="T23" s="75">
        <f t="shared" ca="1" si="0"/>
        <v>0</v>
      </c>
    </row>
    <row r="24" spans="1:20" x14ac:dyDescent="0.2">
      <c r="A24" s="15" t="s">
        <v>94</v>
      </c>
      <c r="B24" s="22" t="s">
        <v>47</v>
      </c>
      <c r="C24" s="64" t="str">
        <f t="shared" si="6"/>
        <v>USD-OISSwap-2Y</v>
      </c>
      <c r="D24" s="61">
        <v>1.3478E-2</v>
      </c>
      <c r="E24" s="23">
        <v>0</v>
      </c>
      <c r="F24" s="8"/>
      <c r="G24" s="8"/>
      <c r="H24" s="5"/>
      <c r="M24" s="68">
        <f t="shared" ca="1" si="1"/>
        <v>43457</v>
      </c>
      <c r="N24" s="69">
        <f ca="1">_xll.HLV5r3.Financial.Cache.GetValue(IRCurve1, M24)</f>
        <v>0.98972652802874772</v>
      </c>
      <c r="O24" s="70">
        <f t="shared" ca="1" si="2"/>
        <v>1.2995236705266588E-2</v>
      </c>
      <c r="P24" s="70">
        <f t="shared" ca="1" si="3"/>
        <v>1.2246083414494981E-2</v>
      </c>
      <c r="Q24" s="73">
        <f ca="1">_xll.HLV5r3.Financial.Cache.GetValue(IRCurve2, M24)</f>
        <v>0.98972652802874772</v>
      </c>
      <c r="R24" s="74">
        <f t="shared" ca="1" si="4"/>
        <v>1.2995236705266588E-2</v>
      </c>
      <c r="S24" s="74">
        <f t="shared" ca="1" si="5"/>
        <v>1.2246083414494981E-2</v>
      </c>
      <c r="T24" s="75">
        <f t="shared" ca="1" si="0"/>
        <v>0</v>
      </c>
    </row>
    <row r="25" spans="1:20" x14ac:dyDescent="0.2">
      <c r="A25" s="15" t="s">
        <v>94</v>
      </c>
      <c r="B25" s="22" t="s">
        <v>22</v>
      </c>
      <c r="C25" s="64" t="str">
        <f t="shared" si="6"/>
        <v>USD-OISSwap-3Y</v>
      </c>
      <c r="D25" s="61">
        <v>1.43129E-2</v>
      </c>
      <c r="E25" s="23">
        <v>0</v>
      </c>
      <c r="F25" s="8"/>
      <c r="G25" s="8"/>
      <c r="H25" s="5"/>
      <c r="M25" s="68">
        <f t="shared" ca="1" si="1"/>
        <v>43471</v>
      </c>
      <c r="N25" s="69">
        <f ca="1">_xll.HLV5r3.Financial.Cache.GetValue(IRCurve1, M25)</f>
        <v>0.98923344715413009</v>
      </c>
      <c r="O25" s="70">
        <f t="shared" ca="1" si="2"/>
        <v>1.29952367052608E-2</v>
      </c>
      <c r="P25" s="70">
        <f t="shared" ca="1" si="3"/>
        <v>1.2278901426446165E-2</v>
      </c>
      <c r="Q25" s="73">
        <f ca="1">_xll.HLV5r3.Financial.Cache.GetValue(IRCurve2, M25)</f>
        <v>0.98923344715413009</v>
      </c>
      <c r="R25" s="74">
        <f t="shared" ca="1" si="4"/>
        <v>1.29952367052608E-2</v>
      </c>
      <c r="S25" s="74">
        <f t="shared" ca="1" si="5"/>
        <v>1.2278901426446165E-2</v>
      </c>
      <c r="T25" s="75">
        <f t="shared" ca="1" si="0"/>
        <v>0</v>
      </c>
    </row>
    <row r="26" spans="1:20" x14ac:dyDescent="0.2">
      <c r="A26" s="15" t="s">
        <v>94</v>
      </c>
      <c r="B26" s="22" t="s">
        <v>24</v>
      </c>
      <c r="C26" s="64" t="str">
        <f t="shared" si="6"/>
        <v>USD-OISSwap-5Y</v>
      </c>
      <c r="D26" s="61">
        <v>1.5669800000000001E-2</v>
      </c>
      <c r="E26" s="23">
        <v>0</v>
      </c>
      <c r="F26" s="8"/>
      <c r="G26" s="8"/>
      <c r="H26" s="5"/>
      <c r="M26" s="68">
        <f t="shared" ca="1" si="1"/>
        <v>43485</v>
      </c>
      <c r="N26" s="69">
        <f ca="1">_xll.HLV5r3.Financial.Cache.GetValue(IRCurve1, M26)</f>
        <v>0.98874061193196494</v>
      </c>
      <c r="O26" s="70">
        <f t="shared" ca="1" si="2"/>
        <v>1.29952367052608E-2</v>
      </c>
      <c r="P26" s="70">
        <f t="shared" ca="1" si="3"/>
        <v>1.2308984604068089E-2</v>
      </c>
      <c r="Q26" s="73">
        <f ca="1">_xll.HLV5r3.Financial.Cache.GetValue(IRCurve2, M26)</f>
        <v>0.98874061193196494</v>
      </c>
      <c r="R26" s="74">
        <f t="shared" ca="1" si="4"/>
        <v>1.29952367052608E-2</v>
      </c>
      <c r="S26" s="74">
        <f t="shared" ca="1" si="5"/>
        <v>1.2308984604068089E-2</v>
      </c>
      <c r="T26" s="75">
        <f t="shared" ca="1" si="0"/>
        <v>0</v>
      </c>
    </row>
    <row r="27" spans="1:20" x14ac:dyDescent="0.2">
      <c r="A27" s="15" t="s">
        <v>94</v>
      </c>
      <c r="B27" s="22" t="s">
        <v>29</v>
      </c>
      <c r="C27" s="64" t="str">
        <f t="shared" si="6"/>
        <v>USD-OISSwap-10Y</v>
      </c>
      <c r="D27" s="61">
        <v>1.8239999999999999E-2</v>
      </c>
      <c r="E27" s="23">
        <v>0</v>
      </c>
      <c r="F27" s="8"/>
      <c r="G27" s="8"/>
      <c r="H27" s="5"/>
      <c r="M27" s="68">
        <f t="shared" ca="1" si="1"/>
        <v>43499</v>
      </c>
      <c r="N27" s="69">
        <f ca="1">_xll.HLV5r3.Financial.Cache.GetValue(IRCurve1, M27)</f>
        <v>0.98824802223986841</v>
      </c>
      <c r="O27" s="70">
        <f t="shared" ca="1" si="2"/>
        <v>1.2995236705266588E-2</v>
      </c>
      <c r="P27" s="70">
        <f t="shared" ca="1" si="3"/>
        <v>1.2336661127480324E-2</v>
      </c>
      <c r="Q27" s="73">
        <f ca="1">_xll.HLV5r3.Financial.Cache.GetValue(IRCurve2, M27)</f>
        <v>0.98824802223986841</v>
      </c>
      <c r="R27" s="74">
        <f t="shared" ca="1" si="4"/>
        <v>1.2995236705266588E-2</v>
      </c>
      <c r="S27" s="74">
        <f t="shared" ca="1" si="5"/>
        <v>1.2336661127480324E-2</v>
      </c>
      <c r="T27" s="75">
        <f t="shared" ca="1" si="0"/>
        <v>0</v>
      </c>
    </row>
    <row r="28" spans="1:20" ht="13.5" thickBot="1" x14ac:dyDescent="0.25">
      <c r="A28" s="15" t="s">
        <v>94</v>
      </c>
      <c r="B28" s="25" t="s">
        <v>78</v>
      </c>
      <c r="C28" s="65" t="str">
        <f t="shared" si="6"/>
        <v>USD-OISSwap-30Y</v>
      </c>
      <c r="D28" s="62">
        <v>2.0399799999999999E-2</v>
      </c>
      <c r="E28" s="32">
        <v>0</v>
      </c>
      <c r="F28" s="8"/>
      <c r="G28" s="8"/>
      <c r="H28" s="5"/>
      <c r="M28" s="68">
        <f t="shared" ca="1" si="1"/>
        <v>43513</v>
      </c>
      <c r="N28" s="69">
        <f ca="1">_xll.HLV5r3.Financial.Cache.GetValue(IRCurve1, M28)</f>
        <v>0.98775567795551766</v>
      </c>
      <c r="O28" s="70">
        <f t="shared" ca="1" si="2"/>
        <v>1.2995236705266588E-2</v>
      </c>
      <c r="P28" s="70">
        <f t="shared" ca="1" si="3"/>
        <v>1.2362208687553167E-2</v>
      </c>
      <c r="Q28" s="73">
        <f ca="1">_xll.HLV5r3.Financial.Cache.GetValue(IRCurve2, M28)</f>
        <v>0.98775567795551766</v>
      </c>
      <c r="R28" s="74">
        <f t="shared" ca="1" si="4"/>
        <v>1.2995236705266588E-2</v>
      </c>
      <c r="S28" s="74">
        <f t="shared" ca="1" si="5"/>
        <v>1.2362208687553167E-2</v>
      </c>
      <c r="T28" s="75">
        <f t="shared" ca="1" si="0"/>
        <v>0</v>
      </c>
    </row>
    <row r="29" spans="1:20" ht="13.5" thickBot="1" x14ac:dyDescent="0.25">
      <c r="A29" s="7"/>
      <c r="B29" s="8"/>
      <c r="C29" s="8"/>
      <c r="D29" s="8"/>
      <c r="E29" s="8"/>
      <c r="F29" s="4"/>
      <c r="M29" s="68">
        <f t="shared" ca="1" si="1"/>
        <v>43527</v>
      </c>
      <c r="N29" s="69">
        <f ca="1">_xll.HLV5r3.Financial.Cache.GetValue(IRCurve1, M29)</f>
        <v>0.98720987057186949</v>
      </c>
      <c r="O29" s="70">
        <f t="shared" ca="1" si="2"/>
        <v>1.4414339484164802E-2</v>
      </c>
      <c r="P29" s="70">
        <f t="shared" ca="1" si="3"/>
        <v>1.2438431564610794E-2</v>
      </c>
      <c r="Q29" s="73">
        <f ca="1">_xll.HLV5r3.Financial.Cache.GetValue(IRCurve2, M29)</f>
        <v>0.98720987057186949</v>
      </c>
      <c r="R29" s="74">
        <f t="shared" ca="1" si="4"/>
        <v>1.4414339484164802E-2</v>
      </c>
      <c r="S29" s="74">
        <f t="shared" ca="1" si="5"/>
        <v>1.2438431564610794E-2</v>
      </c>
      <c r="T29" s="75">
        <f t="shared" ca="1" si="0"/>
        <v>0</v>
      </c>
    </row>
    <row r="30" spans="1:20" ht="13.5" thickBot="1" x14ac:dyDescent="0.25">
      <c r="A30" s="28" t="s">
        <v>37</v>
      </c>
      <c r="B30" s="8"/>
      <c r="C30" s="8"/>
      <c r="D30" s="8"/>
      <c r="E30" s="8"/>
      <c r="F30" s="4"/>
      <c r="M30" s="68">
        <f t="shared" ca="1" si="1"/>
        <v>43541</v>
      </c>
      <c r="N30" s="69">
        <f ca="1">_xll.HLV5r3.Financial.Cache.GetValue(IRCurve1, M30)</f>
        <v>0.98664972564625419</v>
      </c>
      <c r="O30" s="70">
        <f t="shared" ca="1" si="2"/>
        <v>1.480138091384293E-2</v>
      </c>
      <c r="P30" s="70">
        <f t="shared" ca="1" si="3"/>
        <v>1.2523034580437594E-2</v>
      </c>
      <c r="Q30" s="73">
        <f ca="1">_xll.HLV5r3.Financial.Cache.GetValue(IRCurve2, M30)</f>
        <v>0.98664972564625419</v>
      </c>
      <c r="R30" s="74">
        <f t="shared" ca="1" si="4"/>
        <v>1.480138091384293E-2</v>
      </c>
      <c r="S30" s="74">
        <f t="shared" ca="1" si="5"/>
        <v>1.2523034580437594E-2</v>
      </c>
      <c r="T30" s="75">
        <f t="shared" ca="1" si="0"/>
        <v>0</v>
      </c>
    </row>
    <row r="31" spans="1:20" ht="13.5" thickBot="1" x14ac:dyDescent="0.25">
      <c r="A31" s="29"/>
      <c r="B31" s="30"/>
      <c r="C31" s="30"/>
      <c r="D31" s="30"/>
      <c r="E31" s="30"/>
      <c r="F31" s="4"/>
      <c r="M31" s="68">
        <f t="shared" ca="1" si="1"/>
        <v>43555</v>
      </c>
      <c r="N31" s="69">
        <f ca="1">_xll.HLV5r3.Financial.Cache.GetValue(IRCurve1, M31)</f>
        <v>0.98608989854803009</v>
      </c>
      <c r="O31" s="70">
        <f t="shared" ca="1" si="2"/>
        <v>1.480138091384293E-2</v>
      </c>
      <c r="P31" s="70">
        <f t="shared" ca="1" si="3"/>
        <v>1.26018029055177E-2</v>
      </c>
      <c r="Q31" s="73">
        <f ca="1">_xll.HLV5r3.Financial.Cache.GetValue(IRCurve2, M31)</f>
        <v>0.98608989854803009</v>
      </c>
      <c r="R31" s="74">
        <f t="shared" ca="1" si="4"/>
        <v>1.480138091384293E-2</v>
      </c>
      <c r="S31" s="74">
        <f t="shared" ca="1" si="5"/>
        <v>1.26018029055177E-2</v>
      </c>
      <c r="T31" s="75">
        <f t="shared" ca="1" si="0"/>
        <v>0</v>
      </c>
    </row>
    <row r="32" spans="1:20" x14ac:dyDescent="0.2">
      <c r="A32" s="4"/>
      <c r="B32" s="4"/>
      <c r="C32" s="4"/>
      <c r="D32" s="4"/>
      <c r="E32" s="4"/>
      <c r="F32" s="4"/>
      <c r="M32" s="68">
        <f t="shared" ca="1" si="1"/>
        <v>43569</v>
      </c>
      <c r="N32" s="69">
        <f ca="1">_xll.HLV5r3.Financial.Cache.GetValue(IRCurve1, M32)</f>
        <v>0.98553038909686108</v>
      </c>
      <c r="O32" s="70">
        <f t="shared" ca="1" si="2"/>
        <v>1.480138091384293E-2</v>
      </c>
      <c r="P32" s="70">
        <f t="shared" ca="1" si="3"/>
        <v>1.2675320008925918E-2</v>
      </c>
      <c r="Q32" s="73">
        <f ca="1">_xll.HLV5r3.Financial.Cache.GetValue(IRCurve2, M32)</f>
        <v>0.98553038909686108</v>
      </c>
      <c r="R32" s="74">
        <f t="shared" ca="1" si="4"/>
        <v>1.480138091384293E-2</v>
      </c>
      <c r="S32" s="74">
        <f t="shared" ca="1" si="5"/>
        <v>1.2675320008925918E-2</v>
      </c>
      <c r="T32" s="75">
        <f t="shared" ca="1" si="0"/>
        <v>0</v>
      </c>
    </row>
    <row r="33" spans="13:20" x14ac:dyDescent="0.2">
      <c r="M33" s="68">
        <f t="shared" ca="1" si="1"/>
        <v>43583</v>
      </c>
      <c r="N33" s="69">
        <f ca="1">_xll.HLV5r3.Financial.Cache.GetValue(IRCurve1, M33)</f>
        <v>0.9849711971125138</v>
      </c>
      <c r="O33" s="70">
        <f t="shared" ca="1" si="2"/>
        <v>1.480138091384293E-2</v>
      </c>
      <c r="P33" s="70">
        <f t="shared" ca="1" si="3"/>
        <v>1.2744094073404511E-2</v>
      </c>
      <c r="Q33" s="73">
        <f ca="1">_xll.HLV5r3.Financial.Cache.GetValue(IRCurve2, M33)</f>
        <v>0.9849711971125138</v>
      </c>
      <c r="R33" s="74">
        <f t="shared" ca="1" si="4"/>
        <v>1.480138091384293E-2</v>
      </c>
      <c r="S33" s="74">
        <f t="shared" ca="1" si="5"/>
        <v>1.2744094073404511E-2</v>
      </c>
      <c r="T33" s="75">
        <f t="shared" ca="1" si="0"/>
        <v>0</v>
      </c>
    </row>
    <row r="34" spans="13:20" x14ac:dyDescent="0.2">
      <c r="M34" s="68">
        <f t="shared" ca="1" si="1"/>
        <v>43597</v>
      </c>
      <c r="N34" s="69">
        <f ca="1">_xll.HLV5r3.Financial.Cache.GetValue(IRCurve1, M34)</f>
        <v>0.98441232241485688</v>
      </c>
      <c r="O34" s="70">
        <f t="shared" ca="1" si="2"/>
        <v>1.480138091384293E-2</v>
      </c>
      <c r="P34" s="70">
        <f t="shared" ca="1" si="3"/>
        <v>1.2808569758853144E-2</v>
      </c>
      <c r="Q34" s="73">
        <f ca="1">_xll.HLV5r3.Financial.Cache.GetValue(IRCurve2, M34)</f>
        <v>0.98441232241485688</v>
      </c>
      <c r="R34" s="74">
        <f t="shared" ca="1" si="4"/>
        <v>1.480138091384293E-2</v>
      </c>
      <c r="S34" s="74">
        <f t="shared" ca="1" si="5"/>
        <v>1.2808569758853144E-2</v>
      </c>
      <c r="T34" s="75">
        <f t="shared" ca="1" si="0"/>
        <v>0</v>
      </c>
    </row>
    <row r="35" spans="13:20" x14ac:dyDescent="0.2">
      <c r="M35" s="68">
        <f t="shared" ca="1" si="1"/>
        <v>43611</v>
      </c>
      <c r="N35" s="69">
        <f ca="1">_xll.HLV5r3.Financial.Cache.GetValue(IRCurve1, M35)</f>
        <v>0.98385376482386111</v>
      </c>
      <c r="O35" s="70">
        <f t="shared" ca="1" si="2"/>
        <v>1.480138091384293E-2</v>
      </c>
      <c r="P35" s="70">
        <f t="shared" ca="1" si="3"/>
        <v>1.2869137827001888E-2</v>
      </c>
      <c r="Q35" s="73">
        <f ca="1">_xll.HLV5r3.Financial.Cache.GetValue(IRCurve2, M35)</f>
        <v>0.98385376482386111</v>
      </c>
      <c r="R35" s="74">
        <f t="shared" ca="1" si="4"/>
        <v>1.480138091384293E-2</v>
      </c>
      <c r="S35" s="74">
        <f t="shared" ca="1" si="5"/>
        <v>1.2869137827001888E-2</v>
      </c>
      <c r="T35" s="75">
        <f t="shared" ca="1" si="0"/>
        <v>0</v>
      </c>
    </row>
    <row r="36" spans="13:20" x14ac:dyDescent="0.2">
      <c r="M36" s="68">
        <f t="shared" ca="1" si="1"/>
        <v>43625</v>
      </c>
      <c r="N36" s="69">
        <f ca="1">_xll.HLV5r3.Financial.Cache.GetValue(IRCurve1, M36)</f>
        <v>0.98329552415959953</v>
      </c>
      <c r="O36" s="70">
        <f t="shared" ca="1" si="2"/>
        <v>1.480138091384293E-2</v>
      </c>
      <c r="P36" s="70">
        <f t="shared" ca="1" si="3"/>
        <v>1.292614306761249E-2</v>
      </c>
      <c r="Q36" s="73">
        <f ca="1">_xll.HLV5r3.Financial.Cache.GetValue(IRCurve2, M36)</f>
        <v>0.98329552415959953</v>
      </c>
      <c r="R36" s="74">
        <f t="shared" ca="1" si="4"/>
        <v>1.480138091384293E-2</v>
      </c>
      <c r="S36" s="74">
        <f t="shared" ca="1" si="5"/>
        <v>1.292614306761249E-2</v>
      </c>
      <c r="T36" s="75">
        <f t="shared" ca="1" si="0"/>
        <v>0</v>
      </c>
    </row>
    <row r="37" spans="13:20" x14ac:dyDescent="0.2">
      <c r="M37" s="68">
        <f t="shared" ca="1" si="1"/>
        <v>43639</v>
      </c>
      <c r="N37" s="69">
        <f ca="1">_xll.HLV5r3.Financial.Cache.GetValue(IRCurve1, M37)</f>
        <v>0.98273760024224721</v>
      </c>
      <c r="O37" s="70">
        <f t="shared" ca="1" si="2"/>
        <v>1.480138091384293E-2</v>
      </c>
      <c r="P37" s="70">
        <f t="shared" ca="1" si="3"/>
        <v>1.2979890865902536E-2</v>
      </c>
      <c r="Q37" s="73">
        <f ca="1">_xll.HLV5r3.Financial.Cache.GetValue(IRCurve2, M37)</f>
        <v>0.98273760024224721</v>
      </c>
      <c r="R37" s="74">
        <f t="shared" ca="1" si="4"/>
        <v>1.480138091384293E-2</v>
      </c>
      <c r="S37" s="74">
        <f t="shared" ca="1" si="5"/>
        <v>1.2979890865902536E-2</v>
      </c>
      <c r="T37" s="75">
        <f t="shared" ca="1" si="0"/>
        <v>0</v>
      </c>
    </row>
    <row r="38" spans="13:20" x14ac:dyDescent="0.2">
      <c r="M38" s="68">
        <f t="shared" ca="1" si="1"/>
        <v>43653</v>
      </c>
      <c r="N38" s="69">
        <f ca="1">_xll.HLV5r3.Financial.Cache.GetValue(IRCurve1, M38)</f>
        <v>0.98217999289208147</v>
      </c>
      <c r="O38" s="70">
        <f t="shared" ca="1" si="2"/>
        <v>1.480138091384293E-2</v>
      </c>
      <c r="P38" s="70">
        <f t="shared" ca="1" si="3"/>
        <v>1.3030652675398614E-2</v>
      </c>
      <c r="Q38" s="73">
        <f ca="1">_xll.HLV5r3.Financial.Cache.GetValue(IRCurve2, M38)</f>
        <v>0.98217999289208147</v>
      </c>
      <c r="R38" s="74">
        <f t="shared" ca="1" si="4"/>
        <v>1.480138091384293E-2</v>
      </c>
      <c r="S38" s="74">
        <f t="shared" ca="1" si="5"/>
        <v>1.3030652675398614E-2</v>
      </c>
      <c r="T38" s="75">
        <f t="shared" ca="1" si="0"/>
        <v>0</v>
      </c>
    </row>
    <row r="39" spans="13:20" x14ac:dyDescent="0.2">
      <c r="M39" s="68">
        <f t="shared" ca="1" si="1"/>
        <v>43667</v>
      </c>
      <c r="N39" s="69">
        <f ca="1">_xll.HLV5r3.Financial.Cache.GetValue(IRCurve1, M39)</f>
        <v>0.98162270192948131</v>
      </c>
      <c r="O39" s="70">
        <f t="shared" ca="1" si="2"/>
        <v>1.480138091384293E-2</v>
      </c>
      <c r="P39" s="70">
        <f t="shared" ca="1" si="3"/>
        <v>1.3078670603300311E-2</v>
      </c>
      <c r="Q39" s="73">
        <f ca="1">_xll.HLV5r3.Financial.Cache.GetValue(IRCurve2, M39)</f>
        <v>0.98162270192948131</v>
      </c>
      <c r="R39" s="74">
        <f t="shared" ca="1" si="4"/>
        <v>1.480138091384293E-2</v>
      </c>
      <c r="S39" s="74">
        <f t="shared" ca="1" si="5"/>
        <v>1.3078670603300311E-2</v>
      </c>
      <c r="T39" s="75">
        <f t="shared" ca="1" si="0"/>
        <v>0</v>
      </c>
    </row>
    <row r="40" spans="13:20" x14ac:dyDescent="0.2">
      <c r="M40" s="68">
        <f t="shared" ca="1" si="1"/>
        <v>43681</v>
      </c>
      <c r="N40" s="69">
        <f ca="1">_xll.HLV5r3.Financial.Cache.GetValue(IRCurve1, M40)</f>
        <v>0.98106572717492768</v>
      </c>
      <c r="O40" s="70">
        <f t="shared" ca="1" si="2"/>
        <v>1.480138091384293E-2</v>
      </c>
      <c r="P40" s="70">
        <f t="shared" ca="1" si="3"/>
        <v>1.3124161271838838E-2</v>
      </c>
      <c r="Q40" s="73">
        <f ca="1">_xll.HLV5r3.Financial.Cache.GetValue(IRCurve2, M40)</f>
        <v>0.98106572717492768</v>
      </c>
      <c r="R40" s="74">
        <f t="shared" ca="1" si="4"/>
        <v>1.480138091384293E-2</v>
      </c>
      <c r="S40" s="74">
        <f t="shared" ca="1" si="5"/>
        <v>1.3124161271838838E-2</v>
      </c>
      <c r="T40" s="75">
        <f t="shared" ca="1" si="0"/>
        <v>0</v>
      </c>
    </row>
    <row r="41" spans="13:20" x14ac:dyDescent="0.2">
      <c r="M41" s="68">
        <f t="shared" ca="1" si="1"/>
        <v>43695</v>
      </c>
      <c r="N41" s="69">
        <f ca="1">_xll.HLV5r3.Financial.Cache.GetValue(IRCurve1, M41)</f>
        <v>0.98050906844900376</v>
      </c>
      <c r="O41" s="70">
        <f t="shared" ca="1" si="2"/>
        <v>1.4801380913837139E-2</v>
      </c>
      <c r="P41" s="70">
        <f t="shared" ca="1" si="3"/>
        <v>1.3167319085580399E-2</v>
      </c>
      <c r="Q41" s="73">
        <f ca="1">_xll.HLV5r3.Financial.Cache.GetValue(IRCurve2, M41)</f>
        <v>0.98050906844900376</v>
      </c>
      <c r="R41" s="74">
        <f t="shared" ca="1" si="4"/>
        <v>1.4801380913837139E-2</v>
      </c>
      <c r="S41" s="74">
        <f t="shared" ca="1" si="5"/>
        <v>1.3167319085580399E-2</v>
      </c>
      <c r="T41" s="75">
        <f t="shared" ca="1" si="0"/>
        <v>0</v>
      </c>
    </row>
    <row r="42" spans="13:20" x14ac:dyDescent="0.2">
      <c r="M42" s="68">
        <f t="shared" ca="1" si="1"/>
        <v>43709</v>
      </c>
      <c r="N42" s="69">
        <f ca="1">_xll.HLV5r3.Financial.Cache.GetValue(IRCurve1, M42)</f>
        <v>0.97995272557239388</v>
      </c>
      <c r="O42" s="70">
        <f t="shared" ca="1" si="2"/>
        <v>1.480138091384293E-2</v>
      </c>
      <c r="P42" s="70">
        <f t="shared" ca="1" si="3"/>
        <v>1.3208319008635012E-2</v>
      </c>
      <c r="Q42" s="73">
        <f ca="1">_xll.HLV5r3.Financial.Cache.GetValue(IRCurve2, M42)</f>
        <v>0.97995272557239388</v>
      </c>
      <c r="R42" s="74">
        <f t="shared" ca="1" si="4"/>
        <v>1.480138091384293E-2</v>
      </c>
      <c r="S42" s="74">
        <f t="shared" ca="1" si="5"/>
        <v>1.3208319008635012E-2</v>
      </c>
      <c r="T42" s="75">
        <f t="shared" ca="1" si="0"/>
        <v>0</v>
      </c>
    </row>
    <row r="43" spans="13:20" x14ac:dyDescent="0.2">
      <c r="M43" s="68">
        <f t="shared" ca="1" si="1"/>
        <v>43723</v>
      </c>
      <c r="N43" s="69">
        <f ca="1">_xll.HLV5r3.Financial.Cache.GetValue(IRCurve1, M43)</f>
        <v>0.97939669836588483</v>
      </c>
      <c r="O43" s="70">
        <f t="shared" ca="1" si="2"/>
        <v>1.480138091384293E-2</v>
      </c>
      <c r="P43" s="70">
        <f t="shared" ca="1" si="3"/>
        <v>1.3247318935442957E-2</v>
      </c>
      <c r="Q43" s="73">
        <f ca="1">_xll.HLV5r3.Financial.Cache.GetValue(IRCurve2, M43)</f>
        <v>0.97939669836588483</v>
      </c>
      <c r="R43" s="74">
        <f t="shared" ca="1" si="4"/>
        <v>1.480138091384293E-2</v>
      </c>
      <c r="S43" s="74">
        <f t="shared" ca="1" si="5"/>
        <v>1.3247318935442957E-2</v>
      </c>
      <c r="T43" s="75">
        <f t="shared" ca="1" si="0"/>
        <v>0</v>
      </c>
    </row>
    <row r="44" spans="13:20" x14ac:dyDescent="0.2">
      <c r="M44" s="68">
        <f t="shared" ca="1" si="1"/>
        <v>43737</v>
      </c>
      <c r="N44" s="69">
        <f ca="1">_xll.HLV5r3.Financial.Cache.GetValue(IRCurve1, M44)</f>
        <v>0.97884098665036456</v>
      </c>
      <c r="O44" s="70">
        <f t="shared" ca="1" si="2"/>
        <v>1.480138091384293E-2</v>
      </c>
      <c r="P44" s="70">
        <f t="shared" ca="1" si="3"/>
        <v>1.3284461722879115E-2</v>
      </c>
      <c r="Q44" s="73">
        <f ca="1">_xll.HLV5r3.Financial.Cache.GetValue(IRCurve2, M44)</f>
        <v>0.97884098665036456</v>
      </c>
      <c r="R44" s="74">
        <f t="shared" ca="1" si="4"/>
        <v>1.480138091384293E-2</v>
      </c>
      <c r="S44" s="74">
        <f t="shared" ca="1" si="5"/>
        <v>1.3284461722879115E-2</v>
      </c>
      <c r="T44" s="75">
        <f t="shared" ca="1" si="0"/>
        <v>0</v>
      </c>
    </row>
    <row r="45" spans="13:20" x14ac:dyDescent="0.2">
      <c r="M45" s="68">
        <f t="shared" ca="1" si="1"/>
        <v>43751</v>
      </c>
      <c r="N45" s="69">
        <f ca="1">_xll.HLV5r3.Financial.Cache.GetValue(IRCurve1, M45)</f>
        <v>0.97828559024682282</v>
      </c>
      <c r="O45" s="70">
        <f t="shared" ca="1" si="2"/>
        <v>1.480138091384293E-2</v>
      </c>
      <c r="P45" s="70">
        <f t="shared" ca="1" si="3"/>
        <v>1.3319876938806641E-2</v>
      </c>
      <c r="Q45" s="73">
        <f ca="1">_xll.HLV5r3.Financial.Cache.GetValue(IRCurve2, M45)</f>
        <v>0.97828559024682282</v>
      </c>
      <c r="R45" s="74">
        <f t="shared" ca="1" si="4"/>
        <v>1.480138091384293E-2</v>
      </c>
      <c r="S45" s="74">
        <f t="shared" ca="1" si="5"/>
        <v>1.3319876938806641E-2</v>
      </c>
      <c r="T45" s="75">
        <f t="shared" ca="1" si="0"/>
        <v>0</v>
      </c>
    </row>
    <row r="46" spans="13:20" x14ac:dyDescent="0.2">
      <c r="M46" s="68">
        <f t="shared" ca="1" si="1"/>
        <v>43765</v>
      </c>
      <c r="N46" s="69">
        <f ca="1">_xll.HLV5r3.Financial.Cache.GetValue(IRCurve1, M46)</f>
        <v>0.97773050897635094</v>
      </c>
      <c r="O46" s="70">
        <f t="shared" ca="1" si="2"/>
        <v>1.480138091384293E-2</v>
      </c>
      <c r="P46" s="70">
        <f t="shared" ca="1" si="3"/>
        <v>1.3353682372192033E-2</v>
      </c>
      <c r="Q46" s="73">
        <f ca="1">_xll.HLV5r3.Financial.Cache.GetValue(IRCurve2, M46)</f>
        <v>0.97773050897635094</v>
      </c>
      <c r="R46" s="74">
        <f t="shared" ca="1" si="4"/>
        <v>1.480138091384293E-2</v>
      </c>
      <c r="S46" s="74">
        <f t="shared" ca="1" si="5"/>
        <v>1.3353682372192033E-2</v>
      </c>
      <c r="T46" s="75">
        <f t="shared" ca="1" si="0"/>
        <v>0</v>
      </c>
    </row>
    <row r="47" spans="13:20" x14ac:dyDescent="0.2">
      <c r="M47" s="68">
        <f t="shared" ca="1" si="1"/>
        <v>43779</v>
      </c>
      <c r="N47" s="69">
        <f ca="1">_xll.HLV5r3.Financial.Cache.GetValue(IRCurve1, M47)</f>
        <v>0.97717574266014195</v>
      </c>
      <c r="O47" s="70">
        <f t="shared" ca="1" si="2"/>
        <v>1.4801380913837139E-2</v>
      </c>
      <c r="P47" s="70">
        <f t="shared" ca="1" si="3"/>
        <v>1.3385985341871316E-2</v>
      </c>
      <c r="Q47" s="73">
        <f ca="1">_xll.HLV5r3.Financial.Cache.GetValue(IRCurve2, M47)</f>
        <v>0.97717574266014195</v>
      </c>
      <c r="R47" s="74">
        <f t="shared" ca="1" si="4"/>
        <v>1.4801380913837139E-2</v>
      </c>
      <c r="S47" s="74">
        <f t="shared" ca="1" si="5"/>
        <v>1.3385985341871316E-2</v>
      </c>
      <c r="T47" s="75">
        <f t="shared" ca="1" si="0"/>
        <v>0</v>
      </c>
    </row>
    <row r="48" spans="13:20" x14ac:dyDescent="0.2">
      <c r="M48" s="68">
        <f t="shared" ca="1" si="1"/>
        <v>43793</v>
      </c>
      <c r="N48" s="69">
        <f ca="1">_xll.HLV5r3.Financial.Cache.GetValue(IRCurve1, M48)</f>
        <v>0.97662129111948992</v>
      </c>
      <c r="O48" s="70">
        <f t="shared" ca="1" si="2"/>
        <v>1.480138091384293E-2</v>
      </c>
      <c r="P48" s="70">
        <f t="shared" ca="1" si="3"/>
        <v>1.3416883834608075E-2</v>
      </c>
      <c r="Q48" s="73">
        <f ca="1">_xll.HLV5r3.Financial.Cache.GetValue(IRCurve2, M48)</f>
        <v>0.97662129111948992</v>
      </c>
      <c r="R48" s="74">
        <f t="shared" ca="1" si="4"/>
        <v>1.480138091384293E-2</v>
      </c>
      <c r="S48" s="74">
        <f t="shared" ca="1" si="5"/>
        <v>1.3416883834608075E-2</v>
      </c>
      <c r="T48" s="75">
        <f t="shared" ca="1" si="0"/>
        <v>0</v>
      </c>
    </row>
    <row r="49" spans="13:20" x14ac:dyDescent="0.2">
      <c r="M49" s="68">
        <f t="shared" ca="1" si="1"/>
        <v>43807</v>
      </c>
      <c r="N49" s="69">
        <f ca="1">_xll.HLV5r3.Financial.Cache.GetValue(IRCurve1, M49)</f>
        <v>0.9760671541757906</v>
      </c>
      <c r="O49" s="70">
        <f t="shared" ca="1" si="2"/>
        <v>1.480138091384293E-2</v>
      </c>
      <c r="P49" s="70">
        <f t="shared" ca="1" si="3"/>
        <v>1.3446467497866687E-2</v>
      </c>
      <c r="Q49" s="73">
        <f ca="1">_xll.HLV5r3.Financial.Cache.GetValue(IRCurve2, M49)</f>
        <v>0.9760671541757906</v>
      </c>
      <c r="R49" s="74">
        <f t="shared" ca="1" si="4"/>
        <v>1.480138091384293E-2</v>
      </c>
      <c r="S49" s="74">
        <f t="shared" ca="1" si="5"/>
        <v>1.3446467497866687E-2</v>
      </c>
      <c r="T49" s="75">
        <f t="shared" ca="1" si="0"/>
        <v>0</v>
      </c>
    </row>
    <row r="50" spans="13:20" x14ac:dyDescent="0.2">
      <c r="M50" s="68">
        <f t="shared" ca="1" si="1"/>
        <v>43821</v>
      </c>
      <c r="N50" s="69">
        <f ca="1">_xll.HLV5r3.Financial.Cache.GetValue(IRCurve1, M50)</f>
        <v>0.9755133316505411</v>
      </c>
      <c r="O50" s="70">
        <f t="shared" ca="1" si="2"/>
        <v>1.480138091384293E-2</v>
      </c>
      <c r="P50" s="70">
        <f t="shared" ca="1" si="3"/>
        <v>1.3474818508489497E-2</v>
      </c>
      <c r="Q50" s="73">
        <f ca="1">_xll.HLV5r3.Financial.Cache.GetValue(IRCurve2, M50)</f>
        <v>0.9755133316505411</v>
      </c>
      <c r="R50" s="74">
        <f t="shared" ca="1" si="4"/>
        <v>1.480138091384293E-2</v>
      </c>
      <c r="S50" s="74">
        <f t="shared" ca="1" si="5"/>
        <v>1.3474818508489497E-2</v>
      </c>
      <c r="T50" s="75">
        <f t="shared" ca="1" si="0"/>
        <v>0</v>
      </c>
    </row>
    <row r="51" spans="13:20" x14ac:dyDescent="0.2">
      <c r="M51" s="68">
        <f t="shared" ca="1" si="1"/>
        <v>43835</v>
      </c>
      <c r="N51" s="69">
        <f ca="1">_xll.HLV5r3.Financial.Cache.GetValue(IRCurve1, M51)</f>
        <v>0.9749598233653396</v>
      </c>
      <c r="O51" s="70">
        <f t="shared" ca="1" si="2"/>
        <v>1.480138091384293E-2</v>
      </c>
      <c r="P51" s="70">
        <f t="shared" ca="1" si="3"/>
        <v>1.3502012335005312E-2</v>
      </c>
      <c r="Q51" s="73">
        <f ca="1">_xll.HLV5r3.Financial.Cache.GetValue(IRCurve2, M51)</f>
        <v>0.9749598233653396</v>
      </c>
      <c r="R51" s="74">
        <f t="shared" ca="1" si="4"/>
        <v>1.480138091384293E-2</v>
      </c>
      <c r="S51" s="74">
        <f t="shared" ca="1" si="5"/>
        <v>1.3502012335005312E-2</v>
      </c>
      <c r="T51" s="75">
        <f t="shared" ca="1" si="0"/>
        <v>0</v>
      </c>
    </row>
    <row r="52" spans="13:20" x14ac:dyDescent="0.2">
      <c r="M52" s="68">
        <f t="shared" ca="1" si="1"/>
        <v>43849</v>
      </c>
      <c r="N52" s="69">
        <f ca="1">_xll.HLV5r3.Financial.Cache.GetValue(IRCurve1, M52)</f>
        <v>0.97440662914188581</v>
      </c>
      <c r="O52" s="70">
        <f t="shared" ca="1" si="2"/>
        <v>1.480138091384293E-2</v>
      </c>
      <c r="P52" s="70">
        <f t="shared" ca="1" si="3"/>
        <v>1.3528118408460455E-2</v>
      </c>
      <c r="Q52" s="73">
        <f ca="1">_xll.HLV5r3.Financial.Cache.GetValue(IRCurve2, M52)</f>
        <v>0.97440662914188581</v>
      </c>
      <c r="R52" s="74">
        <f t="shared" ca="1" si="4"/>
        <v>1.480138091384293E-2</v>
      </c>
      <c r="S52" s="74">
        <f t="shared" ca="1" si="5"/>
        <v>1.3528118408460455E-2</v>
      </c>
      <c r="T52" s="75">
        <f t="shared" ca="1" si="0"/>
        <v>0</v>
      </c>
    </row>
    <row r="53" spans="13:20" x14ac:dyDescent="0.2">
      <c r="M53" s="68">
        <f t="shared" ca="1" si="1"/>
        <v>43863</v>
      </c>
      <c r="N53" s="69">
        <f ca="1">_xll.HLV5r3.Financial.Cache.GetValue(IRCurve1, M53)</f>
        <v>0.97385374880198039</v>
      </c>
      <c r="O53" s="70">
        <f t="shared" ca="1" si="2"/>
        <v>1.480138091384293E-2</v>
      </c>
      <c r="P53" s="70">
        <f t="shared" ca="1" si="3"/>
        <v>1.3553200714329111E-2</v>
      </c>
      <c r="Q53" s="73">
        <f ca="1">_xll.HLV5r3.Financial.Cache.GetValue(IRCurve2, M53)</f>
        <v>0.97385374880198039</v>
      </c>
      <c r="R53" s="74">
        <f t="shared" ca="1" si="4"/>
        <v>1.480138091384293E-2</v>
      </c>
      <c r="S53" s="74">
        <f t="shared" ca="1" si="5"/>
        <v>1.3553200714329111E-2</v>
      </c>
      <c r="T53" s="75">
        <f t="shared" ca="1" si="0"/>
        <v>0</v>
      </c>
    </row>
    <row r="54" spans="13:20" x14ac:dyDescent="0.2">
      <c r="M54" s="68">
        <f t="shared" ca="1" si="1"/>
        <v>43877</v>
      </c>
      <c r="N54" s="69">
        <f ca="1">_xll.HLV5r3.Financial.Cache.GetValue(IRCurve1, M54)</f>
        <v>0.97330118216752515</v>
      </c>
      <c r="O54" s="70">
        <f t="shared" ca="1" si="2"/>
        <v>1.480138091384293E-2</v>
      </c>
      <c r="P54" s="70">
        <f t="shared" ca="1" si="3"/>
        <v>1.3577318316125903E-2</v>
      </c>
      <c r="Q54" s="73">
        <f ca="1">_xll.HLV5r3.Financial.Cache.GetValue(IRCurve2, M54)</f>
        <v>0.97330118216752515</v>
      </c>
      <c r="R54" s="74">
        <f t="shared" ca="1" si="4"/>
        <v>1.480138091384293E-2</v>
      </c>
      <c r="S54" s="74">
        <f t="shared" ca="1" si="5"/>
        <v>1.3577318316125903E-2</v>
      </c>
      <c r="T54" s="75">
        <f t="shared" ca="1" si="0"/>
        <v>0</v>
      </c>
    </row>
    <row r="55" spans="13:20" x14ac:dyDescent="0.2">
      <c r="M55" s="68">
        <f t="shared" ca="1" si="1"/>
        <v>43891</v>
      </c>
      <c r="N55" s="69">
        <f ca="1">_xll.HLV5r3.Financial.Cache.GetValue(IRCurve1, M55)</f>
        <v>0.97271421656085877</v>
      </c>
      <c r="O55" s="70">
        <f t="shared" ca="1" si="2"/>
        <v>1.5732300019419516E-2</v>
      </c>
      <c r="P55" s="70">
        <f t="shared" ca="1" si="3"/>
        <v>1.3618092075253786E-2</v>
      </c>
      <c r="Q55" s="73">
        <f ca="1">_xll.HLV5r3.Financial.Cache.GetValue(IRCurve2, M55)</f>
        <v>0.97271421656085877</v>
      </c>
      <c r="R55" s="74">
        <f t="shared" ca="1" si="4"/>
        <v>1.5732300019419516E-2</v>
      </c>
      <c r="S55" s="74">
        <f t="shared" ca="1" si="5"/>
        <v>1.3618092075253786E-2</v>
      </c>
      <c r="T55" s="75">
        <f t="shared" ca="1" si="0"/>
        <v>0</v>
      </c>
    </row>
    <row r="56" spans="13:20" x14ac:dyDescent="0.2">
      <c r="M56" s="68">
        <f t="shared" ca="1" si="1"/>
        <v>43905</v>
      </c>
      <c r="N56" s="69">
        <f ca="1">_xll.HLV5r3.Financial.Cache.GetValue(IRCurve1, M56)</f>
        <v>0.97211372865399848</v>
      </c>
      <c r="O56" s="70">
        <f t="shared" ca="1" si="2"/>
        <v>1.6104676963456837E-2</v>
      </c>
      <c r="P56" s="70">
        <f t="shared" ca="1" si="3"/>
        <v>1.3664252076948345E-2</v>
      </c>
      <c r="Q56" s="73">
        <f ca="1">_xll.HLV5r3.Financial.Cache.GetValue(IRCurve2, M56)</f>
        <v>0.97211372865399848</v>
      </c>
      <c r="R56" s="74">
        <f t="shared" ca="1" si="4"/>
        <v>1.6104676963456837E-2</v>
      </c>
      <c r="S56" s="74">
        <f t="shared" ca="1" si="5"/>
        <v>1.3664252076948345E-2</v>
      </c>
      <c r="T56" s="75">
        <f t="shared" ca="1" si="0"/>
        <v>0</v>
      </c>
    </row>
    <row r="57" spans="13:20" x14ac:dyDescent="0.2">
      <c r="M57" s="68">
        <f t="shared" ca="1" si="1"/>
        <v>43919</v>
      </c>
      <c r="N57" s="69">
        <f ca="1">_xll.HLV5r3.Financial.Cache.GetValue(IRCurve1, M57)</f>
        <v>0.9715136114477203</v>
      </c>
      <c r="O57" s="70">
        <f t="shared" ca="1" si="2"/>
        <v>1.6104676963456837E-2</v>
      </c>
      <c r="P57" s="70">
        <f t="shared" ca="1" si="3"/>
        <v>1.3708733533126726E-2</v>
      </c>
      <c r="Q57" s="73">
        <f ca="1">_xll.HLV5r3.Financial.Cache.GetValue(IRCurve2, M57)</f>
        <v>0.9715136114477203</v>
      </c>
      <c r="R57" s="74">
        <f t="shared" ca="1" si="4"/>
        <v>1.6104676963456837E-2</v>
      </c>
      <c r="S57" s="74">
        <f t="shared" ca="1" si="5"/>
        <v>1.3708733533126726E-2</v>
      </c>
      <c r="T57" s="75">
        <f t="shared" ca="1" si="0"/>
        <v>0</v>
      </c>
    </row>
    <row r="58" spans="13:20" x14ac:dyDescent="0.2">
      <c r="M58" s="68">
        <f t="shared" ca="1" si="1"/>
        <v>43933</v>
      </c>
      <c r="N58" s="69">
        <f ca="1">_xll.HLV5r3.Financial.Cache.GetValue(IRCurve1, M58)</f>
        <v>0.97091386471317875</v>
      </c>
      <c r="O58" s="70">
        <f t="shared" ca="1" si="2"/>
        <v>1.6104676963456837E-2</v>
      </c>
      <c r="P58" s="70">
        <f t="shared" ca="1" si="3"/>
        <v>1.375162636587017E-2</v>
      </c>
      <c r="Q58" s="73">
        <f ca="1">_xll.HLV5r3.Financial.Cache.GetValue(IRCurve2, M58)</f>
        <v>0.97091386471317875</v>
      </c>
      <c r="R58" s="74">
        <f t="shared" ca="1" si="4"/>
        <v>1.6104676963456837E-2</v>
      </c>
      <c r="S58" s="74">
        <f t="shared" ca="1" si="5"/>
        <v>1.375162636587017E-2</v>
      </c>
      <c r="T58" s="75">
        <f t="shared" ca="1" si="0"/>
        <v>0</v>
      </c>
    </row>
    <row r="59" spans="13:20" x14ac:dyDescent="0.2">
      <c r="M59" s="68">
        <f t="shared" ca="1" si="1"/>
        <v>43947</v>
      </c>
      <c r="N59" s="69">
        <f ca="1">_xll.HLV5r3.Financial.Cache.GetValue(IRCurve1, M59)</f>
        <v>0.97031448822166966</v>
      </c>
      <c r="O59" s="70">
        <f t="shared" ca="1" si="2"/>
        <v>1.6104676963456837E-2</v>
      </c>
      <c r="P59" s="70">
        <f t="shared" ca="1" si="3"/>
        <v>1.3793014186938421E-2</v>
      </c>
      <c r="Q59" s="73">
        <f ca="1">_xll.HLV5r3.Financial.Cache.GetValue(IRCurve2, M59)</f>
        <v>0.97031448822166966</v>
      </c>
      <c r="R59" s="74">
        <f t="shared" ca="1" si="4"/>
        <v>1.6104676963456837E-2</v>
      </c>
      <c r="S59" s="74">
        <f t="shared" ca="1" si="5"/>
        <v>1.3793014186938421E-2</v>
      </c>
      <c r="T59" s="75">
        <f t="shared" ca="1" si="0"/>
        <v>0</v>
      </c>
    </row>
    <row r="60" spans="13:20" x14ac:dyDescent="0.2">
      <c r="M60" s="68">
        <f t="shared" ca="1" si="1"/>
        <v>43961</v>
      </c>
      <c r="N60" s="69">
        <f ca="1">_xll.HLV5r3.Financial.Cache.GetValue(IRCurve1, M60)</f>
        <v>0.96971548174463007</v>
      </c>
      <c r="O60" s="70">
        <f t="shared" ca="1" si="2"/>
        <v>1.6104676963456837E-2</v>
      </c>
      <c r="P60" s="70">
        <f t="shared" ca="1" si="3"/>
        <v>1.383297484176293E-2</v>
      </c>
      <c r="Q60" s="73">
        <f ca="1">_xll.HLV5r3.Financial.Cache.GetValue(IRCurve2, M60)</f>
        <v>0.96971548174463007</v>
      </c>
      <c r="R60" s="74">
        <f t="shared" ca="1" si="4"/>
        <v>1.6104676963456837E-2</v>
      </c>
      <c r="S60" s="74">
        <f t="shared" ca="1" si="5"/>
        <v>1.383297484176293E-2</v>
      </c>
      <c r="T60" s="75">
        <f t="shared" ca="1" si="0"/>
        <v>0</v>
      </c>
    </row>
    <row r="61" spans="13:20" x14ac:dyDescent="0.2">
      <c r="M61" s="68">
        <f t="shared" ca="1" si="1"/>
        <v>43975</v>
      </c>
      <c r="N61" s="69">
        <f ca="1">_xll.HLV5r3.Financial.Cache.GetValue(IRCurve1, M61)</f>
        <v>0.96911684505363815</v>
      </c>
      <c r="O61" s="70">
        <f t="shared" ca="1" si="2"/>
        <v>1.6104676963456837E-2</v>
      </c>
      <c r="P61" s="70">
        <f t="shared" ca="1" si="3"/>
        <v>1.3871580898118782E-2</v>
      </c>
      <c r="Q61" s="73">
        <f ca="1">_xll.HLV5r3.Financial.Cache.GetValue(IRCurve2, M61)</f>
        <v>0.96911684505363815</v>
      </c>
      <c r="R61" s="74">
        <f t="shared" ca="1" si="4"/>
        <v>1.6104676963456837E-2</v>
      </c>
      <c r="S61" s="74">
        <f t="shared" ca="1" si="5"/>
        <v>1.3871580898118782E-2</v>
      </c>
      <c r="T61" s="75">
        <f t="shared" ca="1" si="0"/>
        <v>0</v>
      </c>
    </row>
    <row r="62" spans="13:20" x14ac:dyDescent="0.2">
      <c r="M62" s="68">
        <f t="shared" ca="1" si="1"/>
        <v>43989</v>
      </c>
      <c r="N62" s="69">
        <f ca="1">_xll.HLV5r3.Financial.Cache.GetValue(IRCurve1, M62)</f>
        <v>0.96851857792041285</v>
      </c>
      <c r="O62" s="70">
        <f t="shared" ca="1" si="2"/>
        <v>1.6104676963456837E-2</v>
      </c>
      <c r="P62" s="70">
        <f t="shared" ca="1" si="3"/>
        <v>1.3908900085929495E-2</v>
      </c>
      <c r="Q62" s="73">
        <f ca="1">_xll.HLV5r3.Financial.Cache.GetValue(IRCurve2, M62)</f>
        <v>0.96851857792041285</v>
      </c>
      <c r="R62" s="74">
        <f t="shared" ca="1" si="4"/>
        <v>1.6104676963456837E-2</v>
      </c>
      <c r="S62" s="74">
        <f t="shared" ca="1" si="5"/>
        <v>1.3908900085929495E-2</v>
      </c>
      <c r="T62" s="75">
        <f t="shared" ca="1" si="0"/>
        <v>0</v>
      </c>
    </row>
    <row r="63" spans="13:20" x14ac:dyDescent="0.2">
      <c r="M63" s="68">
        <f t="shared" ca="1" si="1"/>
        <v>44003</v>
      </c>
      <c r="N63" s="69">
        <f ca="1">_xll.HLV5r3.Financial.Cache.GetValue(IRCurve1, M63)</f>
        <v>0.96792068011681442</v>
      </c>
      <c r="O63" s="70">
        <f t="shared" ca="1" si="2"/>
        <v>1.6104676963456837E-2</v>
      </c>
      <c r="P63" s="70">
        <f t="shared" ca="1" si="3"/>
        <v>1.3944995693811944E-2</v>
      </c>
      <c r="Q63" s="73">
        <f ca="1">_xll.HLV5r3.Financial.Cache.GetValue(IRCurve2, M63)</f>
        <v>0.96792068011681442</v>
      </c>
      <c r="R63" s="74">
        <f t="shared" ca="1" si="4"/>
        <v>1.6104676963456837E-2</v>
      </c>
      <c r="S63" s="74">
        <f t="shared" ca="1" si="5"/>
        <v>1.3944995693811944E-2</v>
      </c>
      <c r="T63" s="75">
        <f t="shared" ca="1" si="0"/>
        <v>0</v>
      </c>
    </row>
    <row r="64" spans="13:20" x14ac:dyDescent="0.2">
      <c r="M64" s="68">
        <f t="shared" ca="1" si="1"/>
        <v>44017</v>
      </c>
      <c r="N64" s="69">
        <f ca="1">_xll.HLV5r3.Financial.Cache.GetValue(IRCurve1, M64)</f>
        <v>0.9673231514148436</v>
      </c>
      <c r="O64" s="70">
        <f t="shared" ca="1" si="2"/>
        <v>1.6104676963456837E-2</v>
      </c>
      <c r="P64" s="70">
        <f t="shared" ca="1" si="3"/>
        <v>1.3979926927246611E-2</v>
      </c>
      <c r="Q64" s="73">
        <f ca="1">_xll.HLV5r3.Financial.Cache.GetValue(IRCurve2, M64)</f>
        <v>0.9673231514148436</v>
      </c>
      <c r="R64" s="74">
        <f t="shared" ca="1" si="4"/>
        <v>1.6104676963456837E-2</v>
      </c>
      <c r="S64" s="74">
        <f t="shared" ca="1" si="5"/>
        <v>1.3979926927246611E-2</v>
      </c>
      <c r="T64" s="75">
        <f t="shared" ca="1" si="0"/>
        <v>0</v>
      </c>
    </row>
    <row r="65" spans="13:20" x14ac:dyDescent="0.2">
      <c r="M65" s="68">
        <f t="shared" ca="1" si="1"/>
        <v>44031</v>
      </c>
      <c r="N65" s="69">
        <f ca="1">_xll.HLV5r3.Financial.Cache.GetValue(IRCurve1, M65)</f>
        <v>0.96672599158664219</v>
      </c>
      <c r="O65" s="70">
        <f t="shared" ca="1" si="2"/>
        <v>1.6104676963456837E-2</v>
      </c>
      <c r="P65" s="70">
        <f t="shared" ca="1" si="3"/>
        <v>1.4013749232635689E-2</v>
      </c>
      <c r="Q65" s="73">
        <f ca="1">_xll.HLV5r3.Financial.Cache.GetValue(IRCurve2, M65)</f>
        <v>0.96672599158664219</v>
      </c>
      <c r="R65" s="74">
        <f t="shared" ca="1" si="4"/>
        <v>1.6104676963456837E-2</v>
      </c>
      <c r="S65" s="74">
        <f t="shared" ca="1" si="5"/>
        <v>1.4013749232635689E-2</v>
      </c>
      <c r="T65" s="75">
        <f t="shared" ca="1" si="0"/>
        <v>0</v>
      </c>
    </row>
    <row r="66" spans="13:20" x14ac:dyDescent="0.2">
      <c r="M66" s="68">
        <f t="shared" ca="1" si="1"/>
        <v>44045</v>
      </c>
      <c r="N66" s="69">
        <f ca="1">_xll.HLV5r3.Financial.Cache.GetValue(IRCurve1, M66)</f>
        <v>0.96612920040449235</v>
      </c>
      <c r="O66" s="70">
        <f t="shared" ca="1" si="2"/>
        <v>1.6104676963456837E-2</v>
      </c>
      <c r="P66" s="70">
        <f t="shared" ca="1" si="3"/>
        <v>1.4046514590981383E-2</v>
      </c>
      <c r="Q66" s="73">
        <f ca="1">_xll.HLV5r3.Financial.Cache.GetValue(IRCurve2, M66)</f>
        <v>0.96612920040449235</v>
      </c>
      <c r="R66" s="74">
        <f t="shared" ca="1" si="4"/>
        <v>1.6104676963456837E-2</v>
      </c>
      <c r="S66" s="74">
        <f t="shared" ca="1" si="5"/>
        <v>1.4046514590981383E-2</v>
      </c>
      <c r="T66" s="75">
        <f t="shared" ca="1" si="0"/>
        <v>0</v>
      </c>
    </row>
    <row r="67" spans="13:20" x14ac:dyDescent="0.2">
      <c r="M67" s="68">
        <f t="shared" ca="1" si="1"/>
        <v>44059</v>
      </c>
      <c r="N67" s="69">
        <f ca="1">_xll.HLV5r3.Financial.Cache.GetValue(IRCurve1, M67)</f>
        <v>0.96553277764081702</v>
      </c>
      <c r="O67" s="70">
        <f t="shared" ca="1" si="2"/>
        <v>1.6104676963456837E-2</v>
      </c>
      <c r="P67" s="70">
        <f t="shared" ca="1" si="3"/>
        <v>1.4078271784454907E-2</v>
      </c>
      <c r="Q67" s="73">
        <f ca="1">_xll.HLV5r3.Financial.Cache.GetValue(IRCurve2, M67)</f>
        <v>0.96553277764081702</v>
      </c>
      <c r="R67" s="74">
        <f t="shared" ca="1" si="4"/>
        <v>1.6104676963456837E-2</v>
      </c>
      <c r="S67" s="74">
        <f t="shared" ca="1" si="5"/>
        <v>1.4078271784454907E-2</v>
      </c>
      <c r="T67" s="75">
        <f t="shared" ref="T67:T130" ca="1" si="8">S67-P67</f>
        <v>0</v>
      </c>
    </row>
    <row r="68" spans="13:20" x14ac:dyDescent="0.2">
      <c r="M68" s="68">
        <f t="shared" ref="M68:M131" ca="1" si="9">M67+14</f>
        <v>44073</v>
      </c>
      <c r="N68" s="69">
        <f ca="1">_xll.HLV5r3.Financial.Cache.GetValue(IRCurve1, M68)</f>
        <v>0.96493672306817957</v>
      </c>
      <c r="O68" s="70">
        <f t="shared" ref="O68:O122" ca="1" si="10">(N67/N68-1)*365/(M68-M67)</f>
        <v>1.6104676963456837E-2</v>
      </c>
      <c r="P68" s="70">
        <f t="shared" ref="P68:P131" ca="1" si="11">-LN(N68)/(M68-$M$2)*365.25</f>
        <v>1.4109066638732261E-2</v>
      </c>
      <c r="Q68" s="73">
        <f ca="1">_xll.HLV5r3.Financial.Cache.GetValue(IRCurve2, M68)</f>
        <v>0.96493672306817957</v>
      </c>
      <c r="R68" s="74">
        <f t="shared" ref="R68:R131" ca="1" si="12">(Q67/Q68-1)*365/(M68-M67)</f>
        <v>1.6104676963456837E-2</v>
      </c>
      <c r="S68" s="74">
        <f t="shared" ref="S68:S131" ca="1" si="13">-LN(Q68)/(M68-$M$2)*365.25</f>
        <v>1.4109066638732261E-2</v>
      </c>
      <c r="T68" s="75">
        <f t="shared" ca="1" si="8"/>
        <v>0</v>
      </c>
    </row>
    <row r="69" spans="13:20" x14ac:dyDescent="0.2">
      <c r="M69" s="68">
        <f t="shared" ca="1" si="9"/>
        <v>44087</v>
      </c>
      <c r="N69" s="69">
        <f ca="1">_xll.HLV5r3.Financial.Cache.GetValue(IRCurve1, M69)</f>
        <v>0.96434103645928382</v>
      </c>
      <c r="O69" s="70">
        <f t="shared" ca="1" si="10"/>
        <v>1.6104676963456837E-2</v>
      </c>
      <c r="P69" s="70">
        <f t="shared" ca="1" si="11"/>
        <v>1.4138942243628192E-2</v>
      </c>
      <c r="Q69" s="73">
        <f ca="1">_xll.HLV5r3.Financial.Cache.GetValue(IRCurve2, M69)</f>
        <v>0.96434103645928382</v>
      </c>
      <c r="R69" s="74">
        <f t="shared" ca="1" si="12"/>
        <v>1.6104676963456837E-2</v>
      </c>
      <c r="S69" s="74">
        <f t="shared" ca="1" si="13"/>
        <v>1.4138942243628192E-2</v>
      </c>
      <c r="T69" s="75">
        <f t="shared" ca="1" si="8"/>
        <v>0</v>
      </c>
    </row>
    <row r="70" spans="13:20" x14ac:dyDescent="0.2">
      <c r="M70" s="68">
        <f t="shared" ca="1" si="9"/>
        <v>44101</v>
      </c>
      <c r="N70" s="69">
        <f ca="1">_xll.HLV5r3.Financial.Cache.GetValue(IRCurve1, M70)</f>
        <v>0.9637457175869738</v>
      </c>
      <c r="O70" s="70">
        <f t="shared" ca="1" si="10"/>
        <v>1.6104676963456837E-2</v>
      </c>
      <c r="P70" s="70">
        <f t="shared" ca="1" si="11"/>
        <v>1.4167939154262489E-2</v>
      </c>
      <c r="Q70" s="73">
        <f ca="1">_xll.HLV5r3.Financial.Cache.GetValue(IRCurve2, M70)</f>
        <v>0.9637457175869738</v>
      </c>
      <c r="R70" s="74">
        <f t="shared" ca="1" si="12"/>
        <v>1.6104676963456837E-2</v>
      </c>
      <c r="S70" s="74">
        <f t="shared" ca="1" si="13"/>
        <v>1.4167939154262489E-2</v>
      </c>
      <c r="T70" s="75">
        <f t="shared" ca="1" si="8"/>
        <v>0</v>
      </c>
    </row>
    <row r="71" spans="13:20" x14ac:dyDescent="0.2">
      <c r="M71" s="68">
        <f t="shared" ca="1" si="9"/>
        <v>44115</v>
      </c>
      <c r="N71" s="69">
        <f ca="1">_xll.HLV5r3.Financial.Cache.GetValue(IRCurve1, M71)</f>
        <v>0.9631507662242339</v>
      </c>
      <c r="O71" s="70">
        <f t="shared" ca="1" si="10"/>
        <v>1.6104676963456837E-2</v>
      </c>
      <c r="P71" s="70">
        <f t="shared" ca="1" si="11"/>
        <v>1.4196095574733463E-2</v>
      </c>
      <c r="Q71" s="73">
        <f ca="1">_xll.HLV5r3.Financial.Cache.GetValue(IRCurve2, M71)</f>
        <v>0.9631507662242339</v>
      </c>
      <c r="R71" s="74">
        <f t="shared" ca="1" si="12"/>
        <v>1.6104676963456837E-2</v>
      </c>
      <c r="S71" s="74">
        <f t="shared" ca="1" si="13"/>
        <v>1.4196095574733463E-2</v>
      </c>
      <c r="T71" s="75">
        <f t="shared" ca="1" si="8"/>
        <v>0</v>
      </c>
    </row>
    <row r="72" spans="13:20" x14ac:dyDescent="0.2">
      <c r="M72" s="68">
        <f t="shared" ca="1" si="9"/>
        <v>44129</v>
      </c>
      <c r="N72" s="69">
        <f ca="1">_xll.HLV5r3.Financial.Cache.GetValue(IRCurve1, M72)</f>
        <v>0.96255618214418859</v>
      </c>
      <c r="O72" s="70">
        <f t="shared" ca="1" si="10"/>
        <v>1.6104676963456837E-2</v>
      </c>
      <c r="P72" s="70">
        <f t="shared" ca="1" si="11"/>
        <v>1.4223447526048108E-2</v>
      </c>
      <c r="Q72" s="73">
        <f ca="1">_xll.HLV5r3.Financial.Cache.GetValue(IRCurve2, M72)</f>
        <v>0.96255618214418859</v>
      </c>
      <c r="R72" s="74">
        <f t="shared" ca="1" si="12"/>
        <v>1.6104676963456837E-2</v>
      </c>
      <c r="S72" s="74">
        <f t="shared" ca="1" si="13"/>
        <v>1.4223447526048108E-2</v>
      </c>
      <c r="T72" s="75">
        <f t="shared" ca="1" si="8"/>
        <v>0</v>
      </c>
    </row>
    <row r="73" spans="13:20" x14ac:dyDescent="0.2">
      <c r="M73" s="68">
        <f t="shared" ca="1" si="9"/>
        <v>44143</v>
      </c>
      <c r="N73" s="69">
        <f ca="1">_xll.HLV5r3.Financial.Cache.GetValue(IRCurve1, M73)</f>
        <v>0.96196196512010224</v>
      </c>
      <c r="O73" s="70">
        <f t="shared" ca="1" si="10"/>
        <v>1.6104676963462627E-2</v>
      </c>
      <c r="P73" s="70">
        <f t="shared" ca="1" si="11"/>
        <v>1.4250028999860984E-2</v>
      </c>
      <c r="Q73" s="73">
        <f ca="1">_xll.HLV5r3.Financial.Cache.GetValue(IRCurve2, M73)</f>
        <v>0.96196196512010224</v>
      </c>
      <c r="R73" s="74">
        <f t="shared" ca="1" si="12"/>
        <v>1.6104676963462627E-2</v>
      </c>
      <c r="S73" s="74">
        <f t="shared" ca="1" si="13"/>
        <v>1.4250028999860984E-2</v>
      </c>
      <c r="T73" s="75">
        <f t="shared" ca="1" si="8"/>
        <v>0</v>
      </c>
    </row>
    <row r="74" spans="13:20" x14ac:dyDescent="0.2">
      <c r="M74" s="68">
        <f t="shared" ca="1" si="9"/>
        <v>44157</v>
      </c>
      <c r="N74" s="69">
        <f ca="1">_xll.HLV5r3.Financial.Cache.GetValue(IRCurve1, M74)</f>
        <v>0.96136811492537955</v>
      </c>
      <c r="O74" s="70">
        <f t="shared" ca="1" si="10"/>
        <v>1.6104676963456837E-2</v>
      </c>
      <c r="P74" s="70">
        <f t="shared" ca="1" si="11"/>
        <v>1.4275872099401257E-2</v>
      </c>
      <c r="Q74" s="73">
        <f ca="1">_xll.HLV5r3.Financial.Cache.GetValue(IRCurve2, M74)</f>
        <v>0.96136811492537955</v>
      </c>
      <c r="R74" s="74">
        <f t="shared" ca="1" si="12"/>
        <v>1.6104676963456837E-2</v>
      </c>
      <c r="S74" s="74">
        <f t="shared" ca="1" si="13"/>
        <v>1.4275872099401257E-2</v>
      </c>
      <c r="T74" s="75">
        <f t="shared" ca="1" si="8"/>
        <v>0</v>
      </c>
    </row>
    <row r="75" spans="13:20" x14ac:dyDescent="0.2">
      <c r="M75" s="68">
        <f t="shared" ca="1" si="9"/>
        <v>44171</v>
      </c>
      <c r="N75" s="69">
        <f ca="1">_xll.HLV5r3.Financial.Cache.GetValue(IRCurve1, M75)</f>
        <v>0.96077463133356489</v>
      </c>
      <c r="O75" s="70">
        <f t="shared" ca="1" si="10"/>
        <v>1.6104676963456837E-2</v>
      </c>
      <c r="P75" s="70">
        <f t="shared" ca="1" si="11"/>
        <v>1.4301007168817109E-2</v>
      </c>
      <c r="Q75" s="73">
        <f ca="1">_xll.HLV5r3.Financial.Cache.GetValue(IRCurve2, M75)</f>
        <v>0.96077463133356489</v>
      </c>
      <c r="R75" s="74">
        <f t="shared" ca="1" si="12"/>
        <v>1.6104676963456837E-2</v>
      </c>
      <c r="S75" s="74">
        <f t="shared" ca="1" si="13"/>
        <v>1.4301007168817109E-2</v>
      </c>
      <c r="T75" s="75">
        <f t="shared" ca="1" si="8"/>
        <v>0</v>
      </c>
    </row>
    <row r="76" spans="13:20" x14ac:dyDescent="0.2">
      <c r="M76" s="68">
        <f t="shared" ca="1" si="9"/>
        <v>44185</v>
      </c>
      <c r="N76" s="69">
        <f ca="1">_xll.HLV5r3.Financial.Cache.GetValue(IRCurve1, M76)</f>
        <v>0.96018151411834229</v>
      </c>
      <c r="O76" s="70">
        <f t="shared" ca="1" si="10"/>
        <v>1.6104676963456837E-2</v>
      </c>
      <c r="P76" s="70">
        <f t="shared" ca="1" si="11"/>
        <v>1.432546291203257E-2</v>
      </c>
      <c r="Q76" s="73">
        <f ca="1">_xll.HLV5r3.Financial.Cache.GetValue(IRCurve2, M76)</f>
        <v>0.96018151411834229</v>
      </c>
      <c r="R76" s="74">
        <f t="shared" ca="1" si="12"/>
        <v>1.6104676963456837E-2</v>
      </c>
      <c r="S76" s="74">
        <f t="shared" ca="1" si="13"/>
        <v>1.432546291203257E-2</v>
      </c>
      <c r="T76" s="75">
        <f t="shared" ca="1" si="8"/>
        <v>0</v>
      </c>
    </row>
    <row r="77" spans="13:20" x14ac:dyDescent="0.2">
      <c r="M77" s="68">
        <f t="shared" ca="1" si="9"/>
        <v>44199</v>
      </c>
      <c r="N77" s="69">
        <f ca="1">_xll.HLV5r3.Financial.Cache.GetValue(IRCurve1, M77)</f>
        <v>0.9595887630535358</v>
      </c>
      <c r="O77" s="70">
        <f t="shared" ca="1" si="10"/>
        <v>1.6104676963456837E-2</v>
      </c>
      <c r="P77" s="70">
        <f t="shared" ca="1" si="11"/>
        <v>1.4349266502095601E-2</v>
      </c>
      <c r="Q77" s="73">
        <f ca="1">_xll.HLV5r3.Financial.Cache.GetValue(IRCurve2, M77)</f>
        <v>0.9595887630535358</v>
      </c>
      <c r="R77" s="74">
        <f t="shared" ca="1" si="12"/>
        <v>1.6104676963456837E-2</v>
      </c>
      <c r="S77" s="74">
        <f t="shared" ca="1" si="13"/>
        <v>1.4349266502095601E-2</v>
      </c>
      <c r="T77" s="75">
        <f t="shared" ca="1" si="8"/>
        <v>0</v>
      </c>
    </row>
    <row r="78" spans="13:20" x14ac:dyDescent="0.2">
      <c r="M78" s="68">
        <f t="shared" ca="1" si="9"/>
        <v>44213</v>
      </c>
      <c r="N78" s="69">
        <f ca="1">_xll.HLV5r3.Financial.Cache.GetValue(IRCurve1, M78)</f>
        <v>0.95899637791310888</v>
      </c>
      <c r="O78" s="70">
        <f t="shared" ca="1" si="10"/>
        <v>1.6104676963456837E-2</v>
      </c>
      <c r="P78" s="70">
        <f t="shared" ca="1" si="11"/>
        <v>1.4372443681893814E-2</v>
      </c>
      <c r="Q78" s="73">
        <f ca="1">_xll.HLV5r3.Financial.Cache.GetValue(IRCurve2, M78)</f>
        <v>0.95899637791310888</v>
      </c>
      <c r="R78" s="74">
        <f t="shared" ca="1" si="12"/>
        <v>1.6104676963456837E-2</v>
      </c>
      <c r="S78" s="74">
        <f t="shared" ca="1" si="13"/>
        <v>1.4372443681893814E-2</v>
      </c>
      <c r="T78" s="75">
        <f t="shared" ca="1" si="8"/>
        <v>0</v>
      </c>
    </row>
    <row r="79" spans="13:20" x14ac:dyDescent="0.2">
      <c r="M79" s="68">
        <f t="shared" ca="1" si="9"/>
        <v>44227</v>
      </c>
      <c r="N79" s="69">
        <f ca="1">_xll.HLV5r3.Financial.Cache.GetValue(IRCurve1, M79)</f>
        <v>0.95840435847116456</v>
      </c>
      <c r="O79" s="70">
        <f t="shared" ca="1" si="10"/>
        <v>1.6104676963456837E-2</v>
      </c>
      <c r="P79" s="70">
        <f t="shared" ca="1" si="11"/>
        <v>1.4395018857021952E-2</v>
      </c>
      <c r="Q79" s="73">
        <f ca="1">_xll.HLV5r3.Financial.Cache.GetValue(IRCurve2, M79)</f>
        <v>0.95840435847116456</v>
      </c>
      <c r="R79" s="74">
        <f t="shared" ca="1" si="12"/>
        <v>1.6104676963456837E-2</v>
      </c>
      <c r="S79" s="74">
        <f t="shared" ca="1" si="13"/>
        <v>1.4395018857021952E-2</v>
      </c>
      <c r="T79" s="75">
        <f t="shared" ca="1" si="8"/>
        <v>0</v>
      </c>
    </row>
    <row r="80" spans="13:20" x14ac:dyDescent="0.2">
      <c r="M80" s="68">
        <f t="shared" ca="1" si="9"/>
        <v>44241</v>
      </c>
      <c r="N80" s="69">
        <f ca="1">_xll.HLV5r3.Financial.Cache.GetValue(IRCurve1, M80)</f>
        <v>0.95781270450194544</v>
      </c>
      <c r="O80" s="70">
        <f t="shared" ca="1" si="10"/>
        <v>1.6104676963456837E-2</v>
      </c>
      <c r="P80" s="70">
        <f t="shared" ca="1" si="11"/>
        <v>1.4417015181505764E-2</v>
      </c>
      <c r="Q80" s="73">
        <f ca="1">_xll.HLV5r3.Financial.Cache.GetValue(IRCurve2, M80)</f>
        <v>0.95781270450194544</v>
      </c>
      <c r="R80" s="74">
        <f t="shared" ca="1" si="12"/>
        <v>1.6104676963456837E-2</v>
      </c>
      <c r="S80" s="74">
        <f t="shared" ca="1" si="13"/>
        <v>1.4417015181505764E-2</v>
      </c>
      <c r="T80" s="75">
        <f t="shared" ca="1" si="8"/>
        <v>0</v>
      </c>
    </row>
    <row r="81" spans="13:20" x14ac:dyDescent="0.2">
      <c r="M81" s="68">
        <f t="shared" ca="1" si="9"/>
        <v>44255</v>
      </c>
      <c r="N81" s="69">
        <f ca="1">_xll.HLV5r3.Financial.Cache.GetValue(IRCurve1, M81)</f>
        <v>0.95719326343798472</v>
      </c>
      <c r="O81" s="70">
        <f t="shared" ca="1" si="10"/>
        <v>1.6871946418903612E-2</v>
      </c>
      <c r="P81" s="70">
        <f t="shared" ca="1" si="11"/>
        <v>1.4448167418206152E-2</v>
      </c>
      <c r="Q81" s="73">
        <f ca="1">_xll.HLV5r3.Financial.Cache.GetValue(IRCurve2, M81)</f>
        <v>0.95719326343798472</v>
      </c>
      <c r="R81" s="74">
        <f t="shared" ca="1" si="12"/>
        <v>1.6871946418903612E-2</v>
      </c>
      <c r="S81" s="74">
        <f t="shared" ca="1" si="13"/>
        <v>1.4448167418206152E-2</v>
      </c>
      <c r="T81" s="75">
        <f t="shared" ca="1" si="8"/>
        <v>0</v>
      </c>
    </row>
    <row r="82" spans="13:20" x14ac:dyDescent="0.2">
      <c r="M82" s="68">
        <f t="shared" ca="1" si="9"/>
        <v>44269</v>
      </c>
      <c r="N82" s="69">
        <f ca="1">_xll.HLV5r3.Financial.Cache.GetValue(IRCurve1, M82)</f>
        <v>0.95653671208888924</v>
      </c>
      <c r="O82" s="70">
        <f t="shared" ca="1" si="10"/>
        <v>1.7895007462953343E-2</v>
      </c>
      <c r="P82" s="70">
        <f t="shared" ca="1" si="11"/>
        <v>1.4491329344223713E-2</v>
      </c>
      <c r="Q82" s="73">
        <f ca="1">_xll.HLV5r3.Financial.Cache.GetValue(IRCurve2, M82)</f>
        <v>0.95653671208888924</v>
      </c>
      <c r="R82" s="74">
        <f t="shared" ca="1" si="12"/>
        <v>1.7895007462953343E-2</v>
      </c>
      <c r="S82" s="74">
        <f t="shared" ca="1" si="13"/>
        <v>1.4491329344223713E-2</v>
      </c>
      <c r="T82" s="75">
        <f t="shared" ca="1" si="8"/>
        <v>0</v>
      </c>
    </row>
    <row r="83" spans="13:20" x14ac:dyDescent="0.2">
      <c r="M83" s="68">
        <f t="shared" ca="1" si="9"/>
        <v>44283</v>
      </c>
      <c r="N83" s="69">
        <f ca="1">_xll.HLV5r3.Financial.Cache.GetValue(IRCurve1, M83)</f>
        <v>0.95588061107693101</v>
      </c>
      <c r="O83" s="70">
        <f t="shared" ca="1" si="10"/>
        <v>1.7895007462947556E-2</v>
      </c>
      <c r="P83" s="70">
        <f t="shared" ca="1" si="11"/>
        <v>1.453342554367292E-2</v>
      </c>
      <c r="Q83" s="73">
        <f ca="1">_xll.HLV5r3.Financial.Cache.GetValue(IRCurve2, M83)</f>
        <v>0.95588061107693101</v>
      </c>
      <c r="R83" s="74">
        <f t="shared" ca="1" si="12"/>
        <v>1.7895007462947556E-2</v>
      </c>
      <c r="S83" s="74">
        <f t="shared" ca="1" si="13"/>
        <v>1.453342554367292E-2</v>
      </c>
      <c r="T83" s="75">
        <f t="shared" ca="1" si="8"/>
        <v>0</v>
      </c>
    </row>
    <row r="84" spans="13:20" x14ac:dyDescent="0.2">
      <c r="M84" s="68">
        <f t="shared" ca="1" si="9"/>
        <v>44297</v>
      </c>
      <c r="N84" s="69">
        <f ca="1">_xll.HLV5r3.Financial.Cache.GetValue(IRCurve1, M84)</f>
        <v>0.95522496009321789</v>
      </c>
      <c r="O84" s="70">
        <f t="shared" ca="1" si="10"/>
        <v>1.7895007462947556E-2</v>
      </c>
      <c r="P84" s="70">
        <f t="shared" ca="1" si="11"/>
        <v>1.4574495006550187E-2</v>
      </c>
      <c r="Q84" s="73">
        <f ca="1">_xll.HLV5r3.Financial.Cache.GetValue(IRCurve2, M84)</f>
        <v>0.95522496009321789</v>
      </c>
      <c r="R84" s="74">
        <f t="shared" ca="1" si="12"/>
        <v>1.7895007462947556E-2</v>
      </c>
      <c r="S84" s="74">
        <f t="shared" ca="1" si="13"/>
        <v>1.4574495006550187E-2</v>
      </c>
      <c r="T84" s="75">
        <f t="shared" ca="1" si="8"/>
        <v>0</v>
      </c>
    </row>
    <row r="85" spans="13:20" x14ac:dyDescent="0.2">
      <c r="M85" s="68">
        <f t="shared" ca="1" si="9"/>
        <v>44311</v>
      </c>
      <c r="N85" s="69">
        <f ca="1">_xll.HLV5r3.Financial.Cache.GetValue(IRCurve1, M85)</f>
        <v>0.95456975882906958</v>
      </c>
      <c r="O85" s="70">
        <f t="shared" ca="1" si="10"/>
        <v>1.7895007462947556E-2</v>
      </c>
      <c r="P85" s="70">
        <f t="shared" ca="1" si="11"/>
        <v>1.461457484381596E-2</v>
      </c>
      <c r="Q85" s="73">
        <f ca="1">_xll.HLV5r3.Financial.Cache.GetValue(IRCurve2, M85)</f>
        <v>0.95456975882906958</v>
      </c>
      <c r="R85" s="74">
        <f t="shared" ca="1" si="12"/>
        <v>1.7895007462947556E-2</v>
      </c>
      <c r="S85" s="74">
        <f t="shared" ca="1" si="13"/>
        <v>1.461457484381596E-2</v>
      </c>
      <c r="T85" s="75">
        <f t="shared" ca="1" si="8"/>
        <v>0</v>
      </c>
    </row>
    <row r="86" spans="13:20" x14ac:dyDescent="0.2">
      <c r="M86" s="68">
        <f t="shared" ca="1" si="9"/>
        <v>44325</v>
      </c>
      <c r="N86" s="69">
        <f ca="1">_xll.HLV5r3.Financial.Cache.GetValue(IRCurve1, M86)</f>
        <v>0.95391500697601761</v>
      </c>
      <c r="O86" s="70">
        <f t="shared" ca="1" si="10"/>
        <v>1.7895007462947556E-2</v>
      </c>
      <c r="P86" s="70">
        <f t="shared" ca="1" si="11"/>
        <v>1.4653700399242062E-2</v>
      </c>
      <c r="Q86" s="73">
        <f ca="1">_xll.HLV5r3.Financial.Cache.GetValue(IRCurve2, M86)</f>
        <v>0.95391500697601761</v>
      </c>
      <c r="R86" s="74">
        <f t="shared" ca="1" si="12"/>
        <v>1.7895007462947556E-2</v>
      </c>
      <c r="S86" s="74">
        <f t="shared" ca="1" si="13"/>
        <v>1.4653700399242062E-2</v>
      </c>
      <c r="T86" s="75">
        <f t="shared" ca="1" si="8"/>
        <v>0</v>
      </c>
    </row>
    <row r="87" spans="13:20" x14ac:dyDescent="0.2">
      <c r="M87" s="68">
        <f t="shared" ca="1" si="9"/>
        <v>44339</v>
      </c>
      <c r="N87" s="69">
        <f ca="1">_xll.HLV5r3.Financial.Cache.GetValue(IRCurve1, M87)</f>
        <v>0.953260704225805</v>
      </c>
      <c r="O87" s="70">
        <f t="shared" ca="1" si="10"/>
        <v>1.7895007462947556E-2</v>
      </c>
      <c r="P87" s="70">
        <f t="shared" ca="1" si="11"/>
        <v>1.4691905353364027E-2</v>
      </c>
      <c r="Q87" s="73">
        <f ca="1">_xll.HLV5r3.Financial.Cache.GetValue(IRCurve2, M87)</f>
        <v>0.953260704225805</v>
      </c>
      <c r="R87" s="74">
        <f t="shared" ca="1" si="12"/>
        <v>1.7895007462947556E-2</v>
      </c>
      <c r="S87" s="74">
        <f t="shared" ca="1" si="13"/>
        <v>1.4691905353364027E-2</v>
      </c>
      <c r="T87" s="75">
        <f t="shared" ca="1" si="8"/>
        <v>0</v>
      </c>
    </row>
    <row r="88" spans="13:20" x14ac:dyDescent="0.2">
      <c r="M88" s="68">
        <f t="shared" ca="1" si="9"/>
        <v>44353</v>
      </c>
      <c r="N88" s="69">
        <f ca="1">_xll.HLV5r3.Financial.Cache.GetValue(IRCurve1, M88)</f>
        <v>0.95260685027038627</v>
      </c>
      <c r="O88" s="70">
        <f t="shared" ca="1" si="10"/>
        <v>1.7895007462947556E-2</v>
      </c>
      <c r="P88" s="70">
        <f t="shared" ca="1" si="11"/>
        <v>1.4729221820180828E-2</v>
      </c>
      <c r="Q88" s="73">
        <f ca="1">_xll.HLV5r3.Financial.Cache.GetValue(IRCurve2, M88)</f>
        <v>0.95260685027038627</v>
      </c>
      <c r="R88" s="74">
        <f t="shared" ca="1" si="12"/>
        <v>1.7895007462947556E-2</v>
      </c>
      <c r="S88" s="74">
        <f t="shared" ca="1" si="13"/>
        <v>1.4729221820180828E-2</v>
      </c>
      <c r="T88" s="75">
        <f t="shared" ca="1" si="8"/>
        <v>0</v>
      </c>
    </row>
    <row r="89" spans="13:20" x14ac:dyDescent="0.2">
      <c r="M89" s="68">
        <f t="shared" ca="1" si="9"/>
        <v>44367</v>
      </c>
      <c r="N89" s="69">
        <f ca="1">_xll.HLV5r3.Financial.Cache.GetValue(IRCurve1, M89)</f>
        <v>0.95195344480192723</v>
      </c>
      <c r="O89" s="70">
        <f t="shared" ca="1" si="10"/>
        <v>1.7895007462947556E-2</v>
      </c>
      <c r="P89" s="70">
        <f t="shared" ca="1" si="11"/>
        <v>1.4765680437185751E-2</v>
      </c>
      <c r="Q89" s="73">
        <f ca="1">_xll.HLV5r3.Financial.Cache.GetValue(IRCurve2, M89)</f>
        <v>0.95195344480192723</v>
      </c>
      <c r="R89" s="74">
        <f t="shared" ca="1" si="12"/>
        <v>1.7895007462947556E-2</v>
      </c>
      <c r="S89" s="74">
        <f t="shared" ca="1" si="13"/>
        <v>1.4765680437185751E-2</v>
      </c>
      <c r="T89" s="75">
        <f t="shared" ca="1" si="8"/>
        <v>0</v>
      </c>
    </row>
    <row r="90" spans="13:20" x14ac:dyDescent="0.2">
      <c r="M90" s="68">
        <f t="shared" ca="1" si="9"/>
        <v>44381</v>
      </c>
      <c r="N90" s="69">
        <f ca="1">_xll.HLV5r3.Financial.Cache.GetValue(IRCurve1, M90)</f>
        <v>0.95130048751280472</v>
      </c>
      <c r="O90" s="70">
        <f t="shared" ca="1" si="10"/>
        <v>1.7895007462953343E-2</v>
      </c>
      <c r="P90" s="70">
        <f t="shared" ca="1" si="11"/>
        <v>1.4801310449258765E-2</v>
      </c>
      <c r="Q90" s="73">
        <f ca="1">_xll.HLV5r3.Financial.Cache.GetValue(IRCurve2, M90)</f>
        <v>0.95130048751280472</v>
      </c>
      <c r="R90" s="74">
        <f t="shared" ca="1" si="12"/>
        <v>1.7895007462953343E-2</v>
      </c>
      <c r="S90" s="74">
        <f t="shared" ca="1" si="13"/>
        <v>1.4801310449258765E-2</v>
      </c>
      <c r="T90" s="75">
        <f t="shared" ca="1" si="8"/>
        <v>0</v>
      </c>
    </row>
    <row r="91" spans="13:20" x14ac:dyDescent="0.2">
      <c r="M91" s="68">
        <f t="shared" ca="1" si="9"/>
        <v>44395</v>
      </c>
      <c r="N91" s="69">
        <f ca="1">_xll.HLV5r3.Financial.Cache.GetValue(IRCurve1, M91)</f>
        <v>0.95064797809560686</v>
      </c>
      <c r="O91" s="70">
        <f t="shared" ca="1" si="10"/>
        <v>1.7895007462947556E-2</v>
      </c>
      <c r="P91" s="70">
        <f t="shared" ca="1" si="11"/>
        <v>1.4836139786903147E-2</v>
      </c>
      <c r="Q91" s="73">
        <f ca="1">_xll.HLV5r3.Financial.Cache.GetValue(IRCurve2, M91)</f>
        <v>0.95064797809560686</v>
      </c>
      <c r="R91" s="74">
        <f t="shared" ca="1" si="12"/>
        <v>1.7895007462947556E-2</v>
      </c>
      <c r="S91" s="74">
        <f t="shared" ca="1" si="13"/>
        <v>1.4836139786903147E-2</v>
      </c>
      <c r="T91" s="75">
        <f t="shared" ca="1" si="8"/>
        <v>0</v>
      </c>
    </row>
    <row r="92" spans="13:20" x14ac:dyDescent="0.2">
      <c r="M92" s="68">
        <f t="shared" ca="1" si="9"/>
        <v>44409</v>
      </c>
      <c r="N92" s="69">
        <f ca="1">_xll.HLV5r3.Financial.Cache.GetValue(IRCurve1, M92)</f>
        <v>0.9499959162431324</v>
      </c>
      <c r="O92" s="70">
        <f t="shared" ca="1" si="10"/>
        <v>1.7895007462947556E-2</v>
      </c>
      <c r="P92" s="70">
        <f t="shared" ca="1" si="11"/>
        <v>1.4870195139266532E-2</v>
      </c>
      <c r="Q92" s="73">
        <f ca="1">_xll.HLV5r3.Financial.Cache.GetValue(IRCurve2, M92)</f>
        <v>0.9499959162431324</v>
      </c>
      <c r="R92" s="74">
        <f t="shared" ca="1" si="12"/>
        <v>1.7895007462947556E-2</v>
      </c>
      <c r="S92" s="74">
        <f t="shared" ca="1" si="13"/>
        <v>1.4870195139266532E-2</v>
      </c>
      <c r="T92" s="75">
        <f t="shared" ca="1" si="8"/>
        <v>0</v>
      </c>
    </row>
    <row r="93" spans="13:20" x14ac:dyDescent="0.2">
      <c r="M93" s="68">
        <f t="shared" ca="1" si="9"/>
        <v>44423</v>
      </c>
      <c r="N93" s="69">
        <f ca="1">_xll.HLV5r3.Financial.Cache.GetValue(IRCurve1, M93)</f>
        <v>0.94934430164839079</v>
      </c>
      <c r="O93" s="70">
        <f t="shared" ca="1" si="10"/>
        <v>1.7895007462947556E-2</v>
      </c>
      <c r="P93" s="70">
        <f t="shared" ca="1" si="11"/>
        <v>1.4903502022347215E-2</v>
      </c>
      <c r="Q93" s="73">
        <f ca="1">_xll.HLV5r3.Financial.Cache.GetValue(IRCurve2, M93)</f>
        <v>0.94934430164839079</v>
      </c>
      <c r="R93" s="74">
        <f t="shared" ca="1" si="12"/>
        <v>1.7895007462947556E-2</v>
      </c>
      <c r="S93" s="74">
        <f t="shared" ca="1" si="13"/>
        <v>1.4903502022347215E-2</v>
      </c>
      <c r="T93" s="75">
        <f t="shared" ca="1" si="8"/>
        <v>0</v>
      </c>
    </row>
    <row r="94" spans="13:20" x14ac:dyDescent="0.2">
      <c r="M94" s="68">
        <f t="shared" ca="1" si="9"/>
        <v>44437</v>
      </c>
      <c r="N94" s="69">
        <f ca="1">_xll.HLV5r3.Financial.Cache.GetValue(IRCurve1, M94)</f>
        <v>0.94869313400460209</v>
      </c>
      <c r="O94" s="70">
        <f t="shared" ca="1" si="10"/>
        <v>1.7895007462953343E-2</v>
      </c>
      <c r="P94" s="70">
        <f t="shared" ca="1" si="11"/>
        <v>1.4936084842752249E-2</v>
      </c>
      <c r="Q94" s="73">
        <f ca="1">_xll.HLV5r3.Financial.Cache.GetValue(IRCurve2, M94)</f>
        <v>0.94869313400460209</v>
      </c>
      <c r="R94" s="74">
        <f t="shared" ca="1" si="12"/>
        <v>1.7895007462953343E-2</v>
      </c>
      <c r="S94" s="74">
        <f t="shared" ca="1" si="13"/>
        <v>1.4936084842752249E-2</v>
      </c>
      <c r="T94" s="75">
        <f t="shared" ca="1" si="8"/>
        <v>0</v>
      </c>
    </row>
    <row r="95" spans="13:20" x14ac:dyDescent="0.2">
      <c r="M95" s="68">
        <f t="shared" ca="1" si="9"/>
        <v>44451</v>
      </c>
      <c r="N95" s="69">
        <f ca="1">_xll.HLV5r3.Financial.Cache.GetValue(IRCurve1, M95)</f>
        <v>0.94804241300519687</v>
      </c>
      <c r="O95" s="70">
        <f t="shared" ca="1" si="10"/>
        <v>1.7895007462953343E-2</v>
      </c>
      <c r="P95" s="70">
        <f t="shared" ca="1" si="11"/>
        <v>1.4967966957342118E-2</v>
      </c>
      <c r="Q95" s="73">
        <f ca="1">_xll.HLV5r3.Financial.Cache.GetValue(IRCurve2, M95)</f>
        <v>0.94804241300519687</v>
      </c>
      <c r="R95" s="74">
        <f t="shared" ca="1" si="12"/>
        <v>1.7895007462953343E-2</v>
      </c>
      <c r="S95" s="74">
        <f t="shared" ca="1" si="13"/>
        <v>1.4967966957342118E-2</v>
      </c>
      <c r="T95" s="75">
        <f t="shared" ca="1" si="8"/>
        <v>0</v>
      </c>
    </row>
    <row r="96" spans="13:20" x14ac:dyDescent="0.2">
      <c r="M96" s="68">
        <f t="shared" ca="1" si="9"/>
        <v>44465</v>
      </c>
      <c r="N96" s="69">
        <f ca="1">_xll.HLV5r3.Financial.Cache.GetValue(IRCurve1, M96)</f>
        <v>0.94739213834381597</v>
      </c>
      <c r="O96" s="70">
        <f t="shared" ca="1" si="10"/>
        <v>1.7895007462947556E-2</v>
      </c>
      <c r="P96" s="70">
        <f t="shared" ca="1" si="11"/>
        <v>1.4999170729068359E-2</v>
      </c>
      <c r="Q96" s="73">
        <f ca="1">_xll.HLV5r3.Financial.Cache.GetValue(IRCurve2, M96)</f>
        <v>0.94739213834381597</v>
      </c>
      <c r="R96" s="74">
        <f t="shared" ca="1" si="12"/>
        <v>1.7895007462947556E-2</v>
      </c>
      <c r="S96" s="74">
        <f t="shared" ca="1" si="13"/>
        <v>1.4999170729068359E-2</v>
      </c>
      <c r="T96" s="75">
        <f t="shared" ca="1" si="8"/>
        <v>0</v>
      </c>
    </row>
    <row r="97" spans="13:20" x14ac:dyDescent="0.2">
      <c r="M97" s="68">
        <f t="shared" ca="1" si="9"/>
        <v>44479</v>
      </c>
      <c r="N97" s="69">
        <f ca="1">_xll.HLV5r3.Financial.Cache.GetValue(IRCurve1, M97)</f>
        <v>0.94674230971431028</v>
      </c>
      <c r="O97" s="70">
        <f t="shared" ca="1" si="10"/>
        <v>1.7895007462947556E-2</v>
      </c>
      <c r="P97" s="70">
        <f t="shared" ca="1" si="11"/>
        <v>1.5029717579284568E-2</v>
      </c>
      <c r="Q97" s="73">
        <f ca="1">_xll.HLV5r3.Financial.Cache.GetValue(IRCurve2, M97)</f>
        <v>0.94674230971431028</v>
      </c>
      <c r="R97" s="74">
        <f t="shared" ca="1" si="12"/>
        <v>1.7895007462947556E-2</v>
      </c>
      <c r="S97" s="74">
        <f t="shared" ca="1" si="13"/>
        <v>1.5029717579284568E-2</v>
      </c>
      <c r="T97" s="75">
        <f t="shared" ca="1" si="8"/>
        <v>0</v>
      </c>
    </row>
    <row r="98" spans="13:20" x14ac:dyDescent="0.2">
      <c r="M98" s="68">
        <f t="shared" ca="1" si="9"/>
        <v>44493</v>
      </c>
      <c r="N98" s="69">
        <f ca="1">_xll.HLV5r3.Financial.Cache.GetValue(IRCurve1, M98)</f>
        <v>0.94609292681074064</v>
      </c>
      <c r="O98" s="70">
        <f t="shared" ca="1" si="10"/>
        <v>1.7895007462947556E-2</v>
      </c>
      <c r="P98" s="70">
        <f t="shared" ca="1" si="11"/>
        <v>1.5059628036787958E-2</v>
      </c>
      <c r="Q98" s="73">
        <f ca="1">_xll.HLV5r3.Financial.Cache.GetValue(IRCurve2, M98)</f>
        <v>0.94609292681074064</v>
      </c>
      <c r="R98" s="74">
        <f t="shared" ca="1" si="12"/>
        <v>1.7895007462947556E-2</v>
      </c>
      <c r="S98" s="74">
        <f t="shared" ca="1" si="13"/>
        <v>1.5059628036787958E-2</v>
      </c>
      <c r="T98" s="75">
        <f t="shared" ca="1" si="8"/>
        <v>0</v>
      </c>
    </row>
    <row r="99" spans="13:20" x14ac:dyDescent="0.2">
      <c r="M99" s="68">
        <f t="shared" ca="1" si="9"/>
        <v>44507</v>
      </c>
      <c r="N99" s="69">
        <f ca="1">_xll.HLV5r3.Financial.Cache.GetValue(IRCurve1, M99)</f>
        <v>0.94544398932737794</v>
      </c>
      <c r="O99" s="70">
        <f t="shared" ca="1" si="10"/>
        <v>1.7895007462947556E-2</v>
      </c>
      <c r="P99" s="70">
        <f t="shared" ca="1" si="11"/>
        <v>1.5088921783827338E-2</v>
      </c>
      <c r="Q99" s="73">
        <f ca="1">_xll.HLV5r3.Financial.Cache.GetValue(IRCurve2, M99)</f>
        <v>0.94544398932737794</v>
      </c>
      <c r="R99" s="74">
        <f t="shared" ca="1" si="12"/>
        <v>1.7895007462947556E-2</v>
      </c>
      <c r="S99" s="74">
        <f t="shared" ca="1" si="13"/>
        <v>1.5088921783827338E-2</v>
      </c>
      <c r="T99" s="75">
        <f t="shared" ca="1" si="8"/>
        <v>0</v>
      </c>
    </row>
    <row r="100" spans="13:20" x14ac:dyDescent="0.2">
      <c r="M100" s="68">
        <f t="shared" ca="1" si="9"/>
        <v>44521</v>
      </c>
      <c r="N100" s="69">
        <f ca="1">_xll.HLV5r3.Financial.Cache.GetValue(IRCurve1, M100)</f>
        <v>0.94479549695870246</v>
      </c>
      <c r="O100" s="70">
        <f t="shared" ca="1" si="10"/>
        <v>1.7895007462953343E-2</v>
      </c>
      <c r="P100" s="70">
        <f t="shared" ca="1" si="11"/>
        <v>1.5117617699294523E-2</v>
      </c>
      <c r="Q100" s="73">
        <f ca="1">_xll.HLV5r3.Financial.Cache.GetValue(IRCurve2, M100)</f>
        <v>0.94479549695870246</v>
      </c>
      <c r="R100" s="74">
        <f t="shared" ca="1" si="12"/>
        <v>1.7895007462953343E-2</v>
      </c>
      <c r="S100" s="74">
        <f t="shared" ca="1" si="13"/>
        <v>1.5117617699294523E-2</v>
      </c>
      <c r="T100" s="75">
        <f t="shared" ca="1" si="8"/>
        <v>0</v>
      </c>
    </row>
    <row r="101" spans="13:20" x14ac:dyDescent="0.2">
      <c r="M101" s="68">
        <f t="shared" ca="1" si="9"/>
        <v>44535</v>
      </c>
      <c r="N101" s="69">
        <f ca="1">_xll.HLV5r3.Financial.Cache.GetValue(IRCurve1, M101)</f>
        <v>0.94414744939940443</v>
      </c>
      <c r="O101" s="70">
        <f t="shared" ca="1" si="10"/>
        <v>1.7895007462947556E-2</v>
      </c>
      <c r="P101" s="70">
        <f t="shared" ca="1" si="11"/>
        <v>1.5145733899297704E-2</v>
      </c>
      <c r="Q101" s="73">
        <f ca="1">_xll.HLV5r3.Financial.Cache.GetValue(IRCurve2, M101)</f>
        <v>0.94414744939940443</v>
      </c>
      <c r="R101" s="74">
        <f t="shared" ca="1" si="12"/>
        <v>1.7895007462947556E-2</v>
      </c>
      <c r="S101" s="74">
        <f t="shared" ca="1" si="13"/>
        <v>1.5145733899297704E-2</v>
      </c>
      <c r="T101" s="75">
        <f t="shared" ca="1" si="8"/>
        <v>0</v>
      </c>
    </row>
    <row r="102" spans="13:20" x14ac:dyDescent="0.2">
      <c r="M102" s="68">
        <f t="shared" ca="1" si="9"/>
        <v>44549</v>
      </c>
      <c r="N102" s="69">
        <f ca="1">_xll.HLV5r3.Financial.Cache.GetValue(IRCurve1, M102)</f>
        <v>0.94349984634438322</v>
      </c>
      <c r="O102" s="70">
        <f t="shared" ca="1" si="10"/>
        <v>1.7895007462947556E-2</v>
      </c>
      <c r="P102" s="70">
        <f t="shared" ca="1" si="11"/>
        <v>1.5173287775300815E-2</v>
      </c>
      <c r="Q102" s="73">
        <f ca="1">_xll.HLV5r3.Financial.Cache.GetValue(IRCurve2, M102)</f>
        <v>0.94349984634438322</v>
      </c>
      <c r="R102" s="74">
        <f t="shared" ca="1" si="12"/>
        <v>1.7895007462947556E-2</v>
      </c>
      <c r="S102" s="74">
        <f t="shared" ca="1" si="13"/>
        <v>1.5173287775300815E-2</v>
      </c>
      <c r="T102" s="75">
        <f t="shared" ca="1" si="8"/>
        <v>0</v>
      </c>
    </row>
    <row r="103" spans="13:20" x14ac:dyDescent="0.2">
      <c r="M103" s="68">
        <f t="shared" ca="1" si="9"/>
        <v>44563</v>
      </c>
      <c r="N103" s="69">
        <f ca="1">_xll.HLV5r3.Financial.Cache.GetValue(IRCurve1, M103)</f>
        <v>0.94285268748874762</v>
      </c>
      <c r="O103" s="70">
        <f t="shared" ca="1" si="10"/>
        <v>1.7895007462947556E-2</v>
      </c>
      <c r="P103" s="70">
        <f t="shared" ca="1" si="11"/>
        <v>1.5200296029996913E-2</v>
      </c>
      <c r="Q103" s="73">
        <f ca="1">_xll.HLV5r3.Financial.Cache.GetValue(IRCurve2, M103)</f>
        <v>0.94285268748874762</v>
      </c>
      <c r="R103" s="74">
        <f t="shared" ca="1" si="12"/>
        <v>1.7895007462947556E-2</v>
      </c>
      <c r="S103" s="74">
        <f t="shared" ca="1" si="13"/>
        <v>1.5200296029996913E-2</v>
      </c>
      <c r="T103" s="75">
        <f t="shared" ca="1" si="8"/>
        <v>0</v>
      </c>
    </row>
    <row r="104" spans="13:20" x14ac:dyDescent="0.2">
      <c r="M104" s="68">
        <f t="shared" ca="1" si="9"/>
        <v>44577</v>
      </c>
      <c r="N104" s="69">
        <f ca="1">_xll.HLV5r3.Financial.Cache.GetValue(IRCurve1, M104)</f>
        <v>0.94220597252781524</v>
      </c>
      <c r="O104" s="70">
        <f t="shared" ca="1" si="10"/>
        <v>1.7895007462953343E-2</v>
      </c>
      <c r="P104" s="70">
        <f t="shared" ca="1" si="11"/>
        <v>1.5226774711071563E-2</v>
      </c>
      <c r="Q104" s="73">
        <f ca="1">_xll.HLV5r3.Financial.Cache.GetValue(IRCurve2, M104)</f>
        <v>0.94220597252781524</v>
      </c>
      <c r="R104" s="74">
        <f t="shared" ca="1" si="12"/>
        <v>1.7895007462953343E-2</v>
      </c>
      <c r="S104" s="74">
        <f t="shared" ca="1" si="13"/>
        <v>1.5226774711071563E-2</v>
      </c>
      <c r="T104" s="75">
        <f t="shared" ca="1" si="8"/>
        <v>0</v>
      </c>
    </row>
    <row r="105" spans="13:20" x14ac:dyDescent="0.2">
      <c r="M105" s="68">
        <f t="shared" ca="1" si="9"/>
        <v>44591</v>
      </c>
      <c r="N105" s="69">
        <f ca="1">_xll.HLV5r3.Financial.Cache.GetValue(IRCurve1, M105)</f>
        <v>0.94155970115711318</v>
      </c>
      <c r="O105" s="70">
        <f t="shared" ca="1" si="10"/>
        <v>1.7895007462947556E-2</v>
      </c>
      <c r="P105" s="70">
        <f t="shared" ca="1" si="11"/>
        <v>1.5252739242999098E-2</v>
      </c>
      <c r="Q105" s="73">
        <f ca="1">_xll.HLV5r3.Financial.Cache.GetValue(IRCurve2, M105)</f>
        <v>0.94155970115711318</v>
      </c>
      <c r="R105" s="74">
        <f t="shared" ca="1" si="12"/>
        <v>1.7895007462947556E-2</v>
      </c>
      <c r="S105" s="74">
        <f t="shared" ca="1" si="13"/>
        <v>1.5252739242999098E-2</v>
      </c>
      <c r="T105" s="75">
        <f t="shared" ca="1" si="8"/>
        <v>0</v>
      </c>
    </row>
    <row r="106" spans="13:20" x14ac:dyDescent="0.2">
      <c r="M106" s="68">
        <f t="shared" ca="1" si="9"/>
        <v>44605</v>
      </c>
      <c r="N106" s="69">
        <f ca="1">_xll.HLV5r3.Financial.Cache.GetValue(IRCurve1, M106)</f>
        <v>0.94091387307237695</v>
      </c>
      <c r="O106" s="70">
        <f t="shared" ca="1" si="10"/>
        <v>1.7895007462947556E-2</v>
      </c>
      <c r="P106" s="70">
        <f t="shared" ca="1" si="11"/>
        <v>1.5278204457004967E-2</v>
      </c>
      <c r="Q106" s="73">
        <f ca="1">_xll.HLV5r3.Financial.Cache.GetValue(IRCurve2, M106)</f>
        <v>0.94091387307237695</v>
      </c>
      <c r="R106" s="74">
        <f t="shared" ca="1" si="12"/>
        <v>1.7895007462947556E-2</v>
      </c>
      <c r="S106" s="74">
        <f t="shared" ca="1" si="13"/>
        <v>1.5278204457004967E-2</v>
      </c>
      <c r="T106" s="75">
        <f t="shared" ca="1" si="8"/>
        <v>0</v>
      </c>
    </row>
    <row r="107" spans="13:20" x14ac:dyDescent="0.2">
      <c r="M107" s="68">
        <f t="shared" ca="1" si="9"/>
        <v>44619</v>
      </c>
      <c r="N107" s="69">
        <f ca="1">_xll.HLV5r3.Financial.Cache.GetValue(IRCurve1, M107)</f>
        <v>0.94026848796955098</v>
      </c>
      <c r="O107" s="70">
        <f t="shared" ca="1" si="10"/>
        <v>1.7895007462947556E-2</v>
      </c>
      <c r="P107" s="70">
        <f t="shared" ca="1" si="11"/>
        <v>1.530318461931548E-2</v>
      </c>
      <c r="Q107" s="73">
        <f ca="1">_xll.HLV5r3.Financial.Cache.GetValue(IRCurve2, M107)</f>
        <v>0.94026848796955098</v>
      </c>
      <c r="R107" s="74">
        <f t="shared" ca="1" si="12"/>
        <v>1.7895007462947556E-2</v>
      </c>
      <c r="S107" s="74">
        <f t="shared" ca="1" si="13"/>
        <v>1.530318461931548E-2</v>
      </c>
      <c r="T107" s="75">
        <f t="shared" ca="1" si="8"/>
        <v>0</v>
      </c>
    </row>
    <row r="108" spans="13:20" x14ac:dyDescent="0.2">
      <c r="M108" s="68">
        <f t="shared" ca="1" si="9"/>
        <v>44633</v>
      </c>
      <c r="N108" s="69">
        <f ca="1">_xll.HLV5r3.Financial.Cache.GetValue(IRCurve1, M108)</f>
        <v>0.93962354554478811</v>
      </c>
      <c r="O108" s="70">
        <f t="shared" ca="1" si="10"/>
        <v>1.7895007462953343E-2</v>
      </c>
      <c r="P108" s="70">
        <f t="shared" ca="1" si="11"/>
        <v>1.5327693457808839E-2</v>
      </c>
      <c r="Q108" s="73">
        <f ca="1">_xll.HLV5r3.Financial.Cache.GetValue(IRCurve2, M108)</f>
        <v>0.93962354554478811</v>
      </c>
      <c r="R108" s="74">
        <f t="shared" ca="1" si="12"/>
        <v>1.7895007462953343E-2</v>
      </c>
      <c r="S108" s="74">
        <f t="shared" ca="1" si="13"/>
        <v>1.5327693457808839E-2</v>
      </c>
      <c r="T108" s="75">
        <f t="shared" ca="1" si="8"/>
        <v>0</v>
      </c>
    </row>
    <row r="109" spans="13:20" x14ac:dyDescent="0.2">
      <c r="M109" s="68">
        <f t="shared" ca="1" si="9"/>
        <v>44647</v>
      </c>
      <c r="N109" s="69">
        <f ca="1">_xll.HLV5r3.Financial.Cache.GetValue(IRCurve1, M109)</f>
        <v>0.93897904549444988</v>
      </c>
      <c r="O109" s="70">
        <f t="shared" ca="1" si="10"/>
        <v>1.7895007462947556E-2</v>
      </c>
      <c r="P109" s="70">
        <f t="shared" ca="1" si="11"/>
        <v>1.5351744187171444E-2</v>
      </c>
      <c r="Q109" s="73">
        <f ca="1">_xll.HLV5r3.Financial.Cache.GetValue(IRCurve2, M109)</f>
        <v>0.93897904549444988</v>
      </c>
      <c r="R109" s="74">
        <f t="shared" ca="1" si="12"/>
        <v>1.7895007462947556E-2</v>
      </c>
      <c r="S109" s="74">
        <f t="shared" ca="1" si="13"/>
        <v>1.5351744187171444E-2</v>
      </c>
      <c r="T109" s="75">
        <f t="shared" ca="1" si="8"/>
        <v>0</v>
      </c>
    </row>
    <row r="110" spans="13:20" x14ac:dyDescent="0.2">
      <c r="M110" s="68">
        <f t="shared" ca="1" si="9"/>
        <v>44661</v>
      </c>
      <c r="N110" s="69">
        <f ca="1">_xll.HLV5r3.Financial.Cache.GetValue(IRCurve1, M110)</f>
        <v>0.93833498751510569</v>
      </c>
      <c r="O110" s="70">
        <f t="shared" ca="1" si="10"/>
        <v>1.7895007462953343E-2</v>
      </c>
      <c r="P110" s="70">
        <f t="shared" ca="1" si="11"/>
        <v>1.537534953265699E-2</v>
      </c>
      <c r="Q110" s="73">
        <f ca="1">_xll.HLV5r3.Financial.Cache.GetValue(IRCurve2, M110)</f>
        <v>0.93833498751510569</v>
      </c>
      <c r="R110" s="74">
        <f t="shared" ca="1" si="12"/>
        <v>1.7895007462953343E-2</v>
      </c>
      <c r="S110" s="74">
        <f t="shared" ca="1" si="13"/>
        <v>1.537534953265699E-2</v>
      </c>
      <c r="T110" s="75">
        <f t="shared" ca="1" si="8"/>
        <v>0</v>
      </c>
    </row>
    <row r="111" spans="13:20" x14ac:dyDescent="0.2">
      <c r="M111" s="68">
        <f t="shared" ca="1" si="9"/>
        <v>44675</v>
      </c>
      <c r="N111" s="69">
        <f ca="1">_xll.HLV5r3.Financial.Cache.GetValue(IRCurve1, M111)</f>
        <v>0.93769137130353342</v>
      </c>
      <c r="O111" s="70">
        <f t="shared" ca="1" si="10"/>
        <v>1.7895007462947556E-2</v>
      </c>
      <c r="P111" s="70">
        <f t="shared" ca="1" si="11"/>
        <v>1.5398521752537281E-2</v>
      </c>
      <c r="Q111" s="73">
        <f ca="1">_xll.HLV5r3.Financial.Cache.GetValue(IRCurve2, M111)</f>
        <v>0.93769137130353342</v>
      </c>
      <c r="R111" s="74">
        <f t="shared" ca="1" si="12"/>
        <v>1.7895007462947556E-2</v>
      </c>
      <c r="S111" s="74">
        <f t="shared" ca="1" si="13"/>
        <v>1.5398521752537281E-2</v>
      </c>
      <c r="T111" s="75">
        <f t="shared" ca="1" si="8"/>
        <v>0</v>
      </c>
    </row>
    <row r="112" spans="13:20" x14ac:dyDescent="0.2">
      <c r="M112" s="68">
        <f t="shared" ca="1" si="9"/>
        <v>44689</v>
      </c>
      <c r="N112" s="69">
        <f ca="1">_xll.HLV5r3.Financial.Cache.GetValue(IRCurve1, M112)</f>
        <v>0.93704819655671878</v>
      </c>
      <c r="O112" s="70">
        <f t="shared" ca="1" si="10"/>
        <v>1.7895007462947556E-2</v>
      </c>
      <c r="P112" s="70">
        <f t="shared" ca="1" si="11"/>
        <v>1.5421272659328833E-2</v>
      </c>
      <c r="Q112" s="73">
        <f ca="1">_xll.HLV5r3.Financial.Cache.GetValue(IRCurve2, M112)</f>
        <v>0.93704819655671878</v>
      </c>
      <c r="R112" s="74">
        <f t="shared" ca="1" si="12"/>
        <v>1.7895007462947556E-2</v>
      </c>
      <c r="S112" s="74">
        <f t="shared" ca="1" si="13"/>
        <v>1.5421272659328833E-2</v>
      </c>
      <c r="T112" s="75">
        <f t="shared" ca="1" si="8"/>
        <v>0</v>
      </c>
    </row>
    <row r="113" spans="13:20" x14ac:dyDescent="0.2">
      <c r="M113" s="68">
        <f t="shared" ca="1" si="9"/>
        <v>44703</v>
      </c>
      <c r="N113" s="69">
        <f ca="1">_xll.HLV5r3.Financial.Cache.GetValue(IRCurve1, M113)</f>
        <v>0.93640546297185523</v>
      </c>
      <c r="O113" s="70">
        <f t="shared" ca="1" si="10"/>
        <v>1.7895007462947556E-2</v>
      </c>
      <c r="P113" s="70">
        <f t="shared" ca="1" si="11"/>
        <v>1.5443613639871897E-2</v>
      </c>
      <c r="Q113" s="73">
        <f ca="1">_xll.HLV5r3.Financial.Cache.GetValue(IRCurve2, M113)</f>
        <v>0.93640546297185523</v>
      </c>
      <c r="R113" s="74">
        <f t="shared" ca="1" si="12"/>
        <v>1.7895007462947556E-2</v>
      </c>
      <c r="S113" s="74">
        <f t="shared" ca="1" si="13"/>
        <v>1.5443613639871897E-2</v>
      </c>
      <c r="T113" s="75">
        <f t="shared" ca="1" si="8"/>
        <v>0</v>
      </c>
    </row>
    <row r="114" spans="13:20" x14ac:dyDescent="0.2">
      <c r="M114" s="68">
        <f t="shared" ca="1" si="9"/>
        <v>44717</v>
      </c>
      <c r="N114" s="69">
        <f ca="1">_xll.HLV5r3.Financial.Cache.GetValue(IRCurve1, M114)</f>
        <v>0.93576317024634403</v>
      </c>
      <c r="O114" s="70">
        <f t="shared" ca="1" si="10"/>
        <v>1.7895007462953343E-2</v>
      </c>
      <c r="P114" s="70">
        <f t="shared" ca="1" si="11"/>
        <v>1.5465555674333852E-2</v>
      </c>
      <c r="Q114" s="73">
        <f ca="1">_xll.HLV5r3.Financial.Cache.GetValue(IRCurve2, M114)</f>
        <v>0.93576317024634403</v>
      </c>
      <c r="R114" s="74">
        <f t="shared" ca="1" si="12"/>
        <v>1.7895007462953343E-2</v>
      </c>
      <c r="S114" s="74">
        <f t="shared" ca="1" si="13"/>
        <v>1.5465555674333852E-2</v>
      </c>
      <c r="T114" s="75">
        <f t="shared" ca="1" si="8"/>
        <v>0</v>
      </c>
    </row>
    <row r="115" spans="13:20" x14ac:dyDescent="0.2">
      <c r="M115" s="68">
        <f t="shared" ca="1" si="9"/>
        <v>44731</v>
      </c>
      <c r="N115" s="69">
        <f ca="1">_xll.HLV5r3.Financial.Cache.GetValue(IRCurve1, M115)</f>
        <v>0.93512131807779419</v>
      </c>
      <c r="O115" s="70">
        <f t="shared" ca="1" si="10"/>
        <v>1.7895007462947556E-2</v>
      </c>
      <c r="P115" s="70">
        <f t="shared" ca="1" si="11"/>
        <v>1.548710935420353E-2</v>
      </c>
      <c r="Q115" s="73">
        <f ca="1">_xll.HLV5r3.Financial.Cache.GetValue(IRCurve2, M115)</f>
        <v>0.93512131807779419</v>
      </c>
      <c r="R115" s="74">
        <f t="shared" ca="1" si="12"/>
        <v>1.7895007462947556E-2</v>
      </c>
      <c r="S115" s="74">
        <f t="shared" ca="1" si="13"/>
        <v>1.548710935420353E-2</v>
      </c>
      <c r="T115" s="75">
        <f t="shared" ca="1" si="8"/>
        <v>0</v>
      </c>
    </row>
    <row r="116" spans="13:20" x14ac:dyDescent="0.2">
      <c r="M116" s="68">
        <f t="shared" ca="1" si="9"/>
        <v>44745</v>
      </c>
      <c r="N116" s="69">
        <f ca="1">_xll.HLV5r3.Financial.Cache.GetValue(IRCurve1, M116)</f>
        <v>0.93447990616402166</v>
      </c>
      <c r="O116" s="70">
        <f t="shared" ca="1" si="10"/>
        <v>1.7895007462953343E-2</v>
      </c>
      <c r="P116" s="70">
        <f t="shared" ca="1" si="11"/>
        <v>1.5508284899338688E-2</v>
      </c>
      <c r="Q116" s="73">
        <f ca="1">_xll.HLV5r3.Financial.Cache.GetValue(IRCurve2, M116)</f>
        <v>0.93447990616402166</v>
      </c>
      <c r="R116" s="74">
        <f t="shared" ca="1" si="12"/>
        <v>1.7895007462953343E-2</v>
      </c>
      <c r="S116" s="74">
        <f t="shared" ca="1" si="13"/>
        <v>1.5508284899338688E-2</v>
      </c>
      <c r="T116" s="75">
        <f t="shared" ca="1" si="8"/>
        <v>0</v>
      </c>
    </row>
    <row r="117" spans="13:20" x14ac:dyDescent="0.2">
      <c r="M117" s="68">
        <f t="shared" ca="1" si="9"/>
        <v>44759</v>
      </c>
      <c r="N117" s="69">
        <f ca="1">_xll.HLV5r3.Financial.Cache.GetValue(IRCurve1, M117)</f>
        <v>0.9338389342030502</v>
      </c>
      <c r="O117" s="70">
        <f t="shared" ca="1" si="10"/>
        <v>1.7895007462947556E-2</v>
      </c>
      <c r="P117" s="70">
        <f t="shared" ca="1" si="11"/>
        <v>1.5529092174123642E-2</v>
      </c>
      <c r="Q117" s="73">
        <f ca="1">_xll.HLV5r3.Financial.Cache.GetValue(IRCurve2, M117)</f>
        <v>0.9338389342030502</v>
      </c>
      <c r="R117" s="74">
        <f t="shared" ca="1" si="12"/>
        <v>1.7895007462947556E-2</v>
      </c>
      <c r="S117" s="74">
        <f t="shared" ca="1" si="13"/>
        <v>1.5529092174123642E-2</v>
      </c>
      <c r="T117" s="75">
        <f t="shared" ca="1" si="8"/>
        <v>0</v>
      </c>
    </row>
    <row r="118" spans="13:20" x14ac:dyDescent="0.2">
      <c r="M118" s="68">
        <f t="shared" ca="1" si="9"/>
        <v>44773</v>
      </c>
      <c r="N118" s="69">
        <f ca="1">_xll.HLV5r3.Financial.Cache.GetValue(IRCurve1, M118)</f>
        <v>0.93319840189311032</v>
      </c>
      <c r="O118" s="70">
        <f t="shared" ca="1" si="10"/>
        <v>1.7895007462947556E-2</v>
      </c>
      <c r="P118" s="70">
        <f t="shared" ca="1" si="11"/>
        <v>1.5549540702791619E-2</v>
      </c>
      <c r="Q118" s="73">
        <f ca="1">_xll.HLV5r3.Financial.Cache.GetValue(IRCurve2, M118)</f>
        <v>0.93319840189311032</v>
      </c>
      <c r="R118" s="74">
        <f t="shared" ca="1" si="12"/>
        <v>1.7895007462947556E-2</v>
      </c>
      <c r="S118" s="74">
        <f t="shared" ca="1" si="13"/>
        <v>1.5549540702791619E-2</v>
      </c>
      <c r="T118" s="75">
        <f t="shared" ca="1" si="8"/>
        <v>0</v>
      </c>
    </row>
    <row r="119" spans="13:20" x14ac:dyDescent="0.2">
      <c r="M119" s="68">
        <f t="shared" ca="1" si="9"/>
        <v>44787</v>
      </c>
      <c r="N119" s="69">
        <f ca="1">_xll.HLV5r3.Financial.Cache.GetValue(IRCurve1, M119)</f>
        <v>0.93255830893263969</v>
      </c>
      <c r="O119" s="70">
        <f t="shared" ca="1" si="10"/>
        <v>1.7895007462947556E-2</v>
      </c>
      <c r="P119" s="70">
        <f t="shared" ca="1" si="11"/>
        <v>1.5569639683960992E-2</v>
      </c>
      <c r="Q119" s="73">
        <f ca="1">_xll.HLV5r3.Financial.Cache.GetValue(IRCurve2, M119)</f>
        <v>0.93255830893263969</v>
      </c>
      <c r="R119" s="74">
        <f t="shared" ca="1" si="12"/>
        <v>1.7895007462947556E-2</v>
      </c>
      <c r="S119" s="74">
        <f t="shared" ca="1" si="13"/>
        <v>1.5569639683960992E-2</v>
      </c>
      <c r="T119" s="75">
        <f t="shared" ca="1" si="8"/>
        <v>0</v>
      </c>
    </row>
    <row r="120" spans="13:20" x14ac:dyDescent="0.2">
      <c r="M120" s="68">
        <f t="shared" ca="1" si="9"/>
        <v>44801</v>
      </c>
      <c r="N120" s="69">
        <f ca="1">_xll.HLV5r3.Financial.Cache.GetValue(IRCurve1, M120)</f>
        <v>0.9319186550202827</v>
      </c>
      <c r="O120" s="70">
        <f t="shared" ca="1" si="10"/>
        <v>1.7895007462947556E-2</v>
      </c>
      <c r="P120" s="70">
        <f t="shared" ca="1" si="11"/>
        <v>1.5589398004432585E-2</v>
      </c>
      <c r="Q120" s="73">
        <f ca="1">_xll.HLV5r3.Financial.Cache.GetValue(IRCurve2, M120)</f>
        <v>0.9319186550202827</v>
      </c>
      <c r="R120" s="74">
        <f t="shared" ca="1" si="12"/>
        <v>1.7895007462947556E-2</v>
      </c>
      <c r="S120" s="74">
        <f t="shared" ca="1" si="13"/>
        <v>1.5589398004432585E-2</v>
      </c>
      <c r="T120" s="75">
        <f t="shared" ca="1" si="8"/>
        <v>0</v>
      </c>
    </row>
    <row r="121" spans="13:20" x14ac:dyDescent="0.2">
      <c r="M121" s="68">
        <f t="shared" ca="1" si="9"/>
        <v>44815</v>
      </c>
      <c r="N121" s="69">
        <f ca="1">_xll.HLV5r3.Financial.Cache.GetValue(IRCurve1, M121)</f>
        <v>0.93127943985489059</v>
      </c>
      <c r="O121" s="70">
        <f t="shared" ca="1" si="10"/>
        <v>1.7895007462947556E-2</v>
      </c>
      <c r="P121" s="70">
        <f t="shared" ca="1" si="11"/>
        <v>1.5608824252291207E-2</v>
      </c>
      <c r="Q121" s="73">
        <f ca="1">_xll.HLV5r3.Financial.Cache.GetValue(IRCurve2, M121)</f>
        <v>0.93127943985489059</v>
      </c>
      <c r="R121" s="74">
        <f t="shared" ca="1" si="12"/>
        <v>1.7895007462947556E-2</v>
      </c>
      <c r="S121" s="74">
        <f t="shared" ca="1" si="13"/>
        <v>1.5608824252291207E-2</v>
      </c>
      <c r="T121" s="75">
        <f t="shared" ca="1" si="8"/>
        <v>0</v>
      </c>
    </row>
    <row r="122" spans="13:20" x14ac:dyDescent="0.2">
      <c r="M122" s="68">
        <f t="shared" ca="1" si="9"/>
        <v>44829</v>
      </c>
      <c r="N122" s="69">
        <f ca="1">_xll.HLV5r3.Financial.Cache.GetValue(IRCurve1, M122)</f>
        <v>0.93064066313552096</v>
      </c>
      <c r="O122" s="70">
        <f t="shared" ca="1" si="10"/>
        <v>1.7895007462953343E-2</v>
      </c>
      <c r="P122" s="70">
        <f t="shared" ca="1" si="11"/>
        <v>1.5627926729352214E-2</v>
      </c>
      <c r="Q122" s="73">
        <f ca="1">_xll.HLV5r3.Financial.Cache.GetValue(IRCurve2, M122)</f>
        <v>0.93064066313552096</v>
      </c>
      <c r="R122" s="74">
        <f t="shared" ca="1" si="12"/>
        <v>1.7895007462953343E-2</v>
      </c>
      <c r="S122" s="74">
        <f t="shared" ca="1" si="13"/>
        <v>1.5627926729352214E-2</v>
      </c>
      <c r="T122" s="75">
        <f t="shared" ca="1" si="8"/>
        <v>0</v>
      </c>
    </row>
    <row r="123" spans="13:20" x14ac:dyDescent="0.2">
      <c r="M123" s="68">
        <f t="shared" ca="1" si="9"/>
        <v>44843</v>
      </c>
      <c r="N123" s="69">
        <f ca="1">_xll.HLV5r3.Financial.Cache.GetValue(IRCurve1, M123)</f>
        <v>0.93000232456143817</v>
      </c>
      <c r="O123" s="70">
        <f t="shared" ref="O123:O186" ca="1" si="14">(N122/N123-1)*365/(M123-M122)</f>
        <v>1.7895007462947556E-2</v>
      </c>
      <c r="P123" s="70">
        <f t="shared" ca="1" si="11"/>
        <v>1.5646713462990694E-2</v>
      </c>
      <c r="Q123" s="73">
        <f ca="1">_xll.HLV5r3.Financial.Cache.GetValue(IRCurve2, M123)</f>
        <v>0.93000232456143817</v>
      </c>
      <c r="R123" s="74">
        <f t="shared" ca="1" si="12"/>
        <v>1.7895007462947556E-2</v>
      </c>
      <c r="S123" s="74">
        <f t="shared" ca="1" si="13"/>
        <v>1.5646713462990694E-2</v>
      </c>
      <c r="T123" s="75">
        <f t="shared" ca="1" si="8"/>
        <v>0</v>
      </c>
    </row>
    <row r="124" spans="13:20" x14ac:dyDescent="0.2">
      <c r="M124" s="68">
        <f t="shared" ca="1" si="9"/>
        <v>44857</v>
      </c>
      <c r="N124" s="69">
        <f ca="1">_xll.HLV5r3.Financial.Cache.GetValue(IRCurve1, M124)</f>
        <v>0.9293644238321126</v>
      </c>
      <c r="O124" s="70">
        <f t="shared" ca="1" si="14"/>
        <v>1.7895007462947556E-2</v>
      </c>
      <c r="P124" s="70">
        <f t="shared" ca="1" si="11"/>
        <v>1.5665192217389191E-2</v>
      </c>
      <c r="Q124" s="73">
        <f ca="1">_xll.HLV5r3.Financial.Cache.GetValue(IRCurve2, M124)</f>
        <v>0.9293644238321126</v>
      </c>
      <c r="R124" s="74">
        <f t="shared" ca="1" si="12"/>
        <v>1.7895007462947556E-2</v>
      </c>
      <c r="S124" s="74">
        <f t="shared" ca="1" si="13"/>
        <v>1.5665192217389191E-2</v>
      </c>
      <c r="T124" s="75">
        <f t="shared" ca="1" si="8"/>
        <v>0</v>
      </c>
    </row>
    <row r="125" spans="13:20" x14ac:dyDescent="0.2">
      <c r="M125" s="68">
        <f t="shared" ca="1" si="9"/>
        <v>44871</v>
      </c>
      <c r="N125" s="69">
        <f ca="1">_xll.HLV5r3.Financial.Cache.GetValue(IRCurve1, M125)</f>
        <v>0.9287269606472206</v>
      </c>
      <c r="O125" s="70">
        <f t="shared" ca="1" si="14"/>
        <v>1.7895007462953343E-2</v>
      </c>
      <c r="P125" s="70">
        <f t="shared" ca="1" si="11"/>
        <v>1.568337050423653E-2</v>
      </c>
      <c r="Q125" s="73">
        <f ca="1">_xll.HLV5r3.Financial.Cache.GetValue(IRCurve2, M125)</f>
        <v>0.9287269606472206</v>
      </c>
      <c r="R125" s="74">
        <f t="shared" ca="1" si="12"/>
        <v>1.7895007462953343E-2</v>
      </c>
      <c r="S125" s="74">
        <f t="shared" ca="1" si="13"/>
        <v>1.568337050423653E-2</v>
      </c>
      <c r="T125" s="75">
        <f t="shared" ca="1" si="8"/>
        <v>0</v>
      </c>
    </row>
    <row r="126" spans="13:20" x14ac:dyDescent="0.2">
      <c r="M126" s="68">
        <f t="shared" ca="1" si="9"/>
        <v>44885</v>
      </c>
      <c r="N126" s="69">
        <f ca="1">_xll.HLV5r3.Financial.Cache.GetValue(IRCurve1, M126)</f>
        <v>0.92808993470664503</v>
      </c>
      <c r="O126" s="70">
        <f t="shared" ca="1" si="14"/>
        <v>1.7895007462947556E-2</v>
      </c>
      <c r="P126" s="70">
        <f t="shared" ca="1" si="11"/>
        <v>1.5701255592908886E-2</v>
      </c>
      <c r="Q126" s="73">
        <f ca="1">_xll.HLV5r3.Financial.Cache.GetValue(IRCurve2, M126)</f>
        <v>0.92808993470664503</v>
      </c>
      <c r="R126" s="74">
        <f t="shared" ca="1" si="12"/>
        <v>1.7895007462947556E-2</v>
      </c>
      <c r="S126" s="74">
        <f t="shared" ca="1" si="13"/>
        <v>1.5701255592908886E-2</v>
      </c>
      <c r="T126" s="75">
        <f t="shared" ca="1" si="8"/>
        <v>0</v>
      </c>
    </row>
    <row r="127" spans="13:20" x14ac:dyDescent="0.2">
      <c r="M127" s="68">
        <f t="shared" ca="1" si="9"/>
        <v>44899</v>
      </c>
      <c r="N127" s="69">
        <f ca="1">_xll.HLV5r3.Financial.Cache.GetValue(IRCurve1, M127)</f>
        <v>0.92745334571047422</v>
      </c>
      <c r="O127" s="70">
        <f t="shared" ca="1" si="14"/>
        <v>1.7895007462947556E-2</v>
      </c>
      <c r="P127" s="70">
        <f t="shared" ca="1" si="11"/>
        <v>1.571885452016247E-2</v>
      </c>
      <c r="Q127" s="73">
        <f ca="1">_xll.HLV5r3.Financial.Cache.GetValue(IRCurve2, M127)</f>
        <v>0.92745334571047422</v>
      </c>
      <c r="R127" s="74">
        <f t="shared" ca="1" si="12"/>
        <v>1.7895007462947556E-2</v>
      </c>
      <c r="S127" s="74">
        <f t="shared" ca="1" si="13"/>
        <v>1.571885452016247E-2</v>
      </c>
      <c r="T127" s="75">
        <f t="shared" ca="1" si="8"/>
        <v>0</v>
      </c>
    </row>
    <row r="128" spans="13:20" x14ac:dyDescent="0.2">
      <c r="M128" s="68">
        <f t="shared" ca="1" si="9"/>
        <v>44913</v>
      </c>
      <c r="N128" s="69">
        <f ca="1">_xll.HLV5r3.Financial.Cache.GetValue(IRCurve1, M128)</f>
        <v>0.92681719335900214</v>
      </c>
      <c r="O128" s="70">
        <f t="shared" ca="1" si="14"/>
        <v>1.7895007462953343E-2</v>
      </c>
      <c r="P128" s="70">
        <f t="shared" ca="1" si="11"/>
        <v>1.5736174099364435E-2</v>
      </c>
      <c r="Q128" s="73">
        <f ca="1">_xll.HLV5r3.Financial.Cache.GetValue(IRCurve2, M128)</f>
        <v>0.92681719335900214</v>
      </c>
      <c r="R128" s="74">
        <f t="shared" ca="1" si="12"/>
        <v>1.7895007462953343E-2</v>
      </c>
      <c r="S128" s="74">
        <f t="shared" ca="1" si="13"/>
        <v>1.5736174099364435E-2</v>
      </c>
      <c r="T128" s="75">
        <f t="shared" ca="1" si="8"/>
        <v>0</v>
      </c>
    </row>
    <row r="129" spans="13:20" x14ac:dyDescent="0.2">
      <c r="M129" s="68">
        <f t="shared" ca="1" si="9"/>
        <v>44927</v>
      </c>
      <c r="N129" s="69">
        <f ca="1">_xll.HLV5r3.Financial.Cache.GetValue(IRCurve1, M129)</f>
        <v>0.92618147735272871</v>
      </c>
      <c r="O129" s="70">
        <f t="shared" ca="1" si="14"/>
        <v>1.7895007462947556E-2</v>
      </c>
      <c r="P129" s="70">
        <f t="shared" ca="1" si="11"/>
        <v>1.5753220929287614E-2</v>
      </c>
      <c r="Q129" s="73">
        <f ca="1">_xll.HLV5r3.Financial.Cache.GetValue(IRCurve2, M129)</f>
        <v>0.92618147735272871</v>
      </c>
      <c r="R129" s="74">
        <f t="shared" ca="1" si="12"/>
        <v>1.7895007462947556E-2</v>
      </c>
      <c r="S129" s="74">
        <f t="shared" ca="1" si="13"/>
        <v>1.5753220929287614E-2</v>
      </c>
      <c r="T129" s="75">
        <f t="shared" ca="1" si="8"/>
        <v>0</v>
      </c>
    </row>
    <row r="130" spans="13:20" x14ac:dyDescent="0.2">
      <c r="M130" s="68">
        <f t="shared" ca="1" si="9"/>
        <v>44941</v>
      </c>
      <c r="N130" s="69">
        <f ca="1">_xll.HLV5r3.Financial.Cache.GetValue(IRCurve1, M130)</f>
        <v>0.92554619739235888</v>
      </c>
      <c r="O130" s="70">
        <f t="shared" ca="1" si="14"/>
        <v>1.7895007462953343E-2</v>
      </c>
      <c r="P130" s="70">
        <f t="shared" ca="1" si="11"/>
        <v>1.577000140249326E-2</v>
      </c>
      <c r="Q130" s="73">
        <f ca="1">_xll.HLV5r3.Financial.Cache.GetValue(IRCurve2, M130)</f>
        <v>0.92554619739235888</v>
      </c>
      <c r="R130" s="74">
        <f t="shared" ca="1" si="12"/>
        <v>1.7895007462953343E-2</v>
      </c>
      <c r="S130" s="74">
        <f t="shared" ca="1" si="13"/>
        <v>1.577000140249326E-2</v>
      </c>
      <c r="T130" s="75">
        <f t="shared" ca="1" si="8"/>
        <v>0</v>
      </c>
    </row>
    <row r="131" spans="13:20" x14ac:dyDescent="0.2">
      <c r="M131" s="68">
        <f t="shared" ca="1" si="9"/>
        <v>44955</v>
      </c>
      <c r="N131" s="69">
        <f ca="1">_xll.HLV5r3.Financial.Cache.GetValue(IRCurve1, M131)</f>
        <v>0.92491135317880313</v>
      </c>
      <c r="O131" s="70">
        <f t="shared" ca="1" si="14"/>
        <v>1.7895007462953343E-2</v>
      </c>
      <c r="P131" s="70">
        <f t="shared" ca="1" si="11"/>
        <v>1.5786521713323631E-2</v>
      </c>
      <c r="Q131" s="73">
        <f ca="1">_xll.HLV5r3.Financial.Cache.GetValue(IRCurve2, M131)</f>
        <v>0.92491135317880313</v>
      </c>
      <c r="R131" s="74">
        <f t="shared" ca="1" si="12"/>
        <v>1.7895007462953343E-2</v>
      </c>
      <c r="S131" s="74">
        <f t="shared" ca="1" si="13"/>
        <v>1.5786521713323631E-2</v>
      </c>
      <c r="T131" s="75">
        <f t="shared" ref="T131:T194" ca="1" si="15">S131-P131</f>
        <v>0</v>
      </c>
    </row>
    <row r="132" spans="13:20" x14ac:dyDescent="0.2">
      <c r="M132" s="68">
        <f t="shared" ref="M132:M195" ca="1" si="16">M131+14</f>
        <v>44969</v>
      </c>
      <c r="N132" s="69">
        <f ca="1">_xll.HLV5r3.Financial.Cache.GetValue(IRCurve1, M132)</f>
        <v>0.9242769444131772</v>
      </c>
      <c r="O132" s="70">
        <f t="shared" ca="1" si="14"/>
        <v>1.7895007462947556E-2</v>
      </c>
      <c r="P132" s="70">
        <f t="shared" ref="P132:P195" ca="1" si="17">-LN(N132)/(M132-$M$2)*365.25</f>
        <v>1.5802787865525816E-2</v>
      </c>
      <c r="Q132" s="73">
        <f ca="1">_xll.HLV5r3.Financial.Cache.GetValue(IRCurve2, M132)</f>
        <v>0.9242769444131772</v>
      </c>
      <c r="R132" s="74">
        <f t="shared" ref="R132:R195" ca="1" si="18">(Q131/Q132-1)*365/(M132-M131)</f>
        <v>1.7895007462947556E-2</v>
      </c>
      <c r="S132" s="74">
        <f t="shared" ref="S132:S195" ca="1" si="19">-LN(Q132)/(M132-$M$2)*365.25</f>
        <v>1.5802787865525816E-2</v>
      </c>
      <c r="T132" s="75">
        <f t="shared" ca="1" si="15"/>
        <v>0</v>
      </c>
    </row>
    <row r="133" spans="13:20" x14ac:dyDescent="0.2">
      <c r="M133" s="68">
        <f t="shared" ca="1" si="16"/>
        <v>44983</v>
      </c>
      <c r="N133" s="69">
        <f ca="1">_xll.HLV5r3.Financial.Cache.GetValue(IRCurve1, M133)</f>
        <v>0.92360181516847517</v>
      </c>
      <c r="O133" s="70">
        <f t="shared" ca="1" si="14"/>
        <v>1.9057545785054714E-2</v>
      </c>
      <c r="P133" s="70">
        <f t="shared" ca="1" si="17"/>
        <v>1.5827679807269627E-2</v>
      </c>
      <c r="Q133" s="73">
        <f ca="1">_xll.HLV5r3.Financial.Cache.GetValue(IRCurve2, M133)</f>
        <v>0.92360181516847517</v>
      </c>
      <c r="R133" s="74">
        <f t="shared" ca="1" si="18"/>
        <v>1.9057545785054714E-2</v>
      </c>
      <c r="S133" s="74">
        <f t="shared" ca="1" si="19"/>
        <v>1.5827679807269627E-2</v>
      </c>
      <c r="T133" s="75">
        <f t="shared" ca="1" si="15"/>
        <v>0</v>
      </c>
    </row>
    <row r="134" spans="13:20" x14ac:dyDescent="0.2">
      <c r="M134" s="68">
        <f t="shared" ca="1" si="16"/>
        <v>44997</v>
      </c>
      <c r="N134" s="69">
        <f ca="1">_xll.HLV5r3.Financial.Cache.GetValue(IRCurve1, M134)</f>
        <v>0.92285315766337184</v>
      </c>
      <c r="O134" s="70">
        <f t="shared" ca="1" si="14"/>
        <v>2.1150245308999321E-2</v>
      </c>
      <c r="P134" s="70">
        <f t="shared" ca="1" si="17"/>
        <v>1.5868047017485835E-2</v>
      </c>
      <c r="Q134" s="73">
        <f ca="1">_xll.HLV5r3.Financial.Cache.GetValue(IRCurve2, M134)</f>
        <v>0.92285315766337184</v>
      </c>
      <c r="R134" s="74">
        <f t="shared" ca="1" si="18"/>
        <v>2.1150245308999321E-2</v>
      </c>
      <c r="S134" s="74">
        <f t="shared" ca="1" si="19"/>
        <v>1.5868047017485835E-2</v>
      </c>
      <c r="T134" s="75">
        <f t="shared" ca="1" si="15"/>
        <v>0</v>
      </c>
    </row>
    <row r="135" spans="13:20" x14ac:dyDescent="0.2">
      <c r="M135" s="68">
        <f t="shared" ca="1" si="16"/>
        <v>45011</v>
      </c>
      <c r="N135" s="69">
        <f ca="1">_xll.HLV5r3.Financial.Cache.GetValue(IRCurve1, M135)</f>
        <v>0.92210510700859161</v>
      </c>
      <c r="O135" s="70">
        <f t="shared" ca="1" si="14"/>
        <v>2.1150245308999321E-2</v>
      </c>
      <c r="P135" s="70">
        <f t="shared" ca="1" si="17"/>
        <v>1.5907807201984505E-2</v>
      </c>
      <c r="Q135" s="73">
        <f ca="1">_xll.HLV5r3.Financial.Cache.GetValue(IRCurve2, M135)</f>
        <v>0.92210510700859161</v>
      </c>
      <c r="R135" s="74">
        <f t="shared" ca="1" si="18"/>
        <v>2.1150245308999321E-2</v>
      </c>
      <c r="S135" s="74">
        <f t="shared" ca="1" si="19"/>
        <v>1.5907807201984505E-2</v>
      </c>
      <c r="T135" s="75">
        <f t="shared" ca="1" si="15"/>
        <v>0</v>
      </c>
    </row>
    <row r="136" spans="13:20" x14ac:dyDescent="0.2">
      <c r="M136" s="68">
        <f t="shared" ca="1" si="16"/>
        <v>45025</v>
      </c>
      <c r="N136" s="69">
        <f ca="1">_xll.HLV5r3.Financial.Cache.GetValue(IRCurve1, M136)</f>
        <v>0.92135766271223085</v>
      </c>
      <c r="O136" s="70">
        <f t="shared" ca="1" si="14"/>
        <v>2.1150245308999321E-2</v>
      </c>
      <c r="P136" s="70">
        <f t="shared" ca="1" si="17"/>
        <v>1.5946973950893645E-2</v>
      </c>
      <c r="Q136" s="73">
        <f ca="1">_xll.HLV5r3.Financial.Cache.GetValue(IRCurve2, M136)</f>
        <v>0.92135766271223085</v>
      </c>
      <c r="R136" s="74">
        <f t="shared" ca="1" si="18"/>
        <v>2.1150245308999321E-2</v>
      </c>
      <c r="S136" s="74">
        <f t="shared" ca="1" si="19"/>
        <v>1.5946973950893645E-2</v>
      </c>
      <c r="T136" s="75">
        <f t="shared" ca="1" si="15"/>
        <v>0</v>
      </c>
    </row>
    <row r="137" spans="13:20" x14ac:dyDescent="0.2">
      <c r="M137" s="68">
        <f t="shared" ca="1" si="16"/>
        <v>45039</v>
      </c>
      <c r="N137" s="69">
        <f ca="1">_xll.HLV5r3.Financial.Cache.GetValue(IRCurve1, M137)</f>
        <v>0.92061082428278473</v>
      </c>
      <c r="O137" s="70">
        <f t="shared" ca="1" si="14"/>
        <v>2.1150245308999321E-2</v>
      </c>
      <c r="P137" s="70">
        <f t="shared" ca="1" si="17"/>
        <v>1.5985560451670804E-2</v>
      </c>
      <c r="Q137" s="73">
        <f ca="1">_xll.HLV5r3.Financial.Cache.GetValue(IRCurve2, M137)</f>
        <v>0.92061082428278473</v>
      </c>
      <c r="R137" s="74">
        <f t="shared" ca="1" si="18"/>
        <v>2.1150245308999321E-2</v>
      </c>
      <c r="S137" s="74">
        <f t="shared" ca="1" si="19"/>
        <v>1.5985560451670804E-2</v>
      </c>
      <c r="T137" s="75">
        <f t="shared" ca="1" si="15"/>
        <v>0</v>
      </c>
    </row>
    <row r="138" spans="13:20" x14ac:dyDescent="0.2">
      <c r="M138" s="68">
        <f t="shared" ca="1" si="16"/>
        <v>45053</v>
      </c>
      <c r="N138" s="69">
        <f ca="1">_xll.HLV5r3.Financial.Cache.GetValue(IRCurve1, M138)</f>
        <v>0.91986459122914688</v>
      </c>
      <c r="O138" s="70">
        <f t="shared" ca="1" si="14"/>
        <v>2.1150245308999321E-2</v>
      </c>
      <c r="P138" s="70">
        <f t="shared" ca="1" si="17"/>
        <v>1.6023579503907103E-2</v>
      </c>
      <c r="Q138" s="73">
        <f ca="1">_xll.HLV5r3.Financial.Cache.GetValue(IRCurve2, M138)</f>
        <v>0.91986459122914688</v>
      </c>
      <c r="R138" s="74">
        <f t="shared" ca="1" si="18"/>
        <v>2.1150245308999321E-2</v>
      </c>
      <c r="S138" s="74">
        <f t="shared" ca="1" si="19"/>
        <v>1.6023579503907103E-2</v>
      </c>
      <c r="T138" s="75">
        <f t="shared" ca="1" si="15"/>
        <v>0</v>
      </c>
    </row>
    <row r="139" spans="13:20" x14ac:dyDescent="0.2">
      <c r="M139" s="68">
        <f t="shared" ca="1" si="16"/>
        <v>45067</v>
      </c>
      <c r="N139" s="69">
        <f ca="1">_xll.HLV5r3.Financial.Cache.GetValue(IRCurve1, M139)</f>
        <v>0.91911896306060881</v>
      </c>
      <c r="O139" s="70">
        <f t="shared" ca="1" si="14"/>
        <v>2.1150245308999321E-2</v>
      </c>
      <c r="P139" s="70">
        <f t="shared" ca="1" si="17"/>
        <v>1.6061043533483029E-2</v>
      </c>
      <c r="Q139" s="73">
        <f ca="1">_xll.HLV5r3.Financial.Cache.GetValue(IRCurve2, M139)</f>
        <v>0.91911896306060881</v>
      </c>
      <c r="R139" s="74">
        <f t="shared" ca="1" si="18"/>
        <v>2.1150245308999321E-2</v>
      </c>
      <c r="S139" s="74">
        <f t="shared" ca="1" si="19"/>
        <v>1.6061043533483029E-2</v>
      </c>
      <c r="T139" s="75">
        <f t="shared" ca="1" si="15"/>
        <v>0</v>
      </c>
    </row>
    <row r="140" spans="13:20" x14ac:dyDescent="0.2">
      <c r="M140" s="68">
        <f t="shared" ca="1" si="16"/>
        <v>45081</v>
      </c>
      <c r="N140" s="69">
        <f ca="1">_xll.HLV5r3.Financial.Cache.GetValue(IRCurve1, M140)</f>
        <v>0.91837393928685995</v>
      </c>
      <c r="O140" s="70">
        <f t="shared" ca="1" si="14"/>
        <v>2.1150245308999321E-2</v>
      </c>
      <c r="P140" s="70">
        <f t="shared" ca="1" si="17"/>
        <v>1.6097964606108579E-2</v>
      </c>
      <c r="Q140" s="73">
        <f ca="1">_xll.HLV5r3.Financial.Cache.GetValue(IRCurve2, M140)</f>
        <v>0.91837393928685995</v>
      </c>
      <c r="R140" s="74">
        <f t="shared" ca="1" si="18"/>
        <v>2.1150245308999321E-2</v>
      </c>
      <c r="S140" s="74">
        <f t="shared" ca="1" si="19"/>
        <v>1.6097964606108579E-2</v>
      </c>
      <c r="T140" s="75">
        <f t="shared" ca="1" si="15"/>
        <v>0</v>
      </c>
    </row>
    <row r="141" spans="13:20" x14ac:dyDescent="0.2">
      <c r="M141" s="68">
        <f t="shared" ca="1" si="16"/>
        <v>45095</v>
      </c>
      <c r="N141" s="69">
        <f ca="1">_xll.HLV5r3.Financial.Cache.GetValue(IRCurve1, M141)</f>
        <v>0.91762951941798709</v>
      </c>
      <c r="O141" s="70">
        <f t="shared" ca="1" si="14"/>
        <v>2.1150245308999321E-2</v>
      </c>
      <c r="P141" s="70">
        <f t="shared" ca="1" si="17"/>
        <v>1.6134354440279091E-2</v>
      </c>
      <c r="Q141" s="73">
        <f ca="1">_xll.HLV5r3.Financial.Cache.GetValue(IRCurve2, M141)</f>
        <v>0.91762951941798709</v>
      </c>
      <c r="R141" s="74">
        <f t="shared" ca="1" si="18"/>
        <v>2.1150245308999321E-2</v>
      </c>
      <c r="S141" s="74">
        <f t="shared" ca="1" si="19"/>
        <v>1.6134354440279091E-2</v>
      </c>
      <c r="T141" s="75">
        <f t="shared" ca="1" si="15"/>
        <v>0</v>
      </c>
    </row>
    <row r="142" spans="13:20" x14ac:dyDescent="0.2">
      <c r="M142" s="68">
        <f t="shared" ca="1" si="16"/>
        <v>45109</v>
      </c>
      <c r="N142" s="69">
        <f ca="1">_xll.HLV5r3.Financial.Cache.GetValue(IRCurve1, M142)</f>
        <v>0.91688570296447425</v>
      </c>
      <c r="O142" s="70">
        <f t="shared" ca="1" si="14"/>
        <v>2.1150245308999321E-2</v>
      </c>
      <c r="P142" s="70">
        <f t="shared" ca="1" si="17"/>
        <v>1.6170224419675732E-2</v>
      </c>
      <c r="Q142" s="73">
        <f ca="1">_xll.HLV5r3.Financial.Cache.GetValue(IRCurve2, M142)</f>
        <v>0.91688570296447425</v>
      </c>
      <c r="R142" s="74">
        <f t="shared" ca="1" si="18"/>
        <v>2.1150245308999321E-2</v>
      </c>
      <c r="S142" s="74">
        <f t="shared" ca="1" si="19"/>
        <v>1.6170224419675732E-2</v>
      </c>
      <c r="T142" s="75">
        <f t="shared" ca="1" si="15"/>
        <v>0</v>
      </c>
    </row>
    <row r="143" spans="13:20" x14ac:dyDescent="0.2">
      <c r="M143" s="68">
        <f t="shared" ca="1" si="16"/>
        <v>45123</v>
      </c>
      <c r="N143" s="69">
        <f ca="1">_xll.HLV5r3.Financial.Cache.GetValue(IRCurve1, M143)</f>
        <v>0.91614248943720211</v>
      </c>
      <c r="O143" s="70">
        <f t="shared" ca="1" si="14"/>
        <v>2.1150245308999321E-2</v>
      </c>
      <c r="P143" s="70">
        <f t="shared" ca="1" si="17"/>
        <v>1.6205585605038382E-2</v>
      </c>
      <c r="Q143" s="73">
        <f ca="1">_xll.HLV5r3.Financial.Cache.GetValue(IRCurve2, M143)</f>
        <v>0.91614248943720211</v>
      </c>
      <c r="R143" s="74">
        <f t="shared" ca="1" si="18"/>
        <v>2.1150245308999321E-2</v>
      </c>
      <c r="S143" s="74">
        <f t="shared" ca="1" si="19"/>
        <v>1.6205585605038382E-2</v>
      </c>
      <c r="T143" s="75">
        <f t="shared" ca="1" si="15"/>
        <v>0</v>
      </c>
    </row>
    <row r="144" spans="13:20" x14ac:dyDescent="0.2">
      <c r="M144" s="68">
        <f t="shared" ca="1" si="16"/>
        <v>45137</v>
      </c>
      <c r="N144" s="69">
        <f ca="1">_xll.HLV5r3.Financial.Cache.GetValue(IRCurve1, M144)</f>
        <v>0.91539987834744796</v>
      </c>
      <c r="O144" s="70">
        <f t="shared" ca="1" si="14"/>
        <v>2.1150245308999321E-2</v>
      </c>
      <c r="P144" s="70">
        <f t="shared" ca="1" si="17"/>
        <v>1.6240448745536758E-2</v>
      </c>
      <c r="Q144" s="73">
        <f ca="1">_xll.HLV5r3.Financial.Cache.GetValue(IRCurve2, M144)</f>
        <v>0.91539987834744796</v>
      </c>
      <c r="R144" s="74">
        <f t="shared" ca="1" si="18"/>
        <v>2.1150245308999321E-2</v>
      </c>
      <c r="S144" s="74">
        <f t="shared" ca="1" si="19"/>
        <v>1.6240448745536758E-2</v>
      </c>
      <c r="T144" s="75">
        <f t="shared" ca="1" si="15"/>
        <v>0</v>
      </c>
    </row>
    <row r="145" spans="13:20" x14ac:dyDescent="0.2">
      <c r="M145" s="68">
        <f t="shared" ca="1" si="16"/>
        <v>45151</v>
      </c>
      <c r="N145" s="69">
        <f ca="1">_xll.HLV5r3.Financial.Cache.GetValue(IRCurve1, M145)</f>
        <v>0.91465786920688508</v>
      </c>
      <c r="O145" s="70">
        <f t="shared" ca="1" si="14"/>
        <v>2.1150245308999321E-2</v>
      </c>
      <c r="P145" s="70">
        <f t="shared" ca="1" si="17"/>
        <v>1.6274824289664532E-2</v>
      </c>
      <c r="Q145" s="73">
        <f ca="1">_xll.HLV5r3.Financial.Cache.GetValue(IRCurve2, M145)</f>
        <v>0.91465786920688508</v>
      </c>
      <c r="R145" s="74">
        <f t="shared" ca="1" si="18"/>
        <v>2.1150245308999321E-2</v>
      </c>
      <c r="S145" s="74">
        <f t="shared" ca="1" si="19"/>
        <v>1.6274824289664532E-2</v>
      </c>
      <c r="T145" s="75">
        <f t="shared" ca="1" si="15"/>
        <v>0</v>
      </c>
    </row>
    <row r="146" spans="13:20" x14ac:dyDescent="0.2">
      <c r="M146" s="68">
        <f t="shared" ca="1" si="16"/>
        <v>45165</v>
      </c>
      <c r="N146" s="69">
        <f ca="1">_xll.HLV5r3.Financial.Cache.GetValue(IRCurve1, M146)</f>
        <v>0.91391646152758266</v>
      </c>
      <c r="O146" s="70">
        <f t="shared" ca="1" si="14"/>
        <v>2.1150245308999321E-2</v>
      </c>
      <c r="P146" s="70">
        <f t="shared" ca="1" si="17"/>
        <v>1.6308722395679421E-2</v>
      </c>
      <c r="Q146" s="73">
        <f ca="1">_xll.HLV5r3.Financial.Cache.GetValue(IRCurve2, M146)</f>
        <v>0.91391646152758266</v>
      </c>
      <c r="R146" s="74">
        <f t="shared" ca="1" si="18"/>
        <v>2.1150245308999321E-2</v>
      </c>
      <c r="S146" s="74">
        <f t="shared" ca="1" si="19"/>
        <v>1.6308722395679421E-2</v>
      </c>
      <c r="T146" s="75">
        <f t="shared" ca="1" si="15"/>
        <v>0</v>
      </c>
    </row>
    <row r="147" spans="13:20" x14ac:dyDescent="0.2">
      <c r="M147" s="68">
        <f t="shared" ca="1" si="16"/>
        <v>45179</v>
      </c>
      <c r="N147" s="69">
        <f ca="1">_xll.HLV5r3.Financial.Cache.GetValue(IRCurve1, M147)</f>
        <v>0.91317565482200547</v>
      </c>
      <c r="O147" s="70">
        <f t="shared" ca="1" si="14"/>
        <v>2.1150245308999321E-2</v>
      </c>
      <c r="P147" s="70">
        <f t="shared" ca="1" si="17"/>
        <v>1.6342152941611343E-2</v>
      </c>
      <c r="Q147" s="73">
        <f ca="1">_xll.HLV5r3.Financial.Cache.GetValue(IRCurve2, M147)</f>
        <v>0.91317565482200547</v>
      </c>
      <c r="R147" s="74">
        <f t="shared" ca="1" si="18"/>
        <v>2.1150245308999321E-2</v>
      </c>
      <c r="S147" s="74">
        <f t="shared" ca="1" si="19"/>
        <v>1.6342152941611343E-2</v>
      </c>
      <c r="T147" s="75">
        <f t="shared" ca="1" si="15"/>
        <v>0</v>
      </c>
    </row>
    <row r="148" spans="13:20" x14ac:dyDescent="0.2">
      <c r="M148" s="68">
        <f t="shared" ca="1" si="16"/>
        <v>45193</v>
      </c>
      <c r="N148" s="69">
        <f ca="1">_xll.HLV5r3.Financial.Cache.GetValue(IRCurve1, M148)</f>
        <v>0.91243544860301329</v>
      </c>
      <c r="O148" s="70">
        <f t="shared" ca="1" si="14"/>
        <v>2.1150245308999321E-2</v>
      </c>
      <c r="P148" s="70">
        <f t="shared" ca="1" si="17"/>
        <v>1.6375125534859279E-2</v>
      </c>
      <c r="Q148" s="73">
        <f ca="1">_xll.HLV5r3.Financial.Cache.GetValue(IRCurve2, M148)</f>
        <v>0.91243544860301329</v>
      </c>
      <c r="R148" s="74">
        <f t="shared" ca="1" si="18"/>
        <v>2.1150245308999321E-2</v>
      </c>
      <c r="S148" s="74">
        <f t="shared" ca="1" si="19"/>
        <v>1.6375125534859279E-2</v>
      </c>
      <c r="T148" s="75">
        <f t="shared" ca="1" si="15"/>
        <v>0</v>
      </c>
    </row>
    <row r="149" spans="13:20" x14ac:dyDescent="0.2">
      <c r="M149" s="68">
        <f t="shared" ca="1" si="16"/>
        <v>45207</v>
      </c>
      <c r="N149" s="69">
        <f ca="1">_xll.HLV5r3.Financial.Cache.GetValue(IRCurve1, M149)</f>
        <v>0.91169584238386092</v>
      </c>
      <c r="O149" s="70">
        <f t="shared" ca="1" si="14"/>
        <v>2.1150245308999321E-2</v>
      </c>
      <c r="P149" s="70">
        <f t="shared" ca="1" si="17"/>
        <v>1.640764952139636E-2</v>
      </c>
      <c r="Q149" s="73">
        <f ca="1">_xll.HLV5r3.Financial.Cache.GetValue(IRCurve2, M149)</f>
        <v>0.91169584238386092</v>
      </c>
      <c r="R149" s="74">
        <f t="shared" ca="1" si="18"/>
        <v>2.1150245308999321E-2</v>
      </c>
      <c r="S149" s="74">
        <f t="shared" ca="1" si="19"/>
        <v>1.640764952139636E-2</v>
      </c>
      <c r="T149" s="75">
        <f t="shared" ca="1" si="15"/>
        <v>0</v>
      </c>
    </row>
    <row r="150" spans="13:20" x14ac:dyDescent="0.2">
      <c r="M150" s="68">
        <f t="shared" ca="1" si="16"/>
        <v>45221</v>
      </c>
      <c r="N150" s="69">
        <f ca="1">_xll.HLV5r3.Financial.Cache.GetValue(IRCurve1, M150)</f>
        <v>0.91095683567819774</v>
      </c>
      <c r="O150" s="70">
        <f t="shared" ca="1" si="14"/>
        <v>2.1150245308999321E-2</v>
      </c>
      <c r="P150" s="70">
        <f t="shared" ca="1" si="17"/>
        <v>1.643973399460185E-2</v>
      </c>
      <c r="Q150" s="73">
        <f ca="1">_xll.HLV5r3.Financial.Cache.GetValue(IRCurve2, M150)</f>
        <v>0.91095683567819774</v>
      </c>
      <c r="R150" s="74">
        <f t="shared" ca="1" si="18"/>
        <v>2.1150245308999321E-2</v>
      </c>
      <c r="S150" s="74">
        <f t="shared" ca="1" si="19"/>
        <v>1.643973399460185E-2</v>
      </c>
      <c r="T150" s="75">
        <f t="shared" ca="1" si="15"/>
        <v>0</v>
      </c>
    </row>
    <row r="151" spans="13:20" x14ac:dyDescent="0.2">
      <c r="M151" s="68">
        <f t="shared" ca="1" si="16"/>
        <v>45235</v>
      </c>
      <c r="N151" s="69">
        <f ca="1">_xll.HLV5r3.Financial.Cache.GetValue(IRCurve1, M151)</f>
        <v>0.91021842800006725</v>
      </c>
      <c r="O151" s="70">
        <f t="shared" ca="1" si="14"/>
        <v>2.1150245308999321E-2</v>
      </c>
      <c r="P151" s="70">
        <f t="shared" ca="1" si="17"/>
        <v>1.6471387803737469E-2</v>
      </c>
      <c r="Q151" s="73">
        <f ca="1">_xll.HLV5r3.Financial.Cache.GetValue(IRCurve2, M151)</f>
        <v>0.91021842800006725</v>
      </c>
      <c r="R151" s="74">
        <f t="shared" ca="1" si="18"/>
        <v>2.1150245308999321E-2</v>
      </c>
      <c r="S151" s="74">
        <f t="shared" ca="1" si="19"/>
        <v>1.6471387803737469E-2</v>
      </c>
      <c r="T151" s="75">
        <f t="shared" ca="1" si="15"/>
        <v>0</v>
      </c>
    </row>
    <row r="152" spans="13:20" x14ac:dyDescent="0.2">
      <c r="M152" s="68">
        <f t="shared" ca="1" si="16"/>
        <v>45249</v>
      </c>
      <c r="N152" s="69">
        <f ca="1">_xll.HLV5r3.Financial.Cache.GetValue(IRCurve1, M152)</f>
        <v>0.90948061886390696</v>
      </c>
      <c r="O152" s="70">
        <f t="shared" ca="1" si="14"/>
        <v>2.1150245308999321E-2</v>
      </c>
      <c r="P152" s="70">
        <f t="shared" ca="1" si="17"/>
        <v>1.6502619562084594E-2</v>
      </c>
      <c r="Q152" s="73">
        <f ca="1">_xll.HLV5r3.Financial.Cache.GetValue(IRCurve2, M152)</f>
        <v>0.90948061886390696</v>
      </c>
      <c r="R152" s="74">
        <f t="shared" ca="1" si="18"/>
        <v>2.1150245308999321E-2</v>
      </c>
      <c r="S152" s="74">
        <f t="shared" ca="1" si="19"/>
        <v>1.6502619562084594E-2</v>
      </c>
      <c r="T152" s="75">
        <f t="shared" ca="1" si="15"/>
        <v>0</v>
      </c>
    </row>
    <row r="153" spans="13:20" x14ac:dyDescent="0.2">
      <c r="M153" s="68">
        <f t="shared" ca="1" si="16"/>
        <v>45263</v>
      </c>
      <c r="N153" s="69">
        <f ca="1">_xll.HLV5r3.Financial.Cache.GetValue(IRCurve1, M153)</f>
        <v>0.90874340778454765</v>
      </c>
      <c r="O153" s="70">
        <f t="shared" ca="1" si="14"/>
        <v>2.1150245309005111E-2</v>
      </c>
      <c r="P153" s="70">
        <f t="shared" ca="1" si="17"/>
        <v>1.6533437654758284E-2</v>
      </c>
      <c r="Q153" s="73">
        <f ca="1">_xll.HLV5r3.Financial.Cache.GetValue(IRCurve2, M153)</f>
        <v>0.90874340778454765</v>
      </c>
      <c r="R153" s="74">
        <f t="shared" ca="1" si="18"/>
        <v>2.1150245309005111E-2</v>
      </c>
      <c r="S153" s="74">
        <f t="shared" ca="1" si="19"/>
        <v>1.6533437654758284E-2</v>
      </c>
      <c r="T153" s="75">
        <f t="shared" ca="1" si="15"/>
        <v>0</v>
      </c>
    </row>
    <row r="154" spans="13:20" x14ac:dyDescent="0.2">
      <c r="M154" s="68">
        <f t="shared" ca="1" si="16"/>
        <v>45277</v>
      </c>
      <c r="N154" s="69">
        <f ca="1">_xll.HLV5r3.Financial.Cache.GetValue(IRCurve1, M154)</f>
        <v>0.90800679427721398</v>
      </c>
      <c r="O154" s="70">
        <f t="shared" ca="1" si="14"/>
        <v>2.1150245308999321E-2</v>
      </c>
      <c r="P154" s="70">
        <f t="shared" ca="1" si="17"/>
        <v>1.6563850246212545E-2</v>
      </c>
      <c r="Q154" s="73">
        <f ca="1">_xll.HLV5r3.Financial.Cache.GetValue(IRCurve2, M154)</f>
        <v>0.90800679427721398</v>
      </c>
      <c r="R154" s="74">
        <f t="shared" ca="1" si="18"/>
        <v>2.1150245308999321E-2</v>
      </c>
      <c r="S154" s="74">
        <f t="shared" ca="1" si="19"/>
        <v>1.6563850246212545E-2</v>
      </c>
      <c r="T154" s="75">
        <f t="shared" ca="1" si="15"/>
        <v>0</v>
      </c>
    </row>
    <row r="155" spans="13:20" x14ac:dyDescent="0.2">
      <c r="M155" s="68">
        <f t="shared" ca="1" si="16"/>
        <v>45291</v>
      </c>
      <c r="N155" s="69">
        <f ca="1">_xll.HLV5r3.Financial.Cache.GetValue(IRCurve1, M155)</f>
        <v>0.90727077785752286</v>
      </c>
      <c r="O155" s="70">
        <f t="shared" ca="1" si="14"/>
        <v>2.1150245308999321E-2</v>
      </c>
      <c r="P155" s="70">
        <f t="shared" ca="1" si="17"/>
        <v>1.6593865287451749E-2</v>
      </c>
      <c r="Q155" s="73">
        <f ca="1">_xll.HLV5r3.Financial.Cache.GetValue(IRCurve2, M155)</f>
        <v>0.90727077785752286</v>
      </c>
      <c r="R155" s="74">
        <f t="shared" ca="1" si="18"/>
        <v>2.1150245308999321E-2</v>
      </c>
      <c r="S155" s="74">
        <f t="shared" ca="1" si="19"/>
        <v>1.6593865287451749E-2</v>
      </c>
      <c r="T155" s="75">
        <f t="shared" ca="1" si="15"/>
        <v>0</v>
      </c>
    </row>
    <row r="156" spans="13:20" x14ac:dyDescent="0.2">
      <c r="M156" s="68">
        <f t="shared" ca="1" si="16"/>
        <v>45305</v>
      </c>
      <c r="N156" s="69">
        <f ca="1">_xll.HLV5r3.Financial.Cache.GetValue(IRCurve1, M156)</f>
        <v>0.90653535804148444</v>
      </c>
      <c r="O156" s="70">
        <f t="shared" ca="1" si="14"/>
        <v>2.1150245308999321E-2</v>
      </c>
      <c r="P156" s="70">
        <f t="shared" ca="1" si="17"/>
        <v>1.6623490522960558E-2</v>
      </c>
      <c r="Q156" s="73">
        <f ca="1">_xll.HLV5r3.Financial.Cache.GetValue(IRCurve2, M156)</f>
        <v>0.90653535804148444</v>
      </c>
      <c r="R156" s="74">
        <f t="shared" ca="1" si="18"/>
        <v>2.1150245308999321E-2</v>
      </c>
      <c r="S156" s="74">
        <f t="shared" ca="1" si="19"/>
        <v>1.6623490522960558E-2</v>
      </c>
      <c r="T156" s="75">
        <f t="shared" ca="1" si="15"/>
        <v>0</v>
      </c>
    </row>
    <row r="157" spans="13:20" x14ac:dyDescent="0.2">
      <c r="M157" s="68">
        <f t="shared" ca="1" si="16"/>
        <v>45319</v>
      </c>
      <c r="N157" s="69">
        <f ca="1">_xll.HLV5r3.Financial.Cache.GetValue(IRCurve1, M157)</f>
        <v>0.90580053434550079</v>
      </c>
      <c r="O157" s="70">
        <f t="shared" ca="1" si="14"/>
        <v>2.1150245308999321E-2</v>
      </c>
      <c r="P157" s="70">
        <f t="shared" ca="1" si="17"/>
        <v>1.6652733497366037E-2</v>
      </c>
      <c r="Q157" s="73">
        <f ca="1">_xll.HLV5r3.Financial.Cache.GetValue(IRCurve2, M157)</f>
        <v>0.90580053434550079</v>
      </c>
      <c r="R157" s="74">
        <f t="shared" ca="1" si="18"/>
        <v>2.1150245308999321E-2</v>
      </c>
      <c r="S157" s="74">
        <f t="shared" ca="1" si="19"/>
        <v>1.6652733497366037E-2</v>
      </c>
      <c r="T157" s="75">
        <f t="shared" ca="1" si="15"/>
        <v>0</v>
      </c>
    </row>
    <row r="158" spans="13:20" x14ac:dyDescent="0.2">
      <c r="M158" s="68">
        <f t="shared" ca="1" si="16"/>
        <v>45333</v>
      </c>
      <c r="N158" s="69">
        <f ca="1">_xll.HLV5r3.Financial.Cache.GetValue(IRCurve1, M158)</f>
        <v>0.9050663062863662</v>
      </c>
      <c r="O158" s="70">
        <f t="shared" ca="1" si="14"/>
        <v>2.1150245308999321E-2</v>
      </c>
      <c r="P158" s="70">
        <f t="shared" ca="1" si="17"/>
        <v>1.6681601561843225E-2</v>
      </c>
      <c r="Q158" s="73">
        <f ca="1">_xll.HLV5r3.Financial.Cache.GetValue(IRCurve2, M158)</f>
        <v>0.9050663062863662</v>
      </c>
      <c r="R158" s="74">
        <f t="shared" ca="1" si="18"/>
        <v>2.1150245308999321E-2</v>
      </c>
      <c r="S158" s="74">
        <f t="shared" ca="1" si="19"/>
        <v>1.6681601561843225E-2</v>
      </c>
      <c r="T158" s="75">
        <f t="shared" ca="1" si="15"/>
        <v>0</v>
      </c>
    </row>
    <row r="159" spans="13:20" x14ac:dyDescent="0.2">
      <c r="M159" s="68">
        <f t="shared" ca="1" si="16"/>
        <v>45347</v>
      </c>
      <c r="N159" s="69">
        <f ca="1">_xll.HLV5r3.Financial.Cache.GetValue(IRCurve1, M159)</f>
        <v>0.90433267338126644</v>
      </c>
      <c r="O159" s="70">
        <f t="shared" ca="1" si="14"/>
        <v>2.1150245308999321E-2</v>
      </c>
      <c r="P159" s="70">
        <f t="shared" ca="1" si="17"/>
        <v>1.6710101880276135E-2</v>
      </c>
      <c r="Q159" s="73">
        <f ca="1">_xll.HLV5r3.Financial.Cache.GetValue(IRCurve2, M159)</f>
        <v>0.90433267338126644</v>
      </c>
      <c r="R159" s="74">
        <f t="shared" ca="1" si="18"/>
        <v>2.1150245308999321E-2</v>
      </c>
      <c r="S159" s="74">
        <f t="shared" ca="1" si="19"/>
        <v>1.6710101880276135E-2</v>
      </c>
      <c r="T159" s="75">
        <f t="shared" ca="1" si="15"/>
        <v>0</v>
      </c>
    </row>
    <row r="160" spans="13:20" x14ac:dyDescent="0.2">
      <c r="M160" s="68">
        <f t="shared" ca="1" si="16"/>
        <v>45361</v>
      </c>
      <c r="N160" s="69">
        <f ca="1">_xll.HLV5r3.Financial.Cache.GetValue(IRCurve1, M160)</f>
        <v>0.90359963514777886</v>
      </c>
      <c r="O160" s="70">
        <f t="shared" ca="1" si="14"/>
        <v>2.1150245308999321E-2</v>
      </c>
      <c r="P160" s="70">
        <f t="shared" ca="1" si="17"/>
        <v>1.6738241435184566E-2</v>
      </c>
      <c r="Q160" s="73">
        <f ca="1">_xll.HLV5r3.Financial.Cache.GetValue(IRCurve2, M160)</f>
        <v>0.90359963514777886</v>
      </c>
      <c r="R160" s="74">
        <f t="shared" ca="1" si="18"/>
        <v>2.1150245308999321E-2</v>
      </c>
      <c r="S160" s="74">
        <f t="shared" ca="1" si="19"/>
        <v>1.6738241435184566E-2</v>
      </c>
      <c r="T160" s="75">
        <f t="shared" ca="1" si="15"/>
        <v>0</v>
      </c>
    </row>
    <row r="161" spans="13:20" x14ac:dyDescent="0.2">
      <c r="M161" s="68">
        <f t="shared" ca="1" si="16"/>
        <v>45375</v>
      </c>
      <c r="N161" s="69">
        <f ca="1">_xll.HLV5r3.Financial.Cache.GetValue(IRCurve1, M161)</f>
        <v>0.9028671911038717</v>
      </c>
      <c r="O161" s="70">
        <f t="shared" ca="1" si="14"/>
        <v>2.1150245308999321E-2</v>
      </c>
      <c r="P161" s="70">
        <f t="shared" ca="1" si="17"/>
        <v>1.6766027033427479E-2</v>
      </c>
      <c r="Q161" s="73">
        <f ca="1">_xll.HLV5r3.Financial.Cache.GetValue(IRCurve2, M161)</f>
        <v>0.9028671911038717</v>
      </c>
      <c r="R161" s="74">
        <f t="shared" ca="1" si="18"/>
        <v>2.1150245308999321E-2</v>
      </c>
      <c r="S161" s="74">
        <f t="shared" ca="1" si="19"/>
        <v>1.6766027033427479E-2</v>
      </c>
      <c r="T161" s="75">
        <f t="shared" ca="1" si="15"/>
        <v>0</v>
      </c>
    </row>
    <row r="162" spans="13:20" x14ac:dyDescent="0.2">
      <c r="M162" s="68">
        <f t="shared" ca="1" si="16"/>
        <v>45389</v>
      </c>
      <c r="N162" s="69">
        <f ca="1">_xll.HLV5r3.Financial.Cache.GetValue(IRCurve1, M162)</f>
        <v>0.90213534076790391</v>
      </c>
      <c r="O162" s="70">
        <f t="shared" ca="1" si="14"/>
        <v>2.1150245308999321E-2</v>
      </c>
      <c r="P162" s="70">
        <f t="shared" ca="1" si="17"/>
        <v>1.6793465311692367E-2</v>
      </c>
      <c r="Q162" s="73">
        <f ca="1">_xll.HLV5r3.Financial.Cache.GetValue(IRCurve2, M162)</f>
        <v>0.90213534076790391</v>
      </c>
      <c r="R162" s="74">
        <f t="shared" ca="1" si="18"/>
        <v>2.1150245308999321E-2</v>
      </c>
      <c r="S162" s="74">
        <f t="shared" ca="1" si="19"/>
        <v>1.6793465311692367E-2</v>
      </c>
      <c r="T162" s="75">
        <f t="shared" ca="1" si="15"/>
        <v>0</v>
      </c>
    </row>
    <row r="163" spans="13:20" x14ac:dyDescent="0.2">
      <c r="M163" s="68">
        <f t="shared" ca="1" si="16"/>
        <v>45403</v>
      </c>
      <c r="N163" s="69">
        <f ca="1">_xll.HLV5r3.Financial.Cache.GetValue(IRCurve1, M163)</f>
        <v>0.90140408365862501</v>
      </c>
      <c r="O163" s="70">
        <f t="shared" ca="1" si="14"/>
        <v>2.1150245308999321E-2</v>
      </c>
      <c r="P163" s="70">
        <f t="shared" ca="1" si="17"/>
        <v>1.6820562741780048E-2</v>
      </c>
      <c r="Q163" s="73">
        <f ca="1">_xll.HLV5r3.Financial.Cache.GetValue(IRCurve2, M163)</f>
        <v>0.90140408365862501</v>
      </c>
      <c r="R163" s="74">
        <f t="shared" ca="1" si="18"/>
        <v>2.1150245308999321E-2</v>
      </c>
      <c r="S163" s="74">
        <f t="shared" ca="1" si="19"/>
        <v>1.6820562741780048E-2</v>
      </c>
      <c r="T163" s="75">
        <f t="shared" ca="1" si="15"/>
        <v>0</v>
      </c>
    </row>
    <row r="164" spans="13:20" x14ac:dyDescent="0.2">
      <c r="M164" s="68">
        <f t="shared" ca="1" si="16"/>
        <v>45417</v>
      </c>
      <c r="N164" s="69">
        <f ca="1">_xll.HLV5r3.Financial.Cache.GetValue(IRCurve1, M164)</f>
        <v>0.90067341929517453</v>
      </c>
      <c r="O164" s="70">
        <f t="shared" ca="1" si="14"/>
        <v>2.1150245308999321E-2</v>
      </c>
      <c r="P164" s="70">
        <f t="shared" ca="1" si="17"/>
        <v>1.6847325635693799E-2</v>
      </c>
      <c r="Q164" s="73">
        <f ca="1">_xll.HLV5r3.Financial.Cache.GetValue(IRCurve2, M164)</f>
        <v>0.90067341929517453</v>
      </c>
      <c r="R164" s="74">
        <f t="shared" ca="1" si="18"/>
        <v>2.1150245308999321E-2</v>
      </c>
      <c r="S164" s="74">
        <f t="shared" ca="1" si="19"/>
        <v>1.6847325635693799E-2</v>
      </c>
      <c r="T164" s="75">
        <f t="shared" ca="1" si="15"/>
        <v>0</v>
      </c>
    </row>
    <row r="165" spans="13:20" x14ac:dyDescent="0.2">
      <c r="M165" s="68">
        <f t="shared" ca="1" si="16"/>
        <v>45431</v>
      </c>
      <c r="N165" s="69">
        <f ca="1">_xll.HLV5r3.Financial.Cache.GetValue(IRCurve1, M165)</f>
        <v>0.89994334719708169</v>
      </c>
      <c r="O165" s="70">
        <f t="shared" ca="1" si="14"/>
        <v>2.1150245308999321E-2</v>
      </c>
      <c r="P165" s="70">
        <f t="shared" ca="1" si="17"/>
        <v>1.687376015054113E-2</v>
      </c>
      <c r="Q165" s="73">
        <f ca="1">_xll.HLV5r3.Financial.Cache.GetValue(IRCurve2, M165)</f>
        <v>0.89994334719708169</v>
      </c>
      <c r="R165" s="74">
        <f t="shared" ca="1" si="18"/>
        <v>2.1150245308999321E-2</v>
      </c>
      <c r="S165" s="74">
        <f t="shared" ca="1" si="19"/>
        <v>1.687376015054113E-2</v>
      </c>
      <c r="T165" s="75">
        <f t="shared" ca="1" si="15"/>
        <v>0</v>
      </c>
    </row>
    <row r="166" spans="13:20" x14ac:dyDescent="0.2">
      <c r="M166" s="68">
        <f t="shared" ca="1" si="16"/>
        <v>45445</v>
      </c>
      <c r="N166" s="69">
        <f ca="1">_xll.HLV5r3.Financial.Cache.GetValue(IRCurve1, M166)</f>
        <v>0.8992138668842653</v>
      </c>
      <c r="O166" s="70">
        <f t="shared" ca="1" si="14"/>
        <v>2.1150245308999321E-2</v>
      </c>
      <c r="P166" s="70">
        <f t="shared" ca="1" si="17"/>
        <v>1.6899872293256173E-2</v>
      </c>
      <c r="Q166" s="73">
        <f ca="1">_xll.HLV5r3.Financial.Cache.GetValue(IRCurve2, M166)</f>
        <v>0.8992138668842653</v>
      </c>
      <c r="R166" s="74">
        <f t="shared" ca="1" si="18"/>
        <v>2.1150245308999321E-2</v>
      </c>
      <c r="S166" s="74">
        <f t="shared" ca="1" si="19"/>
        <v>1.6899872293256173E-2</v>
      </c>
      <c r="T166" s="75">
        <f t="shared" ca="1" si="15"/>
        <v>0</v>
      </c>
    </row>
    <row r="167" spans="13:20" x14ac:dyDescent="0.2">
      <c r="M167" s="68">
        <f t="shared" ca="1" si="16"/>
        <v>45459</v>
      </c>
      <c r="N167" s="69">
        <f ca="1">_xll.HLV5r3.Financial.Cache.GetValue(IRCurve1, M167)</f>
        <v>0.89848497787703319</v>
      </c>
      <c r="O167" s="70">
        <f t="shared" ca="1" si="14"/>
        <v>2.1150245308999321E-2</v>
      </c>
      <c r="P167" s="70">
        <f t="shared" ca="1" si="17"/>
        <v>1.6925667925150437E-2</v>
      </c>
      <c r="Q167" s="73">
        <f ca="1">_xll.HLV5r3.Financial.Cache.GetValue(IRCurve2, M167)</f>
        <v>0.89848497787703319</v>
      </c>
      <c r="R167" s="74">
        <f t="shared" ca="1" si="18"/>
        <v>2.1150245308999321E-2</v>
      </c>
      <c r="S167" s="74">
        <f t="shared" ca="1" si="19"/>
        <v>1.6925667925150437E-2</v>
      </c>
      <c r="T167" s="75">
        <f t="shared" ca="1" si="15"/>
        <v>0</v>
      </c>
    </row>
    <row r="168" spans="13:20" x14ac:dyDescent="0.2">
      <c r="M168" s="68">
        <f t="shared" ca="1" si="16"/>
        <v>45473</v>
      </c>
      <c r="N168" s="69">
        <f ca="1">_xll.HLV5r3.Financial.Cache.GetValue(IRCurve1, M168)</f>
        <v>0.89775667969608219</v>
      </c>
      <c r="O168" s="70">
        <f t="shared" ca="1" si="14"/>
        <v>2.1150245308999321E-2</v>
      </c>
      <c r="P168" s="70">
        <f t="shared" ca="1" si="17"/>
        <v>1.695115276629898E-2</v>
      </c>
      <c r="Q168" s="73">
        <f ca="1">_xll.HLV5r3.Financial.Cache.GetValue(IRCurve2, M168)</f>
        <v>0.89775667969608219</v>
      </c>
      <c r="R168" s="74">
        <f t="shared" ca="1" si="18"/>
        <v>2.1150245308999321E-2</v>
      </c>
      <c r="S168" s="74">
        <f t="shared" ca="1" si="19"/>
        <v>1.695115276629898E-2</v>
      </c>
      <c r="T168" s="75">
        <f t="shared" ca="1" si="15"/>
        <v>0</v>
      </c>
    </row>
    <row r="169" spans="13:20" x14ac:dyDescent="0.2">
      <c r="M169" s="68">
        <f t="shared" ca="1" si="16"/>
        <v>45487</v>
      </c>
      <c r="N169" s="69">
        <f ca="1">_xll.HLV5r3.Financial.Cache.GetValue(IRCurve1, M169)</f>
        <v>0.89702897186249753</v>
      </c>
      <c r="O169" s="70">
        <f t="shared" ca="1" si="14"/>
        <v>2.1150245308999321E-2</v>
      </c>
      <c r="P169" s="70">
        <f t="shared" ca="1" si="17"/>
        <v>1.6976332399769097E-2</v>
      </c>
      <c r="Q169" s="73">
        <f ca="1">_xll.HLV5r3.Financial.Cache.GetValue(IRCurve2, M169)</f>
        <v>0.89702897186249753</v>
      </c>
      <c r="R169" s="74">
        <f t="shared" ca="1" si="18"/>
        <v>2.1150245308999321E-2</v>
      </c>
      <c r="S169" s="74">
        <f t="shared" ca="1" si="19"/>
        <v>1.6976332399769097E-2</v>
      </c>
      <c r="T169" s="75">
        <f t="shared" ca="1" si="15"/>
        <v>0</v>
      </c>
    </row>
    <row r="170" spans="13:20" x14ac:dyDescent="0.2">
      <c r="M170" s="68">
        <f t="shared" ca="1" si="16"/>
        <v>45501</v>
      </c>
      <c r="N170" s="69">
        <f ca="1">_xll.HLV5r3.Financial.Cache.GetValue(IRCurve1, M170)</f>
        <v>0.89630185389775263</v>
      </c>
      <c r="O170" s="70">
        <f t="shared" ca="1" si="14"/>
        <v>2.1150245308999321E-2</v>
      </c>
      <c r="P170" s="70">
        <f t="shared" ca="1" si="17"/>
        <v>1.7001212275697907E-2</v>
      </c>
      <c r="Q170" s="73">
        <f ca="1">_xll.HLV5r3.Financial.Cache.GetValue(IRCurve2, M170)</f>
        <v>0.89630185389775263</v>
      </c>
      <c r="R170" s="74">
        <f t="shared" ca="1" si="18"/>
        <v>2.1150245308999321E-2</v>
      </c>
      <c r="S170" s="74">
        <f t="shared" ca="1" si="19"/>
        <v>1.7001212275697907E-2</v>
      </c>
      <c r="T170" s="75">
        <f t="shared" ca="1" si="15"/>
        <v>0</v>
      </c>
    </row>
    <row r="171" spans="13:20" x14ac:dyDescent="0.2">
      <c r="M171" s="68">
        <f t="shared" ca="1" si="16"/>
        <v>45515</v>
      </c>
      <c r="N171" s="69">
        <f ca="1">_xll.HLV5r3.Financial.Cache.GetValue(IRCurve1, M171)</f>
        <v>0.89557532532370887</v>
      </c>
      <c r="O171" s="70">
        <f t="shared" ca="1" si="14"/>
        <v>2.1150245308999321E-2</v>
      </c>
      <c r="P171" s="70">
        <f t="shared" ca="1" si="17"/>
        <v>1.702579771522519E-2</v>
      </c>
      <c r="Q171" s="73">
        <f ca="1">_xll.HLV5r3.Financial.Cache.GetValue(IRCurve2, M171)</f>
        <v>0.89557532532370887</v>
      </c>
      <c r="R171" s="74">
        <f t="shared" ca="1" si="18"/>
        <v>2.1150245308999321E-2</v>
      </c>
      <c r="S171" s="74">
        <f t="shared" ca="1" si="19"/>
        <v>1.702579771522519E-2</v>
      </c>
      <c r="T171" s="75">
        <f t="shared" ca="1" si="15"/>
        <v>0</v>
      </c>
    </row>
    <row r="172" spans="13:20" x14ac:dyDescent="0.2">
      <c r="M172" s="68">
        <f t="shared" ca="1" si="16"/>
        <v>45529</v>
      </c>
      <c r="N172" s="69">
        <f ca="1">_xll.HLV5r3.Financial.Cache.GetValue(IRCurve1, M172)</f>
        <v>0.89484938566261518</v>
      </c>
      <c r="O172" s="70">
        <f t="shared" ca="1" si="14"/>
        <v>2.1150245308999321E-2</v>
      </c>
      <c r="P172" s="70">
        <f t="shared" ca="1" si="17"/>
        <v>1.7050093914287443E-2</v>
      </c>
      <c r="Q172" s="73">
        <f ca="1">_xll.HLV5r3.Financial.Cache.GetValue(IRCurve2, M172)</f>
        <v>0.89484938566261518</v>
      </c>
      <c r="R172" s="74">
        <f t="shared" ca="1" si="18"/>
        <v>2.1150245308999321E-2</v>
      </c>
      <c r="S172" s="74">
        <f t="shared" ca="1" si="19"/>
        <v>1.7050093914287443E-2</v>
      </c>
      <c r="T172" s="75">
        <f t="shared" ca="1" si="15"/>
        <v>0</v>
      </c>
    </row>
    <row r="173" spans="13:20" x14ac:dyDescent="0.2">
      <c r="M173" s="68">
        <f t="shared" ca="1" si="16"/>
        <v>45543</v>
      </c>
      <c r="N173" s="69">
        <f ca="1">_xll.HLV5r3.Financial.Cache.GetValue(IRCurve1, M173)</f>
        <v>0.89412403443710764</v>
      </c>
      <c r="O173" s="70">
        <f t="shared" ca="1" si="14"/>
        <v>2.1150245308999321E-2</v>
      </c>
      <c r="P173" s="70">
        <f t="shared" ca="1" si="17"/>
        <v>1.70741059472788E-2</v>
      </c>
      <c r="Q173" s="73">
        <f ca="1">_xll.HLV5r3.Financial.Cache.GetValue(IRCurve2, M173)</f>
        <v>0.89412403443710764</v>
      </c>
      <c r="R173" s="74">
        <f t="shared" ca="1" si="18"/>
        <v>2.1150245308999321E-2</v>
      </c>
      <c r="S173" s="74">
        <f t="shared" ca="1" si="19"/>
        <v>1.70741059472788E-2</v>
      </c>
      <c r="T173" s="75">
        <f t="shared" ca="1" si="15"/>
        <v>0</v>
      </c>
    </row>
    <row r="174" spans="13:20" x14ac:dyDescent="0.2">
      <c r="M174" s="68">
        <f t="shared" ca="1" si="16"/>
        <v>45557</v>
      </c>
      <c r="N174" s="69">
        <f ca="1">_xll.HLV5r3.Financial.Cache.GetValue(IRCurve1, M174)</f>
        <v>0.89339927117020945</v>
      </c>
      <c r="O174" s="70">
        <f t="shared" ca="1" si="14"/>
        <v>2.1150245308999321E-2</v>
      </c>
      <c r="P174" s="70">
        <f t="shared" ca="1" si="17"/>
        <v>1.7097838770584205E-2</v>
      </c>
      <c r="Q174" s="73">
        <f ca="1">_xll.HLV5r3.Financial.Cache.GetValue(IRCurve2, M174)</f>
        <v>0.89339927117020945</v>
      </c>
      <c r="R174" s="74">
        <f t="shared" ca="1" si="18"/>
        <v>2.1150245308999321E-2</v>
      </c>
      <c r="S174" s="74">
        <f t="shared" ca="1" si="19"/>
        <v>1.7097838770584205E-2</v>
      </c>
      <c r="T174" s="75">
        <f t="shared" ca="1" si="15"/>
        <v>0</v>
      </c>
    </row>
    <row r="175" spans="13:20" x14ac:dyDescent="0.2">
      <c r="M175" s="68">
        <f t="shared" ca="1" si="16"/>
        <v>45571</v>
      </c>
      <c r="N175" s="69">
        <f ca="1">_xll.HLV5r3.Financial.Cache.GetValue(IRCurve1, M175)</f>
        <v>0.8926750953853303</v>
      </c>
      <c r="O175" s="70">
        <f t="shared" ca="1" si="14"/>
        <v>2.1150245308999321E-2</v>
      </c>
      <c r="P175" s="70">
        <f t="shared" ca="1" si="17"/>
        <v>1.712129722599013E-2</v>
      </c>
      <c r="Q175" s="73">
        <f ca="1">_xll.HLV5r3.Financial.Cache.GetValue(IRCurve2, M175)</f>
        <v>0.8926750953853303</v>
      </c>
      <c r="R175" s="74">
        <f t="shared" ca="1" si="18"/>
        <v>2.1150245308999321E-2</v>
      </c>
      <c r="S175" s="74">
        <f t="shared" ca="1" si="19"/>
        <v>1.712129722599013E-2</v>
      </c>
      <c r="T175" s="75">
        <f t="shared" ca="1" si="15"/>
        <v>0</v>
      </c>
    </row>
    <row r="176" spans="13:20" x14ac:dyDescent="0.2">
      <c r="M176" s="68">
        <f t="shared" ca="1" si="16"/>
        <v>45585</v>
      </c>
      <c r="N176" s="69">
        <f ca="1">_xll.HLV5r3.Financial.Cache.GetValue(IRCurve1, M176)</f>
        <v>0.89195150660626632</v>
      </c>
      <c r="O176" s="70">
        <f t="shared" ca="1" si="14"/>
        <v>2.1150245308999321E-2</v>
      </c>
      <c r="P176" s="70">
        <f t="shared" ca="1" si="17"/>
        <v>1.7144486043977589E-2</v>
      </c>
      <c r="Q176" s="73">
        <f ca="1">_xll.HLV5r3.Financial.Cache.GetValue(IRCurve2, M176)</f>
        <v>0.89195150660626632</v>
      </c>
      <c r="R176" s="74">
        <f t="shared" ca="1" si="18"/>
        <v>2.1150245308999321E-2</v>
      </c>
      <c r="S176" s="74">
        <f t="shared" ca="1" si="19"/>
        <v>1.7144486043977589E-2</v>
      </c>
      <c r="T176" s="75">
        <f t="shared" ca="1" si="15"/>
        <v>0</v>
      </c>
    </row>
    <row r="177" spans="13:20" x14ac:dyDescent="0.2">
      <c r="M177" s="68">
        <f t="shared" ca="1" si="16"/>
        <v>45599</v>
      </c>
      <c r="N177" s="69">
        <f ca="1">_xll.HLV5r3.Financial.Cache.GetValue(IRCurve1, M177)</f>
        <v>0.89122850435719947</v>
      </c>
      <c r="O177" s="70">
        <f t="shared" ca="1" si="14"/>
        <v>2.1150245308999321E-2</v>
      </c>
      <c r="P177" s="70">
        <f t="shared" ca="1" si="17"/>
        <v>1.7167409846902348E-2</v>
      </c>
      <c r="Q177" s="73">
        <f ca="1">_xll.HLV5r3.Financial.Cache.GetValue(IRCurve2, M177)</f>
        <v>0.89122850435719947</v>
      </c>
      <c r="R177" s="74">
        <f t="shared" ca="1" si="18"/>
        <v>2.1150245308999321E-2</v>
      </c>
      <c r="S177" s="74">
        <f t="shared" ca="1" si="19"/>
        <v>1.7167409846902348E-2</v>
      </c>
      <c r="T177" s="75">
        <f t="shared" ca="1" si="15"/>
        <v>0</v>
      </c>
    </row>
    <row r="178" spans="13:20" x14ac:dyDescent="0.2">
      <c r="M178" s="68">
        <f t="shared" ca="1" si="16"/>
        <v>45613</v>
      </c>
      <c r="N178" s="69">
        <f ca="1">_xll.HLV5r3.Financial.Cache.GetValue(IRCurve1, M178)</f>
        <v>0.89050608816269761</v>
      </c>
      <c r="O178" s="70">
        <f t="shared" ca="1" si="14"/>
        <v>2.1150245308999321E-2</v>
      </c>
      <c r="P178" s="70">
        <f t="shared" ca="1" si="17"/>
        <v>1.7190073152066585E-2</v>
      </c>
      <c r="Q178" s="73">
        <f ca="1">_xll.HLV5r3.Financial.Cache.GetValue(IRCurve2, M178)</f>
        <v>0.89050608816269761</v>
      </c>
      <c r="R178" s="74">
        <f t="shared" ca="1" si="18"/>
        <v>2.1150245308999321E-2</v>
      </c>
      <c r="S178" s="74">
        <f t="shared" ca="1" si="19"/>
        <v>1.7190073152066585E-2</v>
      </c>
      <c r="T178" s="75">
        <f t="shared" ca="1" si="15"/>
        <v>0</v>
      </c>
    </row>
    <row r="179" spans="13:20" x14ac:dyDescent="0.2">
      <c r="M179" s="68">
        <f t="shared" ca="1" si="16"/>
        <v>45627</v>
      </c>
      <c r="N179" s="69">
        <f ca="1">_xll.HLV5r3.Financial.Cache.GetValue(IRCurve1, M179)</f>
        <v>0.88978425754771373</v>
      </c>
      <c r="O179" s="70">
        <f t="shared" ca="1" si="14"/>
        <v>2.1150245308999321E-2</v>
      </c>
      <c r="P179" s="70">
        <f t="shared" ca="1" si="17"/>
        <v>1.7212480374686614E-2</v>
      </c>
      <c r="Q179" s="73">
        <f ca="1">_xll.HLV5r3.Financial.Cache.GetValue(IRCurve2, M179)</f>
        <v>0.88978425754771373</v>
      </c>
      <c r="R179" s="74">
        <f t="shared" ca="1" si="18"/>
        <v>2.1150245308999321E-2</v>
      </c>
      <c r="S179" s="74">
        <f t="shared" ca="1" si="19"/>
        <v>1.7212480374686614E-2</v>
      </c>
      <c r="T179" s="75">
        <f t="shared" ca="1" si="15"/>
        <v>0</v>
      </c>
    </row>
    <row r="180" spans="13:20" x14ac:dyDescent="0.2">
      <c r="M180" s="68">
        <f t="shared" ca="1" si="16"/>
        <v>45641</v>
      </c>
      <c r="N180" s="69">
        <f ca="1">_xll.HLV5r3.Financial.Cache.GetValue(IRCurve1, M180)</f>
        <v>0.88906301203758631</v>
      </c>
      <c r="O180" s="70">
        <f t="shared" ca="1" si="14"/>
        <v>2.1150245308999321E-2</v>
      </c>
      <c r="P180" s="70">
        <f t="shared" ca="1" si="17"/>
        <v>1.7234635830760316E-2</v>
      </c>
      <c r="Q180" s="73">
        <f ca="1">_xll.HLV5r3.Financial.Cache.GetValue(IRCurve2, M180)</f>
        <v>0.88906301203758631</v>
      </c>
      <c r="R180" s="74">
        <f t="shared" ca="1" si="18"/>
        <v>2.1150245308999321E-2</v>
      </c>
      <c r="S180" s="74">
        <f t="shared" ca="1" si="19"/>
        <v>1.7234635830760316E-2</v>
      </c>
      <c r="T180" s="75">
        <f t="shared" ca="1" si="15"/>
        <v>0</v>
      </c>
    </row>
    <row r="181" spans="13:20" x14ac:dyDescent="0.2">
      <c r="M181" s="68">
        <f t="shared" ca="1" si="16"/>
        <v>45655</v>
      </c>
      <c r="N181" s="69">
        <f ca="1">_xll.HLV5r3.Financial.Cache.GetValue(IRCurve1, M181)</f>
        <v>0.88834235115803795</v>
      </c>
      <c r="O181" s="70">
        <f t="shared" ca="1" si="14"/>
        <v>2.1150245308999321E-2</v>
      </c>
      <c r="P181" s="70">
        <f t="shared" ca="1" si="17"/>
        <v>1.7256543739838811E-2</v>
      </c>
      <c r="Q181" s="73">
        <f ca="1">_xll.HLV5r3.Financial.Cache.GetValue(IRCurve2, M181)</f>
        <v>0.88834235115803795</v>
      </c>
      <c r="R181" s="74">
        <f t="shared" ca="1" si="18"/>
        <v>2.1150245308999321E-2</v>
      </c>
      <c r="S181" s="74">
        <f t="shared" ca="1" si="19"/>
        <v>1.7256543739838811E-2</v>
      </c>
      <c r="T181" s="75">
        <f t="shared" ca="1" si="15"/>
        <v>0</v>
      </c>
    </row>
    <row r="182" spans="13:20" x14ac:dyDescent="0.2">
      <c r="M182" s="68">
        <f t="shared" ca="1" si="16"/>
        <v>45669</v>
      </c>
      <c r="N182" s="69">
        <f ca="1">_xll.HLV5r3.Financial.Cache.GetValue(IRCurve1, M182)</f>
        <v>0.88762227443517627</v>
      </c>
      <c r="O182" s="70">
        <f t="shared" ca="1" si="14"/>
        <v>2.1150245308999321E-2</v>
      </c>
      <c r="P182" s="70">
        <f t="shared" ca="1" si="17"/>
        <v>1.7278208227705313E-2</v>
      </c>
      <c r="Q182" s="73">
        <f ca="1">_xll.HLV5r3.Financial.Cache.GetValue(IRCurve2, M182)</f>
        <v>0.88762227443517627</v>
      </c>
      <c r="R182" s="74">
        <f t="shared" ca="1" si="18"/>
        <v>2.1150245308999321E-2</v>
      </c>
      <c r="S182" s="74">
        <f t="shared" ca="1" si="19"/>
        <v>1.7278208227705313E-2</v>
      </c>
      <c r="T182" s="75">
        <f t="shared" ca="1" si="15"/>
        <v>0</v>
      </c>
    </row>
    <row r="183" spans="13:20" x14ac:dyDescent="0.2">
      <c r="M183" s="68">
        <f t="shared" ca="1" si="16"/>
        <v>45683</v>
      </c>
      <c r="N183" s="69">
        <f ca="1">_xll.HLV5r3.Financial.Cache.GetValue(IRCurve1, M183)</f>
        <v>0.88690278139549283</v>
      </c>
      <c r="O183" s="70">
        <f t="shared" ca="1" si="14"/>
        <v>2.1150245308999321E-2</v>
      </c>
      <c r="P183" s="70">
        <f t="shared" ca="1" si="17"/>
        <v>1.7299633328965541E-2</v>
      </c>
      <c r="Q183" s="73">
        <f ca="1">_xll.HLV5r3.Financial.Cache.GetValue(IRCurve2, M183)</f>
        <v>0.88690278139549283</v>
      </c>
      <c r="R183" s="74">
        <f t="shared" ca="1" si="18"/>
        <v>2.1150245308999321E-2</v>
      </c>
      <c r="S183" s="74">
        <f t="shared" ca="1" si="19"/>
        <v>1.7299633328965541E-2</v>
      </c>
      <c r="T183" s="75">
        <f t="shared" ca="1" si="15"/>
        <v>0</v>
      </c>
    </row>
    <row r="184" spans="13:20" x14ac:dyDescent="0.2">
      <c r="M184" s="68">
        <f t="shared" ca="1" si="16"/>
        <v>45697</v>
      </c>
      <c r="N184" s="69">
        <f ca="1">_xll.HLV5r3.Financial.Cache.GetValue(IRCurve1, M184)</f>
        <v>0.88618387156586276</v>
      </c>
      <c r="O184" s="70">
        <f t="shared" ca="1" si="14"/>
        <v>2.1150245308999321E-2</v>
      </c>
      <c r="P184" s="70">
        <f t="shared" ca="1" si="17"/>
        <v>1.7320822989552599E-2</v>
      </c>
      <c r="Q184" s="73">
        <f ca="1">_xll.HLV5r3.Financial.Cache.GetValue(IRCurve2, M184)</f>
        <v>0.88618387156586276</v>
      </c>
      <c r="R184" s="74">
        <f t="shared" ca="1" si="18"/>
        <v>2.1150245308999321E-2</v>
      </c>
      <c r="S184" s="74">
        <f t="shared" ca="1" si="19"/>
        <v>1.7320822989552599E-2</v>
      </c>
      <c r="T184" s="75">
        <f t="shared" ca="1" si="15"/>
        <v>0</v>
      </c>
    </row>
    <row r="185" spans="13:20" x14ac:dyDescent="0.2">
      <c r="M185" s="68">
        <f t="shared" ca="1" si="16"/>
        <v>45711</v>
      </c>
      <c r="N185" s="69">
        <f ca="1">_xll.HLV5r3.Financial.Cache.GetValue(IRCurve1, M185)</f>
        <v>0.88546554447354509</v>
      </c>
      <c r="O185" s="70">
        <f t="shared" ca="1" si="14"/>
        <v>2.1150245308999321E-2</v>
      </c>
      <c r="P185" s="70">
        <f t="shared" ca="1" si="17"/>
        <v>1.7341781069149624E-2</v>
      </c>
      <c r="Q185" s="73">
        <f ca="1">_xll.HLV5r3.Financial.Cache.GetValue(IRCurve2, M185)</f>
        <v>0.88546554447354509</v>
      </c>
      <c r="R185" s="74">
        <f t="shared" ca="1" si="18"/>
        <v>2.1150245308999321E-2</v>
      </c>
      <c r="S185" s="74">
        <f t="shared" ca="1" si="19"/>
        <v>1.7341781069149624E-2</v>
      </c>
      <c r="T185" s="75">
        <f t="shared" ca="1" si="15"/>
        <v>0</v>
      </c>
    </row>
    <row r="186" spans="13:20" x14ac:dyDescent="0.2">
      <c r="M186" s="68">
        <f t="shared" ca="1" si="16"/>
        <v>45725</v>
      </c>
      <c r="N186" s="69">
        <f ca="1">_xll.HLV5r3.Financial.Cache.GetValue(IRCurve1, M186)</f>
        <v>0.88474779964618178</v>
      </c>
      <c r="O186" s="70">
        <f t="shared" ca="1" si="14"/>
        <v>2.1150245308999321E-2</v>
      </c>
      <c r="P186" s="70">
        <f t="shared" ca="1" si="17"/>
        <v>1.7362511343533643E-2</v>
      </c>
      <c r="Q186" s="73">
        <f ca="1">_xll.HLV5r3.Financial.Cache.GetValue(IRCurve2, M186)</f>
        <v>0.88474779964618178</v>
      </c>
      <c r="R186" s="74">
        <f t="shared" ca="1" si="18"/>
        <v>2.1150245308999321E-2</v>
      </c>
      <c r="S186" s="74">
        <f t="shared" ca="1" si="19"/>
        <v>1.7362511343533643E-2</v>
      </c>
      <c r="T186" s="75">
        <f t="shared" ca="1" si="15"/>
        <v>0</v>
      </c>
    </row>
    <row r="187" spans="13:20" x14ac:dyDescent="0.2">
      <c r="M187" s="68">
        <f t="shared" ca="1" si="16"/>
        <v>45739</v>
      </c>
      <c r="N187" s="69">
        <f ca="1">_xll.HLV5r3.Financial.Cache.GetValue(IRCurve1, M187)</f>
        <v>0.88403063661179782</v>
      </c>
      <c r="O187" s="70">
        <f t="shared" ref="O187:O200" ca="1" si="20">(N186/N187-1)*365/(M187-M186)</f>
        <v>2.1150245308999321E-2</v>
      </c>
      <c r="P187" s="70">
        <f t="shared" ca="1" si="17"/>
        <v>1.7383017506843235E-2</v>
      </c>
      <c r="Q187" s="73">
        <f ca="1">_xll.HLV5r3.Financial.Cache.GetValue(IRCurve2, M187)</f>
        <v>0.88403063661179782</v>
      </c>
      <c r="R187" s="74">
        <f t="shared" ca="1" si="18"/>
        <v>2.1150245308999321E-2</v>
      </c>
      <c r="S187" s="74">
        <f t="shared" ca="1" si="19"/>
        <v>1.7383017506843235E-2</v>
      </c>
      <c r="T187" s="75">
        <f t="shared" ca="1" si="15"/>
        <v>0</v>
      </c>
    </row>
    <row r="188" spans="13:20" x14ac:dyDescent="0.2">
      <c r="M188" s="68">
        <f t="shared" ca="1" si="16"/>
        <v>45753</v>
      </c>
      <c r="N188" s="69">
        <f ca="1">_xll.HLV5r3.Financial.Cache.GetValue(IRCurve1, M188)</f>
        <v>0.88331405489880066</v>
      </c>
      <c r="O188" s="70">
        <f t="shared" ca="1" si="20"/>
        <v>2.1150245308999321E-2</v>
      </c>
      <c r="P188" s="70">
        <f t="shared" ca="1" si="17"/>
        <v>1.7403303173773161E-2</v>
      </c>
      <c r="Q188" s="73">
        <f ca="1">_xll.HLV5r3.Financial.Cache.GetValue(IRCurve2, M188)</f>
        <v>0.88331405489880066</v>
      </c>
      <c r="R188" s="74">
        <f t="shared" ca="1" si="18"/>
        <v>2.1150245308999321E-2</v>
      </c>
      <c r="S188" s="74">
        <f t="shared" ca="1" si="19"/>
        <v>1.7403303173773161E-2</v>
      </c>
      <c r="T188" s="75">
        <f t="shared" ca="1" si="15"/>
        <v>0</v>
      </c>
    </row>
    <row r="189" spans="13:20" x14ac:dyDescent="0.2">
      <c r="M189" s="68">
        <f t="shared" ca="1" si="16"/>
        <v>45767</v>
      </c>
      <c r="N189" s="69">
        <f ca="1">_xll.HLV5r3.Financial.Cache.GetValue(IRCurve1, M189)</f>
        <v>0.88259805403598013</v>
      </c>
      <c r="O189" s="70">
        <f t="shared" ca="1" si="20"/>
        <v>2.1150245308999321E-2</v>
      </c>
      <c r="P189" s="70">
        <f t="shared" ca="1" si="17"/>
        <v>1.7423371881698482E-2</v>
      </c>
      <c r="Q189" s="73">
        <f ca="1">_xll.HLV5r3.Financial.Cache.GetValue(IRCurve2, M189)</f>
        <v>0.88259805403598013</v>
      </c>
      <c r="R189" s="74">
        <f t="shared" ca="1" si="18"/>
        <v>2.1150245308999321E-2</v>
      </c>
      <c r="S189" s="74">
        <f t="shared" ca="1" si="19"/>
        <v>1.7423371881698482E-2</v>
      </c>
      <c r="T189" s="75">
        <f t="shared" ca="1" si="15"/>
        <v>0</v>
      </c>
    </row>
    <row r="190" spans="13:20" x14ac:dyDescent="0.2">
      <c r="M190" s="68">
        <f t="shared" ca="1" si="16"/>
        <v>45781</v>
      </c>
      <c r="N190" s="69">
        <f ca="1">_xll.HLV5r3.Financial.Cache.GetValue(IRCurve1, M190)</f>
        <v>0.88188263355250796</v>
      </c>
      <c r="O190" s="70">
        <f t="shared" ca="1" si="20"/>
        <v>2.1150245308999321E-2</v>
      </c>
      <c r="P190" s="70">
        <f t="shared" ca="1" si="17"/>
        <v>1.7443227092730981E-2</v>
      </c>
      <c r="Q190" s="73">
        <f ca="1">_xll.HLV5r3.Financial.Cache.GetValue(IRCurve2, M190)</f>
        <v>0.88188263355250796</v>
      </c>
      <c r="R190" s="74">
        <f t="shared" ca="1" si="18"/>
        <v>2.1150245308999321E-2</v>
      </c>
      <c r="S190" s="74">
        <f t="shared" ca="1" si="19"/>
        <v>1.7443227092730981E-2</v>
      </c>
      <c r="T190" s="75">
        <f t="shared" ca="1" si="15"/>
        <v>0</v>
      </c>
    </row>
    <row r="191" spans="13:20" x14ac:dyDescent="0.2">
      <c r="M191" s="68">
        <f t="shared" ca="1" si="16"/>
        <v>45795</v>
      </c>
      <c r="N191" s="69">
        <f ca="1">_xll.HLV5r3.Financial.Cache.GetValue(IRCurve1, M191)</f>
        <v>0.88116779297793746</v>
      </c>
      <c r="O191" s="70">
        <f t="shared" ca="1" si="20"/>
        <v>2.1150245308999321E-2</v>
      </c>
      <c r="P191" s="70">
        <f t="shared" ca="1" si="17"/>
        <v>1.7462872195710234E-2</v>
      </c>
      <c r="Q191" s="73">
        <f ca="1">_xll.HLV5r3.Financial.Cache.GetValue(IRCurve2, M191)</f>
        <v>0.88116779297793746</v>
      </c>
      <c r="R191" s="74">
        <f t="shared" ca="1" si="18"/>
        <v>2.1150245308999321E-2</v>
      </c>
      <c r="S191" s="74">
        <f t="shared" ca="1" si="19"/>
        <v>1.7462872195710234E-2</v>
      </c>
      <c r="T191" s="75">
        <f t="shared" ca="1" si="15"/>
        <v>0</v>
      </c>
    </row>
    <row r="192" spans="13:20" x14ac:dyDescent="0.2">
      <c r="M192" s="68">
        <f t="shared" ca="1" si="16"/>
        <v>45809</v>
      </c>
      <c r="N192" s="69">
        <f ca="1">_xll.HLV5r3.Financial.Cache.GetValue(IRCurve1, M192)</f>
        <v>0.88045353184220343</v>
      </c>
      <c r="O192" s="70">
        <f t="shared" ca="1" si="20"/>
        <v>2.1150245308999321E-2</v>
      </c>
      <c r="P192" s="70">
        <f t="shared" ca="1" si="17"/>
        <v>1.7482310508131798E-2</v>
      </c>
      <c r="Q192" s="73">
        <f ca="1">_xll.HLV5r3.Financial.Cache.GetValue(IRCurve2, M192)</f>
        <v>0.88045353184220343</v>
      </c>
      <c r="R192" s="74">
        <f t="shared" ca="1" si="18"/>
        <v>2.1150245308999321E-2</v>
      </c>
      <c r="S192" s="74">
        <f t="shared" ca="1" si="19"/>
        <v>1.7482310508131798E-2</v>
      </c>
      <c r="T192" s="75">
        <f t="shared" ca="1" si="15"/>
        <v>0</v>
      </c>
    </row>
    <row r="193" spans="13:20" x14ac:dyDescent="0.2">
      <c r="M193" s="68">
        <f t="shared" ca="1" si="16"/>
        <v>45823</v>
      </c>
      <c r="N193" s="69">
        <f ca="1">_xll.HLV5r3.Financial.Cache.GetValue(IRCurve1, M193)</f>
        <v>0.87973984967562147</v>
      </c>
      <c r="O193" s="70">
        <f t="shared" ca="1" si="20"/>
        <v>2.1150245308999321E-2</v>
      </c>
      <c r="P193" s="70">
        <f t="shared" ca="1" si="17"/>
        <v>1.7501545278014938E-2</v>
      </c>
      <c r="Q193" s="73">
        <f ca="1">_xll.HLV5r3.Financial.Cache.GetValue(IRCurve2, M193)</f>
        <v>0.87973984967562147</v>
      </c>
      <c r="R193" s="74">
        <f t="shared" ca="1" si="18"/>
        <v>2.1150245308999321E-2</v>
      </c>
      <c r="S193" s="74">
        <f t="shared" ca="1" si="19"/>
        <v>1.7501545278014938E-2</v>
      </c>
      <c r="T193" s="75">
        <f t="shared" ca="1" si="15"/>
        <v>0</v>
      </c>
    </row>
    <row r="194" spans="13:20" x14ac:dyDescent="0.2">
      <c r="M194" s="68">
        <f t="shared" ca="1" si="16"/>
        <v>45837</v>
      </c>
      <c r="N194" s="69">
        <f ca="1">_xll.HLV5r3.Financial.Cache.GetValue(IRCurve1, M194)</f>
        <v>0.87902674600888819</v>
      </c>
      <c r="O194" s="70">
        <f t="shared" ca="1" si="20"/>
        <v>2.1150245308999321E-2</v>
      </c>
      <c r="P194" s="70">
        <f t="shared" ca="1" si="17"/>
        <v>1.7520579685711784E-2</v>
      </c>
      <c r="Q194" s="73">
        <f ca="1">_xll.HLV5r3.Financial.Cache.GetValue(IRCurve2, M194)</f>
        <v>0.87902674600888819</v>
      </c>
      <c r="R194" s="74">
        <f t="shared" ca="1" si="18"/>
        <v>2.1150245308999321E-2</v>
      </c>
      <c r="S194" s="74">
        <f t="shared" ca="1" si="19"/>
        <v>1.7520579685711784E-2</v>
      </c>
      <c r="T194" s="75">
        <f t="shared" ca="1" si="15"/>
        <v>0</v>
      </c>
    </row>
    <row r="195" spans="13:20" x14ac:dyDescent="0.2">
      <c r="M195" s="68">
        <f t="shared" ca="1" si="16"/>
        <v>45851</v>
      </c>
      <c r="N195" s="69">
        <f ca="1">_xll.HLV5r3.Financial.Cache.GetValue(IRCurve1, M195)</f>
        <v>0.87831422037308049</v>
      </c>
      <c r="O195" s="70">
        <f t="shared" ca="1" si="20"/>
        <v>2.1150245308999321E-2</v>
      </c>
      <c r="P195" s="70">
        <f t="shared" ca="1" si="17"/>
        <v>1.7539416845660464E-2</v>
      </c>
      <c r="Q195" s="73">
        <f ca="1">_xll.HLV5r3.Financial.Cache.GetValue(IRCurve2, M195)</f>
        <v>0.87831422037308049</v>
      </c>
      <c r="R195" s="74">
        <f t="shared" ca="1" si="18"/>
        <v>2.1150245308999321E-2</v>
      </c>
      <c r="S195" s="74">
        <f t="shared" ca="1" si="19"/>
        <v>1.7539416845660464E-2</v>
      </c>
      <c r="T195" s="75">
        <f t="shared" ref="T195:T258" ca="1" si="21">S195-P195</f>
        <v>0</v>
      </c>
    </row>
    <row r="196" spans="13:20" x14ac:dyDescent="0.2">
      <c r="M196" s="68">
        <f t="shared" ref="M196:M199" ca="1" si="22">M195+14</f>
        <v>45865</v>
      </c>
      <c r="N196" s="69">
        <f ca="1">_xll.HLV5r3.Financial.Cache.GetValue(IRCurve1, M196)</f>
        <v>0.87760227229965515</v>
      </c>
      <c r="O196" s="70">
        <f t="shared" ca="1" si="20"/>
        <v>2.1150245308999321E-2</v>
      </c>
      <c r="P196" s="70">
        <f t="shared" ref="P196:P259" ca="1" si="23">-LN(N196)/(M196-$M$2)*365.25</f>
        <v>1.755805980808392E-2</v>
      </c>
      <c r="Q196" s="73">
        <f ca="1">_xll.HLV5r3.Financial.Cache.GetValue(IRCurve2, M196)</f>
        <v>0.87760227229965515</v>
      </c>
      <c r="R196" s="74">
        <f t="shared" ref="R196:R259" ca="1" si="24">(Q195/Q196-1)*365/(M196-M195)</f>
        <v>2.1150245308999321E-2</v>
      </c>
      <c r="S196" s="74">
        <f t="shared" ref="S196:S259" ca="1" si="25">-LN(Q196)/(M196-$M$2)*365.25</f>
        <v>1.755805980808392E-2</v>
      </c>
      <c r="T196" s="75">
        <f t="shared" ca="1" si="21"/>
        <v>0</v>
      </c>
    </row>
    <row r="197" spans="13:20" x14ac:dyDescent="0.2">
      <c r="M197" s="68">
        <f t="shared" ca="1" si="22"/>
        <v>45879</v>
      </c>
      <c r="N197" s="69">
        <f ca="1">_xll.HLV5r3.Financial.Cache.GetValue(IRCurve1, M197)</f>
        <v>0.87689090132044922</v>
      </c>
      <c r="O197" s="70">
        <f t="shared" ca="1" si="20"/>
        <v>2.1150245308999321E-2</v>
      </c>
      <c r="P197" s="70">
        <f t="shared" ca="1" si="23"/>
        <v>1.7576511560636339E-2</v>
      </c>
      <c r="Q197" s="73">
        <f ca="1">_xll.HLV5r3.Financial.Cache.GetValue(IRCurve2, M197)</f>
        <v>0.87689090132044922</v>
      </c>
      <c r="R197" s="74">
        <f t="shared" ca="1" si="24"/>
        <v>2.1150245308999321E-2</v>
      </c>
      <c r="S197" s="74">
        <f t="shared" ca="1" si="25"/>
        <v>1.7576511560636339E-2</v>
      </c>
      <c r="T197" s="75">
        <f t="shared" ca="1" si="21"/>
        <v>0</v>
      </c>
    </row>
    <row r="198" spans="13:20" x14ac:dyDescent="0.2">
      <c r="M198" s="68">
        <f t="shared" ca="1" si="22"/>
        <v>45893</v>
      </c>
      <c r="N198" s="69">
        <f ca="1">_xll.HLV5r3.Financial.Cache.GetValue(IRCurve1, M198)</f>
        <v>0.87618010696767867</v>
      </c>
      <c r="O198" s="70">
        <f t="shared" ca="1" si="20"/>
        <v>2.1150245308999321E-2</v>
      </c>
      <c r="P198" s="70">
        <f t="shared" ca="1" si="23"/>
        <v>1.7594775029999465E-2</v>
      </c>
      <c r="Q198" s="73">
        <f ca="1">_xll.HLV5r3.Financial.Cache.GetValue(IRCurve2, M198)</f>
        <v>0.87618010696767867</v>
      </c>
      <c r="R198" s="74">
        <f t="shared" ca="1" si="24"/>
        <v>2.1150245308999321E-2</v>
      </c>
      <c r="S198" s="74">
        <f t="shared" ca="1" si="25"/>
        <v>1.7594775029999465E-2</v>
      </c>
      <c r="T198" s="75">
        <f t="shared" ca="1" si="21"/>
        <v>0</v>
      </c>
    </row>
    <row r="199" spans="13:20" x14ac:dyDescent="0.2">
      <c r="M199" s="68">
        <f t="shared" ca="1" si="22"/>
        <v>45907</v>
      </c>
      <c r="N199" s="69">
        <f ca="1">_xll.HLV5r3.Financial.Cache.GetValue(IRCurve1, M199)</f>
        <v>0.87546988877393894</v>
      </c>
      <c r="O199" s="70">
        <f t="shared" ca="1" si="20"/>
        <v>2.1150245309005111E-2</v>
      </c>
      <c r="P199" s="70">
        <f t="shared" ca="1" si="23"/>
        <v>1.7612853083429986E-2</v>
      </c>
      <c r="Q199" s="73">
        <f ca="1">_xll.HLV5r3.Financial.Cache.GetValue(IRCurve2, M199)</f>
        <v>0.87546988877393894</v>
      </c>
      <c r="R199" s="74">
        <f t="shared" ca="1" si="24"/>
        <v>2.1150245309005111E-2</v>
      </c>
      <c r="S199" s="74">
        <f t="shared" ca="1" si="25"/>
        <v>1.7612853083429986E-2</v>
      </c>
      <c r="T199" s="75">
        <f t="shared" ca="1" si="21"/>
        <v>0</v>
      </c>
    </row>
    <row r="200" spans="13:20" x14ac:dyDescent="0.2">
      <c r="M200" s="68">
        <f ca="1">M199+30</f>
        <v>45937</v>
      </c>
      <c r="N200" s="69">
        <f ca="1">_xll.HLV5r3.Financial.Cache.GetValue(IRCurve1, M200)</f>
        <v>0.87394993060061132</v>
      </c>
      <c r="O200" s="70">
        <f t="shared" ca="1" si="20"/>
        <v>2.1160050243888489E-2</v>
      </c>
      <c r="P200" s="70">
        <f t="shared" ca="1" si="23"/>
        <v>1.7650980398412536E-2</v>
      </c>
      <c r="Q200" s="73">
        <f ca="1">_xll.HLV5r3.Financial.Cache.GetValue(IRCurve2, M200)</f>
        <v>0.87394993060061132</v>
      </c>
      <c r="R200" s="74">
        <f t="shared" ca="1" si="24"/>
        <v>2.1160050243888489E-2</v>
      </c>
      <c r="S200" s="74">
        <f t="shared" ca="1" si="25"/>
        <v>1.7650980398412536E-2</v>
      </c>
      <c r="T200" s="75">
        <f t="shared" ca="1" si="21"/>
        <v>0</v>
      </c>
    </row>
    <row r="201" spans="13:20" x14ac:dyDescent="0.2">
      <c r="M201" s="68">
        <f t="shared" ref="M201:M264" ca="1" si="26">M200+30</f>
        <v>45967</v>
      </c>
      <c r="N201" s="69">
        <f ca="1">_xll.HLV5r3.Financial.Cache.GetValue(IRCurve1, M201)</f>
        <v>0.8724326113219828</v>
      </c>
      <c r="O201" s="70">
        <f t="shared" ref="O201:O264" ca="1" si="27">(N200/N201-1)*365/(M201-M200)</f>
        <v>2.1160050243888489E-2</v>
      </c>
      <c r="P201" s="70">
        <f t="shared" ca="1" si="23"/>
        <v>1.7688295918186082E-2</v>
      </c>
      <c r="Q201" s="73">
        <f ca="1">_xll.HLV5r3.Financial.Cache.GetValue(IRCurve2, M201)</f>
        <v>0.8724326113219828</v>
      </c>
      <c r="R201" s="74">
        <f t="shared" ca="1" si="24"/>
        <v>2.1160050243888489E-2</v>
      </c>
      <c r="S201" s="74">
        <f t="shared" ca="1" si="25"/>
        <v>1.7688295918186082E-2</v>
      </c>
      <c r="T201" s="75">
        <f t="shared" ca="1" si="21"/>
        <v>0</v>
      </c>
    </row>
    <row r="202" spans="13:20" x14ac:dyDescent="0.2">
      <c r="M202" s="68">
        <f t="shared" ca="1" si="26"/>
        <v>45997</v>
      </c>
      <c r="N202" s="69">
        <f ca="1">_xll.HLV5r3.Financial.Cache.GetValue(IRCurve1, M202)</f>
        <v>0.87091792635650267</v>
      </c>
      <c r="O202" s="70">
        <f t="shared" ca="1" si="27"/>
        <v>2.1160050243891188E-2</v>
      </c>
      <c r="P202" s="70">
        <f t="shared" ca="1" si="23"/>
        <v>1.7724825296391383E-2</v>
      </c>
      <c r="Q202" s="73">
        <f ca="1">_xll.HLV5r3.Financial.Cache.GetValue(IRCurve2, M202)</f>
        <v>0.87091792635650267</v>
      </c>
      <c r="R202" s="74">
        <f t="shared" ca="1" si="24"/>
        <v>2.1160050243891188E-2</v>
      </c>
      <c r="S202" s="74">
        <f t="shared" ca="1" si="25"/>
        <v>1.7724825296391383E-2</v>
      </c>
      <c r="T202" s="75">
        <f t="shared" ca="1" si="21"/>
        <v>0</v>
      </c>
    </row>
    <row r="203" spans="13:20" x14ac:dyDescent="0.2">
      <c r="M203" s="68">
        <f t="shared" ca="1" si="26"/>
        <v>46027</v>
      </c>
      <c r="N203" s="69">
        <f ca="1">_xll.HLV5r3.Financial.Cache.GetValue(IRCurve1, M203)</f>
        <v>0.86940587113057477</v>
      </c>
      <c r="O203" s="70">
        <f t="shared" ca="1" si="27"/>
        <v>2.1160050243891188E-2</v>
      </c>
      <c r="P203" s="70">
        <f t="shared" ca="1" si="23"/>
        <v>1.7760593117024649E-2</v>
      </c>
      <c r="Q203" s="73">
        <f ca="1">_xll.HLV5r3.Financial.Cache.GetValue(IRCurve2, M203)</f>
        <v>0.86940587113057477</v>
      </c>
      <c r="R203" s="74">
        <f t="shared" ca="1" si="24"/>
        <v>2.1160050243891188E-2</v>
      </c>
      <c r="S203" s="74">
        <f t="shared" ca="1" si="25"/>
        <v>1.7760593117024649E-2</v>
      </c>
      <c r="T203" s="75">
        <f t="shared" ca="1" si="21"/>
        <v>0</v>
      </c>
    </row>
    <row r="204" spans="13:20" x14ac:dyDescent="0.2">
      <c r="M204" s="68">
        <f t="shared" ca="1" si="26"/>
        <v>46057</v>
      </c>
      <c r="N204" s="69">
        <f ca="1">_xll.HLV5r3.Financial.Cache.GetValue(IRCurve1, M204)</f>
        <v>0.86789644107854336</v>
      </c>
      <c r="O204" s="70">
        <f t="shared" ca="1" si="27"/>
        <v>2.1160050243891188E-2</v>
      </c>
      <c r="P204" s="70">
        <f t="shared" ca="1" si="23"/>
        <v>1.7795622949611834E-2</v>
      </c>
      <c r="Q204" s="73">
        <f ca="1">_xll.HLV5r3.Financial.Cache.GetValue(IRCurve2, M204)</f>
        <v>0.86789644107854336</v>
      </c>
      <c r="R204" s="74">
        <f t="shared" ca="1" si="24"/>
        <v>2.1160050243891188E-2</v>
      </c>
      <c r="S204" s="74">
        <f t="shared" ca="1" si="25"/>
        <v>1.7795622949611834E-2</v>
      </c>
      <c r="T204" s="75">
        <f t="shared" ca="1" si="21"/>
        <v>0</v>
      </c>
    </row>
    <row r="205" spans="13:20" x14ac:dyDescent="0.2">
      <c r="M205" s="68">
        <f t="shared" ca="1" si="26"/>
        <v>46087</v>
      </c>
      <c r="N205" s="69">
        <f ca="1">_xll.HLV5r3.Financial.Cache.GetValue(IRCurve1, M205)</f>
        <v>0.86638963164267946</v>
      </c>
      <c r="O205" s="70">
        <f t="shared" ca="1" si="27"/>
        <v>2.1160050243888489E-2</v>
      </c>
      <c r="P205" s="70">
        <f t="shared" ca="1" si="23"/>
        <v>1.7829937401002544E-2</v>
      </c>
      <c r="Q205" s="73">
        <f ca="1">_xll.HLV5r3.Financial.Cache.GetValue(IRCurve2, M205)</f>
        <v>0.86638963164267946</v>
      </c>
      <c r="R205" s="74">
        <f t="shared" ca="1" si="24"/>
        <v>2.1160050243888489E-2</v>
      </c>
      <c r="S205" s="74">
        <f t="shared" ca="1" si="25"/>
        <v>1.7829937401002544E-2</v>
      </c>
      <c r="T205" s="75">
        <f t="shared" ca="1" si="21"/>
        <v>0</v>
      </c>
    </row>
    <row r="206" spans="13:20" x14ac:dyDescent="0.2">
      <c r="M206" s="68">
        <f t="shared" ca="1" si="26"/>
        <v>46117</v>
      </c>
      <c r="N206" s="69">
        <f ca="1">_xll.HLV5r3.Financial.Cache.GetValue(IRCurve1, M206)</f>
        <v>0.864885438273167</v>
      </c>
      <c r="O206" s="70">
        <f t="shared" ca="1" si="27"/>
        <v>2.1160050243888489E-2</v>
      </c>
      <c r="P206" s="70">
        <f t="shared" ca="1" si="23"/>
        <v>1.7863558164022814E-2</v>
      </c>
      <c r="Q206" s="73">
        <f ca="1">_xll.HLV5r3.Financial.Cache.GetValue(IRCurve2, M206)</f>
        <v>0.864885438273167</v>
      </c>
      <c r="R206" s="74">
        <f t="shared" ca="1" si="24"/>
        <v>2.1160050243888489E-2</v>
      </c>
      <c r="S206" s="74">
        <f t="shared" ca="1" si="25"/>
        <v>1.7863558164022814E-2</v>
      </c>
      <c r="T206" s="75">
        <f t="shared" ca="1" si="21"/>
        <v>0</v>
      </c>
    </row>
    <row r="207" spans="13:20" x14ac:dyDescent="0.2">
      <c r="M207" s="68">
        <f t="shared" ca="1" si="26"/>
        <v>46147</v>
      </c>
      <c r="N207" s="69">
        <f ca="1">_xll.HLV5r3.Financial.Cache.GetValue(IRCurve1, M207)</f>
        <v>0.86338385642808901</v>
      </c>
      <c r="O207" s="70">
        <f t="shared" ca="1" si="27"/>
        <v>2.1160050243891188E-2</v>
      </c>
      <c r="P207" s="70">
        <f t="shared" ca="1" si="23"/>
        <v>1.7896506063206804E-2</v>
      </c>
      <c r="Q207" s="73">
        <f ca="1">_xll.HLV5r3.Financial.Cache.GetValue(IRCurve2, M207)</f>
        <v>0.86338385642808901</v>
      </c>
      <c r="R207" s="74">
        <f t="shared" ca="1" si="24"/>
        <v>2.1160050243891188E-2</v>
      </c>
      <c r="S207" s="74">
        <f t="shared" ca="1" si="25"/>
        <v>1.7896506063206804E-2</v>
      </c>
      <c r="T207" s="75">
        <f t="shared" ca="1" si="21"/>
        <v>0</v>
      </c>
    </row>
    <row r="208" spans="13:20" x14ac:dyDescent="0.2">
      <c r="M208" s="68">
        <f t="shared" ca="1" si="26"/>
        <v>46177</v>
      </c>
      <c r="N208" s="69">
        <f ca="1">_xll.HLV5r3.Financial.Cache.GetValue(IRCurve1, M208)</f>
        <v>0.86188488157341425</v>
      </c>
      <c r="O208" s="70">
        <f t="shared" ca="1" si="27"/>
        <v>2.1160050243891188E-2</v>
      </c>
      <c r="P208" s="70">
        <f t="shared" ca="1" si="23"/>
        <v>1.7928801097809866E-2</v>
      </c>
      <c r="Q208" s="73">
        <f ca="1">_xll.HLV5r3.Financial.Cache.GetValue(IRCurve2, M208)</f>
        <v>0.86188488157341425</v>
      </c>
      <c r="R208" s="74">
        <f t="shared" ca="1" si="24"/>
        <v>2.1160050243891188E-2</v>
      </c>
      <c r="S208" s="74">
        <f t="shared" ca="1" si="25"/>
        <v>1.7928801097809866E-2</v>
      </c>
      <c r="T208" s="75">
        <f t="shared" ca="1" si="21"/>
        <v>0</v>
      </c>
    </row>
    <row r="209" spans="13:20" x14ac:dyDescent="0.2">
      <c r="M209" s="68">
        <f t="shared" ca="1" si="26"/>
        <v>46207</v>
      </c>
      <c r="N209" s="69">
        <f ca="1">_xll.HLV5r3.Financial.Cache.GetValue(IRCurve1, M209)</f>
        <v>0.86038850918298326</v>
      </c>
      <c r="O209" s="70">
        <f t="shared" ca="1" si="27"/>
        <v>2.1160050243888489E-2</v>
      </c>
      <c r="P209" s="70">
        <f t="shared" ca="1" si="23"/>
        <v>1.7960462482289902E-2</v>
      </c>
      <c r="Q209" s="73">
        <f ca="1">_xll.HLV5r3.Financial.Cache.GetValue(IRCurve2, M209)</f>
        <v>0.86038850918298326</v>
      </c>
      <c r="R209" s="74">
        <f t="shared" ca="1" si="24"/>
        <v>2.1160050243888489E-2</v>
      </c>
      <c r="S209" s="74">
        <f t="shared" ca="1" si="25"/>
        <v>1.7960462482289902E-2</v>
      </c>
      <c r="T209" s="75">
        <f t="shared" ca="1" si="21"/>
        <v>0</v>
      </c>
    </row>
    <row r="210" spans="13:20" x14ac:dyDescent="0.2">
      <c r="M210" s="68">
        <f t="shared" ca="1" si="26"/>
        <v>46237</v>
      </c>
      <c r="N210" s="69">
        <f ca="1">_xll.HLV5r3.Financial.Cache.GetValue(IRCurve1, M210)</f>
        <v>0.85889473473849454</v>
      </c>
      <c r="O210" s="70">
        <f t="shared" ca="1" si="27"/>
        <v>2.1160050243891188E-2</v>
      </c>
      <c r="P210" s="70">
        <f t="shared" ca="1" si="23"/>
        <v>1.7991508684429017E-2</v>
      </c>
      <c r="Q210" s="73">
        <f ca="1">_xll.HLV5r3.Financial.Cache.GetValue(IRCurve2, M210)</f>
        <v>0.85889473473849454</v>
      </c>
      <c r="R210" s="74">
        <f t="shared" ca="1" si="24"/>
        <v>2.1160050243891188E-2</v>
      </c>
      <c r="S210" s="74">
        <f t="shared" ca="1" si="25"/>
        <v>1.7991508684429017E-2</v>
      </c>
      <c r="T210" s="75">
        <f t="shared" ca="1" si="21"/>
        <v>0</v>
      </c>
    </row>
    <row r="211" spans="13:20" x14ac:dyDescent="0.2">
      <c r="M211" s="68">
        <f t="shared" ca="1" si="26"/>
        <v>46267</v>
      </c>
      <c r="N211" s="69">
        <f ca="1">_xll.HLV5r3.Financial.Cache.GetValue(IRCurve1, M211)</f>
        <v>0.8574035537294914</v>
      </c>
      <c r="O211" s="70">
        <f t="shared" ca="1" si="27"/>
        <v>2.1160050243888489E-2</v>
      </c>
      <c r="P211" s="70">
        <f t="shared" ca="1" si="23"/>
        <v>1.8021957461254342E-2</v>
      </c>
      <c r="Q211" s="73">
        <f ca="1">_xll.HLV5r3.Financial.Cache.GetValue(IRCurve2, M211)</f>
        <v>0.8574035537294914</v>
      </c>
      <c r="R211" s="74">
        <f t="shared" ca="1" si="24"/>
        <v>2.1160050243888489E-2</v>
      </c>
      <c r="S211" s="74">
        <f t="shared" ca="1" si="25"/>
        <v>1.8021957461254342E-2</v>
      </c>
      <c r="T211" s="75">
        <f t="shared" ca="1" si="21"/>
        <v>0</v>
      </c>
    </row>
    <row r="212" spans="13:20" x14ac:dyDescent="0.2">
      <c r="M212" s="68">
        <f t="shared" ca="1" si="26"/>
        <v>46297</v>
      </c>
      <c r="N212" s="69">
        <f ca="1">_xll.HLV5r3.Financial.Cache.GetValue(IRCurve1, M212)</f>
        <v>0.85591496165334768</v>
      </c>
      <c r="O212" s="70">
        <f t="shared" ca="1" si="27"/>
        <v>2.1160050243888489E-2</v>
      </c>
      <c r="P212" s="70">
        <f t="shared" ca="1" si="23"/>
        <v>1.8051825892905115E-2</v>
      </c>
      <c r="Q212" s="73">
        <f ca="1">_xll.HLV5r3.Financial.Cache.GetValue(IRCurve2, M212)</f>
        <v>0.85591496165334768</v>
      </c>
      <c r="R212" s="74">
        <f t="shared" ca="1" si="24"/>
        <v>2.1160050243888489E-2</v>
      </c>
      <c r="S212" s="74">
        <f t="shared" ca="1" si="25"/>
        <v>1.8051825892905115E-2</v>
      </c>
      <c r="T212" s="75">
        <f t="shared" ca="1" si="21"/>
        <v>0</v>
      </c>
    </row>
    <row r="213" spans="13:20" x14ac:dyDescent="0.2">
      <c r="M213" s="68">
        <f t="shared" ca="1" si="26"/>
        <v>46327</v>
      </c>
      <c r="N213" s="69">
        <f ca="1">_xll.HLV5r3.Financial.Cache.GetValue(IRCurve1, M213)</f>
        <v>0.85442895401525476</v>
      </c>
      <c r="O213" s="70">
        <f t="shared" ca="1" si="27"/>
        <v>2.1160050243891188E-2</v>
      </c>
      <c r="P213" s="70">
        <f t="shared" ca="1" si="23"/>
        <v>1.8081130414581363E-2</v>
      </c>
      <c r="Q213" s="73">
        <f ca="1">_xll.HLV5r3.Financial.Cache.GetValue(IRCurve2, M213)</f>
        <v>0.85442895401525476</v>
      </c>
      <c r="R213" s="74">
        <f t="shared" ca="1" si="24"/>
        <v>2.1160050243891188E-2</v>
      </c>
      <c r="S213" s="74">
        <f t="shared" ca="1" si="25"/>
        <v>1.8081130414581363E-2</v>
      </c>
      <c r="T213" s="75">
        <f t="shared" ca="1" si="21"/>
        <v>0</v>
      </c>
    </row>
    <row r="214" spans="13:20" x14ac:dyDescent="0.2">
      <c r="M214" s="68">
        <f t="shared" ca="1" si="26"/>
        <v>46357</v>
      </c>
      <c r="N214" s="69">
        <f ca="1">_xll.HLV5r3.Financial.Cache.GetValue(IRCurve1, M214)</f>
        <v>0.85294552632820764</v>
      </c>
      <c r="O214" s="70">
        <f t="shared" ca="1" si="27"/>
        <v>2.1160050243891188E-2</v>
      </c>
      <c r="P214" s="70">
        <f t="shared" ca="1" si="23"/>
        <v>1.8109886846700084E-2</v>
      </c>
      <c r="Q214" s="73">
        <f ca="1">_xll.HLV5r3.Financial.Cache.GetValue(IRCurve2, M214)</f>
        <v>0.85294552632820764</v>
      </c>
      <c r="R214" s="74">
        <f t="shared" ca="1" si="24"/>
        <v>2.1160050243891188E-2</v>
      </c>
      <c r="S214" s="74">
        <f t="shared" ca="1" si="25"/>
        <v>1.8109886846700084E-2</v>
      </c>
      <c r="T214" s="75">
        <f t="shared" ca="1" si="21"/>
        <v>0</v>
      </c>
    </row>
    <row r="215" spans="13:20" x14ac:dyDescent="0.2">
      <c r="M215" s="68">
        <f t="shared" ca="1" si="26"/>
        <v>46387</v>
      </c>
      <c r="N215" s="69">
        <f ca="1">_xll.HLV5r3.Financial.Cache.GetValue(IRCurve1, M215)</f>
        <v>0.85146467411299165</v>
      </c>
      <c r="O215" s="70">
        <f t="shared" ca="1" si="27"/>
        <v>2.1160050243888489E-2</v>
      </c>
      <c r="P215" s="70">
        <f t="shared" ca="1" si="23"/>
        <v>1.8138110423374963E-2</v>
      </c>
      <c r="Q215" s="73">
        <f ca="1">_xll.HLV5r3.Financial.Cache.GetValue(IRCurve2, M215)</f>
        <v>0.85146467411299165</v>
      </c>
      <c r="R215" s="74">
        <f t="shared" ca="1" si="24"/>
        <v>2.1160050243888489E-2</v>
      </c>
      <c r="S215" s="74">
        <f t="shared" ca="1" si="25"/>
        <v>1.8138110423374963E-2</v>
      </c>
      <c r="T215" s="75">
        <f t="shared" ca="1" si="21"/>
        <v>0</v>
      </c>
    </row>
    <row r="216" spans="13:20" x14ac:dyDescent="0.2">
      <c r="M216" s="68">
        <f t="shared" ca="1" si="26"/>
        <v>46417</v>
      </c>
      <c r="N216" s="69">
        <f ca="1">_xll.HLV5r3.Financial.Cache.GetValue(IRCurve1, M216)</f>
        <v>0.84998639289816857</v>
      </c>
      <c r="O216" s="70">
        <f t="shared" ca="1" si="27"/>
        <v>2.1160050243888489E-2</v>
      </c>
      <c r="P216" s="70">
        <f t="shared" ca="1" si="23"/>
        <v>1.8165815819327528E-2</v>
      </c>
      <c r="Q216" s="73">
        <f ca="1">_xll.HLV5r3.Financial.Cache.GetValue(IRCurve2, M216)</f>
        <v>0.84998639289816857</v>
      </c>
      <c r="R216" s="74">
        <f t="shared" ca="1" si="24"/>
        <v>2.1160050243888489E-2</v>
      </c>
      <c r="S216" s="74">
        <f t="shared" ca="1" si="25"/>
        <v>1.8165815819327528E-2</v>
      </c>
      <c r="T216" s="75">
        <f t="shared" ca="1" si="21"/>
        <v>0</v>
      </c>
    </row>
    <row r="217" spans="13:20" x14ac:dyDescent="0.2">
      <c r="M217" s="68">
        <f t="shared" ca="1" si="26"/>
        <v>46447</v>
      </c>
      <c r="N217" s="69">
        <f ca="1">_xll.HLV5r3.Financial.Cache.GetValue(IRCurve1, M217)</f>
        <v>0.84851067822006332</v>
      </c>
      <c r="O217" s="70">
        <f t="shared" ca="1" si="27"/>
        <v>2.1160050243891188E-2</v>
      </c>
      <c r="P217" s="70">
        <f t="shared" ca="1" si="23"/>
        <v>1.8193017175329482E-2</v>
      </c>
      <c r="Q217" s="73">
        <f ca="1">_xll.HLV5r3.Financial.Cache.GetValue(IRCurve2, M217)</f>
        <v>0.84851067822006332</v>
      </c>
      <c r="R217" s="74">
        <f t="shared" ca="1" si="24"/>
        <v>2.1160050243891188E-2</v>
      </c>
      <c r="S217" s="74">
        <f t="shared" ca="1" si="25"/>
        <v>1.8193017175329482E-2</v>
      </c>
      <c r="T217" s="75">
        <f t="shared" ca="1" si="21"/>
        <v>0</v>
      </c>
    </row>
    <row r="218" spans="13:20" x14ac:dyDescent="0.2">
      <c r="M218" s="68">
        <f t="shared" ca="1" si="26"/>
        <v>46477</v>
      </c>
      <c r="N218" s="69">
        <f ca="1">_xll.HLV5r3.Financial.Cache.GetValue(IRCurve1, M218)</f>
        <v>0.8470375256227507</v>
      </c>
      <c r="O218" s="70">
        <f t="shared" ca="1" si="27"/>
        <v>2.1160050243888489E-2</v>
      </c>
      <c r="P218" s="70">
        <f t="shared" ca="1" si="23"/>
        <v>1.8219728122268894E-2</v>
      </c>
      <c r="Q218" s="73">
        <f ca="1">_xll.HLV5r3.Financial.Cache.GetValue(IRCurve2, M218)</f>
        <v>0.8470375256227507</v>
      </c>
      <c r="R218" s="74">
        <f t="shared" ca="1" si="24"/>
        <v>2.1160050243888489E-2</v>
      </c>
      <c r="S218" s="74">
        <f t="shared" ca="1" si="25"/>
        <v>1.8219728122268894E-2</v>
      </c>
      <c r="T218" s="75">
        <f t="shared" ca="1" si="21"/>
        <v>0</v>
      </c>
    </row>
    <row r="219" spans="13:20" x14ac:dyDescent="0.2">
      <c r="M219" s="68">
        <f t="shared" ca="1" si="26"/>
        <v>46507</v>
      </c>
      <c r="N219" s="69">
        <f ca="1">_xll.HLV5r3.Financial.Cache.GetValue(IRCurve1, M219)</f>
        <v>0.84556693065804145</v>
      </c>
      <c r="O219" s="70">
        <f t="shared" ca="1" si="27"/>
        <v>2.1160050243888489E-2</v>
      </c>
      <c r="P219" s="70">
        <f t="shared" ca="1" si="23"/>
        <v>1.8245961803926486E-2</v>
      </c>
      <c r="Q219" s="73">
        <f ca="1">_xll.HLV5r3.Financial.Cache.GetValue(IRCurve2, M219)</f>
        <v>0.84556693065804145</v>
      </c>
      <c r="R219" s="74">
        <f t="shared" ca="1" si="24"/>
        <v>2.1160050243888489E-2</v>
      </c>
      <c r="S219" s="74">
        <f t="shared" ca="1" si="25"/>
        <v>1.8245961803926486E-2</v>
      </c>
      <c r="T219" s="75">
        <f t="shared" ca="1" si="21"/>
        <v>0</v>
      </c>
    </row>
    <row r="220" spans="13:20" x14ac:dyDescent="0.2">
      <c r="M220" s="68">
        <f t="shared" ca="1" si="26"/>
        <v>46537</v>
      </c>
      <c r="N220" s="69">
        <f ca="1">_xll.HLV5r3.Financial.Cache.GetValue(IRCurve1, M220)</f>
        <v>0.84409888888546925</v>
      </c>
      <c r="O220" s="70">
        <f t="shared" ca="1" si="27"/>
        <v>2.1160050243891188E-2</v>
      </c>
      <c r="P220" s="70">
        <f t="shared" ca="1" si="23"/>
        <v>1.8271730898541744E-2</v>
      </c>
      <c r="Q220" s="73">
        <f ca="1">_xll.HLV5r3.Financial.Cache.GetValue(IRCurve2, M220)</f>
        <v>0.84409888888546925</v>
      </c>
      <c r="R220" s="74">
        <f t="shared" ca="1" si="24"/>
        <v>2.1160050243891188E-2</v>
      </c>
      <c r="S220" s="74">
        <f t="shared" ca="1" si="25"/>
        <v>1.8271730898541744E-2</v>
      </c>
      <c r="T220" s="75">
        <f t="shared" ca="1" si="21"/>
        <v>0</v>
      </c>
    </row>
    <row r="221" spans="13:20" x14ac:dyDescent="0.2">
      <c r="M221" s="68">
        <f t="shared" ca="1" si="26"/>
        <v>46567</v>
      </c>
      <c r="N221" s="69">
        <f ca="1">_xll.HLV5r3.Financial.Cache.GetValue(IRCurve1, M221)</f>
        <v>0.84263339587227715</v>
      </c>
      <c r="O221" s="70">
        <f t="shared" ca="1" si="27"/>
        <v>2.1160050243891188E-2</v>
      </c>
      <c r="P221" s="70">
        <f t="shared" ca="1" si="23"/>
        <v>1.8297047639243332E-2</v>
      </c>
      <c r="Q221" s="73">
        <f ca="1">_xll.HLV5r3.Financial.Cache.GetValue(IRCurve2, M221)</f>
        <v>0.84263339587227715</v>
      </c>
      <c r="R221" s="74">
        <f t="shared" ca="1" si="24"/>
        <v>2.1160050243891188E-2</v>
      </c>
      <c r="S221" s="74">
        <f t="shared" ca="1" si="25"/>
        <v>1.8297047639243332E-2</v>
      </c>
      <c r="T221" s="75">
        <f t="shared" ca="1" si="21"/>
        <v>0</v>
      </c>
    </row>
    <row r="222" spans="13:20" x14ac:dyDescent="0.2">
      <c r="M222" s="68">
        <f t="shared" ca="1" si="26"/>
        <v>46597</v>
      </c>
      <c r="N222" s="69">
        <f ca="1">_xll.HLV5r3.Financial.Cache.GetValue(IRCurve1, M222)</f>
        <v>0.84117044719340417</v>
      </c>
      <c r="O222" s="70">
        <f t="shared" ca="1" si="27"/>
        <v>2.1160050243891188E-2</v>
      </c>
      <c r="P222" s="70">
        <f t="shared" ca="1" si="23"/>
        <v>1.8321923833412981E-2</v>
      </c>
      <c r="Q222" s="73">
        <f ca="1">_xll.HLV5r3.Financial.Cache.GetValue(IRCurve2, M222)</f>
        <v>0.84117044719340417</v>
      </c>
      <c r="R222" s="74">
        <f t="shared" ca="1" si="24"/>
        <v>2.1160050243891188E-2</v>
      </c>
      <c r="S222" s="74">
        <f t="shared" ca="1" si="25"/>
        <v>1.8321923833412981E-2</v>
      </c>
      <c r="T222" s="75">
        <f t="shared" ca="1" si="21"/>
        <v>0</v>
      </c>
    </row>
    <row r="223" spans="13:20" x14ac:dyDescent="0.2">
      <c r="M223" s="68">
        <f t="shared" ca="1" si="26"/>
        <v>46627</v>
      </c>
      <c r="N223" s="69">
        <f ca="1">_xll.HLV5r3.Financial.Cache.GetValue(IRCurve1, M223)</f>
        <v>0.83971003843147196</v>
      </c>
      <c r="O223" s="70">
        <f t="shared" ca="1" si="27"/>
        <v>2.1160050243888489E-2</v>
      </c>
      <c r="P223" s="70">
        <f t="shared" ca="1" si="23"/>
        <v>1.8346370881047219E-2</v>
      </c>
      <c r="Q223" s="73">
        <f ca="1">_xll.HLV5r3.Financial.Cache.GetValue(IRCurve2, M223)</f>
        <v>0.83971003843147196</v>
      </c>
      <c r="R223" s="74">
        <f t="shared" ca="1" si="24"/>
        <v>2.1160050243888489E-2</v>
      </c>
      <c r="S223" s="74">
        <f t="shared" ca="1" si="25"/>
        <v>1.8346370881047219E-2</v>
      </c>
      <c r="T223" s="75">
        <f t="shared" ca="1" si="21"/>
        <v>0</v>
      </c>
    </row>
    <row r="224" spans="13:20" x14ac:dyDescent="0.2">
      <c r="M224" s="68">
        <f t="shared" ca="1" si="26"/>
        <v>46657</v>
      </c>
      <c r="N224" s="69">
        <f ca="1">_xll.HLV5r3.Financial.Cache.GetValue(IRCurve1, M224)</f>
        <v>0.83825216517677148</v>
      </c>
      <c r="O224" s="70">
        <f t="shared" ca="1" si="27"/>
        <v>2.1160050243888489E-2</v>
      </c>
      <c r="P224" s="70">
        <f t="shared" ca="1" si="23"/>
        <v>1.8370399792176875E-2</v>
      </c>
      <c r="Q224" s="73">
        <f ca="1">_xll.HLV5r3.Financial.Cache.GetValue(IRCurve2, M224)</f>
        <v>0.83825216517677148</v>
      </c>
      <c r="R224" s="74">
        <f t="shared" ca="1" si="24"/>
        <v>2.1160050243888489E-2</v>
      </c>
      <c r="S224" s="74">
        <f t="shared" ca="1" si="25"/>
        <v>1.8370399792176875E-2</v>
      </c>
      <c r="T224" s="75">
        <f t="shared" ca="1" si="21"/>
        <v>0</v>
      </c>
    </row>
    <row r="225" spans="13:20" x14ac:dyDescent="0.2">
      <c r="M225" s="68">
        <f t="shared" ca="1" si="26"/>
        <v>46687</v>
      </c>
      <c r="N225" s="69">
        <f ca="1">_xll.HLV5r3.Financial.Cache.GetValue(IRCurve1, M225)</f>
        <v>0.83679682302724945</v>
      </c>
      <c r="O225" s="70">
        <f t="shared" ca="1" si="27"/>
        <v>2.1160050243891188E-2</v>
      </c>
      <c r="P225" s="70">
        <f t="shared" ca="1" si="23"/>
        <v>1.8394021203400439E-2</v>
      </c>
      <c r="Q225" s="73">
        <f ca="1">_xll.HLV5r3.Financial.Cache.GetValue(IRCurve2, M225)</f>
        <v>0.83679682302724945</v>
      </c>
      <c r="R225" s="74">
        <f t="shared" ca="1" si="24"/>
        <v>2.1160050243891188E-2</v>
      </c>
      <c r="S225" s="74">
        <f t="shared" ca="1" si="25"/>
        <v>1.8394021203400439E-2</v>
      </c>
      <c r="T225" s="75">
        <f t="shared" ca="1" si="21"/>
        <v>0</v>
      </c>
    </row>
    <row r="226" spans="13:20" x14ac:dyDescent="0.2">
      <c r="M226" s="68">
        <f t="shared" ca="1" si="26"/>
        <v>46717</v>
      </c>
      <c r="N226" s="69">
        <f ca="1">_xll.HLV5r3.Financial.Cache.GetValue(IRCurve1, M226)</f>
        <v>0.83534400758849559</v>
      </c>
      <c r="O226" s="70">
        <f t="shared" ca="1" si="27"/>
        <v>2.1160050243891188E-2</v>
      </c>
      <c r="P226" s="70">
        <f t="shared" ca="1" si="23"/>
        <v>1.8417245393583252E-2</v>
      </c>
      <c r="Q226" s="73">
        <f ca="1">_xll.HLV5r3.Financial.Cache.GetValue(IRCurve2, M226)</f>
        <v>0.83534400758849559</v>
      </c>
      <c r="R226" s="74">
        <f t="shared" ca="1" si="24"/>
        <v>2.1160050243891188E-2</v>
      </c>
      <c r="S226" s="74">
        <f t="shared" ca="1" si="25"/>
        <v>1.8417245393583252E-2</v>
      </c>
      <c r="T226" s="75">
        <f t="shared" ca="1" si="21"/>
        <v>0</v>
      </c>
    </row>
    <row r="227" spans="13:20" x14ac:dyDescent="0.2">
      <c r="M227" s="68">
        <f t="shared" ca="1" si="26"/>
        <v>46747</v>
      </c>
      <c r="N227" s="69">
        <f ca="1">_xll.HLV5r3.Financial.Cache.GetValue(IRCurve1, M227)</f>
        <v>0.83389371447372895</v>
      </c>
      <c r="O227" s="70">
        <f t="shared" ca="1" si="27"/>
        <v>2.1160050243888489E-2</v>
      </c>
      <c r="P227" s="70">
        <f t="shared" ca="1" si="23"/>
        <v>1.8440082298771341E-2</v>
      </c>
      <c r="Q227" s="73">
        <f ca="1">_xll.HLV5r3.Financial.Cache.GetValue(IRCurve2, M227)</f>
        <v>0.83389371447372895</v>
      </c>
      <c r="R227" s="74">
        <f t="shared" ca="1" si="24"/>
        <v>2.1160050243888489E-2</v>
      </c>
      <c r="S227" s="74">
        <f t="shared" ca="1" si="25"/>
        <v>1.8440082298771341E-2</v>
      </c>
      <c r="T227" s="75">
        <f t="shared" ca="1" si="21"/>
        <v>0</v>
      </c>
    </row>
    <row r="228" spans="13:20" x14ac:dyDescent="0.2">
      <c r="M228" s="68">
        <f t="shared" ca="1" si="26"/>
        <v>46777</v>
      </c>
      <c r="N228" s="69">
        <f ca="1">_xll.HLV5r3.Financial.Cache.GetValue(IRCurve1, M228)</f>
        <v>0.83244593930378452</v>
      </c>
      <c r="O228" s="70">
        <f t="shared" ca="1" si="27"/>
        <v>2.1160050243891188E-2</v>
      </c>
      <c r="P228" s="70">
        <f t="shared" ca="1" si="23"/>
        <v>1.8462541526365374E-2</v>
      </c>
      <c r="Q228" s="73">
        <f ca="1">_xll.HLV5r3.Financial.Cache.GetValue(IRCurve2, M228)</f>
        <v>0.83244593930378452</v>
      </c>
      <c r="R228" s="74">
        <f t="shared" ca="1" si="24"/>
        <v>2.1160050243891188E-2</v>
      </c>
      <c r="S228" s="74">
        <f t="shared" ca="1" si="25"/>
        <v>1.8462541526365374E-2</v>
      </c>
      <c r="T228" s="75">
        <f t="shared" ca="1" si="21"/>
        <v>0</v>
      </c>
    </row>
    <row r="229" spans="13:20" x14ac:dyDescent="0.2">
      <c r="M229" s="68">
        <f t="shared" ca="1" si="26"/>
        <v>46807</v>
      </c>
      <c r="N229" s="69">
        <f ca="1">_xll.HLV5r3.Financial.Cache.GetValue(IRCurve1, M229)</f>
        <v>0.83099703165879746</v>
      </c>
      <c r="O229" s="70">
        <f t="shared" ca="1" si="27"/>
        <v>2.1213525049727327E-2</v>
      </c>
      <c r="P229" s="70">
        <f t="shared" ca="1" si="23"/>
        <v>1.84850704638185E-2</v>
      </c>
      <c r="Q229" s="73">
        <f ca="1">_xll.HLV5r3.Financial.Cache.GetValue(IRCurve2, M229)</f>
        <v>0.83099703165879746</v>
      </c>
      <c r="R229" s="74">
        <f t="shared" ca="1" si="24"/>
        <v>2.1213525049727327E-2</v>
      </c>
      <c r="S229" s="74">
        <f t="shared" ca="1" si="25"/>
        <v>1.84850704638185E-2</v>
      </c>
      <c r="T229" s="75">
        <f t="shared" ca="1" si="21"/>
        <v>0</v>
      </c>
    </row>
    <row r="230" spans="13:20" x14ac:dyDescent="0.2">
      <c r="M230" s="68">
        <f t="shared" ca="1" si="26"/>
        <v>46837</v>
      </c>
      <c r="N230" s="69">
        <f ca="1">_xll.HLV5r3.Financial.Cache.GetValue(IRCurve1, M230)</f>
        <v>0.82949969174527427</v>
      </c>
      <c r="O230" s="70">
        <f t="shared" ca="1" si="27"/>
        <v>2.1962196967430514E-2</v>
      </c>
      <c r="P230" s="70">
        <f t="shared" ca="1" si="23"/>
        <v>1.8513316319990876E-2</v>
      </c>
      <c r="Q230" s="73">
        <f ca="1">_xll.HLV5r3.Financial.Cache.GetValue(IRCurve2, M230)</f>
        <v>0.82949969174527427</v>
      </c>
      <c r="R230" s="74">
        <f t="shared" ca="1" si="24"/>
        <v>2.1962196967430514E-2</v>
      </c>
      <c r="S230" s="74">
        <f t="shared" ca="1" si="25"/>
        <v>1.8513316319990876E-2</v>
      </c>
      <c r="T230" s="75">
        <f t="shared" ca="1" si="21"/>
        <v>0</v>
      </c>
    </row>
    <row r="231" spans="13:20" x14ac:dyDescent="0.2">
      <c r="M231" s="68">
        <f t="shared" ca="1" si="26"/>
        <v>46867</v>
      </c>
      <c r="N231" s="69">
        <f ca="1">_xll.HLV5r3.Financial.Cache.GetValue(IRCurve1, M231)</f>
        <v>0.82800504982793055</v>
      </c>
      <c r="O231" s="70">
        <f t="shared" ca="1" si="27"/>
        <v>2.1962196967430514E-2</v>
      </c>
      <c r="P231" s="70">
        <f t="shared" ca="1" si="23"/>
        <v>1.854110635277156E-2</v>
      </c>
      <c r="Q231" s="73">
        <f ca="1">_xll.HLV5r3.Financial.Cache.GetValue(IRCurve2, M231)</f>
        <v>0.82800504982793055</v>
      </c>
      <c r="R231" s="74">
        <f t="shared" ca="1" si="24"/>
        <v>2.1962196967430514E-2</v>
      </c>
      <c r="S231" s="74">
        <f t="shared" ca="1" si="25"/>
        <v>1.854110635277156E-2</v>
      </c>
      <c r="T231" s="75">
        <f t="shared" ca="1" si="21"/>
        <v>0</v>
      </c>
    </row>
    <row r="232" spans="13:20" x14ac:dyDescent="0.2">
      <c r="M232" s="68">
        <f t="shared" ca="1" si="26"/>
        <v>46897</v>
      </c>
      <c r="N232" s="69">
        <f ca="1">_xll.HLV5r3.Financial.Cache.GetValue(IRCurve1, M232)</f>
        <v>0.82651310104535636</v>
      </c>
      <c r="O232" s="70">
        <f t="shared" ca="1" si="27"/>
        <v>2.1962196967430514E-2</v>
      </c>
      <c r="P232" s="70">
        <f t="shared" ca="1" si="23"/>
        <v>1.8568451507759591E-2</v>
      </c>
      <c r="Q232" s="73">
        <f ca="1">_xll.HLV5r3.Financial.Cache.GetValue(IRCurve2, M232)</f>
        <v>0.82651310104535636</v>
      </c>
      <c r="R232" s="74">
        <f t="shared" ca="1" si="24"/>
        <v>2.1962196967430514E-2</v>
      </c>
      <c r="S232" s="74">
        <f t="shared" ca="1" si="25"/>
        <v>1.8568451507759591E-2</v>
      </c>
      <c r="T232" s="75">
        <f t="shared" ca="1" si="21"/>
        <v>0</v>
      </c>
    </row>
    <row r="233" spans="13:20" x14ac:dyDescent="0.2">
      <c r="M233" s="68">
        <f t="shared" ca="1" si="26"/>
        <v>46927</v>
      </c>
      <c r="N233" s="69">
        <f ca="1">_xll.HLV5r3.Financial.Cache.GetValue(IRCurve1, M233)</f>
        <v>0.82502384054490108</v>
      </c>
      <c r="O233" s="70">
        <f t="shared" ca="1" si="27"/>
        <v>2.1962196967430514E-2</v>
      </c>
      <c r="P233" s="70">
        <f t="shared" ca="1" si="23"/>
        <v>1.8595362382890741E-2</v>
      </c>
      <c r="Q233" s="73">
        <f ca="1">_xll.HLV5r3.Financial.Cache.GetValue(IRCurve2, M233)</f>
        <v>0.82502384054490108</v>
      </c>
      <c r="R233" s="74">
        <f t="shared" ca="1" si="24"/>
        <v>2.1962196967430514E-2</v>
      </c>
      <c r="S233" s="74">
        <f t="shared" ca="1" si="25"/>
        <v>1.8595362382890741E-2</v>
      </c>
      <c r="T233" s="75">
        <f t="shared" ca="1" si="21"/>
        <v>0</v>
      </c>
    </row>
    <row r="234" spans="13:20" x14ac:dyDescent="0.2">
      <c r="M234" s="68">
        <f t="shared" ca="1" si="26"/>
        <v>46957</v>
      </c>
      <c r="N234" s="69">
        <f ca="1">_xll.HLV5r3.Financial.Cache.GetValue(IRCurve1, M234)</f>
        <v>0.82353726348265799</v>
      </c>
      <c r="O234" s="70">
        <f t="shared" ca="1" si="27"/>
        <v>2.1962196967430514E-2</v>
      </c>
      <c r="P234" s="70">
        <f t="shared" ca="1" si="23"/>
        <v>1.8621849242132216E-2</v>
      </c>
      <c r="Q234" s="73">
        <f ca="1">_xll.HLV5r3.Financial.Cache.GetValue(IRCurve2, M234)</f>
        <v>0.82353726348265799</v>
      </c>
      <c r="R234" s="74">
        <f t="shared" ca="1" si="24"/>
        <v>2.1962196967430514E-2</v>
      </c>
      <c r="S234" s="74">
        <f t="shared" ca="1" si="25"/>
        <v>1.8621849242132216E-2</v>
      </c>
      <c r="T234" s="75">
        <f t="shared" ca="1" si="21"/>
        <v>0</v>
      </c>
    </row>
    <row r="235" spans="13:20" x14ac:dyDescent="0.2">
      <c r="M235" s="68">
        <f t="shared" ca="1" si="26"/>
        <v>46987</v>
      </c>
      <c r="N235" s="69">
        <f ca="1">_xll.HLV5r3.Financial.Cache.GetValue(IRCurve1, M235)</f>
        <v>0.82205336502344839</v>
      </c>
      <c r="O235" s="70">
        <f t="shared" ca="1" si="27"/>
        <v>2.1962196967430514E-2</v>
      </c>
      <c r="P235" s="70">
        <f t="shared" ca="1" si="23"/>
        <v>1.8647922028535113E-2</v>
      </c>
      <c r="Q235" s="73">
        <f ca="1">_xll.HLV5r3.Financial.Cache.GetValue(IRCurve2, M235)</f>
        <v>0.82205336502344839</v>
      </c>
      <c r="R235" s="74">
        <f t="shared" ca="1" si="24"/>
        <v>2.1962196967430514E-2</v>
      </c>
      <c r="S235" s="74">
        <f t="shared" ca="1" si="25"/>
        <v>1.8647922028535113E-2</v>
      </c>
      <c r="T235" s="75">
        <f t="shared" ca="1" si="21"/>
        <v>0</v>
      </c>
    </row>
    <row r="236" spans="13:20" x14ac:dyDescent="0.2">
      <c r="M236" s="68">
        <f t="shared" ca="1" si="26"/>
        <v>47017</v>
      </c>
      <c r="N236" s="69">
        <f ca="1">_xll.HLV5r3.Financial.Cache.GetValue(IRCurve1, M236)</f>
        <v>0.82057214034080583</v>
      </c>
      <c r="O236" s="70">
        <f t="shared" ca="1" si="27"/>
        <v>2.1962196967430514E-2</v>
      </c>
      <c r="P236" s="70">
        <f t="shared" ca="1" si="23"/>
        <v>1.8673590376679441E-2</v>
      </c>
      <c r="Q236" s="73">
        <f ca="1">_xll.HLV5r3.Financial.Cache.GetValue(IRCurve2, M236)</f>
        <v>0.82057214034080583</v>
      </c>
      <c r="R236" s="74">
        <f t="shared" ca="1" si="24"/>
        <v>2.1962196967430514E-2</v>
      </c>
      <c r="S236" s="74">
        <f t="shared" ca="1" si="25"/>
        <v>1.8673590376679441E-2</v>
      </c>
      <c r="T236" s="75">
        <f t="shared" ca="1" si="21"/>
        <v>0</v>
      </c>
    </row>
    <row r="237" spans="13:20" x14ac:dyDescent="0.2">
      <c r="M237" s="68">
        <f t="shared" ca="1" si="26"/>
        <v>47047</v>
      </c>
      <c r="N237" s="69">
        <f ca="1">_xll.HLV5r3.Financial.Cache.GetValue(IRCurve1, M237)</f>
        <v>0.81909358461696069</v>
      </c>
      <c r="O237" s="70">
        <f t="shared" ca="1" si="27"/>
        <v>2.1962196967430514E-2</v>
      </c>
      <c r="P237" s="70">
        <f t="shared" ca="1" si="23"/>
        <v>1.8698863624544471E-2</v>
      </c>
      <c r="Q237" s="73">
        <f ca="1">_xll.HLV5r3.Financial.Cache.GetValue(IRCurve2, M237)</f>
        <v>0.81909358461696069</v>
      </c>
      <c r="R237" s="74">
        <f t="shared" ca="1" si="24"/>
        <v>2.1962196967430514E-2</v>
      </c>
      <c r="S237" s="74">
        <f t="shared" ca="1" si="25"/>
        <v>1.8698863624544471E-2</v>
      </c>
      <c r="T237" s="75">
        <f t="shared" ca="1" si="21"/>
        <v>0</v>
      </c>
    </row>
    <row r="238" spans="13:20" x14ac:dyDescent="0.2">
      <c r="M238" s="68">
        <f t="shared" ca="1" si="26"/>
        <v>47077</v>
      </c>
      <c r="N238" s="69">
        <f ca="1">_xll.HLV5r3.Financial.Cache.GetValue(IRCurve1, M238)</f>
        <v>0.81761769304282406</v>
      </c>
      <c r="O238" s="70">
        <f t="shared" ca="1" si="27"/>
        <v>2.1962196967430514E-2</v>
      </c>
      <c r="P238" s="70">
        <f t="shared" ca="1" si="23"/>
        <v>1.8723750824835194E-2</v>
      </c>
      <c r="Q238" s="73">
        <f ca="1">_xll.HLV5r3.Financial.Cache.GetValue(IRCurve2, M238)</f>
        <v>0.81761769304282406</v>
      </c>
      <c r="R238" s="74">
        <f t="shared" ca="1" si="24"/>
        <v>2.1962196967430514E-2</v>
      </c>
      <c r="S238" s="74">
        <f t="shared" ca="1" si="25"/>
        <v>1.8723750824835194E-2</v>
      </c>
      <c r="T238" s="75">
        <f t="shared" ca="1" si="21"/>
        <v>0</v>
      </c>
    </row>
    <row r="239" spans="13:20" x14ac:dyDescent="0.2">
      <c r="M239" s="68">
        <f t="shared" ca="1" si="26"/>
        <v>47107</v>
      </c>
      <c r="N239" s="69">
        <f ca="1">_xll.HLV5r3.Financial.Cache.GetValue(IRCurve1, M239)</f>
        <v>0.81614446081797243</v>
      </c>
      <c r="O239" s="70">
        <f t="shared" ca="1" si="27"/>
        <v>2.1962196967430514E-2</v>
      </c>
      <c r="P239" s="70">
        <f t="shared" ca="1" si="23"/>
        <v>1.8748260755793566E-2</v>
      </c>
      <c r="Q239" s="73">
        <f ca="1">_xll.HLV5r3.Financial.Cache.GetValue(IRCurve2, M239)</f>
        <v>0.81614446081797243</v>
      </c>
      <c r="R239" s="74">
        <f t="shared" ca="1" si="24"/>
        <v>2.1962196967430514E-2</v>
      </c>
      <c r="S239" s="74">
        <f t="shared" ca="1" si="25"/>
        <v>1.8748260755793566E-2</v>
      </c>
      <c r="T239" s="75">
        <f t="shared" ca="1" si="21"/>
        <v>0</v>
      </c>
    </row>
    <row r="240" spans="13:20" x14ac:dyDescent="0.2">
      <c r="M240" s="68">
        <f t="shared" ca="1" si="26"/>
        <v>47137</v>
      </c>
      <c r="N240" s="69">
        <f ca="1">_xll.HLV5r3.Financial.Cache.GetValue(IRCurve1, M240)</f>
        <v>0.81467388315063205</v>
      </c>
      <c r="O240" s="70">
        <f t="shared" ca="1" si="27"/>
        <v>2.1962196967430514E-2</v>
      </c>
      <c r="P240" s="70">
        <f t="shared" ca="1" si="23"/>
        <v>1.8772401931521861E-2</v>
      </c>
      <c r="Q240" s="73">
        <f ca="1">_xll.HLV5r3.Financial.Cache.GetValue(IRCurve2, M240)</f>
        <v>0.81467388315063205</v>
      </c>
      <c r="R240" s="74">
        <f t="shared" ca="1" si="24"/>
        <v>2.1962196967430514E-2</v>
      </c>
      <c r="S240" s="74">
        <f t="shared" ca="1" si="25"/>
        <v>1.8772401931521861E-2</v>
      </c>
      <c r="T240" s="75">
        <f t="shared" ca="1" si="21"/>
        <v>0</v>
      </c>
    </row>
    <row r="241" spans="13:20" x14ac:dyDescent="0.2">
      <c r="M241" s="68">
        <f t="shared" ca="1" si="26"/>
        <v>47167</v>
      </c>
      <c r="N241" s="69">
        <f ca="1">_xll.HLV5r3.Financial.Cache.GetValue(IRCurve1, M241)</f>
        <v>0.81320595525766304</v>
      </c>
      <c r="O241" s="70">
        <f t="shared" ca="1" si="27"/>
        <v>2.1962196967430514E-2</v>
      </c>
      <c r="P241" s="70">
        <f t="shared" ca="1" si="23"/>
        <v>1.8796182611843574E-2</v>
      </c>
      <c r="Q241" s="73">
        <f ca="1">_xll.HLV5r3.Financial.Cache.GetValue(IRCurve2, M241)</f>
        <v>0.81320595525766304</v>
      </c>
      <c r="R241" s="74">
        <f t="shared" ca="1" si="24"/>
        <v>2.1962196967430514E-2</v>
      </c>
      <c r="S241" s="74">
        <f t="shared" ca="1" si="25"/>
        <v>1.8796182611843574E-2</v>
      </c>
      <c r="T241" s="75">
        <f t="shared" ca="1" si="21"/>
        <v>0</v>
      </c>
    </row>
    <row r="242" spans="13:20" x14ac:dyDescent="0.2">
      <c r="M242" s="68">
        <f t="shared" ca="1" si="26"/>
        <v>47197</v>
      </c>
      <c r="N242" s="69">
        <f ca="1">_xll.HLV5r3.Financial.Cache.GetValue(IRCurve1, M242)</f>
        <v>0.81174067236454428</v>
      </c>
      <c r="O242" s="70">
        <f t="shared" ca="1" si="27"/>
        <v>2.1962196967430514E-2</v>
      </c>
      <c r="P242" s="70">
        <f t="shared" ca="1" si="23"/>
        <v>1.8819610811725739E-2</v>
      </c>
      <c r="Q242" s="73">
        <f ca="1">_xll.HLV5r3.Financial.Cache.GetValue(IRCurve2, M242)</f>
        <v>0.81174067236454428</v>
      </c>
      <c r="R242" s="74">
        <f t="shared" ca="1" si="24"/>
        <v>2.1962196967430514E-2</v>
      </c>
      <c r="S242" s="74">
        <f t="shared" ca="1" si="25"/>
        <v>1.8819610811725739E-2</v>
      </c>
      <c r="T242" s="75">
        <f t="shared" ca="1" si="21"/>
        <v>0</v>
      </c>
    </row>
    <row r="243" spans="13:20" x14ac:dyDescent="0.2">
      <c r="M243" s="68">
        <f t="shared" ca="1" si="26"/>
        <v>47227</v>
      </c>
      <c r="N243" s="69">
        <f ca="1">_xll.HLV5r3.Financial.Cache.GetValue(IRCurve1, M243)</f>
        <v>0.81027802970535778</v>
      </c>
      <c r="O243" s="70">
        <f t="shared" ca="1" si="27"/>
        <v>2.1962196967427811E-2</v>
      </c>
      <c r="P243" s="70">
        <f t="shared" ca="1" si="23"/>
        <v>1.884269431028544E-2</v>
      </c>
      <c r="Q243" s="73">
        <f ca="1">_xll.HLV5r3.Financial.Cache.GetValue(IRCurve2, M243)</f>
        <v>0.81027802970535778</v>
      </c>
      <c r="R243" s="74">
        <f t="shared" ca="1" si="24"/>
        <v>2.1962196967427811E-2</v>
      </c>
      <c r="S243" s="74">
        <f t="shared" ca="1" si="25"/>
        <v>1.884269431028544E-2</v>
      </c>
      <c r="T243" s="75">
        <f t="shared" ca="1" si="21"/>
        <v>0</v>
      </c>
    </row>
    <row r="244" spans="13:20" x14ac:dyDescent="0.2">
      <c r="M244" s="68">
        <f t="shared" ca="1" si="26"/>
        <v>47257</v>
      </c>
      <c r="N244" s="69">
        <f ca="1">_xll.HLV5r3.Financial.Cache.GetValue(IRCurve1, M244)</f>
        <v>0.80881802252277257</v>
      </c>
      <c r="O244" s="70">
        <f t="shared" ca="1" si="27"/>
        <v>2.1962196967430514E-2</v>
      </c>
      <c r="P244" s="70">
        <f t="shared" ca="1" si="23"/>
        <v>1.8865440659401739E-2</v>
      </c>
      <c r="Q244" s="73">
        <f ca="1">_xll.HLV5r3.Financial.Cache.GetValue(IRCurve2, M244)</f>
        <v>0.80881802252277257</v>
      </c>
      <c r="R244" s="74">
        <f t="shared" ca="1" si="24"/>
        <v>2.1962196967430514E-2</v>
      </c>
      <c r="S244" s="74">
        <f t="shared" ca="1" si="25"/>
        <v>1.8865440659401739E-2</v>
      </c>
      <c r="T244" s="75">
        <f t="shared" ca="1" si="21"/>
        <v>0</v>
      </c>
    </row>
    <row r="245" spans="13:20" x14ac:dyDescent="0.2">
      <c r="M245" s="68">
        <f t="shared" ca="1" si="26"/>
        <v>47287</v>
      </c>
      <c r="N245" s="69">
        <f ca="1">_xll.HLV5r3.Financial.Cache.GetValue(IRCurve1, M245)</f>
        <v>0.80736064606803026</v>
      </c>
      <c r="O245" s="70">
        <f t="shared" ca="1" si="27"/>
        <v>2.1962196967430514E-2</v>
      </c>
      <c r="P245" s="70">
        <f t="shared" ca="1" si="23"/>
        <v>1.8887857191952791E-2</v>
      </c>
      <c r="Q245" s="73">
        <f ca="1">_xll.HLV5r3.Financial.Cache.GetValue(IRCurve2, M245)</f>
        <v>0.80736064606803026</v>
      </c>
      <c r="R245" s="74">
        <f t="shared" ca="1" si="24"/>
        <v>2.1962196967430514E-2</v>
      </c>
      <c r="S245" s="74">
        <f t="shared" ca="1" si="25"/>
        <v>1.8887857191952791E-2</v>
      </c>
      <c r="T245" s="75">
        <f t="shared" ca="1" si="21"/>
        <v>0</v>
      </c>
    </row>
    <row r="246" spans="13:20" x14ac:dyDescent="0.2">
      <c r="M246" s="68">
        <f t="shared" ca="1" si="26"/>
        <v>47317</v>
      </c>
      <c r="N246" s="69">
        <f ca="1">_xll.HLV5r3.Financial.Cache.GetValue(IRCurve1, M246)</f>
        <v>0.80590589560092885</v>
      </c>
      <c r="O246" s="70">
        <f t="shared" ca="1" si="27"/>
        <v>2.1962196967430514E-2</v>
      </c>
      <c r="P246" s="70">
        <f t="shared" ca="1" si="23"/>
        <v>1.8909951029697437E-2</v>
      </c>
      <c r="Q246" s="73">
        <f ca="1">_xll.HLV5r3.Financial.Cache.GetValue(IRCurve2, M246)</f>
        <v>0.80590589560092885</v>
      </c>
      <c r="R246" s="74">
        <f t="shared" ca="1" si="24"/>
        <v>2.1962196967430514E-2</v>
      </c>
      <c r="S246" s="74">
        <f t="shared" ca="1" si="25"/>
        <v>1.8909951029697437E-2</v>
      </c>
      <c r="T246" s="75">
        <f t="shared" ca="1" si="21"/>
        <v>0</v>
      </c>
    </row>
    <row r="247" spans="13:20" x14ac:dyDescent="0.2">
      <c r="M247" s="68">
        <f t="shared" ca="1" si="26"/>
        <v>47347</v>
      </c>
      <c r="N247" s="69">
        <f ca="1">_xll.HLV5r3.Financial.Cache.GetValue(IRCurve1, M247)</f>
        <v>0.80445376638980748</v>
      </c>
      <c r="O247" s="70">
        <f t="shared" ca="1" si="27"/>
        <v>2.1962196967430514E-2</v>
      </c>
      <c r="P247" s="70">
        <f t="shared" ca="1" si="23"/>
        <v>1.8931729090818764E-2</v>
      </c>
      <c r="Q247" s="73">
        <f ca="1">_xll.HLV5r3.Financial.Cache.GetValue(IRCurve2, M247)</f>
        <v>0.80445376638980748</v>
      </c>
      <c r="R247" s="74">
        <f t="shared" ca="1" si="24"/>
        <v>2.1962196967430514E-2</v>
      </c>
      <c r="S247" s="74">
        <f t="shared" ca="1" si="25"/>
        <v>1.8931729090818764E-2</v>
      </c>
      <c r="T247" s="75">
        <f t="shared" ca="1" si="21"/>
        <v>0</v>
      </c>
    </row>
    <row r="248" spans="13:20" x14ac:dyDescent="0.2">
      <c r="M248" s="68">
        <f t="shared" ca="1" si="26"/>
        <v>47377</v>
      </c>
      <c r="N248" s="69">
        <f ca="1">_xll.HLV5r3.Financial.Cache.GetValue(IRCurve1, M248)</f>
        <v>0.80300425371153095</v>
      </c>
      <c r="O248" s="70">
        <f t="shared" ca="1" si="27"/>
        <v>2.1962196967430514E-2</v>
      </c>
      <c r="P248" s="70">
        <f t="shared" ca="1" si="23"/>
        <v>1.8953198097146524E-2</v>
      </c>
      <c r="Q248" s="73">
        <f ca="1">_xll.HLV5r3.Financial.Cache.GetValue(IRCurve2, M248)</f>
        <v>0.80300425371153095</v>
      </c>
      <c r="R248" s="74">
        <f t="shared" ca="1" si="24"/>
        <v>2.1962196967430514E-2</v>
      </c>
      <c r="S248" s="74">
        <f t="shared" ca="1" si="25"/>
        <v>1.8953198097146524E-2</v>
      </c>
      <c r="T248" s="75">
        <f t="shared" ca="1" si="21"/>
        <v>0</v>
      </c>
    </row>
    <row r="249" spans="13:20" x14ac:dyDescent="0.2">
      <c r="M249" s="68">
        <f t="shared" ca="1" si="26"/>
        <v>47407</v>
      </c>
      <c r="N249" s="69">
        <f ca="1">_xll.HLV5r3.Financial.Cache.GetValue(IRCurve1, M249)</f>
        <v>0.80155735285147489</v>
      </c>
      <c r="O249" s="70">
        <f t="shared" ca="1" si="27"/>
        <v>2.1962196967430514E-2</v>
      </c>
      <c r="P249" s="70">
        <f t="shared" ca="1" si="23"/>
        <v>1.8974364581074158E-2</v>
      </c>
      <c r="Q249" s="73">
        <f ca="1">_xll.HLV5r3.Financial.Cache.GetValue(IRCurve2, M249)</f>
        <v>0.80155735285147489</v>
      </c>
      <c r="R249" s="74">
        <f t="shared" ca="1" si="24"/>
        <v>2.1962196967430514E-2</v>
      </c>
      <c r="S249" s="74">
        <f t="shared" ca="1" si="25"/>
        <v>1.8974364581074158E-2</v>
      </c>
      <c r="T249" s="75">
        <f t="shared" ca="1" si="21"/>
        <v>0</v>
      </c>
    </row>
    <row r="250" spans="13:20" x14ac:dyDescent="0.2">
      <c r="M250" s="68">
        <f t="shared" ca="1" si="26"/>
        <v>47437</v>
      </c>
      <c r="N250" s="69">
        <f ca="1">_xll.HLV5r3.Financial.Cache.GetValue(IRCurve1, M250)</f>
        <v>0.80011305910350961</v>
      </c>
      <c r="O250" s="70">
        <f t="shared" ca="1" si="27"/>
        <v>2.1962196967430514E-2</v>
      </c>
      <c r="P250" s="70">
        <f t="shared" ca="1" si="23"/>
        <v>1.8995234892185645E-2</v>
      </c>
      <c r="Q250" s="73">
        <f ca="1">_xll.HLV5r3.Financial.Cache.GetValue(IRCurve2, M250)</f>
        <v>0.80011305910350961</v>
      </c>
      <c r="R250" s="74">
        <f t="shared" ca="1" si="24"/>
        <v>2.1962196967430514E-2</v>
      </c>
      <c r="S250" s="74">
        <f t="shared" ca="1" si="25"/>
        <v>1.8995234892185645E-2</v>
      </c>
      <c r="T250" s="75">
        <f t="shared" ca="1" si="21"/>
        <v>0</v>
      </c>
    </row>
    <row r="251" spans="13:20" x14ac:dyDescent="0.2">
      <c r="M251" s="68">
        <f t="shared" ca="1" si="26"/>
        <v>47467</v>
      </c>
      <c r="N251" s="69">
        <f ca="1">_xll.HLV5r3.Financial.Cache.GetValue(IRCurve1, M251)</f>
        <v>0.79867136776998537</v>
      </c>
      <c r="O251" s="70">
        <f t="shared" ca="1" si="27"/>
        <v>2.1962196967430514E-2</v>
      </c>
      <c r="P251" s="70">
        <f t="shared" ca="1" si="23"/>
        <v>1.9015815203605915E-2</v>
      </c>
      <c r="Q251" s="73">
        <f ca="1">_xll.HLV5r3.Financial.Cache.GetValue(IRCurve2, M251)</f>
        <v>0.79867136776998537</v>
      </c>
      <c r="R251" s="74">
        <f t="shared" ca="1" si="24"/>
        <v>2.1962196967430514E-2</v>
      </c>
      <c r="S251" s="74">
        <f t="shared" ca="1" si="25"/>
        <v>1.9015815203605915E-2</v>
      </c>
      <c r="T251" s="75">
        <f t="shared" ca="1" si="21"/>
        <v>0</v>
      </c>
    </row>
    <row r="252" spans="13:20" x14ac:dyDescent="0.2">
      <c r="M252" s="68">
        <f t="shared" ca="1" si="26"/>
        <v>47497</v>
      </c>
      <c r="N252" s="69">
        <f ca="1">_xll.HLV5r3.Financial.Cache.GetValue(IRCurve1, M252)</f>
        <v>0.79723227416171705</v>
      </c>
      <c r="O252" s="70">
        <f t="shared" ca="1" si="27"/>
        <v>2.1962196967430514E-2</v>
      </c>
      <c r="P252" s="70">
        <f t="shared" ca="1" si="23"/>
        <v>1.9036111518088455E-2</v>
      </c>
      <c r="Q252" s="73">
        <f ca="1">_xll.HLV5r3.Financial.Cache.GetValue(IRCurve2, M252)</f>
        <v>0.79723227416171705</v>
      </c>
      <c r="R252" s="74">
        <f t="shared" ca="1" si="24"/>
        <v>2.1962196967430514E-2</v>
      </c>
      <c r="S252" s="74">
        <f t="shared" ca="1" si="25"/>
        <v>1.9036111518088455E-2</v>
      </c>
      <c r="T252" s="75">
        <f t="shared" ca="1" si="21"/>
        <v>0</v>
      </c>
    </row>
    <row r="253" spans="13:20" x14ac:dyDescent="0.2">
      <c r="M253" s="68">
        <f t="shared" ca="1" si="26"/>
        <v>47527</v>
      </c>
      <c r="N253" s="69">
        <f ca="1">_xll.HLV5r3.Financial.Cache.GetValue(IRCurve1, M253)</f>
        <v>0.79579577359796849</v>
      </c>
      <c r="O253" s="70">
        <f t="shared" ca="1" si="27"/>
        <v>2.1962196967430514E-2</v>
      </c>
      <c r="P253" s="70">
        <f t="shared" ca="1" si="23"/>
        <v>1.9056129673852652E-2</v>
      </c>
      <c r="Q253" s="73">
        <f ca="1">_xll.HLV5r3.Financial.Cache.GetValue(IRCurve2, M253)</f>
        <v>0.79579577359796849</v>
      </c>
      <c r="R253" s="74">
        <f t="shared" ca="1" si="24"/>
        <v>2.1962196967430514E-2</v>
      </c>
      <c r="S253" s="74">
        <f t="shared" ca="1" si="25"/>
        <v>1.9056129673852652E-2</v>
      </c>
      <c r="T253" s="75">
        <f t="shared" ca="1" si="21"/>
        <v>0</v>
      </c>
    </row>
    <row r="254" spans="13:20" x14ac:dyDescent="0.2">
      <c r="M254" s="68">
        <f t="shared" ca="1" si="26"/>
        <v>47557</v>
      </c>
      <c r="N254" s="69">
        <f ca="1">_xll.HLV5r3.Financial.Cache.GetValue(IRCurve1, M254)</f>
        <v>0.79436186140643783</v>
      </c>
      <c r="O254" s="70">
        <f t="shared" ca="1" si="27"/>
        <v>2.1962196967430514E-2</v>
      </c>
      <c r="P254" s="70">
        <f t="shared" ca="1" si="23"/>
        <v>1.9075875350182667E-2</v>
      </c>
      <c r="Q254" s="73">
        <f ca="1">_xll.HLV5r3.Financial.Cache.GetValue(IRCurve2, M254)</f>
        <v>0.79436186140643783</v>
      </c>
      <c r="R254" s="74">
        <f t="shared" ca="1" si="24"/>
        <v>2.1962196967430514E-2</v>
      </c>
      <c r="S254" s="74">
        <f t="shared" ca="1" si="25"/>
        <v>1.9075875350182667E-2</v>
      </c>
      <c r="T254" s="75">
        <f t="shared" ca="1" si="21"/>
        <v>0</v>
      </c>
    </row>
    <row r="255" spans="13:20" x14ac:dyDescent="0.2">
      <c r="M255" s="68">
        <f t="shared" ca="1" si="26"/>
        <v>47587</v>
      </c>
      <c r="N255" s="69">
        <f ca="1">_xll.HLV5r3.Financial.Cache.GetValue(IRCurve1, M255)</f>
        <v>0.792930532923242</v>
      </c>
      <c r="O255" s="70">
        <f t="shared" ca="1" si="27"/>
        <v>2.1962196967430514E-2</v>
      </c>
      <c r="P255" s="70">
        <f t="shared" ca="1" si="23"/>
        <v>1.9095354072799341E-2</v>
      </c>
      <c r="Q255" s="73">
        <f ca="1">_xll.HLV5r3.Financial.Cache.GetValue(IRCurve2, M255)</f>
        <v>0.792930532923242</v>
      </c>
      <c r="R255" s="74">
        <f t="shared" ca="1" si="24"/>
        <v>2.1962196967430514E-2</v>
      </c>
      <c r="S255" s="74">
        <f t="shared" ca="1" si="25"/>
        <v>1.9095354072799341E-2</v>
      </c>
      <c r="T255" s="75">
        <f t="shared" ca="1" si="21"/>
        <v>0</v>
      </c>
    </row>
    <row r="256" spans="13:20" x14ac:dyDescent="0.2">
      <c r="M256" s="68">
        <f t="shared" ca="1" si="26"/>
        <v>47617</v>
      </c>
      <c r="N256" s="69">
        <f ca="1">_xll.HLV5r3.Financial.Cache.GetValue(IRCurve1, M256)</f>
        <v>0.79150178349290146</v>
      </c>
      <c r="O256" s="70">
        <f t="shared" ca="1" si="27"/>
        <v>2.1962196967430514E-2</v>
      </c>
      <c r="P256" s="70">
        <f t="shared" ca="1" si="23"/>
        <v>1.9114571219015612E-2</v>
      </c>
      <c r="Q256" s="73">
        <f ca="1">_xll.HLV5r3.Financial.Cache.GetValue(IRCurve2, M256)</f>
        <v>0.79150178349290146</v>
      </c>
      <c r="R256" s="74">
        <f t="shared" ca="1" si="24"/>
        <v>2.1962196967430514E-2</v>
      </c>
      <c r="S256" s="74">
        <f t="shared" ca="1" si="25"/>
        <v>1.9114571219015612E-2</v>
      </c>
      <c r="T256" s="75">
        <f t="shared" ca="1" si="21"/>
        <v>0</v>
      </c>
    </row>
    <row r="257" spans="13:20" x14ac:dyDescent="0.2">
      <c r="M257" s="68">
        <f t="shared" ca="1" si="26"/>
        <v>47647</v>
      </c>
      <c r="N257" s="69">
        <f ca="1">_xll.HLV5r3.Financial.Cache.GetValue(IRCurve1, M257)</f>
        <v>0.79007560846832525</v>
      </c>
      <c r="O257" s="70">
        <f t="shared" ca="1" si="27"/>
        <v>2.1962196967430514E-2</v>
      </c>
      <c r="P257" s="70">
        <f t="shared" ca="1" si="23"/>
        <v>1.913353202268565E-2</v>
      </c>
      <c r="Q257" s="73">
        <f ca="1">_xll.HLV5r3.Financial.Cache.GetValue(IRCurve2, M257)</f>
        <v>0.79007560846832525</v>
      </c>
      <c r="R257" s="74">
        <f t="shared" ca="1" si="24"/>
        <v>2.1962196967430514E-2</v>
      </c>
      <c r="S257" s="74">
        <f t="shared" ca="1" si="25"/>
        <v>1.913353202268565E-2</v>
      </c>
      <c r="T257" s="75">
        <f t="shared" ca="1" si="21"/>
        <v>0</v>
      </c>
    </row>
    <row r="258" spans="13:20" x14ac:dyDescent="0.2">
      <c r="M258" s="68">
        <f t="shared" ca="1" si="26"/>
        <v>47677</v>
      </c>
      <c r="N258" s="69">
        <f ca="1">_xll.HLV5r3.Financial.Cache.GetValue(IRCurve1, M258)</f>
        <v>0.78865200321079587</v>
      </c>
      <c r="O258" s="70">
        <f t="shared" ca="1" si="27"/>
        <v>2.1962196967430514E-2</v>
      </c>
      <c r="P258" s="70">
        <f t="shared" ca="1" si="23"/>
        <v>1.9152241578957233E-2</v>
      </c>
      <c r="Q258" s="73">
        <f ca="1">_xll.HLV5r3.Financial.Cache.GetValue(IRCurve2, M258)</f>
        <v>0.78865200321079587</v>
      </c>
      <c r="R258" s="74">
        <f t="shared" ca="1" si="24"/>
        <v>2.1962196967430514E-2</v>
      </c>
      <c r="S258" s="74">
        <f t="shared" ca="1" si="25"/>
        <v>1.9152241578957233E-2</v>
      </c>
      <c r="T258" s="75">
        <f t="shared" ca="1" si="21"/>
        <v>0</v>
      </c>
    </row>
    <row r="259" spans="13:20" x14ac:dyDescent="0.2">
      <c r="M259" s="68">
        <f t="shared" ca="1" si="26"/>
        <v>47707</v>
      </c>
      <c r="N259" s="69">
        <f ca="1">_xll.HLV5r3.Financial.Cache.GetValue(IRCurve1, M259)</f>
        <v>0.78723096308995422</v>
      </c>
      <c r="O259" s="70">
        <f t="shared" ca="1" si="27"/>
        <v>2.1962196967427811E-2</v>
      </c>
      <c r="P259" s="70">
        <f t="shared" ca="1" si="23"/>
        <v>1.9170704848836463E-2</v>
      </c>
      <c r="Q259" s="73">
        <f ca="1">_xll.HLV5r3.Financial.Cache.GetValue(IRCurve2, M259)</f>
        <v>0.78723096308995422</v>
      </c>
      <c r="R259" s="74">
        <f t="shared" ca="1" si="24"/>
        <v>2.1962196967427811E-2</v>
      </c>
      <c r="S259" s="74">
        <f t="shared" ca="1" si="25"/>
        <v>1.9170704848836463E-2</v>
      </c>
      <c r="T259" s="75">
        <f t="shared" ref="T259:T297" ca="1" si="28">S259-P259</f>
        <v>0</v>
      </c>
    </row>
    <row r="260" spans="13:20" x14ac:dyDescent="0.2">
      <c r="M260" s="68">
        <f t="shared" ca="1" si="26"/>
        <v>47737</v>
      </c>
      <c r="N260" s="69">
        <f ca="1">_xll.HLV5r3.Financial.Cache.GetValue(IRCurve1, M260)</f>
        <v>0.78581248348378407</v>
      </c>
      <c r="O260" s="70">
        <f t="shared" ca="1" si="27"/>
        <v>2.1962196967430514E-2</v>
      </c>
      <c r="P260" s="70">
        <f t="shared" ref="P260:P297" ca="1" si="29">-LN(N260)/(M260-$M$2)*365.25</f>
        <v>1.9188926663573427E-2</v>
      </c>
      <c r="Q260" s="73">
        <f ca="1">_xll.HLV5r3.Financial.Cache.GetValue(IRCurve2, M260)</f>
        <v>0.78581248348378407</v>
      </c>
      <c r="R260" s="74">
        <f t="shared" ref="R260:R297" ca="1" si="30">(Q259/Q260-1)*365/(M260-M259)</f>
        <v>2.1962196967430514E-2</v>
      </c>
      <c r="S260" s="74">
        <f t="shared" ref="S260:S297" ca="1" si="31">-LN(Q260)/(M260-$M$2)*365.25</f>
        <v>1.9188926663573427E-2</v>
      </c>
      <c r="T260" s="75">
        <f t="shared" ca="1" si="28"/>
        <v>0</v>
      </c>
    </row>
    <row r="261" spans="13:20" x14ac:dyDescent="0.2">
      <c r="M261" s="68">
        <f t="shared" ca="1" si="26"/>
        <v>47767</v>
      </c>
      <c r="N261" s="69">
        <f ca="1">_xll.HLV5r3.Financial.Cache.GetValue(IRCurve1, M261)</f>
        <v>0.7843965597785979</v>
      </c>
      <c r="O261" s="70">
        <f t="shared" ca="1" si="27"/>
        <v>2.1962196967430514E-2</v>
      </c>
      <c r="P261" s="70">
        <f t="shared" ca="1" si="29"/>
        <v>1.920691172887682E-2</v>
      </c>
      <c r="Q261" s="73">
        <f ca="1">_xll.HLV5r3.Financial.Cache.GetValue(IRCurve2, M261)</f>
        <v>0.7843965597785979</v>
      </c>
      <c r="R261" s="74">
        <f t="shared" ca="1" si="30"/>
        <v>2.1962196967430514E-2</v>
      </c>
      <c r="S261" s="74">
        <f t="shared" ca="1" si="31"/>
        <v>1.920691172887682E-2</v>
      </c>
      <c r="T261" s="75">
        <f t="shared" ca="1" si="28"/>
        <v>0</v>
      </c>
    </row>
    <row r="262" spans="13:20" x14ac:dyDescent="0.2">
      <c r="M262" s="68">
        <f t="shared" ca="1" si="26"/>
        <v>47797</v>
      </c>
      <c r="N262" s="69">
        <f ca="1">_xll.HLV5r3.Financial.Cache.GetValue(IRCurve1, M262)</f>
        <v>0.78298318736902106</v>
      </c>
      <c r="O262" s="70">
        <f t="shared" ca="1" si="27"/>
        <v>2.1962196967430514E-2</v>
      </c>
      <c r="P262" s="70">
        <f t="shared" ca="1" si="29"/>
        <v>1.9224664628965459E-2</v>
      </c>
      <c r="Q262" s="73">
        <f ca="1">_xll.HLV5r3.Financial.Cache.GetValue(IRCurve2, M262)</f>
        <v>0.78298318736902106</v>
      </c>
      <c r="R262" s="74">
        <f t="shared" ca="1" si="30"/>
        <v>2.1962196967430514E-2</v>
      </c>
      <c r="S262" s="74">
        <f t="shared" ca="1" si="31"/>
        <v>1.9224664628965459E-2</v>
      </c>
      <c r="T262" s="75">
        <f t="shared" ca="1" si="28"/>
        <v>0</v>
      </c>
    </row>
    <row r="263" spans="13:20" x14ac:dyDescent="0.2">
      <c r="M263" s="68">
        <f t="shared" ca="1" si="26"/>
        <v>47827</v>
      </c>
      <c r="N263" s="69">
        <f ca="1">_xll.HLV5r3.Financial.Cache.GetValue(IRCurve1, M263)</f>
        <v>0.78157236165797739</v>
      </c>
      <c r="O263" s="70">
        <f t="shared" ca="1" si="27"/>
        <v>2.1962196967430514E-2</v>
      </c>
      <c r="P263" s="70">
        <f t="shared" ca="1" si="29"/>
        <v>1.9242189830463812E-2</v>
      </c>
      <c r="Q263" s="73">
        <f ca="1">_xll.HLV5r3.Financial.Cache.GetValue(IRCurve2, M263)</f>
        <v>0.78157236165797739</v>
      </c>
      <c r="R263" s="74">
        <f t="shared" ca="1" si="30"/>
        <v>2.1962196967430514E-2</v>
      </c>
      <c r="S263" s="74">
        <f t="shared" ca="1" si="31"/>
        <v>1.9242189830463812E-2</v>
      </c>
      <c r="T263" s="75">
        <f t="shared" ca="1" si="28"/>
        <v>0</v>
      </c>
    </row>
    <row r="264" spans="13:20" x14ac:dyDescent="0.2">
      <c r="M264" s="68">
        <f t="shared" ca="1" si="26"/>
        <v>47857</v>
      </c>
      <c r="N264" s="69">
        <f ca="1">_xll.HLV5r3.Financial.Cache.GetValue(IRCurve1, M264)</f>
        <v>0.78016407805667365</v>
      </c>
      <c r="O264" s="70">
        <f t="shared" ca="1" si="27"/>
        <v>2.1962196967430514E-2</v>
      </c>
      <c r="P264" s="70">
        <f t="shared" ca="1" si="29"/>
        <v>1.9259491686148694E-2</v>
      </c>
      <c r="Q264" s="73">
        <f ca="1">_xll.HLV5r3.Financial.Cache.GetValue(IRCurve2, M264)</f>
        <v>0.78016407805667365</v>
      </c>
      <c r="R264" s="74">
        <f t="shared" ca="1" si="30"/>
        <v>2.1962196967430514E-2</v>
      </c>
      <c r="S264" s="74">
        <f t="shared" ca="1" si="31"/>
        <v>1.9259491686148694E-2</v>
      </c>
      <c r="T264" s="75">
        <f t="shared" ca="1" si="28"/>
        <v>0</v>
      </c>
    </row>
    <row r="265" spans="13:20" x14ac:dyDescent="0.2">
      <c r="M265" s="68">
        <f t="shared" ref="M265:M297" ca="1" si="32">M264+30</f>
        <v>47887</v>
      </c>
      <c r="N265" s="69">
        <f ca="1">_xll.HLV5r3.Financial.Cache.GetValue(IRCurve1, M265)</f>
        <v>0.77875833198458544</v>
      </c>
      <c r="O265" s="70">
        <f t="shared" ref="O265:O297" ca="1" si="33">(N264/N265-1)*365/(M265-M264)</f>
        <v>2.1962196967430514E-2</v>
      </c>
      <c r="P265" s="70">
        <f t="shared" ca="1" si="29"/>
        <v>1.9276574438553472E-2</v>
      </c>
      <c r="Q265" s="73">
        <f ca="1">_xll.HLV5r3.Financial.Cache.GetValue(IRCurve2, M265)</f>
        <v>0.77875833198458544</v>
      </c>
      <c r="R265" s="74">
        <f t="shared" ca="1" si="30"/>
        <v>2.1962196967430514E-2</v>
      </c>
      <c r="S265" s="74">
        <f t="shared" ca="1" si="31"/>
        <v>1.9276574438553472E-2</v>
      </c>
      <c r="T265" s="75">
        <f t="shared" ca="1" si="28"/>
        <v>0</v>
      </c>
    </row>
    <row r="266" spans="13:20" x14ac:dyDescent="0.2">
      <c r="M266" s="68">
        <f t="shared" ca="1" si="32"/>
        <v>47917</v>
      </c>
      <c r="N266" s="69">
        <f ca="1">_xll.HLV5r3.Financial.Cache.GetValue(IRCurve1, M266)</f>
        <v>0.77735511886944164</v>
      </c>
      <c r="O266" s="70">
        <f t="shared" ca="1" si="33"/>
        <v>2.1962196967427811E-2</v>
      </c>
      <c r="P266" s="70">
        <f t="shared" ca="1" si="29"/>
        <v>1.9293442223436364E-2</v>
      </c>
      <c r="Q266" s="73">
        <f ca="1">_xll.HLV5r3.Financial.Cache.GetValue(IRCurve2, M266)</f>
        <v>0.77735511886944164</v>
      </c>
      <c r="R266" s="74">
        <f t="shared" ca="1" si="30"/>
        <v>2.1962196967427811E-2</v>
      </c>
      <c r="S266" s="74">
        <f t="shared" ca="1" si="31"/>
        <v>1.9293442223436364E-2</v>
      </c>
      <c r="T266" s="75">
        <f t="shared" ca="1" si="28"/>
        <v>0</v>
      </c>
    </row>
    <row r="267" spans="13:20" x14ac:dyDescent="0.2">
      <c r="M267" s="68">
        <f t="shared" ca="1" si="32"/>
        <v>47947</v>
      </c>
      <c r="N267" s="69">
        <f ca="1">_xll.HLV5r3.Financial.Cache.GetValue(IRCurve1, M267)</f>
        <v>0.77595443414720944</v>
      </c>
      <c r="O267" s="70">
        <f t="shared" ca="1" si="33"/>
        <v>2.1962196967430514E-2</v>
      </c>
      <c r="P267" s="70">
        <f t="shared" ca="1" si="29"/>
        <v>1.9310099073118564E-2</v>
      </c>
      <c r="Q267" s="73">
        <f ca="1">_xll.HLV5r3.Financial.Cache.GetValue(IRCurve2, M267)</f>
        <v>0.77595443414720944</v>
      </c>
      <c r="R267" s="74">
        <f t="shared" ca="1" si="30"/>
        <v>2.1962196967430514E-2</v>
      </c>
      <c r="S267" s="74">
        <f t="shared" ca="1" si="31"/>
        <v>1.9310099073118564E-2</v>
      </c>
      <c r="T267" s="75">
        <f t="shared" ca="1" si="28"/>
        <v>0</v>
      </c>
    </row>
    <row r="268" spans="13:20" x14ac:dyDescent="0.2">
      <c r="M268" s="68">
        <f t="shared" ca="1" si="32"/>
        <v>47977</v>
      </c>
      <c r="N268" s="69">
        <f ca="1">_xll.HLV5r3.Financial.Cache.GetValue(IRCurve1, M268)</f>
        <v>0.7745562732620801</v>
      </c>
      <c r="O268" s="70">
        <f t="shared" ca="1" si="33"/>
        <v>2.1962196967430514E-2</v>
      </c>
      <c r="P268" s="70">
        <f t="shared" ca="1" si="29"/>
        <v>1.9326548919697838E-2</v>
      </c>
      <c r="Q268" s="73">
        <f ca="1">_xll.HLV5r3.Financial.Cache.GetValue(IRCurve2, M268)</f>
        <v>0.7745562732620801</v>
      </c>
      <c r="R268" s="74">
        <f t="shared" ca="1" si="30"/>
        <v>2.1962196967430514E-2</v>
      </c>
      <c r="S268" s="74">
        <f t="shared" ca="1" si="31"/>
        <v>1.9326548919697838E-2</v>
      </c>
      <c r="T268" s="75">
        <f t="shared" ca="1" si="28"/>
        <v>0</v>
      </c>
    </row>
    <row r="269" spans="13:20" x14ac:dyDescent="0.2">
      <c r="M269" s="68">
        <f t="shared" ca="1" si="32"/>
        <v>48007</v>
      </c>
      <c r="N269" s="69">
        <f ca="1">_xll.HLV5r3.Financial.Cache.GetValue(IRCurve1, M269)</f>
        <v>0.77316063166645366</v>
      </c>
      <c r="O269" s="70">
        <f t="shared" ca="1" si="33"/>
        <v>2.1962196967430514E-2</v>
      </c>
      <c r="P269" s="70">
        <f t="shared" ca="1" si="29"/>
        <v>1.9342795598143156E-2</v>
      </c>
      <c r="Q269" s="73">
        <f ca="1">_xll.HLV5r3.Financial.Cache.GetValue(IRCurve2, M269)</f>
        <v>0.77316063166645366</v>
      </c>
      <c r="R269" s="74">
        <f t="shared" ca="1" si="30"/>
        <v>2.1962196967430514E-2</v>
      </c>
      <c r="S269" s="74">
        <f t="shared" ca="1" si="31"/>
        <v>1.9342795598143156E-2</v>
      </c>
      <c r="T269" s="75">
        <f t="shared" ca="1" si="28"/>
        <v>0</v>
      </c>
    </row>
    <row r="270" spans="13:20" x14ac:dyDescent="0.2">
      <c r="M270" s="68">
        <f t="shared" ca="1" si="32"/>
        <v>48037</v>
      </c>
      <c r="N270" s="69">
        <f ca="1">_xll.HLV5r3.Financial.Cache.GetValue(IRCurve1, M270)</f>
        <v>0.77176750482092438</v>
      </c>
      <c r="O270" s="70">
        <f t="shared" ca="1" si="33"/>
        <v>2.1962196967430514E-2</v>
      </c>
      <c r="P270" s="70">
        <f t="shared" ca="1" si="29"/>
        <v>1.9358842849275318E-2</v>
      </c>
      <c r="Q270" s="73">
        <f ca="1">_xll.HLV5r3.Financial.Cache.GetValue(IRCurve2, M270)</f>
        <v>0.77176750482092438</v>
      </c>
      <c r="R270" s="74">
        <f t="shared" ca="1" si="30"/>
        <v>2.1962196967430514E-2</v>
      </c>
      <c r="S270" s="74">
        <f t="shared" ca="1" si="31"/>
        <v>1.9358842849275318E-2</v>
      </c>
      <c r="T270" s="75">
        <f t="shared" ca="1" si="28"/>
        <v>0</v>
      </c>
    </row>
    <row r="271" spans="13:20" x14ac:dyDescent="0.2">
      <c r="M271" s="68">
        <f t="shared" ca="1" si="32"/>
        <v>48067</v>
      </c>
      <c r="N271" s="69">
        <f ca="1">_xll.HLV5r3.Financial.Cache.GetValue(IRCurve1, M271)</f>
        <v>0.77037688819426586</v>
      </c>
      <c r="O271" s="70">
        <f t="shared" ca="1" si="33"/>
        <v>2.1962196967430514E-2</v>
      </c>
      <c r="P271" s="70">
        <f t="shared" ca="1" si="29"/>
        <v>1.937469432263848E-2</v>
      </c>
      <c r="Q271" s="73">
        <f ca="1">_xll.HLV5r3.Financial.Cache.GetValue(IRCurve2, M271)</f>
        <v>0.77037688819426586</v>
      </c>
      <c r="R271" s="74">
        <f t="shared" ca="1" si="30"/>
        <v>2.1962196967430514E-2</v>
      </c>
      <c r="S271" s="74">
        <f t="shared" ca="1" si="31"/>
        <v>1.937469432263848E-2</v>
      </c>
      <c r="T271" s="75">
        <f t="shared" ca="1" si="28"/>
        <v>0</v>
      </c>
    </row>
    <row r="272" spans="13:20" x14ac:dyDescent="0.2">
      <c r="M272" s="68">
        <f t="shared" ca="1" si="32"/>
        <v>48097</v>
      </c>
      <c r="N272" s="69">
        <f ca="1">_xll.HLV5r3.Financial.Cache.GetValue(IRCurve1, M272)</f>
        <v>0.76898877726341641</v>
      </c>
      <c r="O272" s="70">
        <f t="shared" ca="1" si="33"/>
        <v>2.1962196967427811E-2</v>
      </c>
      <c r="P272" s="70">
        <f t="shared" ca="1" si="29"/>
        <v>1.9390353579267237E-2</v>
      </c>
      <c r="Q272" s="73">
        <f ca="1">_xll.HLV5r3.Financial.Cache.GetValue(IRCurve2, M272)</f>
        <v>0.76898877726341641</v>
      </c>
      <c r="R272" s="74">
        <f t="shared" ca="1" si="30"/>
        <v>2.1962196967427811E-2</v>
      </c>
      <c r="S272" s="74">
        <f t="shared" ca="1" si="31"/>
        <v>1.9390353579267237E-2</v>
      </c>
      <c r="T272" s="75">
        <f t="shared" ca="1" si="28"/>
        <v>0</v>
      </c>
    </row>
    <row r="273" spans="13:20" x14ac:dyDescent="0.2">
      <c r="M273" s="68">
        <f t="shared" ca="1" si="32"/>
        <v>48127</v>
      </c>
      <c r="N273" s="69">
        <f ca="1">_xll.HLV5r3.Financial.Cache.GetValue(IRCurve1, M273)</f>
        <v>0.76760316751346402</v>
      </c>
      <c r="O273" s="70">
        <f t="shared" ca="1" si="33"/>
        <v>2.1962196967430514E-2</v>
      </c>
      <c r="P273" s="70">
        <f t="shared" ca="1" si="29"/>
        <v>1.9405824094353676E-2</v>
      </c>
      <c r="Q273" s="73">
        <f ca="1">_xll.HLV5r3.Financial.Cache.GetValue(IRCurve2, M273)</f>
        <v>0.76760316751346402</v>
      </c>
      <c r="R273" s="74">
        <f t="shared" ca="1" si="30"/>
        <v>2.1962196967430514E-2</v>
      </c>
      <c r="S273" s="74">
        <f t="shared" ca="1" si="31"/>
        <v>1.9405824094353676E-2</v>
      </c>
      <c r="T273" s="75">
        <f t="shared" ca="1" si="28"/>
        <v>0</v>
      </c>
    </row>
    <row r="274" spans="13:20" x14ac:dyDescent="0.2">
      <c r="M274" s="68">
        <f t="shared" ca="1" si="32"/>
        <v>48157</v>
      </c>
      <c r="N274" s="69">
        <f ca="1">_xll.HLV5r3.Financial.Cache.GetValue(IRCurve1, M274)</f>
        <v>0.76622005443763208</v>
      </c>
      <c r="O274" s="70">
        <f t="shared" ca="1" si="33"/>
        <v>2.1962196967430514E-2</v>
      </c>
      <c r="P274" s="70">
        <f t="shared" ca="1" si="29"/>
        <v>1.9421109259818471E-2</v>
      </c>
      <c r="Q274" s="73">
        <f ca="1">_xll.HLV5r3.Financial.Cache.GetValue(IRCurve2, M274)</f>
        <v>0.76622005443763208</v>
      </c>
      <c r="R274" s="74">
        <f t="shared" ca="1" si="30"/>
        <v>2.1962196967430514E-2</v>
      </c>
      <c r="S274" s="74">
        <f t="shared" ca="1" si="31"/>
        <v>1.9421109259818471E-2</v>
      </c>
      <c r="T274" s="75">
        <f t="shared" ca="1" si="28"/>
        <v>0</v>
      </c>
    </row>
    <row r="275" spans="13:20" x14ac:dyDescent="0.2">
      <c r="M275" s="68">
        <f t="shared" ca="1" si="32"/>
        <v>48187</v>
      </c>
      <c r="N275" s="69">
        <f ca="1">_xll.HLV5r3.Financial.Cache.GetValue(IRCurve1, M275)</f>
        <v>0.7648394335372648</v>
      </c>
      <c r="O275" s="70">
        <f t="shared" ca="1" si="33"/>
        <v>2.1962196967427811E-2</v>
      </c>
      <c r="P275" s="70">
        <f t="shared" ca="1" si="29"/>
        <v>1.9436212386790223E-2</v>
      </c>
      <c r="Q275" s="73">
        <f ca="1">_xll.HLV5r3.Financial.Cache.GetValue(IRCurve2, M275)</f>
        <v>0.7648394335372648</v>
      </c>
      <c r="R275" s="74">
        <f t="shared" ca="1" si="30"/>
        <v>2.1962196967427811E-2</v>
      </c>
      <c r="S275" s="74">
        <f t="shared" ca="1" si="31"/>
        <v>1.9436212386790223E-2</v>
      </c>
      <c r="T275" s="75">
        <f t="shared" ca="1" si="28"/>
        <v>0</v>
      </c>
    </row>
    <row r="276" spans="13:20" x14ac:dyDescent="0.2">
      <c r="M276" s="68">
        <f t="shared" ca="1" si="32"/>
        <v>48217</v>
      </c>
      <c r="N276" s="69">
        <f ca="1">_xll.HLV5r3.Financial.Cache.GetValue(IRCurve1, M276)</f>
        <v>0.76346130032181181</v>
      </c>
      <c r="O276" s="70">
        <f t="shared" ca="1" si="33"/>
        <v>2.1962196967430514E-2</v>
      </c>
      <c r="P276" s="70">
        <f t="shared" ca="1" si="29"/>
        <v>1.9451136707996732E-2</v>
      </c>
      <c r="Q276" s="73">
        <f ca="1">_xll.HLV5r3.Financial.Cache.GetValue(IRCurve2, M276)</f>
        <v>0.76346130032181181</v>
      </c>
      <c r="R276" s="74">
        <f t="shared" ca="1" si="30"/>
        <v>2.1962196967430514E-2</v>
      </c>
      <c r="S276" s="74">
        <f t="shared" ca="1" si="31"/>
        <v>1.9451136707996732E-2</v>
      </c>
      <c r="T276" s="75">
        <f t="shared" ca="1" si="28"/>
        <v>0</v>
      </c>
    </row>
    <row r="277" spans="13:20" x14ac:dyDescent="0.2">
      <c r="M277" s="68">
        <f t="shared" ca="1" si="32"/>
        <v>48247</v>
      </c>
      <c r="N277" s="69">
        <f ca="1">_xll.HLV5r3.Financial.Cache.GetValue(IRCurve1, M277)</f>
        <v>0.76208565030881448</v>
      </c>
      <c r="O277" s="70">
        <f t="shared" ca="1" si="33"/>
        <v>2.1962196967430514E-2</v>
      </c>
      <c r="P277" s="70">
        <f t="shared" ca="1" si="29"/>
        <v>1.946588538007174E-2</v>
      </c>
      <c r="Q277" s="73">
        <f ca="1">_xll.HLV5r3.Financial.Cache.GetValue(IRCurve2, M277)</f>
        <v>0.76208565030881448</v>
      </c>
      <c r="R277" s="74">
        <f t="shared" ca="1" si="30"/>
        <v>2.1962196967430514E-2</v>
      </c>
      <c r="S277" s="74">
        <f t="shared" ca="1" si="31"/>
        <v>1.946588538007174E-2</v>
      </c>
      <c r="T277" s="75">
        <f t="shared" ca="1" si="28"/>
        <v>0</v>
      </c>
    </row>
    <row r="278" spans="13:20" x14ac:dyDescent="0.2">
      <c r="M278" s="68">
        <f t="shared" ca="1" si="32"/>
        <v>48277</v>
      </c>
      <c r="N278" s="69">
        <f ca="1">_xll.HLV5r3.Financial.Cache.GetValue(IRCurve1, M278)</f>
        <v>0.76071247902389072</v>
      </c>
      <c r="O278" s="70">
        <f t="shared" ca="1" si="33"/>
        <v>2.1962196967430514E-2</v>
      </c>
      <c r="P278" s="70">
        <f t="shared" ca="1" si="29"/>
        <v>1.9480461485780819E-2</v>
      </c>
      <c r="Q278" s="73">
        <f ca="1">_xll.HLV5r3.Financial.Cache.GetValue(IRCurve2, M278)</f>
        <v>0.76071247902389072</v>
      </c>
      <c r="R278" s="74">
        <f t="shared" ca="1" si="30"/>
        <v>2.1962196967430514E-2</v>
      </c>
      <c r="S278" s="74">
        <f t="shared" ca="1" si="31"/>
        <v>1.9480461485780819E-2</v>
      </c>
      <c r="T278" s="75">
        <f t="shared" ca="1" si="28"/>
        <v>0</v>
      </c>
    </row>
    <row r="279" spans="13:20" x14ac:dyDescent="0.2">
      <c r="M279" s="68">
        <f t="shared" ca="1" si="32"/>
        <v>48307</v>
      </c>
      <c r="N279" s="69">
        <f ca="1">_xll.HLV5r3.Financial.Cache.GetValue(IRCurve1, M279)</f>
        <v>0.759341782000721</v>
      </c>
      <c r="O279" s="70">
        <f t="shared" ca="1" si="33"/>
        <v>2.1962196967427811E-2</v>
      </c>
      <c r="P279" s="70">
        <f t="shared" ca="1" si="29"/>
        <v>1.9494868036169503E-2</v>
      </c>
      <c r="Q279" s="73">
        <f ca="1">_xll.HLV5r3.Financial.Cache.GetValue(IRCurve2, M279)</f>
        <v>0.759341782000721</v>
      </c>
      <c r="R279" s="74">
        <f t="shared" ca="1" si="30"/>
        <v>2.1962196967427811E-2</v>
      </c>
      <c r="S279" s="74">
        <f t="shared" ca="1" si="31"/>
        <v>1.9494868036169503E-2</v>
      </c>
      <c r="T279" s="75">
        <f t="shared" ca="1" si="28"/>
        <v>0</v>
      </c>
    </row>
    <row r="280" spans="13:20" x14ac:dyDescent="0.2">
      <c r="M280" s="68">
        <f t="shared" ca="1" si="32"/>
        <v>48337</v>
      </c>
      <c r="N280" s="69">
        <f ca="1">_xll.HLV5r3.Financial.Cache.GetValue(IRCurve1, M280)</f>
        <v>0.7579735547810329</v>
      </c>
      <c r="O280" s="70">
        <f t="shared" ca="1" si="33"/>
        <v>2.1962196967430514E-2</v>
      </c>
      <c r="P280" s="70">
        <f t="shared" ca="1" si="29"/>
        <v>1.9509107972636972E-2</v>
      </c>
      <c r="Q280" s="73">
        <f ca="1">_xll.HLV5r3.Financial.Cache.GetValue(IRCurve2, M280)</f>
        <v>0.7579735547810329</v>
      </c>
      <c r="R280" s="74">
        <f t="shared" ca="1" si="30"/>
        <v>2.1962196967430514E-2</v>
      </c>
      <c r="S280" s="74">
        <f t="shared" ca="1" si="31"/>
        <v>1.9509107972636972E-2</v>
      </c>
      <c r="T280" s="75">
        <f t="shared" ca="1" si="28"/>
        <v>0</v>
      </c>
    </row>
    <row r="281" spans="13:20" x14ac:dyDescent="0.2">
      <c r="M281" s="68">
        <f t="shared" ca="1" si="32"/>
        <v>48367</v>
      </c>
      <c r="N281" s="69">
        <f ca="1">_xll.HLV5r3.Financial.Cache.GetValue(IRCurve1, M281)</f>
        <v>0.7566077929145878</v>
      </c>
      <c r="O281" s="70">
        <f t="shared" ca="1" si="33"/>
        <v>2.1962196967430514E-2</v>
      </c>
      <c r="P281" s="70">
        <f t="shared" ca="1" si="29"/>
        <v>1.9523184168938074E-2</v>
      </c>
      <c r="Q281" s="73">
        <f ca="1">_xll.HLV5r3.Financial.Cache.GetValue(IRCurve2, M281)</f>
        <v>0.7566077929145878</v>
      </c>
      <c r="R281" s="74">
        <f t="shared" ca="1" si="30"/>
        <v>2.1962196967430514E-2</v>
      </c>
      <c r="S281" s="74">
        <f t="shared" ca="1" si="31"/>
        <v>1.9523184168938074E-2</v>
      </c>
      <c r="T281" s="75">
        <f t="shared" ca="1" si="28"/>
        <v>0</v>
      </c>
    </row>
    <row r="282" spans="13:20" x14ac:dyDescent="0.2">
      <c r="M282" s="68">
        <f t="shared" ca="1" si="32"/>
        <v>48397</v>
      </c>
      <c r="N282" s="69">
        <f ca="1">_xll.HLV5r3.Financial.Cache.GetValue(IRCurve1, M282)</f>
        <v>0.75524449195916532</v>
      </c>
      <c r="O282" s="70">
        <f t="shared" ca="1" si="33"/>
        <v>2.1962196967430514E-2</v>
      </c>
      <c r="P282" s="70">
        <f t="shared" ca="1" si="29"/>
        <v>1.9537099433116836E-2</v>
      </c>
      <c r="Q282" s="73">
        <f ca="1">_xll.HLV5r3.Financial.Cache.GetValue(IRCurve2, M282)</f>
        <v>0.75524449195916532</v>
      </c>
      <c r="R282" s="74">
        <f t="shared" ca="1" si="30"/>
        <v>2.1962196967430514E-2</v>
      </c>
      <c r="S282" s="74">
        <f t="shared" ca="1" si="31"/>
        <v>1.9537099433116836E-2</v>
      </c>
      <c r="T282" s="75">
        <f t="shared" ca="1" si="28"/>
        <v>0</v>
      </c>
    </row>
    <row r="283" spans="13:20" x14ac:dyDescent="0.2">
      <c r="M283" s="68">
        <f t="shared" ca="1" si="32"/>
        <v>48427</v>
      </c>
      <c r="N283" s="69">
        <f ca="1">_xll.HLV5r3.Financial.Cache.GetValue(IRCurve1, M283)</f>
        <v>0.75388364748054948</v>
      </c>
      <c r="O283" s="70">
        <f t="shared" ca="1" si="33"/>
        <v>2.1962196967430514E-2</v>
      </c>
      <c r="P283" s="70">
        <f t="shared" ca="1" si="29"/>
        <v>1.9550856509373899E-2</v>
      </c>
      <c r="Q283" s="73">
        <f ca="1">_xll.HLV5r3.Financial.Cache.GetValue(IRCurve2, M283)</f>
        <v>0.75388364748054948</v>
      </c>
      <c r="R283" s="74">
        <f t="shared" ca="1" si="30"/>
        <v>2.1962196967430514E-2</v>
      </c>
      <c r="S283" s="74">
        <f t="shared" ca="1" si="31"/>
        <v>1.9550856509373899E-2</v>
      </c>
      <c r="T283" s="75">
        <f t="shared" ca="1" si="28"/>
        <v>0</v>
      </c>
    </row>
    <row r="284" spans="13:20" x14ac:dyDescent="0.2">
      <c r="M284" s="68">
        <f t="shared" ca="1" si="32"/>
        <v>48457</v>
      </c>
      <c r="N284" s="69">
        <f ca="1">_xll.HLV5r3.Financial.Cache.GetValue(IRCurve1, M284)</f>
        <v>0.75252525505251422</v>
      </c>
      <c r="O284" s="70">
        <f t="shared" ca="1" si="33"/>
        <v>2.1962196967430514E-2</v>
      </c>
      <c r="P284" s="70">
        <f t="shared" ca="1" si="29"/>
        <v>1.9564458079870711E-2</v>
      </c>
      <c r="Q284" s="73">
        <f ca="1">_xll.HLV5r3.Financial.Cache.GetValue(IRCurve2, M284)</f>
        <v>0.75252525505251422</v>
      </c>
      <c r="R284" s="74">
        <f t="shared" ca="1" si="30"/>
        <v>2.1962196967430514E-2</v>
      </c>
      <c r="S284" s="74">
        <f t="shared" ca="1" si="31"/>
        <v>1.9564458079870711E-2</v>
      </c>
      <c r="T284" s="75">
        <f t="shared" ca="1" si="28"/>
        <v>0</v>
      </c>
    </row>
    <row r="285" spans="13:20" x14ac:dyDescent="0.2">
      <c r="M285" s="68">
        <f t="shared" ca="1" si="32"/>
        <v>48487</v>
      </c>
      <c r="N285" s="69">
        <f ca="1">_xll.HLV5r3.Financial.Cache.GetValue(IRCurve1, M285)</f>
        <v>0.75116931025680889</v>
      </c>
      <c r="O285" s="70">
        <f t="shared" ca="1" si="33"/>
        <v>2.1962196967430514E-2</v>
      </c>
      <c r="P285" s="70">
        <f t="shared" ca="1" si="29"/>
        <v>1.9577906766472836E-2</v>
      </c>
      <c r="Q285" s="73">
        <f ca="1">_xll.HLV5r3.Financial.Cache.GetValue(IRCurve2, M285)</f>
        <v>0.75116931025680889</v>
      </c>
      <c r="R285" s="74">
        <f t="shared" ca="1" si="30"/>
        <v>2.1962196967430514E-2</v>
      </c>
      <c r="S285" s="74">
        <f t="shared" ca="1" si="31"/>
        <v>1.9577906766472836E-2</v>
      </c>
      <c r="T285" s="75">
        <f t="shared" ca="1" si="28"/>
        <v>0</v>
      </c>
    </row>
    <row r="286" spans="13:20" x14ac:dyDescent="0.2">
      <c r="M286" s="68">
        <f t="shared" ca="1" si="32"/>
        <v>48517</v>
      </c>
      <c r="N286" s="69">
        <f ca="1">_xll.HLV5r3.Financial.Cache.GetValue(IRCurve1, M286)</f>
        <v>0.74981580868314368</v>
      </c>
      <c r="O286" s="70">
        <f t="shared" ca="1" si="33"/>
        <v>2.1962196967430514E-2</v>
      </c>
      <c r="P286" s="70">
        <f t="shared" ca="1" si="29"/>
        <v>1.9591205132434859E-2</v>
      </c>
      <c r="Q286" s="73">
        <f ca="1">_xll.HLV5r3.Financial.Cache.GetValue(IRCurve2, M286)</f>
        <v>0.74981580868314368</v>
      </c>
      <c r="R286" s="74">
        <f t="shared" ca="1" si="30"/>
        <v>2.1962196967430514E-2</v>
      </c>
      <c r="S286" s="74">
        <f t="shared" ca="1" si="31"/>
        <v>1.9591205132434859E-2</v>
      </c>
      <c r="T286" s="75">
        <f t="shared" ca="1" si="28"/>
        <v>0</v>
      </c>
    </row>
    <row r="287" spans="13:20" x14ac:dyDescent="0.2">
      <c r="M287" s="68">
        <f t="shared" ca="1" si="32"/>
        <v>48547</v>
      </c>
      <c r="N287" s="69">
        <f ca="1">_xll.HLV5r3.Financial.Cache.GetValue(IRCurve1, M287)</f>
        <v>0.748464745929176</v>
      </c>
      <c r="O287" s="70">
        <f t="shared" ca="1" si="33"/>
        <v>2.1962196967430514E-2</v>
      </c>
      <c r="P287" s="70">
        <f t="shared" ca="1" si="29"/>
        <v>1.9604355684029007E-2</v>
      </c>
      <c r="Q287" s="73">
        <f ca="1">_xll.HLV5r3.Financial.Cache.GetValue(IRCurve2, M287)</f>
        <v>0.748464745929176</v>
      </c>
      <c r="R287" s="74">
        <f t="shared" ca="1" si="30"/>
        <v>2.1962196967430514E-2</v>
      </c>
      <c r="S287" s="74">
        <f t="shared" ca="1" si="31"/>
        <v>1.9604355684029007E-2</v>
      </c>
      <c r="T287" s="75">
        <f t="shared" ca="1" si="28"/>
        <v>0</v>
      </c>
    </row>
    <row r="288" spans="13:20" x14ac:dyDescent="0.2">
      <c r="M288" s="68">
        <f t="shared" ca="1" si="32"/>
        <v>48577</v>
      </c>
      <c r="N288" s="69">
        <f ca="1">_xll.HLV5r3.Financial.Cache.GetValue(IRCurve1, M288)</f>
        <v>0.74711611760049512</v>
      </c>
      <c r="O288" s="70">
        <f t="shared" ca="1" si="33"/>
        <v>2.1962196967430514E-2</v>
      </c>
      <c r="P288" s="70">
        <f t="shared" ca="1" si="29"/>
        <v>1.9617360872119911E-2</v>
      </c>
      <c r="Q288" s="73">
        <f ca="1">_xll.HLV5r3.Financial.Cache.GetValue(IRCurve2, M288)</f>
        <v>0.74711611760049512</v>
      </c>
      <c r="R288" s="74">
        <f t="shared" ca="1" si="30"/>
        <v>2.1962196967430514E-2</v>
      </c>
      <c r="S288" s="74">
        <f t="shared" ca="1" si="31"/>
        <v>1.9617360872119911E-2</v>
      </c>
      <c r="T288" s="75">
        <f t="shared" ca="1" si="28"/>
        <v>0</v>
      </c>
    </row>
    <row r="289" spans="13:20" x14ac:dyDescent="0.2">
      <c r="M289" s="68">
        <f t="shared" ca="1" si="32"/>
        <v>48607</v>
      </c>
      <c r="N289" s="69">
        <f ca="1">_xll.HLV5r3.Financial.Cache.GetValue(IRCurve1, M289)</f>
        <v>0.74576991931060876</v>
      </c>
      <c r="O289" s="70">
        <f t="shared" ca="1" si="33"/>
        <v>2.1962196967430514E-2</v>
      </c>
      <c r="P289" s="70">
        <f t="shared" ca="1" si="29"/>
        <v>1.9630223093687279E-2</v>
      </c>
      <c r="Q289" s="73">
        <f ca="1">_xll.HLV5r3.Financial.Cache.GetValue(IRCurve2, M289)</f>
        <v>0.74576991931060876</v>
      </c>
      <c r="R289" s="74">
        <f t="shared" ca="1" si="30"/>
        <v>2.1962196967430514E-2</v>
      </c>
      <c r="S289" s="74">
        <f t="shared" ca="1" si="31"/>
        <v>1.9630223093687279E-2</v>
      </c>
      <c r="T289" s="75">
        <f t="shared" ca="1" si="28"/>
        <v>0</v>
      </c>
    </row>
    <row r="290" spans="13:20" x14ac:dyDescent="0.2">
      <c r="M290" s="68">
        <f t="shared" ca="1" si="32"/>
        <v>48637</v>
      </c>
      <c r="N290" s="69">
        <f ca="1">_xll.HLV5r3.Financial.Cache.GetValue(IRCurve1, M290)</f>
        <v>0.74442614668092832</v>
      </c>
      <c r="O290" s="70">
        <f t="shared" ca="1" si="33"/>
        <v>2.1962196967430514E-2</v>
      </c>
      <c r="P290" s="70">
        <f t="shared" ca="1" si="29"/>
        <v>1.9642944693298737E-2</v>
      </c>
      <c r="Q290" s="73">
        <f ca="1">_xll.HLV5r3.Financial.Cache.GetValue(IRCurve2, M290)</f>
        <v>0.74442614668092832</v>
      </c>
      <c r="R290" s="74">
        <f t="shared" ca="1" si="30"/>
        <v>2.1962196967430514E-2</v>
      </c>
      <c r="S290" s="74">
        <f t="shared" ca="1" si="31"/>
        <v>1.9642944693298737E-2</v>
      </c>
      <c r="T290" s="75">
        <f t="shared" ca="1" si="28"/>
        <v>0</v>
      </c>
    </row>
    <row r="291" spans="13:20" x14ac:dyDescent="0.2">
      <c r="M291" s="68">
        <f t="shared" ca="1" si="32"/>
        <v>48667</v>
      </c>
      <c r="N291" s="69">
        <f ca="1">_xll.HLV5r3.Financial.Cache.GetValue(IRCurve1, M291)</f>
        <v>0.743084795340755</v>
      </c>
      <c r="O291" s="70">
        <f t="shared" ca="1" si="33"/>
        <v>2.1962196967427811E-2</v>
      </c>
      <c r="P291" s="70">
        <f t="shared" ca="1" si="29"/>
        <v>1.9655527964534562E-2</v>
      </c>
      <c r="Q291" s="73">
        <f ca="1">_xll.HLV5r3.Financial.Cache.GetValue(IRCurve2, M291)</f>
        <v>0.743084795340755</v>
      </c>
      <c r="R291" s="74">
        <f t="shared" ca="1" si="30"/>
        <v>2.1962196967427811E-2</v>
      </c>
      <c r="S291" s="74">
        <f t="shared" ca="1" si="31"/>
        <v>1.9655527964534562E-2</v>
      </c>
      <c r="T291" s="75">
        <f t="shared" ca="1" si="28"/>
        <v>0</v>
      </c>
    </row>
    <row r="292" spans="13:20" x14ac:dyDescent="0.2">
      <c r="M292" s="68">
        <f t="shared" ca="1" si="32"/>
        <v>48697</v>
      </c>
      <c r="N292" s="69">
        <f ca="1">_xll.HLV5r3.Financial.Cache.GetValue(IRCurve1, M292)</f>
        <v>0.74174586092726513</v>
      </c>
      <c r="O292" s="70">
        <f t="shared" ca="1" si="33"/>
        <v>2.1962196967430514E-2</v>
      </c>
      <c r="P292" s="70">
        <f t="shared" ca="1" si="29"/>
        <v>1.9667975151366257E-2</v>
      </c>
      <c r="Q292" s="73">
        <f ca="1">_xll.HLV5r3.Financial.Cache.GetValue(IRCurve2, M292)</f>
        <v>0.74174586092726513</v>
      </c>
      <c r="R292" s="74">
        <f t="shared" ca="1" si="30"/>
        <v>2.1962196967430514E-2</v>
      </c>
      <c r="S292" s="74">
        <f t="shared" ca="1" si="31"/>
        <v>1.9667975151366257E-2</v>
      </c>
      <c r="T292" s="75">
        <f t="shared" ca="1" si="28"/>
        <v>0</v>
      </c>
    </row>
    <row r="293" spans="13:20" x14ac:dyDescent="0.2">
      <c r="M293" s="68">
        <f t="shared" ca="1" si="32"/>
        <v>48727</v>
      </c>
      <c r="N293" s="69">
        <f ca="1">_xll.HLV5r3.Financial.Cache.GetValue(IRCurve1, M293)</f>
        <v>0.74040933908549633</v>
      </c>
      <c r="O293" s="70">
        <f t="shared" ca="1" si="33"/>
        <v>2.1962196967430514E-2</v>
      </c>
      <c r="P293" s="70">
        <f t="shared" ca="1" si="29"/>
        <v>1.9680288449490546E-2</v>
      </c>
      <c r="Q293" s="73">
        <f ca="1">_xll.HLV5r3.Financial.Cache.GetValue(IRCurve2, M293)</f>
        <v>0.74040933908549633</v>
      </c>
      <c r="R293" s="74">
        <f t="shared" ca="1" si="30"/>
        <v>2.1962196967430514E-2</v>
      </c>
      <c r="S293" s="74">
        <f t="shared" ca="1" si="31"/>
        <v>1.9680288449490546E-2</v>
      </c>
      <c r="T293" s="75">
        <f t="shared" ca="1" si="28"/>
        <v>0</v>
      </c>
    </row>
    <row r="294" spans="13:20" x14ac:dyDescent="0.2">
      <c r="M294" s="68">
        <f t="shared" ca="1" si="32"/>
        <v>48757</v>
      </c>
      <c r="N294" s="69">
        <f ca="1">_xll.HLV5r3.Financial.Cache.GetValue(IRCurve1, M294)</f>
        <v>0.73907522546833326</v>
      </c>
      <c r="O294" s="70">
        <f t="shared" ca="1" si="33"/>
        <v>2.1962196967430514E-2</v>
      </c>
      <c r="P294" s="70">
        <f t="shared" ca="1" si="29"/>
        <v>1.9692470007620644E-2</v>
      </c>
      <c r="Q294" s="73">
        <f ca="1">_xll.HLV5r3.Financial.Cache.GetValue(IRCurve2, M294)</f>
        <v>0.73907522546833326</v>
      </c>
      <c r="R294" s="74">
        <f t="shared" ca="1" si="30"/>
        <v>2.1962196967430514E-2</v>
      </c>
      <c r="S294" s="74">
        <f t="shared" ca="1" si="31"/>
        <v>1.9692470007620644E-2</v>
      </c>
      <c r="T294" s="75">
        <f t="shared" ca="1" si="28"/>
        <v>0</v>
      </c>
    </row>
    <row r="295" spans="13:20" x14ac:dyDescent="0.2">
      <c r="M295" s="68">
        <f t="shared" ca="1" si="32"/>
        <v>48787</v>
      </c>
      <c r="N295" s="69">
        <f ca="1">_xll.HLV5r3.Financial.Cache.GetValue(IRCurve1, M295)</f>
        <v>0.73774351573649366</v>
      </c>
      <c r="O295" s="70">
        <f t="shared" ca="1" si="33"/>
        <v>2.1962196967427811E-2</v>
      </c>
      <c r="P295" s="70">
        <f t="shared" ca="1" si="29"/>
        <v>1.9704521928736222E-2</v>
      </c>
      <c r="Q295" s="73">
        <f ca="1">_xll.HLV5r3.Financial.Cache.GetValue(IRCurve2, M295)</f>
        <v>0.73774351573649366</v>
      </c>
      <c r="R295" s="74">
        <f t="shared" ca="1" si="30"/>
        <v>2.1962196967427811E-2</v>
      </c>
      <c r="S295" s="74">
        <f t="shared" ca="1" si="31"/>
        <v>1.9704521928736222E-2</v>
      </c>
      <c r="T295" s="75">
        <f t="shared" ca="1" si="28"/>
        <v>0</v>
      </c>
    </row>
    <row r="296" spans="13:20" x14ac:dyDescent="0.2">
      <c r="M296" s="68">
        <f t="shared" ca="1" si="32"/>
        <v>48817</v>
      </c>
      <c r="N296" s="69">
        <f ca="1">_xll.HLV5r3.Financial.Cache.GetValue(IRCurve1, M296)</f>
        <v>0.73641420555851367</v>
      </c>
      <c r="O296" s="70">
        <f t="shared" ca="1" si="33"/>
        <v>2.1962196967430514E-2</v>
      </c>
      <c r="P296" s="70">
        <f t="shared" ca="1" si="29"/>
        <v>1.9716446271293778E-2</v>
      </c>
      <c r="Q296" s="73">
        <f ca="1">_xll.HLV5r3.Financial.Cache.GetValue(IRCurve2, M296)</f>
        <v>0.73641420555851367</v>
      </c>
      <c r="R296" s="74">
        <f t="shared" ca="1" si="30"/>
        <v>2.1962196967430514E-2</v>
      </c>
      <c r="S296" s="74">
        <f t="shared" ca="1" si="31"/>
        <v>1.9716446271293778E-2</v>
      </c>
      <c r="T296" s="75">
        <f t="shared" ca="1" si="28"/>
        <v>0</v>
      </c>
    </row>
    <row r="297" spans="13:20" x14ac:dyDescent="0.2">
      <c r="M297" s="68">
        <f t="shared" ca="1" si="32"/>
        <v>48847</v>
      </c>
      <c r="N297" s="69">
        <f ca="1">_xll.HLV5r3.Financial.Cache.GetValue(IRCurve1, M297)</f>
        <v>0.73508729061073441</v>
      </c>
      <c r="O297" s="70">
        <f t="shared" ca="1" si="33"/>
        <v>2.1962196967430514E-2</v>
      </c>
      <c r="P297" s="70">
        <f t="shared" ca="1" si="29"/>
        <v>1.9728245050398632E-2</v>
      </c>
      <c r="Q297" s="73">
        <f ca="1">_xll.HLV5r3.Financial.Cache.GetValue(IRCurve2, M297)</f>
        <v>0.73508729061073441</v>
      </c>
      <c r="R297" s="74">
        <f t="shared" ca="1" si="30"/>
        <v>2.1962196967430514E-2</v>
      </c>
      <c r="S297" s="74">
        <f t="shared" ca="1" si="31"/>
        <v>1.9728245050398632E-2</v>
      </c>
      <c r="T297" s="75">
        <f t="shared" ca="1" si="28"/>
        <v>0</v>
      </c>
    </row>
  </sheetData>
  <protectedRanges>
    <protectedRange sqref="B10" name="Range2_1_1_1"/>
    <protectedRange sqref="G10" name="Range2_1_1_1_2"/>
  </protectedRanges>
  <mergeCells count="2">
    <mergeCell ref="A1:B1"/>
    <mergeCell ref="F1:G1"/>
  </mergeCells>
  <dataValidations count="8">
    <dataValidation type="list" allowBlank="1" showInputMessage="1" showErrorMessage="1" sqref="B5 G5" xr:uid="{00000000-0002-0000-0700-000000000000}">
      <formula1>Markets</formula1>
    </dataValidation>
    <dataValidation type="list" allowBlank="1" showInputMessage="1" showErrorMessage="1" sqref="B2 G2" xr:uid="{00000000-0002-0000-0700-000001000000}">
      <formula1>"RateCurve, DiscountCurve, InflationCurve, RateSpreadCurve"</formula1>
    </dataValidation>
    <dataValidation type="list" allowBlank="1" showInputMessage="1" showErrorMessage="1" sqref="B10 G10" xr:uid="{00000000-0002-0000-0700-000002000000}">
      <formula1>Algorithms</formula1>
    </dataValidation>
    <dataValidation type="list" allowBlank="1" showInputMessage="1" showErrorMessage="1" sqref="B11 G11" xr:uid="{00000000-0002-0000-0700-000003000000}">
      <formula1>Currency</formula1>
    </dataValidation>
    <dataValidation type="list" allowBlank="1" showInputMessage="1" showErrorMessage="1" sqref="B6" xr:uid="{00000000-0002-0000-0700-000004000000}">
      <formula1>RateIndex</formula1>
    </dataValidation>
    <dataValidation type="list" allowBlank="1" showInputMessage="1" showErrorMessage="1" sqref="B7" xr:uid="{00000000-0002-0000-0700-000005000000}">
      <formula1>"1D,1M,3M,6M"</formula1>
    </dataValidation>
    <dataValidation type="list" allowBlank="1" showInputMessage="1" showErrorMessage="1" sqref="G6" xr:uid="{00000000-0002-0000-0700-000006000000}">
      <formula1>"CBA, LIBOR, OIS"</formula1>
    </dataValidation>
    <dataValidation type="list" allowBlank="1" showInputMessage="1" showErrorMessage="1" sqref="G7" xr:uid="{00000000-0002-0000-0700-000007000000}">
      <formula1>"SENIOR"</formula1>
    </dataValidation>
  </dataValidations>
  <pageMargins left="0.75" right="0.75" top="1" bottom="1" header="0.5" footer="0.5"/>
  <pageSetup paperSize="9" orientation="portrait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61"/>
  <sheetViews>
    <sheetView workbookViewId="0">
      <selection activeCell="P2" sqref="P2"/>
    </sheetView>
  </sheetViews>
  <sheetFormatPr defaultRowHeight="12.75" x14ac:dyDescent="0.2"/>
  <cols>
    <col min="1" max="1" width="18.140625" customWidth="1"/>
    <col min="2" max="2" width="26.85546875" customWidth="1"/>
    <col min="4" max="4" width="21" bestFit="1" customWidth="1"/>
    <col min="5" max="5" width="29" customWidth="1"/>
    <col min="7" max="7" width="2.28515625" customWidth="1"/>
    <col min="8" max="8" width="21.42578125" customWidth="1"/>
    <col min="9" max="9" width="43.140625" bestFit="1" customWidth="1"/>
    <col min="10" max="10" width="8.140625" bestFit="1" customWidth="1"/>
  </cols>
  <sheetData>
    <row r="1" spans="1:16" ht="13.5" thickBot="1" x14ac:dyDescent="0.25">
      <c r="A1" s="85" t="str">
        <f ca="1">_xll.HLV5r3.Financial.Cache.CreateCurve(A2:B11, D16:F47)</f>
        <v>Market.QR_LIVE.RateCurve.USD-LIBOR-ISDA-6M</v>
      </c>
      <c r="B1" s="86"/>
      <c r="C1" s="8"/>
      <c r="D1" s="87" t="str">
        <f ca="1">_xll.HLV5r3.Financial.Cache.CreateCurve( D2:E11, D16:F47)</f>
        <v>Market.QR_LIVE.DiscountCurve.USD-LIBOR-SENIOR</v>
      </c>
      <c r="E1" s="86"/>
      <c r="F1" s="8"/>
      <c r="G1" s="3"/>
      <c r="H1" s="88" t="str">
        <f ca="1">_xll.HLV5r3.Financial.Cache.CreateCurve(H2:I12,D16:F47)</f>
        <v>Market.QR_LIVE.RateCurve.USD-LIBOR-ISDA-6M</v>
      </c>
      <c r="I1" s="89"/>
      <c r="J1" s="76">
        <f t="array" aca="1" ref="J1:K39" ca="1">_xll.HLV5r3.Financial.Cache.GetTermCurve(A1)</f>
        <v>43149</v>
      </c>
      <c r="K1">
        <f ca="1"/>
        <v>1</v>
      </c>
      <c r="L1" s="76">
        <f t="array" aca="1" ref="L1:M39" ca="1">_xll.HLV5r3.Financial.Cache.GetTermCurve(H1)</f>
        <v>43149</v>
      </c>
      <c r="M1">
        <f ca="1"/>
        <v>1</v>
      </c>
    </row>
    <row r="2" spans="1:16" ht="13.5" thickBot="1" x14ac:dyDescent="0.25">
      <c r="A2" s="34" t="s">
        <v>52</v>
      </c>
      <c r="B2" s="44" t="s">
        <v>0</v>
      </c>
      <c r="C2" s="8"/>
      <c r="D2" s="34" t="s">
        <v>52</v>
      </c>
      <c r="E2" s="44" t="s">
        <v>45</v>
      </c>
      <c r="F2" s="8"/>
      <c r="G2" s="5"/>
      <c r="H2" s="34" t="s">
        <v>52</v>
      </c>
      <c r="I2" s="77" t="s">
        <v>105</v>
      </c>
      <c r="J2" s="76">
        <f ca="1"/>
        <v>43151</v>
      </c>
      <c r="K2">
        <f ca="1"/>
        <v>0.99986076938786295</v>
      </c>
      <c r="L2" s="76">
        <f ca="1"/>
        <v>43151</v>
      </c>
      <c r="M2">
        <f ca="1"/>
        <v>0.99986076938786295</v>
      </c>
      <c r="N2">
        <f ca="1">LN(K2)/(J2-$J$1)*-365</f>
        <v>2.5411355775375309E-2</v>
      </c>
      <c r="O2">
        <f ca="1">LN(M2)/(J2-$J$1)*-365</f>
        <v>2.5411355775375309E-2</v>
      </c>
      <c r="P2" s="84">
        <f ca="1">(O2-N2)</f>
        <v>0</v>
      </c>
    </row>
    <row r="3" spans="1:16" x14ac:dyDescent="0.2">
      <c r="A3" s="35" t="s">
        <v>53</v>
      </c>
      <c r="B3" s="42">
        <f ca="1">TODAY()</f>
        <v>43149</v>
      </c>
      <c r="C3" s="8"/>
      <c r="D3" s="35" t="s">
        <v>53</v>
      </c>
      <c r="E3" s="42">
        <f ca="1">B3</f>
        <v>43149</v>
      </c>
      <c r="F3" s="8"/>
      <c r="G3" s="5"/>
      <c r="H3" s="35" t="s">
        <v>53</v>
      </c>
      <c r="I3" s="78">
        <f ca="1">TODAY()</f>
        <v>43149</v>
      </c>
      <c r="J3" s="76">
        <f ca="1"/>
        <v>43159</v>
      </c>
      <c r="K3">
        <f ca="1"/>
        <v>0.99930412880476305</v>
      </c>
      <c r="L3" s="76">
        <f ca="1"/>
        <v>43159</v>
      </c>
      <c r="M3">
        <f ca="1"/>
        <v>0.99930412880476205</v>
      </c>
      <c r="N3">
        <f t="shared" ref="N3:N33" ca="1" si="0">LN(K3)/(J3-$J$1)*-365</f>
        <v>2.5408140048193896E-2</v>
      </c>
      <c r="O3">
        <f t="shared" ref="O3:O33" ca="1" si="1">LN(M3)/(J3-$J$1)*-365</f>
        <v>2.5408140048230391E-2</v>
      </c>
      <c r="P3" s="84">
        <f t="shared" ref="P3:P33" ca="1" si="2">(O3-N3)</f>
        <v>3.6495112487600068E-14</v>
      </c>
    </row>
    <row r="4" spans="1:16" x14ac:dyDescent="0.2">
      <c r="A4" s="36" t="s">
        <v>54</v>
      </c>
      <c r="B4" s="39">
        <f ca="1">B3</f>
        <v>43149</v>
      </c>
      <c r="C4" s="8"/>
      <c r="D4" s="36" t="s">
        <v>54</v>
      </c>
      <c r="E4" s="39">
        <f ca="1">B4</f>
        <v>43149</v>
      </c>
      <c r="F4" s="8"/>
      <c r="G4" s="5"/>
      <c r="H4" s="36" t="s">
        <v>54</v>
      </c>
      <c r="I4" s="79">
        <f ca="1">I3</f>
        <v>43149</v>
      </c>
      <c r="J4" s="76">
        <f ca="1"/>
        <v>43166</v>
      </c>
      <c r="K4">
        <f ca="1"/>
        <v>0.99881756722890902</v>
      </c>
      <c r="L4" s="76">
        <f ca="1"/>
        <v>43166</v>
      </c>
      <c r="M4">
        <f ca="1"/>
        <v>0.99881756722890802</v>
      </c>
      <c r="N4">
        <f t="shared" ca="1" si="0"/>
        <v>2.5402548508384751E-2</v>
      </c>
      <c r="O4">
        <f t="shared" ca="1" si="1"/>
        <v>2.5402548508406238E-2</v>
      </c>
      <c r="P4" s="84">
        <f t="shared" ca="1" si="2"/>
        <v>2.1486284973448733E-14</v>
      </c>
    </row>
    <row r="5" spans="1:16" x14ac:dyDescent="0.2">
      <c r="A5" s="37" t="s">
        <v>55</v>
      </c>
      <c r="B5" s="40" t="s">
        <v>93</v>
      </c>
      <c r="C5" s="8"/>
      <c r="D5" s="37" t="s">
        <v>55</v>
      </c>
      <c r="E5" s="40" t="s">
        <v>93</v>
      </c>
      <c r="F5" s="8"/>
      <c r="G5" s="5"/>
      <c r="H5" s="37" t="s">
        <v>55</v>
      </c>
      <c r="I5" s="80" t="s">
        <v>93</v>
      </c>
      <c r="J5" s="76">
        <f ca="1"/>
        <v>43173</v>
      </c>
      <c r="K5">
        <f ca="1"/>
        <v>0.99833147923261201</v>
      </c>
      <c r="L5" s="76">
        <f ca="1"/>
        <v>43173</v>
      </c>
      <c r="M5">
        <f ca="1"/>
        <v>0.99833147923261301</v>
      </c>
      <c r="N5">
        <f t="shared" ca="1" si="0"/>
        <v>2.5396613289226443E-2</v>
      </c>
      <c r="O5">
        <f t="shared" ca="1" si="1"/>
        <v>2.5396613289211223E-2</v>
      </c>
      <c r="P5" s="84">
        <f t="shared" ca="1" si="2"/>
        <v>-1.5220463778220505E-14</v>
      </c>
    </row>
    <row r="6" spans="1:16" x14ac:dyDescent="0.2">
      <c r="A6" s="36" t="s">
        <v>4</v>
      </c>
      <c r="B6" s="41" t="s">
        <v>61</v>
      </c>
      <c r="C6" s="8"/>
      <c r="D6" s="36" t="s">
        <v>64</v>
      </c>
      <c r="E6" s="41" t="s">
        <v>68</v>
      </c>
      <c r="F6" s="8"/>
      <c r="G6" s="5"/>
      <c r="H6" s="37" t="s">
        <v>106</v>
      </c>
      <c r="I6" s="80" t="str">
        <f ca="1">IRCurve2</f>
        <v>Market.QR_LIVE.DiscountCurve.USD-OIS-SENIOR</v>
      </c>
      <c r="J6" s="76">
        <f ca="1"/>
        <v>43180</v>
      </c>
      <c r="K6">
        <f ca="1"/>
        <v>0.997845864120532</v>
      </c>
      <c r="L6" s="76">
        <f ca="1"/>
        <v>43180</v>
      </c>
      <c r="M6">
        <f ca="1"/>
        <v>0.997845864120534</v>
      </c>
      <c r="N6">
        <f t="shared" ca="1" si="0"/>
        <v>2.5390569972184109E-2</v>
      </c>
      <c r="O6">
        <f t="shared" ca="1" si="1"/>
        <v>2.5390569972160527E-2</v>
      </c>
      <c r="P6" s="84">
        <f t="shared" ca="1" si="2"/>
        <v>-2.3581830932428716E-14</v>
      </c>
    </row>
    <row r="7" spans="1:16" x14ac:dyDescent="0.2">
      <c r="A7" s="36" t="s">
        <v>57</v>
      </c>
      <c r="B7" s="40" t="s">
        <v>38</v>
      </c>
      <c r="C7" s="8"/>
      <c r="D7" s="36" t="s">
        <v>65</v>
      </c>
      <c r="E7" s="40" t="s">
        <v>66</v>
      </c>
      <c r="F7" s="8"/>
      <c r="G7" s="5"/>
      <c r="H7" s="36" t="s">
        <v>4</v>
      </c>
      <c r="I7" s="81" t="s">
        <v>61</v>
      </c>
      <c r="J7" s="76">
        <f ca="1"/>
        <v>43213</v>
      </c>
      <c r="K7">
        <f ca="1"/>
        <v>0.99556288463812703</v>
      </c>
      <c r="L7" s="76">
        <f ca="1"/>
        <v>43213</v>
      </c>
      <c r="M7">
        <f ca="1"/>
        <v>0.99556288463812803</v>
      </c>
      <c r="N7">
        <f t="shared" ca="1" si="0"/>
        <v>2.5361731715588434E-2</v>
      </c>
      <c r="O7">
        <f t="shared" ca="1" si="1"/>
        <v>2.5361731715582713E-2</v>
      </c>
      <c r="P7" s="84">
        <f t="shared" ca="1" si="2"/>
        <v>-5.7211180237715098E-15</v>
      </c>
    </row>
    <row r="8" spans="1:16" x14ac:dyDescent="0.2">
      <c r="A8" s="36" t="s">
        <v>5</v>
      </c>
      <c r="B8" s="40" t="str">
        <f>B6&amp;"-"&amp;B7</f>
        <v>USD-LIBOR-ISDA-6M</v>
      </c>
      <c r="C8" s="8"/>
      <c r="D8" s="36" t="s">
        <v>5</v>
      </c>
      <c r="E8" s="40" t="str">
        <f>E11&amp;"-"&amp;E6&amp;"-"&amp;E7</f>
        <v>USD-LIBOR-SENIOR</v>
      </c>
      <c r="F8" s="8"/>
      <c r="G8" s="5"/>
      <c r="H8" s="36" t="s">
        <v>57</v>
      </c>
      <c r="I8" s="80" t="s">
        <v>38</v>
      </c>
      <c r="J8" s="76">
        <f ca="1"/>
        <v>43241</v>
      </c>
      <c r="K8">
        <f ca="1"/>
        <v>0.99363398744714504</v>
      </c>
      <c r="L8" s="76">
        <f ca="1"/>
        <v>43241</v>
      </c>
      <c r="M8">
        <f ca="1"/>
        <v>0.99363398744714504</v>
      </c>
      <c r="N8">
        <f t="shared" ca="1" si="0"/>
        <v>2.5337197144754058E-2</v>
      </c>
      <c r="O8">
        <f t="shared" ca="1" si="1"/>
        <v>2.5337197144754058E-2</v>
      </c>
      <c r="P8" s="84">
        <f t="shared" ca="1" si="2"/>
        <v>0</v>
      </c>
    </row>
    <row r="9" spans="1:16" x14ac:dyDescent="0.2">
      <c r="A9" s="36" t="s">
        <v>88</v>
      </c>
      <c r="B9" s="40">
        <v>0</v>
      </c>
      <c r="C9" s="8"/>
      <c r="D9" s="36" t="s">
        <v>88</v>
      </c>
      <c r="E9" s="40">
        <v>0</v>
      </c>
      <c r="F9" s="8"/>
      <c r="G9" s="5"/>
      <c r="H9" s="36" t="s">
        <v>5</v>
      </c>
      <c r="I9" s="80" t="str">
        <f>I7&amp;"-"&amp;I8</f>
        <v>USD-LIBOR-ISDA-6M</v>
      </c>
      <c r="J9" s="76">
        <f ca="1"/>
        <v>43272</v>
      </c>
      <c r="K9">
        <f ca="1"/>
        <v>0.99149499403104602</v>
      </c>
      <c r="L9" s="76">
        <f ca="1"/>
        <v>43272</v>
      </c>
      <c r="M9">
        <f ca="1"/>
        <v>0.99149499403104802</v>
      </c>
      <c r="N9">
        <f t="shared" ca="1" si="0"/>
        <v>2.5346371305845317E-2</v>
      </c>
      <c r="O9">
        <f t="shared" ca="1" si="1"/>
        <v>2.5346371305839336E-2</v>
      </c>
      <c r="P9" s="84">
        <f t="shared" ca="1" si="2"/>
        <v>-5.9813265451680309E-15</v>
      </c>
    </row>
    <row r="10" spans="1:16" x14ac:dyDescent="0.2">
      <c r="A10" s="36" t="s">
        <v>6</v>
      </c>
      <c r="B10" s="40" t="s">
        <v>87</v>
      </c>
      <c r="C10" s="8"/>
      <c r="D10" s="36" t="s">
        <v>6</v>
      </c>
      <c r="E10" s="40" t="s">
        <v>87</v>
      </c>
      <c r="F10" s="8"/>
      <c r="G10" s="5"/>
      <c r="H10" s="36" t="s">
        <v>88</v>
      </c>
      <c r="I10" s="80">
        <v>1</v>
      </c>
      <c r="J10" s="76">
        <f ca="1"/>
        <v>43363</v>
      </c>
      <c r="K10">
        <f ca="1"/>
        <v>0.98525379199580099</v>
      </c>
      <c r="L10" s="76">
        <f ca="1"/>
        <v>43363</v>
      </c>
      <c r="M10">
        <f ca="1"/>
        <v>0.98525379199580199</v>
      </c>
      <c r="N10">
        <f t="shared" ca="1" si="0"/>
        <v>2.5338528806124892E-2</v>
      </c>
      <c r="O10">
        <f t="shared" ca="1" si="1"/>
        <v>2.533852880612316E-2</v>
      </c>
      <c r="P10" s="84">
        <f t="shared" ca="1" si="2"/>
        <v>-1.7312540290248535E-15</v>
      </c>
    </row>
    <row r="11" spans="1:16" ht="13.5" thickBot="1" x14ac:dyDescent="0.25">
      <c r="A11" s="38" t="s">
        <v>1</v>
      </c>
      <c r="B11" s="43" t="s">
        <v>41</v>
      </c>
      <c r="C11" s="8"/>
      <c r="D11" s="38" t="s">
        <v>1</v>
      </c>
      <c r="E11" s="43" t="s">
        <v>41</v>
      </c>
      <c r="F11" s="8"/>
      <c r="G11" s="5"/>
      <c r="H11" s="36" t="s">
        <v>6</v>
      </c>
      <c r="I11" s="80" t="s">
        <v>87</v>
      </c>
      <c r="J11" s="76">
        <f ca="1"/>
        <v>43453</v>
      </c>
      <c r="K11">
        <f ca="1"/>
        <v>0.979120543061063</v>
      </c>
      <c r="L11" s="76">
        <f ca="1"/>
        <v>43453</v>
      </c>
      <c r="M11">
        <f ca="1"/>
        <v>0.979120543061065</v>
      </c>
      <c r="N11">
        <f t="shared" ca="1" si="0"/>
        <v>2.5334500237402476E-2</v>
      </c>
      <c r="O11">
        <f t="shared" ca="1" si="1"/>
        <v>2.5334500237400023E-2</v>
      </c>
      <c r="P11" s="84">
        <f t="shared" ca="1" si="2"/>
        <v>-2.4528989950312052E-15</v>
      </c>
    </row>
    <row r="12" spans="1:16" ht="13.5" thickBot="1" x14ac:dyDescent="0.25">
      <c r="A12" s="7"/>
      <c r="B12" s="8"/>
      <c r="C12" s="8"/>
      <c r="D12" s="8"/>
      <c r="E12" s="8"/>
      <c r="F12" s="8"/>
      <c r="G12" s="5"/>
      <c r="H12" s="38" t="s">
        <v>1</v>
      </c>
      <c r="I12" s="82" t="s">
        <v>41</v>
      </c>
      <c r="J12" s="76">
        <f ca="1"/>
        <v>43543</v>
      </c>
      <c r="K12">
        <f ca="1"/>
        <v>0.97302673749338098</v>
      </c>
      <c r="L12" s="76">
        <f ca="1"/>
        <v>43543</v>
      </c>
      <c r="M12">
        <f ca="1"/>
        <v>0.97302673749338298</v>
      </c>
      <c r="N12">
        <f t="shared" ca="1" si="0"/>
        <v>2.5331109069663255E-2</v>
      </c>
      <c r="O12">
        <f t="shared" ca="1" si="1"/>
        <v>2.5331109069661351E-2</v>
      </c>
      <c r="P12" s="84">
        <f t="shared" ca="1" si="2"/>
        <v>-1.9047263766225342E-15</v>
      </c>
    </row>
    <row r="13" spans="1:16" ht="13.5" thickBot="1" x14ac:dyDescent="0.25">
      <c r="A13" s="7"/>
      <c r="B13" s="8"/>
      <c r="C13" s="8"/>
      <c r="D13" s="8"/>
      <c r="E13" s="8"/>
      <c r="F13" s="8"/>
      <c r="G13" s="8"/>
      <c r="H13" s="8"/>
      <c r="I13" s="8"/>
      <c r="J13" s="76">
        <f ca="1"/>
        <v>43636</v>
      </c>
      <c r="K13">
        <f ca="1"/>
        <v>0.96677200488873105</v>
      </c>
      <c r="L13" s="76">
        <f ca="1"/>
        <v>43636</v>
      </c>
      <c r="M13">
        <f ca="1"/>
        <v>0.96677200488873305</v>
      </c>
      <c r="N13">
        <f t="shared" ca="1" si="0"/>
        <v>2.5327092954553838E-2</v>
      </c>
      <c r="O13">
        <f t="shared" ca="1" si="1"/>
        <v>2.532709295455229E-2</v>
      </c>
      <c r="P13" s="84">
        <f t="shared" ca="1" si="2"/>
        <v>-1.5473733405713119E-15</v>
      </c>
    </row>
    <row r="14" spans="1:16" ht="13.5" thickBot="1" x14ac:dyDescent="0.25">
      <c r="A14" s="1" t="s">
        <v>8</v>
      </c>
      <c r="B14" s="2"/>
      <c r="C14" s="2"/>
      <c r="D14" s="2"/>
      <c r="E14" s="2"/>
      <c r="F14" s="9"/>
      <c r="G14" s="8"/>
      <c r="H14" s="8"/>
      <c r="I14" s="8"/>
      <c r="J14" s="76">
        <f ca="1"/>
        <v>43727</v>
      </c>
      <c r="K14">
        <f ca="1"/>
        <v>0.96069295778871999</v>
      </c>
      <c r="L14" s="76">
        <f ca="1"/>
        <v>43727</v>
      </c>
      <c r="M14">
        <f ca="1"/>
        <v>0.960692957788714</v>
      </c>
      <c r="N14">
        <f t="shared" ca="1" si="0"/>
        <v>2.532293203814125E-2</v>
      </c>
      <c r="O14">
        <f t="shared" ca="1" si="1"/>
        <v>2.5322932038145195E-2</v>
      </c>
      <c r="P14" s="84">
        <f t="shared" ca="1" si="2"/>
        <v>3.9447611843712593E-15</v>
      </c>
    </row>
    <row r="15" spans="1:16" ht="13.5" thickBot="1" x14ac:dyDescent="0.25">
      <c r="A15" s="10" t="s">
        <v>9</v>
      </c>
      <c r="B15" s="11" t="s">
        <v>10</v>
      </c>
      <c r="C15" s="12" t="s">
        <v>11</v>
      </c>
      <c r="D15" s="12" t="s">
        <v>12</v>
      </c>
      <c r="E15" s="13" t="s">
        <v>13</v>
      </c>
      <c r="F15" s="14" t="s">
        <v>14</v>
      </c>
      <c r="G15" s="8"/>
      <c r="H15" s="8"/>
      <c r="I15" s="8"/>
      <c r="J15" s="76">
        <f ca="1"/>
        <v>43817</v>
      </c>
      <c r="K15">
        <f ca="1"/>
        <v>0.95472063566397003</v>
      </c>
      <c r="L15" s="76">
        <f ca="1"/>
        <v>43817</v>
      </c>
      <c r="M15">
        <f ca="1"/>
        <v>0.95472063566396304</v>
      </c>
      <c r="N15">
        <f t="shared" ca="1" si="0"/>
        <v>2.5318601691284689E-2</v>
      </c>
      <c r="O15">
        <f t="shared" ca="1" si="1"/>
        <v>2.5318601691288689E-2</v>
      </c>
      <c r="P15" s="84">
        <f t="shared" ca="1" si="2"/>
        <v>4.0002723356025172E-15</v>
      </c>
    </row>
    <row r="16" spans="1:16" x14ac:dyDescent="0.2">
      <c r="A16" s="15" t="s">
        <v>15</v>
      </c>
      <c r="B16" s="16"/>
      <c r="C16" s="17" t="s">
        <v>16</v>
      </c>
      <c r="D16" s="18" t="str">
        <f t="shared" ref="D16:D47" si="3">$B$11&amp;"-"&amp;A16&amp;"-"&amp;IF(B16="","",B16&amp;"-")&amp;C16</f>
        <v>USD-Deposit-1D</v>
      </c>
      <c r="E16" s="51">
        <v>2.5065E-2</v>
      </c>
      <c r="F16" s="20"/>
      <c r="G16" s="8"/>
      <c r="H16" s="8"/>
      <c r="I16" s="8"/>
      <c r="J16" s="76">
        <f ca="1"/>
        <v>43908</v>
      </c>
      <c r="K16">
        <f ca="1"/>
        <v>0.94872261286513704</v>
      </c>
      <c r="L16" s="76">
        <f ca="1"/>
        <v>43908</v>
      </c>
      <c r="M16">
        <f ca="1"/>
        <v>0.94872261286513004</v>
      </c>
      <c r="N16">
        <f t="shared" ca="1" si="0"/>
        <v>2.5313792214101169E-2</v>
      </c>
      <c r="O16">
        <f t="shared" ca="1" si="1"/>
        <v>2.5313792214104715E-2</v>
      </c>
      <c r="P16" s="84">
        <f t="shared" ca="1" si="2"/>
        <v>3.5457747848965937E-15</v>
      </c>
    </row>
    <row r="17" spans="1:16" x14ac:dyDescent="0.2">
      <c r="A17" s="15" t="s">
        <v>15</v>
      </c>
      <c r="B17" s="21"/>
      <c r="C17" s="22" t="s">
        <v>50</v>
      </c>
      <c r="D17" s="18" t="str">
        <f t="shared" si="3"/>
        <v>USD-Deposit-2D</v>
      </c>
      <c r="E17" s="51">
        <v>2.5065E-2</v>
      </c>
      <c r="F17" s="24"/>
      <c r="G17" s="8"/>
      <c r="H17" s="8"/>
      <c r="I17" s="8"/>
      <c r="J17" s="76">
        <f ca="1"/>
        <v>44000</v>
      </c>
      <c r="K17">
        <f ca="1"/>
        <v>0.94270052308067398</v>
      </c>
      <c r="L17" s="76">
        <f ca="1"/>
        <v>44000</v>
      </c>
      <c r="M17">
        <f ca="1"/>
        <v>0.94270052308066699</v>
      </c>
      <c r="N17">
        <f t="shared" ca="1" si="0"/>
        <v>2.5308364726661071E-2</v>
      </c>
      <c r="O17">
        <f t="shared" ca="1" si="1"/>
        <v>2.5308364726664253E-2</v>
      </c>
      <c r="P17" s="84">
        <f t="shared" ca="1" si="2"/>
        <v>3.1814828549414642E-15</v>
      </c>
    </row>
    <row r="18" spans="1:16" x14ac:dyDescent="0.2">
      <c r="A18" s="15" t="s">
        <v>15</v>
      </c>
      <c r="B18" s="21"/>
      <c r="C18" s="22" t="s">
        <v>17</v>
      </c>
      <c r="D18" s="18" t="str">
        <f t="shared" si="3"/>
        <v>USD-Deposit-1W</v>
      </c>
      <c r="E18" s="51">
        <v>2.5065E-2</v>
      </c>
      <c r="F18" s="24"/>
      <c r="G18" s="8"/>
      <c r="H18" s="8"/>
      <c r="I18" s="8"/>
      <c r="J18" s="76">
        <f ca="1"/>
        <v>44091</v>
      </c>
      <c r="K18">
        <f ca="1"/>
        <v>0.93678511480190496</v>
      </c>
      <c r="L18" s="76">
        <f ca="1"/>
        <v>44091</v>
      </c>
      <c r="M18">
        <f ca="1"/>
        <v>0.93678511480189897</v>
      </c>
      <c r="N18">
        <f t="shared" ca="1" si="0"/>
        <v>2.5302542489662221E-2</v>
      </c>
      <c r="O18">
        <f t="shared" ca="1" si="1"/>
        <v>2.5302542489664709E-2</v>
      </c>
      <c r="P18" s="84">
        <f t="shared" ca="1" si="2"/>
        <v>2.4875934645507414E-15</v>
      </c>
    </row>
    <row r="19" spans="1:16" x14ac:dyDescent="0.2">
      <c r="A19" s="15" t="s">
        <v>15</v>
      </c>
      <c r="B19" s="21"/>
      <c r="C19" s="22" t="s">
        <v>18</v>
      </c>
      <c r="D19" s="18" t="str">
        <f t="shared" si="3"/>
        <v>USD-Deposit-2W</v>
      </c>
      <c r="E19" s="51">
        <v>2.5065E-2</v>
      </c>
      <c r="F19" s="24"/>
      <c r="G19" s="8"/>
      <c r="H19" s="8"/>
      <c r="I19" s="8"/>
      <c r="J19" s="76">
        <f ca="1"/>
        <v>44181</v>
      </c>
      <c r="K19">
        <f ca="1"/>
        <v>0.93097484671569797</v>
      </c>
      <c r="L19" s="76">
        <f ca="1"/>
        <v>44181</v>
      </c>
      <c r="M19">
        <f ca="1"/>
        <v>0.93097484671569097</v>
      </c>
      <c r="N19">
        <f t="shared" ca="1" si="0"/>
        <v>2.529641680218396E-2</v>
      </c>
      <c r="O19">
        <f t="shared" ca="1" si="1"/>
        <v>2.5296416802186614E-2</v>
      </c>
      <c r="P19" s="84">
        <f t="shared" ca="1" si="2"/>
        <v>2.6541269182445149E-15</v>
      </c>
    </row>
    <row r="20" spans="1:16" x14ac:dyDescent="0.2">
      <c r="A20" s="15" t="s">
        <v>15</v>
      </c>
      <c r="B20" s="21"/>
      <c r="C20" s="22" t="s">
        <v>89</v>
      </c>
      <c r="D20" s="18" t="str">
        <f t="shared" si="3"/>
        <v>USD-Deposit-3W</v>
      </c>
      <c r="E20" s="51">
        <v>2.5065E-2</v>
      </c>
      <c r="F20" s="24"/>
      <c r="G20" s="8"/>
      <c r="H20" s="8"/>
      <c r="I20" s="8"/>
      <c r="J20" s="76">
        <f ca="1"/>
        <v>44271</v>
      </c>
      <c r="K20">
        <f ca="1"/>
        <v>0.92520451643273605</v>
      </c>
      <c r="L20" s="76">
        <f ca="1"/>
        <v>44271</v>
      </c>
      <c r="M20">
        <f ca="1"/>
        <v>0.92520451643272905</v>
      </c>
      <c r="N20">
        <f t="shared" ca="1" si="0"/>
        <v>2.5289902386563576E-2</v>
      </c>
      <c r="O20">
        <f t="shared" ca="1" si="1"/>
        <v>2.5289902386566029E-2</v>
      </c>
      <c r="P20" s="84">
        <f t="shared" ca="1" si="2"/>
        <v>2.4528989950312052E-15</v>
      </c>
    </row>
    <row r="21" spans="1:16" x14ac:dyDescent="0.2">
      <c r="A21" s="15" t="s">
        <v>15</v>
      </c>
      <c r="B21" s="21"/>
      <c r="C21" s="22" t="s">
        <v>19</v>
      </c>
      <c r="D21" s="18" t="str">
        <f t="shared" si="3"/>
        <v>USD-Deposit-1M</v>
      </c>
      <c r="E21" s="51">
        <v>2.5065E-2</v>
      </c>
      <c r="F21" s="24"/>
      <c r="G21" s="8"/>
      <c r="H21" s="8"/>
      <c r="I21" s="8"/>
      <c r="J21" s="76">
        <f ca="1"/>
        <v>44614</v>
      </c>
      <c r="K21">
        <f ca="1"/>
        <v>0.90496910609304304</v>
      </c>
      <c r="L21" s="76">
        <f ca="1"/>
        <v>44614</v>
      </c>
      <c r="M21">
        <f ca="1"/>
        <v>0.90483951908967597</v>
      </c>
      <c r="N21">
        <f t="shared" ca="1" si="0"/>
        <v>2.4878418132565479E-2</v>
      </c>
      <c r="O21">
        <f t="shared" ca="1" si="1"/>
        <v>2.491409724397228E-2</v>
      </c>
      <c r="P21" s="84">
        <f t="shared" ca="1" si="2"/>
        <v>3.5679111406800718E-5</v>
      </c>
    </row>
    <row r="22" spans="1:16" x14ac:dyDescent="0.2">
      <c r="A22" s="15" t="s">
        <v>15</v>
      </c>
      <c r="B22" s="21"/>
      <c r="C22" s="22" t="s">
        <v>20</v>
      </c>
      <c r="D22" s="18" t="str">
        <f t="shared" si="3"/>
        <v>USD-Deposit-2M</v>
      </c>
      <c r="E22" s="51">
        <v>2.5065E-2</v>
      </c>
      <c r="F22" s="24"/>
      <c r="G22" s="8"/>
      <c r="H22" s="8"/>
      <c r="I22" s="8"/>
      <c r="J22" s="76">
        <f ca="1"/>
        <v>44978</v>
      </c>
      <c r="K22">
        <f ca="1"/>
        <v>0.88276500926744095</v>
      </c>
      <c r="L22" s="76">
        <f ca="1"/>
        <v>44978</v>
      </c>
      <c r="M22">
        <f ca="1"/>
        <v>0.88261974055747106</v>
      </c>
      <c r="N22">
        <f t="shared" ca="1" si="0"/>
        <v>2.4884706470872427E-2</v>
      </c>
      <c r="O22">
        <f t="shared" ca="1" si="1"/>
        <v>2.4917549398618233E-2</v>
      </c>
      <c r="P22" s="84">
        <f t="shared" ca="1" si="2"/>
        <v>3.2842927745805467E-5</v>
      </c>
    </row>
    <row r="23" spans="1:16" x14ac:dyDescent="0.2">
      <c r="A23" s="15" t="s">
        <v>15</v>
      </c>
      <c r="B23" s="21"/>
      <c r="C23" s="22" t="s">
        <v>3</v>
      </c>
      <c r="D23" s="18" t="str">
        <f t="shared" si="3"/>
        <v>USD-Deposit-3M</v>
      </c>
      <c r="E23" s="51">
        <v>2.5065E-2</v>
      </c>
      <c r="F23" s="24"/>
      <c r="G23" s="8"/>
      <c r="H23" s="8"/>
      <c r="I23" s="8"/>
      <c r="J23" s="76">
        <f ca="1"/>
        <v>45343</v>
      </c>
      <c r="K23">
        <f ca="1"/>
        <v>0.86104650227768997</v>
      </c>
      <c r="L23" s="76">
        <f ca="1"/>
        <v>45343</v>
      </c>
      <c r="M23">
        <f ca="1"/>
        <v>0.86089488182879803</v>
      </c>
      <c r="N23">
        <f t="shared" ca="1" si="0"/>
        <v>2.4889001702631437E-2</v>
      </c>
      <c r="O23">
        <f t="shared" ca="1" si="1"/>
        <v>2.4918298871366588E-2</v>
      </c>
      <c r="P23" s="84">
        <f t="shared" ca="1" si="2"/>
        <v>2.9297168735151896E-5</v>
      </c>
    </row>
    <row r="24" spans="1:16" x14ac:dyDescent="0.2">
      <c r="A24" s="15" t="s">
        <v>104</v>
      </c>
      <c r="B24" s="21"/>
      <c r="C24" s="22" t="s">
        <v>23</v>
      </c>
      <c r="D24" s="18" t="str">
        <f t="shared" si="3"/>
        <v>USD-ClearedIRSwap-4Y</v>
      </c>
      <c r="E24" s="51">
        <v>2.5065E-2</v>
      </c>
      <c r="F24" s="24"/>
      <c r="G24" s="8"/>
      <c r="H24" s="8"/>
      <c r="I24" s="8"/>
      <c r="J24" s="76">
        <f ca="1"/>
        <v>45709</v>
      </c>
      <c r="K24">
        <f ca="1"/>
        <v>0.839862719556982</v>
      </c>
      <c r="L24" s="76">
        <f ca="1"/>
        <v>45709</v>
      </c>
      <c r="M24">
        <f ca="1"/>
        <v>0.83970524328417695</v>
      </c>
      <c r="N24">
        <f t="shared" ca="1" si="0"/>
        <v>2.4882282345255337E-2</v>
      </c>
      <c r="O24">
        <f t="shared" ca="1" si="1"/>
        <v>2.4909018592041497E-2</v>
      </c>
      <c r="P24" s="84">
        <f t="shared" ca="1" si="2"/>
        <v>2.6736246786160378E-5</v>
      </c>
    </row>
    <row r="25" spans="1:16" x14ac:dyDescent="0.2">
      <c r="A25" s="15" t="s">
        <v>104</v>
      </c>
      <c r="B25" s="21"/>
      <c r="C25" s="22" t="s">
        <v>24</v>
      </c>
      <c r="D25" s="18" t="str">
        <f t="shared" si="3"/>
        <v>USD-ClearedIRSwap-5Y</v>
      </c>
      <c r="E25" s="51">
        <v>2.5065E-2</v>
      </c>
      <c r="F25" s="24"/>
      <c r="G25" s="8"/>
      <c r="H25" s="8"/>
      <c r="I25" s="8"/>
      <c r="J25" s="76">
        <f ca="1"/>
        <v>46076</v>
      </c>
      <c r="K25">
        <f ca="1"/>
        <v>0.81908709035509797</v>
      </c>
      <c r="L25" s="76">
        <f ca="1"/>
        <v>46076</v>
      </c>
      <c r="M25">
        <f ca="1"/>
        <v>0.81892395636830295</v>
      </c>
      <c r="N25">
        <f t="shared" ca="1" si="0"/>
        <v>2.4885949820188401E-2</v>
      </c>
      <c r="O25">
        <f t="shared" ca="1" si="1"/>
        <v>2.4910788457311504E-2</v>
      </c>
      <c r="P25" s="84">
        <f t="shared" ca="1" si="2"/>
        <v>2.4838637123103524E-5</v>
      </c>
    </row>
    <row r="26" spans="1:16" x14ac:dyDescent="0.2">
      <c r="A26" s="15" t="s">
        <v>104</v>
      </c>
      <c r="B26" s="21"/>
      <c r="C26" s="22" t="s">
        <v>25</v>
      </c>
      <c r="D26" s="18" t="str">
        <f t="shared" si="3"/>
        <v>USD-ClearedIRSwap-6Y</v>
      </c>
      <c r="E26" s="51">
        <v>2.5065E-2</v>
      </c>
      <c r="F26" s="24"/>
      <c r="G26" s="8"/>
      <c r="H26" s="8"/>
      <c r="I26" s="8"/>
      <c r="J26" s="76">
        <f ca="1"/>
        <v>46440</v>
      </c>
      <c r="K26">
        <f ca="1"/>
        <v>0.79899021143327098</v>
      </c>
      <c r="L26" s="76">
        <f ca="1"/>
        <v>46440</v>
      </c>
      <c r="M26">
        <f ca="1"/>
        <v>0.79882192032327204</v>
      </c>
      <c r="N26">
        <f t="shared" ca="1" si="0"/>
        <v>2.4888606282066229E-2</v>
      </c>
      <c r="O26">
        <f t="shared" ca="1" si="1"/>
        <v>2.4911969380568451E-2</v>
      </c>
      <c r="P26" s="84">
        <f t="shared" ca="1" si="2"/>
        <v>2.3363098502222207E-5</v>
      </c>
    </row>
    <row r="27" spans="1:16" x14ac:dyDescent="0.2">
      <c r="A27" s="15" t="s">
        <v>104</v>
      </c>
      <c r="B27" s="21"/>
      <c r="C27" s="22" t="s">
        <v>26</v>
      </c>
      <c r="D27" s="18" t="str">
        <f t="shared" si="3"/>
        <v>USD-ClearedIRSwap-7Y</v>
      </c>
      <c r="E27" s="51">
        <v>2.5065E-2</v>
      </c>
      <c r="F27" s="24"/>
      <c r="G27" s="8"/>
      <c r="H27" s="8"/>
      <c r="I27" s="8"/>
      <c r="J27" s="76">
        <f ca="1"/>
        <v>46805</v>
      </c>
      <c r="K27">
        <f ca="1"/>
        <v>0.77933279881852502</v>
      </c>
      <c r="L27" s="76">
        <f ca="1"/>
        <v>46805</v>
      </c>
      <c r="M27">
        <f ca="1"/>
        <v>0.77915966380040802</v>
      </c>
      <c r="N27">
        <f t="shared" ca="1" si="0"/>
        <v>2.4890794773037621E-2</v>
      </c>
      <c r="O27">
        <f t="shared" ca="1" si="1"/>
        <v>2.4912976578152703E-2</v>
      </c>
      <c r="P27" s="84">
        <f t="shared" ca="1" si="2"/>
        <v>2.2181805115081832E-5</v>
      </c>
    </row>
    <row r="28" spans="1:16" x14ac:dyDescent="0.2">
      <c r="A28" s="15" t="s">
        <v>104</v>
      </c>
      <c r="B28" s="21"/>
      <c r="C28" s="22" t="s">
        <v>27</v>
      </c>
      <c r="D28" s="18" t="str">
        <f t="shared" si="3"/>
        <v>USD-ClearedIRSwap-8Y</v>
      </c>
      <c r="E28" s="51">
        <v>2.5065E-2</v>
      </c>
      <c r="F28" s="24"/>
      <c r="G28" s="8"/>
      <c r="H28" s="8"/>
      <c r="I28" s="8"/>
      <c r="J28" s="76">
        <f ca="1"/>
        <v>47535</v>
      </c>
      <c r="K28">
        <f ca="1"/>
        <v>0.741508961241238</v>
      </c>
      <c r="L28" s="76">
        <f ca="1"/>
        <v>47535</v>
      </c>
      <c r="M28">
        <f ca="1"/>
        <v>0.74133083962142099</v>
      </c>
      <c r="N28">
        <f t="shared" ca="1" si="0"/>
        <v>2.4888242532822152E-2</v>
      </c>
      <c r="O28">
        <f t="shared" ca="1" si="1"/>
        <v>2.4908235471612365E-2</v>
      </c>
      <c r="P28" s="84">
        <f t="shared" ca="1" si="2"/>
        <v>1.9992938790212161E-5</v>
      </c>
    </row>
    <row r="29" spans="1:16" x14ac:dyDescent="0.2">
      <c r="A29" s="15" t="s">
        <v>104</v>
      </c>
      <c r="B29" s="21"/>
      <c r="C29" s="22" t="s">
        <v>28</v>
      </c>
      <c r="D29" s="18" t="str">
        <f t="shared" si="3"/>
        <v>USD-ClearedIRSwap-9Y</v>
      </c>
      <c r="E29" s="51">
        <v>2.5065E-2</v>
      </c>
      <c r="F29" s="24"/>
      <c r="G29" s="8"/>
      <c r="H29" s="8"/>
      <c r="I29" s="8"/>
      <c r="J29" s="76">
        <f ca="1"/>
        <v>48632</v>
      </c>
      <c r="K29">
        <f ca="1"/>
        <v>0.688066622912332</v>
      </c>
      <c r="L29" s="76">
        <f ca="1"/>
        <v>48632</v>
      </c>
      <c r="M29">
        <f ca="1"/>
        <v>0.68788283064544098</v>
      </c>
      <c r="N29">
        <f t="shared" ca="1" si="0"/>
        <v>2.4888274245789675E-2</v>
      </c>
      <c r="O29">
        <f t="shared" ca="1" si="1"/>
        <v>2.4906058242571815E-2</v>
      </c>
      <c r="P29" s="84">
        <f t="shared" ca="1" si="2"/>
        <v>1.7783996782139849E-5</v>
      </c>
    </row>
    <row r="30" spans="1:16" x14ac:dyDescent="0.2">
      <c r="A30" s="15" t="s">
        <v>104</v>
      </c>
      <c r="B30" s="21"/>
      <c r="C30" s="22" t="s">
        <v>29</v>
      </c>
      <c r="D30" s="18" t="str">
        <f t="shared" si="3"/>
        <v>USD-ClearedIRSwap-10Y</v>
      </c>
      <c r="E30" s="51">
        <v>2.5065E-2</v>
      </c>
      <c r="F30" s="24"/>
      <c r="G30" s="8"/>
      <c r="H30" s="8"/>
      <c r="I30" s="8"/>
      <c r="J30" s="76">
        <f ca="1"/>
        <v>50458</v>
      </c>
      <c r="K30">
        <f ca="1"/>
        <v>0.60748753743227302</v>
      </c>
      <c r="L30" s="76">
        <f ca="1"/>
        <v>50458</v>
      </c>
      <c r="M30">
        <f ca="1"/>
        <v>0.60729801484950396</v>
      </c>
      <c r="N30">
        <f t="shared" ca="1" si="0"/>
        <v>2.4890494014203329E-2</v>
      </c>
      <c r="O30">
        <f t="shared" ca="1" si="1"/>
        <v>2.4906076123628919E-2</v>
      </c>
      <c r="P30" s="84">
        <f t="shared" ca="1" si="2"/>
        <v>1.5582109425590213E-5</v>
      </c>
    </row>
    <row r="31" spans="1:16" x14ac:dyDescent="0.2">
      <c r="A31" s="15" t="s">
        <v>104</v>
      </c>
      <c r="B31" s="21"/>
      <c r="C31" s="22" t="s">
        <v>48</v>
      </c>
      <c r="D31" s="18" t="str">
        <f t="shared" si="3"/>
        <v>USD-ClearedIRSwap-12Y</v>
      </c>
      <c r="E31" s="51">
        <v>2.5065E-2</v>
      </c>
      <c r="F31" s="24"/>
      <c r="G31" s="8"/>
      <c r="H31" s="8"/>
      <c r="I31" s="8"/>
      <c r="J31" s="76">
        <f ca="1"/>
        <v>52285</v>
      </c>
      <c r="K31">
        <f ca="1"/>
        <v>0.53630909690489803</v>
      </c>
      <c r="L31" s="76">
        <f ca="1"/>
        <v>52285</v>
      </c>
      <c r="M31">
        <f ca="1"/>
        <v>0.53611753929037398</v>
      </c>
      <c r="N31">
        <f t="shared" ca="1" si="0"/>
        <v>2.4891777904949241E-2</v>
      </c>
      <c r="O31">
        <f t="shared" ca="1" si="1"/>
        <v>2.4906050357301011E-2</v>
      </c>
      <c r="P31" s="84">
        <f t="shared" ca="1" si="2"/>
        <v>1.4272452351769827E-5</v>
      </c>
    </row>
    <row r="32" spans="1:16" x14ac:dyDescent="0.2">
      <c r="A32" s="15" t="s">
        <v>104</v>
      </c>
      <c r="B32" s="21"/>
      <c r="C32" s="22" t="s">
        <v>30</v>
      </c>
      <c r="D32" s="18" t="str">
        <f t="shared" si="3"/>
        <v>USD-ClearedIRSwap-15Y</v>
      </c>
      <c r="E32" s="51">
        <v>2.5065E-2</v>
      </c>
      <c r="F32" s="24"/>
      <c r="G32" s="8"/>
      <c r="H32" s="8"/>
      <c r="I32" s="8"/>
      <c r="J32" s="76">
        <f ca="1"/>
        <v>54109</v>
      </c>
      <c r="K32">
        <f ca="1"/>
        <v>0.473569060218274</v>
      </c>
      <c r="L32" s="76">
        <f ca="1"/>
        <v>54109</v>
      </c>
      <c r="M32">
        <f ca="1"/>
        <v>0.47337845403946899</v>
      </c>
      <c r="N32">
        <f t="shared" ca="1" si="0"/>
        <v>2.4892517989438229E-2</v>
      </c>
      <c r="O32">
        <f t="shared" ca="1" si="1"/>
        <v>2.4905924735342831E-2</v>
      </c>
      <c r="P32" s="84">
        <f t="shared" ca="1" si="2"/>
        <v>1.3406745904602502E-5</v>
      </c>
    </row>
    <row r="33" spans="1:16" x14ac:dyDescent="0.2">
      <c r="A33" s="15" t="s">
        <v>104</v>
      </c>
      <c r="B33" s="21"/>
      <c r="C33" s="22" t="s">
        <v>31</v>
      </c>
      <c r="D33" s="18" t="str">
        <f t="shared" si="3"/>
        <v>USD-ClearedIRSwap-20Y</v>
      </c>
      <c r="E33" s="51">
        <v>2.5065E-2</v>
      </c>
      <c r="F33" s="24"/>
      <c r="G33" s="8"/>
      <c r="H33" s="8"/>
      <c r="I33" s="8"/>
      <c r="J33" s="76" t="e">
        <f ca="1"/>
        <v>#N/A</v>
      </c>
      <c r="K33" t="e">
        <f ca="1"/>
        <v>#N/A</v>
      </c>
      <c r="L33" s="76" t="e">
        <f ca="1"/>
        <v>#N/A</v>
      </c>
      <c r="M33" t="e">
        <f ca="1"/>
        <v>#N/A</v>
      </c>
      <c r="N33" t="e">
        <f t="shared" ca="1" si="0"/>
        <v>#N/A</v>
      </c>
      <c r="O33" t="e">
        <f t="shared" ca="1" si="1"/>
        <v>#N/A</v>
      </c>
      <c r="P33" s="84" t="e">
        <f t="shared" ca="1" si="2"/>
        <v>#N/A</v>
      </c>
    </row>
    <row r="34" spans="1:16" x14ac:dyDescent="0.2">
      <c r="A34" s="15" t="s">
        <v>104</v>
      </c>
      <c r="B34" s="21"/>
      <c r="C34" s="22" t="s">
        <v>49</v>
      </c>
      <c r="D34" s="18" t="str">
        <f t="shared" si="3"/>
        <v>USD-ClearedIRSwap-25Y</v>
      </c>
      <c r="E34" s="51">
        <v>2.5065E-2</v>
      </c>
      <c r="F34" s="24"/>
      <c r="G34" s="8"/>
      <c r="H34" s="8"/>
      <c r="I34" s="8"/>
      <c r="J34" s="76" t="e">
        <f ca="1"/>
        <v>#N/A</v>
      </c>
      <c r="K34" t="e">
        <f ca="1"/>
        <v>#N/A</v>
      </c>
      <c r="L34" s="76" t="e">
        <f ca="1"/>
        <v>#N/A</v>
      </c>
      <c r="M34" t="e">
        <f ca="1"/>
        <v>#N/A</v>
      </c>
      <c r="P34" s="83"/>
    </row>
    <row r="35" spans="1:16" x14ac:dyDescent="0.2">
      <c r="A35" s="15" t="s">
        <v>104</v>
      </c>
      <c r="B35" s="21"/>
      <c r="C35" s="22" t="s">
        <v>78</v>
      </c>
      <c r="D35" s="18" t="str">
        <f t="shared" si="3"/>
        <v>USD-ClearedIRSwap-30Y</v>
      </c>
      <c r="E35" s="51">
        <v>2.5065E-2</v>
      </c>
      <c r="F35" s="24"/>
      <c r="G35" s="8"/>
      <c r="H35" s="8"/>
      <c r="I35" s="8"/>
      <c r="J35" s="76" t="e">
        <f ca="1"/>
        <v>#N/A</v>
      </c>
      <c r="K35" t="e">
        <f ca="1"/>
        <v>#N/A</v>
      </c>
      <c r="L35" s="76" t="e">
        <f ca="1"/>
        <v>#N/A</v>
      </c>
      <c r="M35" t="e">
        <f ca="1"/>
        <v>#N/A</v>
      </c>
      <c r="P35" s="83"/>
    </row>
    <row r="36" spans="1:16" x14ac:dyDescent="0.2">
      <c r="A36" s="15" t="s">
        <v>32</v>
      </c>
      <c r="B36" s="22" t="s">
        <v>42</v>
      </c>
      <c r="C36" s="22">
        <v>1</v>
      </c>
      <c r="D36" s="18" t="str">
        <f t="shared" si="3"/>
        <v>USD-IRFuture-ED-1</v>
      </c>
      <c r="E36" s="51">
        <v>2.5065E-2</v>
      </c>
      <c r="F36" s="24">
        <v>0.2</v>
      </c>
      <c r="G36" s="8"/>
      <c r="H36" s="8"/>
      <c r="I36" s="8"/>
      <c r="J36" s="76" t="e">
        <f ca="1"/>
        <v>#N/A</v>
      </c>
      <c r="K36" t="e">
        <f ca="1"/>
        <v>#N/A</v>
      </c>
      <c r="L36" s="76" t="e">
        <f ca="1"/>
        <v>#N/A</v>
      </c>
      <c r="M36" t="e">
        <f ca="1"/>
        <v>#N/A</v>
      </c>
      <c r="P36" s="83"/>
    </row>
    <row r="37" spans="1:16" x14ac:dyDescent="0.2">
      <c r="A37" s="15" t="s">
        <v>32</v>
      </c>
      <c r="B37" s="22" t="s">
        <v>42</v>
      </c>
      <c r="C37" s="22">
        <v>2</v>
      </c>
      <c r="D37" s="18" t="str">
        <f t="shared" si="3"/>
        <v>USD-IRFuture-ED-2</v>
      </c>
      <c r="E37" s="51">
        <v>2.5065E-2</v>
      </c>
      <c r="F37" s="24">
        <v>0.2</v>
      </c>
      <c r="G37" s="8"/>
      <c r="H37" s="8"/>
      <c r="I37" s="8"/>
      <c r="J37" s="76" t="e">
        <f ca="1"/>
        <v>#N/A</v>
      </c>
      <c r="K37" t="e">
        <f ca="1"/>
        <v>#N/A</v>
      </c>
      <c r="L37" s="76" t="e">
        <f ca="1"/>
        <v>#N/A</v>
      </c>
      <c r="M37" t="e">
        <f ca="1"/>
        <v>#N/A</v>
      </c>
      <c r="P37" s="83"/>
    </row>
    <row r="38" spans="1:16" x14ac:dyDescent="0.2">
      <c r="A38" s="15" t="s">
        <v>32</v>
      </c>
      <c r="B38" s="22" t="s">
        <v>42</v>
      </c>
      <c r="C38" s="22">
        <v>3</v>
      </c>
      <c r="D38" s="18" t="str">
        <f t="shared" si="3"/>
        <v>USD-IRFuture-ED-3</v>
      </c>
      <c r="E38" s="51">
        <v>2.5065E-2</v>
      </c>
      <c r="F38" s="24">
        <v>0.2</v>
      </c>
      <c r="G38" s="8"/>
      <c r="H38" s="8"/>
      <c r="I38" s="8"/>
      <c r="J38" s="76" t="e">
        <f ca="1"/>
        <v>#N/A</v>
      </c>
      <c r="K38" t="e">
        <f ca="1"/>
        <v>#N/A</v>
      </c>
      <c r="L38" s="76" t="e">
        <f ca="1"/>
        <v>#N/A</v>
      </c>
      <c r="M38" t="e">
        <f ca="1"/>
        <v>#N/A</v>
      </c>
      <c r="P38" s="83"/>
    </row>
    <row r="39" spans="1:16" x14ac:dyDescent="0.2">
      <c r="A39" s="15" t="s">
        <v>32</v>
      </c>
      <c r="B39" s="22" t="s">
        <v>42</v>
      </c>
      <c r="C39" s="22">
        <v>4</v>
      </c>
      <c r="D39" s="18" t="str">
        <f t="shared" si="3"/>
        <v>USD-IRFuture-ED-4</v>
      </c>
      <c r="E39" s="51">
        <v>2.5065E-2</v>
      </c>
      <c r="F39" s="24">
        <v>0.2</v>
      </c>
      <c r="G39" s="8"/>
      <c r="H39" s="8"/>
      <c r="I39" s="8"/>
      <c r="J39" s="76" t="e">
        <f ca="1"/>
        <v>#N/A</v>
      </c>
      <c r="K39" t="e">
        <f ca="1"/>
        <v>#N/A</v>
      </c>
      <c r="L39" s="76" t="e">
        <f ca="1"/>
        <v>#N/A</v>
      </c>
      <c r="M39" t="e">
        <f ca="1"/>
        <v>#N/A</v>
      </c>
      <c r="P39" s="83"/>
    </row>
    <row r="40" spans="1:16" x14ac:dyDescent="0.2">
      <c r="A40" s="15" t="s">
        <v>32</v>
      </c>
      <c r="B40" s="22" t="s">
        <v>42</v>
      </c>
      <c r="C40" s="22">
        <v>5</v>
      </c>
      <c r="D40" s="18" t="str">
        <f t="shared" si="3"/>
        <v>USD-IRFuture-ED-5</v>
      </c>
      <c r="E40" s="51">
        <v>2.5065E-2</v>
      </c>
      <c r="F40" s="24">
        <v>0.2</v>
      </c>
      <c r="G40" s="8"/>
      <c r="H40" s="8"/>
      <c r="I40" s="8"/>
    </row>
    <row r="41" spans="1:16" x14ac:dyDescent="0.2">
      <c r="A41" s="15" t="s">
        <v>32</v>
      </c>
      <c r="B41" s="22" t="s">
        <v>42</v>
      </c>
      <c r="C41" s="22">
        <v>6</v>
      </c>
      <c r="D41" s="18" t="str">
        <f t="shared" si="3"/>
        <v>USD-IRFuture-ED-6</v>
      </c>
      <c r="E41" s="51">
        <v>2.5065E-2</v>
      </c>
      <c r="F41" s="24">
        <v>0.2</v>
      </c>
      <c r="G41" s="8"/>
      <c r="H41" s="8"/>
      <c r="I41" s="8"/>
    </row>
    <row r="42" spans="1:16" x14ac:dyDescent="0.2">
      <c r="A42" s="15" t="s">
        <v>32</v>
      </c>
      <c r="B42" s="22" t="s">
        <v>42</v>
      </c>
      <c r="C42" s="22">
        <v>7</v>
      </c>
      <c r="D42" s="18" t="str">
        <f t="shared" si="3"/>
        <v>USD-IRFuture-ED-7</v>
      </c>
      <c r="E42" s="51">
        <v>2.5065E-2</v>
      </c>
      <c r="F42" s="24">
        <v>0.2</v>
      </c>
      <c r="G42" s="8"/>
      <c r="H42" s="8"/>
      <c r="I42" s="8"/>
    </row>
    <row r="43" spans="1:16" ht="13.5" thickBot="1" x14ac:dyDescent="0.25">
      <c r="A43" s="15" t="s">
        <v>32</v>
      </c>
      <c r="B43" s="22" t="s">
        <v>42</v>
      </c>
      <c r="C43" s="25">
        <v>8</v>
      </c>
      <c r="D43" s="18" t="str">
        <f t="shared" si="3"/>
        <v>USD-IRFuture-ED-8</v>
      </c>
      <c r="E43" s="51">
        <v>2.5065E-2</v>
      </c>
      <c r="F43" s="24">
        <v>0.2</v>
      </c>
      <c r="G43" s="8"/>
      <c r="H43" s="8"/>
      <c r="I43" s="8"/>
    </row>
    <row r="44" spans="1:16" x14ac:dyDescent="0.2">
      <c r="A44" s="15" t="s">
        <v>32</v>
      </c>
      <c r="B44" s="22" t="s">
        <v>42</v>
      </c>
      <c r="C44" s="22">
        <v>9</v>
      </c>
      <c r="D44" s="18" t="str">
        <f t="shared" si="3"/>
        <v>USD-IRFuture-ED-9</v>
      </c>
      <c r="E44" s="51">
        <v>2.5065E-2</v>
      </c>
      <c r="F44" s="24">
        <v>0.2</v>
      </c>
      <c r="G44" s="8"/>
      <c r="H44" s="8"/>
      <c r="I44" s="8"/>
    </row>
    <row r="45" spans="1:16" x14ac:dyDescent="0.2">
      <c r="A45" s="15" t="s">
        <v>32</v>
      </c>
      <c r="B45" s="22" t="s">
        <v>42</v>
      </c>
      <c r="C45" s="22">
        <v>10</v>
      </c>
      <c r="D45" s="18" t="str">
        <f t="shared" si="3"/>
        <v>USD-IRFuture-ED-10</v>
      </c>
      <c r="E45" s="51">
        <v>2.5065E-2</v>
      </c>
      <c r="F45" s="24">
        <v>0.2</v>
      </c>
      <c r="G45" s="8"/>
      <c r="H45" s="8"/>
      <c r="I45" s="8"/>
    </row>
    <row r="46" spans="1:16" x14ac:dyDescent="0.2">
      <c r="A46" s="15" t="s">
        <v>32</v>
      </c>
      <c r="B46" s="22" t="s">
        <v>42</v>
      </c>
      <c r="C46" s="22">
        <v>11</v>
      </c>
      <c r="D46" s="18" t="str">
        <f t="shared" si="3"/>
        <v>USD-IRFuture-ED-11</v>
      </c>
      <c r="E46" s="51">
        <v>2.5065E-2</v>
      </c>
      <c r="F46" s="24">
        <v>0.2</v>
      </c>
      <c r="G46" s="8"/>
      <c r="H46" s="8"/>
      <c r="I46" s="8"/>
    </row>
    <row r="47" spans="1:16" ht="13.5" thickBot="1" x14ac:dyDescent="0.25">
      <c r="A47" s="15" t="s">
        <v>32</v>
      </c>
      <c r="B47" s="22" t="s">
        <v>42</v>
      </c>
      <c r="C47" s="25">
        <v>12</v>
      </c>
      <c r="D47" s="18" t="str">
        <f t="shared" si="3"/>
        <v>USD-IRFuture-ED-12</v>
      </c>
      <c r="E47" s="51">
        <v>2.5065E-2</v>
      </c>
      <c r="F47" s="27">
        <v>0.2</v>
      </c>
      <c r="G47" s="8"/>
      <c r="H47" s="8"/>
      <c r="I47" s="8"/>
    </row>
    <row r="48" spans="1:16" x14ac:dyDescent="0.2">
      <c r="A48" s="7"/>
      <c r="B48" s="8"/>
      <c r="C48" s="8"/>
      <c r="D48" s="8"/>
      <c r="E48" s="8"/>
      <c r="F48" s="8"/>
      <c r="G48" s="8"/>
      <c r="H48" s="8"/>
      <c r="I48" s="8"/>
    </row>
    <row r="49" spans="1:9" ht="13.5" thickBot="1" x14ac:dyDescent="0.25">
      <c r="A49" s="29"/>
      <c r="B49" s="30"/>
      <c r="C49" s="30"/>
      <c r="D49" s="30"/>
      <c r="E49" s="30"/>
      <c r="F49" s="30"/>
      <c r="G49" s="8"/>
      <c r="H49" s="8"/>
      <c r="I49" s="8"/>
    </row>
    <row r="50" spans="1:9" x14ac:dyDescent="0.2">
      <c r="A50" s="4"/>
      <c r="B50" s="4"/>
      <c r="C50" s="4"/>
      <c r="D50" s="4"/>
      <c r="E50" s="4"/>
      <c r="F50" s="4"/>
      <c r="G50" s="4"/>
    </row>
    <row r="59" spans="1:9" x14ac:dyDescent="0.2">
      <c r="H59" s="59"/>
    </row>
    <row r="60" spans="1:9" x14ac:dyDescent="0.2">
      <c r="H60" s="59"/>
    </row>
    <row r="61" spans="1:9" x14ac:dyDescent="0.2">
      <c r="H61" s="59"/>
    </row>
  </sheetData>
  <protectedRanges>
    <protectedRange sqref="B10 I11" name="Range2_1_1_1_1"/>
    <protectedRange sqref="E10" name="Range2_1_1_1_2"/>
  </protectedRanges>
  <mergeCells count="3">
    <mergeCell ref="A1:B1"/>
    <mergeCell ref="D1:E1"/>
    <mergeCell ref="H1:I1"/>
  </mergeCells>
  <phoneticPr fontId="4" type="noConversion"/>
  <dataValidations count="9">
    <dataValidation type="list" allowBlank="1" showInputMessage="1" showErrorMessage="1" sqref="B7 I8" xr:uid="{00000000-0002-0000-0800-000000000000}">
      <formula1>"1D,1M,3M,6M"</formula1>
    </dataValidation>
    <dataValidation type="list" allowBlank="1" showInputMessage="1" showErrorMessage="1" sqref="B11 E11 I12" xr:uid="{00000000-0002-0000-0800-000001000000}">
      <formula1>Currency</formula1>
    </dataValidation>
    <dataValidation type="list" allowBlank="1" showInputMessage="1" showErrorMessage="1" sqref="B6 I7" xr:uid="{00000000-0002-0000-0800-000002000000}">
      <formula1>RateIndex</formula1>
    </dataValidation>
    <dataValidation type="list" allowBlank="1" showInputMessage="1" showErrorMessage="1" sqref="B10 E10 I11" xr:uid="{00000000-0002-0000-0800-000003000000}">
      <formula1>Algorithms</formula1>
    </dataValidation>
    <dataValidation type="list" allowBlank="1" showInputMessage="1" showErrorMessage="1" sqref="E2" xr:uid="{00000000-0002-0000-0800-000004000000}">
      <formula1>"RateCurve, DiscountCurve, InflationCurve, RateSpreadCurve"</formula1>
    </dataValidation>
    <dataValidation type="list" allowBlank="1" showInputMessage="1" showErrorMessage="1" sqref="E7" xr:uid="{00000000-0002-0000-0800-000005000000}">
      <formula1>"SENIOR"</formula1>
    </dataValidation>
    <dataValidation type="list" allowBlank="1" showInputMessage="1" showErrorMessage="1" sqref="E6" xr:uid="{00000000-0002-0000-0800-000006000000}">
      <formula1>"NAB, LIBOR"</formula1>
    </dataValidation>
    <dataValidation type="list" allowBlank="1" showInputMessage="1" showErrorMessage="1" sqref="E5 B5 I5" xr:uid="{00000000-0002-0000-0800-000007000000}">
      <formula1>Markets</formula1>
    </dataValidation>
    <dataValidation type="list" allowBlank="1" showInputMessage="1" showErrorMessage="1" sqref="B2 I2" xr:uid="{00000000-0002-0000-0800-000008000000}">
      <formula1>"RateCurve, ClearedRateCurve, DiscountCurve, InflationCurve, RateSpreadCurve"</formula1>
    </dataValidation>
  </dataValidations>
  <pageMargins left="0.75" right="0.75" top="1" bottom="1" header="0.5" footer="0.5"/>
  <pageSetup paperSize="9" orientation="portrait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44"/>
  <sheetViews>
    <sheetView workbookViewId="0">
      <selection activeCell="K1" sqref="K1:R1048576"/>
    </sheetView>
  </sheetViews>
  <sheetFormatPr defaultRowHeight="12.75" x14ac:dyDescent="0.2"/>
  <cols>
    <col min="1" max="1" width="21" bestFit="1" customWidth="1"/>
    <col min="2" max="2" width="48.7109375" bestFit="1" customWidth="1"/>
    <col min="4" max="4" width="21" bestFit="1" customWidth="1"/>
    <col min="5" max="5" width="45.42578125" bestFit="1" customWidth="1"/>
    <col min="7" max="7" width="21" bestFit="1" customWidth="1"/>
    <col min="8" max="8" width="41.5703125" bestFit="1" customWidth="1"/>
  </cols>
  <sheetData>
    <row r="1" spans="1:11" ht="13.5" thickBot="1" x14ac:dyDescent="0.25">
      <c r="A1" s="33" t="s">
        <v>51</v>
      </c>
      <c r="B1" s="33" t="str">
        <f ca="1">_xll.HLV5r3.Financial.Cache.CreateCurve_Old( A2:B11, HLInstruments, Rates, Spreads)</f>
        <v>Market.QR_LIVE.RateCurve.EUR-EURIBOR-Telerate-6M</v>
      </c>
      <c r="C1" s="8"/>
      <c r="D1" s="33" t="s">
        <v>51</v>
      </c>
      <c r="E1" s="33" t="str">
        <f ca="1">_xll.HLV5r3.Financial.Cache.CreateCurve_Old(  D2:E11, HLInstruments, Rates, Spreads)</f>
        <v>Market.QR_LIVE.DiscountCurve.EUR-LIBOR-SENIOR</v>
      </c>
      <c r="F1" s="8"/>
      <c r="G1" s="33" t="s">
        <v>51</v>
      </c>
      <c r="H1" s="33" t="str">
        <f ca="1">_xll.HLV5r3.Financial.Cache.CreateCurve_Old( G2:H11, HLInstruments, Rates, Spreads)</f>
        <v>Market.QR_LIVE.RateCurve.EUR-LIBOR-BBA-6M</v>
      </c>
      <c r="I1" s="3"/>
      <c r="J1" s="4"/>
    </row>
    <row r="2" spans="1:11" ht="13.5" thickBot="1" x14ac:dyDescent="0.25">
      <c r="A2" s="34" t="s">
        <v>52</v>
      </c>
      <c r="B2" s="44" t="s">
        <v>0</v>
      </c>
      <c r="C2" s="8"/>
      <c r="D2" s="34" t="s">
        <v>52</v>
      </c>
      <c r="E2" s="44" t="s">
        <v>45</v>
      </c>
      <c r="F2" s="8"/>
      <c r="G2" s="34" t="s">
        <v>52</v>
      </c>
      <c r="H2" s="44" t="s">
        <v>0</v>
      </c>
      <c r="I2" s="5"/>
      <c r="J2" s="4"/>
    </row>
    <row r="3" spans="1:11" x14ac:dyDescent="0.2">
      <c r="A3" s="35" t="s">
        <v>53</v>
      </c>
      <c r="B3" s="42">
        <f ca="1">NOW()</f>
        <v>43149.621225578703</v>
      </c>
      <c r="C3" s="8"/>
      <c r="D3" s="35" t="s">
        <v>53</v>
      </c>
      <c r="E3" s="42">
        <f ca="1">B3</f>
        <v>43149.621225578703</v>
      </c>
      <c r="F3" s="8"/>
      <c r="G3" s="35" t="s">
        <v>53</v>
      </c>
      <c r="H3" s="42">
        <f ca="1">NOW()</f>
        <v>43149.621224884257</v>
      </c>
      <c r="I3" s="5"/>
      <c r="J3" s="4"/>
    </row>
    <row r="4" spans="1:11" x14ac:dyDescent="0.2">
      <c r="A4" s="36" t="s">
        <v>54</v>
      </c>
      <c r="B4" s="39">
        <f ca="1">B3</f>
        <v>43149.621225578703</v>
      </c>
      <c r="C4" s="8"/>
      <c r="D4" s="36" t="s">
        <v>54</v>
      </c>
      <c r="E4" s="39">
        <f ca="1">B4</f>
        <v>43149.621225578703</v>
      </c>
      <c r="F4" s="8"/>
      <c r="G4" s="36" t="s">
        <v>54</v>
      </c>
      <c r="H4" s="39">
        <f ca="1">H3</f>
        <v>43149.621224884257</v>
      </c>
      <c r="I4" s="5"/>
      <c r="J4" s="4"/>
      <c r="K4" s="4"/>
    </row>
    <row r="5" spans="1:11" x14ac:dyDescent="0.2">
      <c r="A5" s="37" t="s">
        <v>90</v>
      </c>
      <c r="B5" s="40" t="s">
        <v>93</v>
      </c>
      <c r="C5" s="8"/>
      <c r="D5" s="37" t="s">
        <v>90</v>
      </c>
      <c r="E5" s="40" t="s">
        <v>93</v>
      </c>
      <c r="F5" s="8"/>
      <c r="G5" s="37" t="s">
        <v>90</v>
      </c>
      <c r="H5" s="40" t="s">
        <v>93</v>
      </c>
      <c r="I5" s="5"/>
      <c r="J5" s="4"/>
      <c r="K5" s="4"/>
    </row>
    <row r="6" spans="1:11" x14ac:dyDescent="0.2">
      <c r="A6" s="36" t="s">
        <v>4</v>
      </c>
      <c r="B6" s="41" t="s">
        <v>73</v>
      </c>
      <c r="C6" s="8"/>
      <c r="D6" s="36" t="s">
        <v>64</v>
      </c>
      <c r="E6" s="41" t="s">
        <v>68</v>
      </c>
      <c r="F6" s="8"/>
      <c r="G6" s="36" t="s">
        <v>4</v>
      </c>
      <c r="H6" s="41" t="s">
        <v>83</v>
      </c>
      <c r="I6" s="5"/>
      <c r="J6" s="4"/>
      <c r="K6" s="4"/>
    </row>
    <row r="7" spans="1:11" x14ac:dyDescent="0.2">
      <c r="A7" s="36" t="s">
        <v>57</v>
      </c>
      <c r="B7" s="40" t="s">
        <v>38</v>
      </c>
      <c r="C7" s="8"/>
      <c r="D7" s="36" t="s">
        <v>65</v>
      </c>
      <c r="E7" s="40" t="s">
        <v>66</v>
      </c>
      <c r="F7" s="8"/>
      <c r="G7" s="36" t="s">
        <v>57</v>
      </c>
      <c r="H7" s="40" t="s">
        <v>38</v>
      </c>
      <c r="I7" s="5"/>
      <c r="J7" s="4"/>
      <c r="K7" s="4"/>
    </row>
    <row r="8" spans="1:11" x14ac:dyDescent="0.2">
      <c r="A8" s="36" t="s">
        <v>5</v>
      </c>
      <c r="B8" s="40" t="str">
        <f>B6&amp;"-"&amp;B7</f>
        <v>EUR-EURIBOR-Telerate-6M</v>
      </c>
      <c r="C8" s="8"/>
      <c r="D8" s="36" t="s">
        <v>5</v>
      </c>
      <c r="E8" s="40" t="str">
        <f>E11&amp;"-"&amp;E6&amp;"-"&amp;E7</f>
        <v>EUR-LIBOR-SENIOR</v>
      </c>
      <c r="F8" s="8"/>
      <c r="G8" s="36" t="s">
        <v>5</v>
      </c>
      <c r="H8" s="40" t="str">
        <f>H6&amp;"-"&amp;H7</f>
        <v>EUR-LIBOR-BBA-6M</v>
      </c>
      <c r="I8" s="5"/>
      <c r="J8" s="4"/>
      <c r="K8" s="4"/>
    </row>
    <row r="9" spans="1:11" x14ac:dyDescent="0.2">
      <c r="A9" s="36" t="s">
        <v>88</v>
      </c>
      <c r="B9" s="40">
        <v>0</v>
      </c>
      <c r="C9" s="8"/>
      <c r="D9" s="36" t="s">
        <v>88</v>
      </c>
      <c r="E9" s="40">
        <v>0</v>
      </c>
      <c r="F9" s="8"/>
      <c r="G9" s="36" t="s">
        <v>88</v>
      </c>
      <c r="H9" s="40">
        <v>0</v>
      </c>
      <c r="I9" s="5"/>
      <c r="J9" s="4"/>
      <c r="K9" s="4"/>
    </row>
    <row r="10" spans="1:11" x14ac:dyDescent="0.2">
      <c r="A10" s="36" t="s">
        <v>6</v>
      </c>
      <c r="B10" s="40" t="s">
        <v>87</v>
      </c>
      <c r="C10" s="8"/>
      <c r="D10" s="36" t="s">
        <v>6</v>
      </c>
      <c r="E10" s="40" t="s">
        <v>87</v>
      </c>
      <c r="F10" s="8"/>
      <c r="G10" s="36" t="s">
        <v>6</v>
      </c>
      <c r="H10" s="40" t="s">
        <v>87</v>
      </c>
      <c r="I10" s="5"/>
      <c r="J10" s="4"/>
      <c r="K10" s="4"/>
    </row>
    <row r="11" spans="1:11" ht="13.5" thickBot="1" x14ac:dyDescent="0.25">
      <c r="A11" s="38" t="s">
        <v>1</v>
      </c>
      <c r="B11" s="43" t="s">
        <v>43</v>
      </c>
      <c r="C11" s="8"/>
      <c r="D11" s="38" t="s">
        <v>1</v>
      </c>
      <c r="E11" s="43" t="s">
        <v>43</v>
      </c>
      <c r="F11" s="8"/>
      <c r="G11" s="38" t="s">
        <v>1</v>
      </c>
      <c r="H11" s="43" t="s">
        <v>43</v>
      </c>
      <c r="I11" s="5"/>
      <c r="J11" s="4"/>
      <c r="K11" s="4"/>
    </row>
    <row r="12" spans="1:11" ht="13.5" thickBot="1" x14ac:dyDescent="0.25">
      <c r="A12" s="7"/>
      <c r="B12" s="8"/>
      <c r="C12" s="8"/>
      <c r="D12" s="8"/>
      <c r="E12" s="8"/>
      <c r="F12" s="8"/>
      <c r="G12" s="8"/>
      <c r="H12" s="8"/>
      <c r="I12" s="5"/>
      <c r="J12" s="4"/>
    </row>
    <row r="13" spans="1:11" ht="13.5" thickBot="1" x14ac:dyDescent="0.25">
      <c r="A13" s="1" t="s">
        <v>8</v>
      </c>
      <c r="B13" s="2"/>
      <c r="C13" s="49"/>
      <c r="D13" s="49"/>
      <c r="E13" s="49"/>
      <c r="F13" s="50"/>
      <c r="G13" s="50"/>
      <c r="H13" s="50"/>
      <c r="I13" s="5"/>
      <c r="J13" s="4"/>
    </row>
    <row r="14" spans="1:11" ht="13.5" thickBot="1" x14ac:dyDescent="0.25">
      <c r="A14" s="10" t="s">
        <v>9</v>
      </c>
      <c r="B14" s="11" t="s">
        <v>10</v>
      </c>
      <c r="C14" s="12" t="s">
        <v>11</v>
      </c>
      <c r="D14" s="12" t="s">
        <v>12</v>
      </c>
      <c r="E14" s="13" t="s">
        <v>13</v>
      </c>
      <c r="F14" s="14" t="s">
        <v>14</v>
      </c>
      <c r="G14" s="57"/>
      <c r="H14" s="57"/>
      <c r="I14" s="5"/>
      <c r="J14" s="4"/>
    </row>
    <row r="15" spans="1:11" x14ac:dyDescent="0.2">
      <c r="A15" s="15" t="s">
        <v>15</v>
      </c>
      <c r="B15" s="16"/>
      <c r="C15" s="17" t="s">
        <v>16</v>
      </c>
      <c r="D15" s="18" t="str">
        <f>$B$11&amp;"-"&amp;A15&amp;"-"&amp;IF(B15="","",B15&amp;"-")&amp;C15</f>
        <v>EUR-Deposit-1D</v>
      </c>
      <c r="E15" s="19">
        <v>6.59E-2</v>
      </c>
      <c r="F15" s="20">
        <v>0</v>
      </c>
      <c r="G15" s="24" t="str">
        <f>D15</f>
        <v>EUR-Deposit-1D</v>
      </c>
      <c r="H15" s="58">
        <f>E15</f>
        <v>6.59E-2</v>
      </c>
      <c r="I15" s="5"/>
      <c r="J15" s="4"/>
    </row>
    <row r="16" spans="1:11" x14ac:dyDescent="0.2">
      <c r="A16" s="15" t="s">
        <v>15</v>
      </c>
      <c r="B16" s="21"/>
      <c r="C16" s="22" t="s">
        <v>50</v>
      </c>
      <c r="D16" s="18" t="str">
        <f>$B$11&amp;"-"&amp;A16&amp;"-"&amp;IF(B16="","",B16&amp;"-")&amp;C16</f>
        <v>EUR-Deposit-2D</v>
      </c>
      <c r="E16" s="23">
        <v>6.59E-2</v>
      </c>
      <c r="F16" s="24">
        <v>0</v>
      </c>
      <c r="G16" s="24" t="str">
        <f t="shared" ref="G16:G41" si="0">D16</f>
        <v>EUR-Deposit-2D</v>
      </c>
      <c r="H16" s="58">
        <f t="shared" ref="H16:H41" si="1">E16</f>
        <v>6.59E-2</v>
      </c>
      <c r="I16" s="5"/>
      <c r="J16" s="4"/>
    </row>
    <row r="17" spans="1:10" x14ac:dyDescent="0.2">
      <c r="A17" s="15" t="s">
        <v>15</v>
      </c>
      <c r="B17" s="21"/>
      <c r="C17" s="22" t="s">
        <v>17</v>
      </c>
      <c r="D17" s="18" t="str">
        <f t="shared" ref="D17:D41" si="2">$B$11&amp;"-"&amp;A17&amp;"-"&amp;IF(B17="","",B17&amp;"-")&amp;C17</f>
        <v>EUR-Deposit-1W</v>
      </c>
      <c r="E17" s="23">
        <v>6.59E-2</v>
      </c>
      <c r="F17" s="24">
        <v>0</v>
      </c>
      <c r="G17" s="24" t="str">
        <f t="shared" si="0"/>
        <v>EUR-Deposit-1W</v>
      </c>
      <c r="H17" s="58">
        <f t="shared" si="1"/>
        <v>6.59E-2</v>
      </c>
      <c r="I17" s="5"/>
      <c r="J17" s="4"/>
    </row>
    <row r="18" spans="1:10" x14ac:dyDescent="0.2">
      <c r="A18" s="15" t="s">
        <v>15</v>
      </c>
      <c r="B18" s="21"/>
      <c r="C18" s="22" t="s">
        <v>19</v>
      </c>
      <c r="D18" s="18" t="str">
        <f t="shared" si="2"/>
        <v>EUR-Deposit-1M</v>
      </c>
      <c r="E18" s="23">
        <v>6.6600000000000006E-2</v>
      </c>
      <c r="F18" s="24">
        <v>0</v>
      </c>
      <c r="G18" s="24" t="str">
        <f t="shared" si="0"/>
        <v>EUR-Deposit-1M</v>
      </c>
      <c r="H18" s="58">
        <f t="shared" si="1"/>
        <v>6.6600000000000006E-2</v>
      </c>
      <c r="I18" s="5"/>
      <c r="J18" s="4"/>
    </row>
    <row r="19" spans="1:10" x14ac:dyDescent="0.2">
      <c r="A19" s="15" t="s">
        <v>15</v>
      </c>
      <c r="B19" s="21"/>
      <c r="C19" s="22" t="s">
        <v>20</v>
      </c>
      <c r="D19" s="18" t="str">
        <f t="shared" si="2"/>
        <v>EUR-Deposit-2M</v>
      </c>
      <c r="E19" s="23">
        <v>6.9199999999999998E-2</v>
      </c>
      <c r="F19" s="24">
        <v>0</v>
      </c>
      <c r="G19" s="24" t="str">
        <f t="shared" si="0"/>
        <v>EUR-Deposit-2M</v>
      </c>
      <c r="H19" s="58">
        <f t="shared" si="1"/>
        <v>6.9199999999999998E-2</v>
      </c>
      <c r="I19" s="5"/>
      <c r="J19" s="4"/>
    </row>
    <row r="20" spans="1:10" x14ac:dyDescent="0.2">
      <c r="A20" s="15" t="s">
        <v>15</v>
      </c>
      <c r="B20" s="21"/>
      <c r="C20" s="22" t="s">
        <v>3</v>
      </c>
      <c r="D20" s="18" t="str">
        <f>$B$11&amp;"-"&amp;A20&amp;"-"&amp;IF(B20="","",B20&amp;"-")&amp;C20</f>
        <v>EUR-Deposit-3M</v>
      </c>
      <c r="E20" s="23">
        <v>6.9199999999999998E-2</v>
      </c>
      <c r="F20" s="24">
        <v>0</v>
      </c>
      <c r="G20" s="24" t="str">
        <f>D20</f>
        <v>EUR-Deposit-3M</v>
      </c>
      <c r="H20" s="58">
        <f t="shared" ref="H20" si="3">E20</f>
        <v>6.9199999999999998E-2</v>
      </c>
      <c r="I20" s="5"/>
      <c r="J20" s="4"/>
    </row>
    <row r="21" spans="1:10" x14ac:dyDescent="0.2">
      <c r="A21" s="15" t="s">
        <v>21</v>
      </c>
      <c r="B21" s="21"/>
      <c r="C21" s="22" t="s">
        <v>22</v>
      </c>
      <c r="D21" s="18" t="str">
        <f t="shared" si="2"/>
        <v>EUR-IRSwap-3Y</v>
      </c>
      <c r="E21" s="23">
        <v>7.4300000000000005E-2</v>
      </c>
      <c r="F21" s="24">
        <v>0</v>
      </c>
      <c r="G21" s="24" t="str">
        <f t="shared" si="0"/>
        <v>EUR-IRSwap-3Y</v>
      </c>
      <c r="H21" s="58">
        <f t="shared" si="1"/>
        <v>7.4300000000000005E-2</v>
      </c>
      <c r="I21" s="5"/>
      <c r="J21" s="4"/>
    </row>
    <row r="22" spans="1:10" x14ac:dyDescent="0.2">
      <c r="A22" s="15" t="s">
        <v>21</v>
      </c>
      <c r="B22" s="21"/>
      <c r="C22" s="22" t="s">
        <v>23</v>
      </c>
      <c r="D22" s="18" t="str">
        <f t="shared" si="2"/>
        <v>EUR-IRSwap-4Y</v>
      </c>
      <c r="E22" s="23">
        <v>7.4399999999999994E-2</v>
      </c>
      <c r="F22" s="24">
        <v>0</v>
      </c>
      <c r="G22" s="24" t="str">
        <f t="shared" si="0"/>
        <v>EUR-IRSwap-4Y</v>
      </c>
      <c r="H22" s="58">
        <f t="shared" si="1"/>
        <v>7.4399999999999994E-2</v>
      </c>
      <c r="I22" s="5"/>
      <c r="J22" s="4"/>
    </row>
    <row r="23" spans="1:10" x14ac:dyDescent="0.2">
      <c r="A23" s="15" t="s">
        <v>21</v>
      </c>
      <c r="B23" s="21"/>
      <c r="C23" s="22" t="s">
        <v>24</v>
      </c>
      <c r="D23" s="18" t="str">
        <f t="shared" si="2"/>
        <v>EUR-IRSwap-5Y</v>
      </c>
      <c r="E23" s="23">
        <v>7.4399999999999994E-2</v>
      </c>
      <c r="F23" s="24">
        <v>0</v>
      </c>
      <c r="G23" s="24" t="str">
        <f t="shared" si="0"/>
        <v>EUR-IRSwap-5Y</v>
      </c>
      <c r="H23" s="58">
        <f t="shared" si="1"/>
        <v>7.4399999999999994E-2</v>
      </c>
      <c r="I23" s="5"/>
      <c r="J23" s="4"/>
    </row>
    <row r="24" spans="1:10" x14ac:dyDescent="0.2">
      <c r="A24" s="15" t="s">
        <v>21</v>
      </c>
      <c r="B24" s="21"/>
      <c r="C24" s="22" t="s">
        <v>25</v>
      </c>
      <c r="D24" s="18" t="str">
        <f t="shared" si="2"/>
        <v>EUR-IRSwap-6Y</v>
      </c>
      <c r="E24" s="23">
        <v>7.2900000000000006E-2</v>
      </c>
      <c r="F24" s="24">
        <v>0</v>
      </c>
      <c r="G24" s="24" t="str">
        <f t="shared" si="0"/>
        <v>EUR-IRSwap-6Y</v>
      </c>
      <c r="H24" s="58">
        <f t="shared" si="1"/>
        <v>7.2900000000000006E-2</v>
      </c>
      <c r="I24" s="5"/>
      <c r="J24" s="4"/>
    </row>
    <row r="25" spans="1:10" x14ac:dyDescent="0.2">
      <c r="A25" s="15" t="s">
        <v>21</v>
      </c>
      <c r="B25" s="21"/>
      <c r="C25" s="22" t="s">
        <v>26</v>
      </c>
      <c r="D25" s="18" t="str">
        <f t="shared" si="2"/>
        <v>EUR-IRSwap-7Y</v>
      </c>
      <c r="E25" s="23">
        <v>7.1400000000000005E-2</v>
      </c>
      <c r="F25" s="24">
        <v>0</v>
      </c>
      <c r="G25" s="24" t="str">
        <f t="shared" si="0"/>
        <v>EUR-IRSwap-7Y</v>
      </c>
      <c r="H25" s="58">
        <f t="shared" si="1"/>
        <v>7.1400000000000005E-2</v>
      </c>
      <c r="I25" s="5"/>
      <c r="J25" s="4"/>
    </row>
    <row r="26" spans="1:10" x14ac:dyDescent="0.2">
      <c r="A26" s="15" t="s">
        <v>21</v>
      </c>
      <c r="B26" s="21"/>
      <c r="C26" s="22" t="s">
        <v>27</v>
      </c>
      <c r="D26" s="18" t="str">
        <f t="shared" si="2"/>
        <v>EUR-IRSwap-8Y</v>
      </c>
      <c r="E26" s="23">
        <v>7.0699999999999999E-2</v>
      </c>
      <c r="F26" s="24">
        <v>0</v>
      </c>
      <c r="G26" s="24" t="str">
        <f t="shared" si="0"/>
        <v>EUR-IRSwap-8Y</v>
      </c>
      <c r="H26" s="58">
        <f t="shared" si="1"/>
        <v>7.0699999999999999E-2</v>
      </c>
      <c r="I26" s="5"/>
      <c r="J26" s="4"/>
    </row>
    <row r="27" spans="1:10" x14ac:dyDescent="0.2">
      <c r="A27" s="15" t="s">
        <v>21</v>
      </c>
      <c r="B27" s="21"/>
      <c r="C27" s="22" t="s">
        <v>28</v>
      </c>
      <c r="D27" s="18" t="str">
        <f t="shared" si="2"/>
        <v>EUR-IRSwap-9Y</v>
      </c>
      <c r="E27" s="23">
        <v>7.0000000000000007E-2</v>
      </c>
      <c r="F27" s="24">
        <v>0</v>
      </c>
      <c r="G27" s="24" t="str">
        <f t="shared" si="0"/>
        <v>EUR-IRSwap-9Y</v>
      </c>
      <c r="H27" s="58">
        <f t="shared" si="1"/>
        <v>7.0000000000000007E-2</v>
      </c>
      <c r="I27" s="5"/>
      <c r="J27" s="4"/>
    </row>
    <row r="28" spans="1:10" x14ac:dyDescent="0.2">
      <c r="A28" s="15" t="s">
        <v>21</v>
      </c>
      <c r="B28" s="21"/>
      <c r="C28" s="22" t="s">
        <v>29</v>
      </c>
      <c r="D28" s="18" t="str">
        <f t="shared" si="2"/>
        <v>EUR-IRSwap-10Y</v>
      </c>
      <c r="E28" s="23">
        <v>6.9400000000000003E-2</v>
      </c>
      <c r="F28" s="24">
        <v>0</v>
      </c>
      <c r="G28" s="24" t="str">
        <f t="shared" si="0"/>
        <v>EUR-IRSwap-10Y</v>
      </c>
      <c r="H28" s="58">
        <f t="shared" si="1"/>
        <v>6.9400000000000003E-2</v>
      </c>
      <c r="I28" s="5"/>
      <c r="J28" s="4"/>
    </row>
    <row r="29" spans="1:10" x14ac:dyDescent="0.2">
      <c r="A29" s="15" t="s">
        <v>21</v>
      </c>
      <c r="B29" s="21"/>
      <c r="C29" s="22" t="s">
        <v>48</v>
      </c>
      <c r="D29" s="18" t="str">
        <f>$B$11&amp;"-"&amp;A29&amp;"-"&amp;IF(B29="","",B29&amp;"-")&amp;C29</f>
        <v>EUR-IRSwap-12Y</v>
      </c>
      <c r="E29" s="23">
        <v>6.7900000000000002E-2</v>
      </c>
      <c r="F29" s="24">
        <v>0</v>
      </c>
      <c r="G29" s="24" t="str">
        <f>D29</f>
        <v>EUR-IRSwap-12Y</v>
      </c>
      <c r="H29" s="58">
        <f t="shared" ref="H29" si="4">E29</f>
        <v>6.7900000000000002E-2</v>
      </c>
      <c r="I29" s="5"/>
      <c r="J29" s="4"/>
    </row>
    <row r="30" spans="1:10" x14ac:dyDescent="0.2">
      <c r="A30" s="15" t="s">
        <v>21</v>
      </c>
      <c r="B30" s="21"/>
      <c r="C30" s="22" t="s">
        <v>30</v>
      </c>
      <c r="D30" s="18" t="str">
        <f t="shared" si="2"/>
        <v>EUR-IRSwap-15Y</v>
      </c>
      <c r="E30" s="23">
        <v>6.7900000000000002E-2</v>
      </c>
      <c r="F30" s="24">
        <v>0</v>
      </c>
      <c r="G30" s="24" t="str">
        <f t="shared" si="0"/>
        <v>EUR-IRSwap-15Y</v>
      </c>
      <c r="H30" s="58">
        <f t="shared" si="1"/>
        <v>6.7900000000000002E-2</v>
      </c>
      <c r="I30" s="5"/>
      <c r="J30" s="4"/>
    </row>
    <row r="31" spans="1:10" x14ac:dyDescent="0.2">
      <c r="A31" s="15" t="s">
        <v>21</v>
      </c>
      <c r="B31" s="21"/>
      <c r="C31" s="22" t="s">
        <v>31</v>
      </c>
      <c r="D31" s="18" t="str">
        <f t="shared" si="2"/>
        <v>EUR-IRSwap-20Y</v>
      </c>
      <c r="E31" s="23">
        <v>6.6799999999999998E-2</v>
      </c>
      <c r="F31" s="24">
        <v>0</v>
      </c>
      <c r="G31" s="24" t="str">
        <f t="shared" si="0"/>
        <v>EUR-IRSwap-20Y</v>
      </c>
      <c r="H31" s="58">
        <f t="shared" si="1"/>
        <v>6.6799999999999998E-2</v>
      </c>
      <c r="I31" s="5"/>
      <c r="J31" s="4"/>
    </row>
    <row r="32" spans="1:10" x14ac:dyDescent="0.2">
      <c r="A32" s="15" t="s">
        <v>21</v>
      </c>
      <c r="B32" s="21"/>
      <c r="C32" s="22" t="s">
        <v>49</v>
      </c>
      <c r="D32" s="18" t="str">
        <f>$B$11&amp;"-"&amp;A32&amp;"-"&amp;IF(B32="","",B32&amp;"-")&amp;C32</f>
        <v>EUR-IRSwap-25Y</v>
      </c>
      <c r="E32" s="23">
        <v>6.6799999999999998E-2</v>
      </c>
      <c r="F32" s="24">
        <v>0</v>
      </c>
      <c r="G32" s="24" t="str">
        <f>D32</f>
        <v>EUR-IRSwap-25Y</v>
      </c>
      <c r="H32" s="58">
        <f t="shared" ref="H32:H33" si="5">E32</f>
        <v>6.6799999999999998E-2</v>
      </c>
      <c r="I32" s="5"/>
      <c r="J32" s="4"/>
    </row>
    <row r="33" spans="1:10" x14ac:dyDescent="0.2">
      <c r="A33" s="15" t="s">
        <v>21</v>
      </c>
      <c r="B33" s="21"/>
      <c r="C33" s="22" t="s">
        <v>78</v>
      </c>
      <c r="D33" s="18" t="str">
        <f>$B$11&amp;"-"&amp;A33&amp;"-"&amp;IF(B33="","",B33&amp;"-")&amp;C33</f>
        <v>EUR-IRSwap-30Y</v>
      </c>
      <c r="E33" s="23">
        <v>6.6799999999999998E-2</v>
      </c>
      <c r="F33" s="24">
        <v>0</v>
      </c>
      <c r="G33" s="24" t="str">
        <f>D33</f>
        <v>EUR-IRSwap-30Y</v>
      </c>
      <c r="H33" s="58">
        <f t="shared" si="5"/>
        <v>6.6799999999999998E-2</v>
      </c>
      <c r="I33" s="5"/>
      <c r="J33" s="4"/>
    </row>
    <row r="34" spans="1:10" x14ac:dyDescent="0.2">
      <c r="A34" s="15" t="s">
        <v>32</v>
      </c>
      <c r="B34" s="22" t="s">
        <v>44</v>
      </c>
      <c r="C34" s="22">
        <v>1</v>
      </c>
      <c r="D34" s="18" t="str">
        <f t="shared" si="2"/>
        <v>EUR-IRFuture-ER-1</v>
      </c>
      <c r="E34" s="23">
        <v>6.6600000000000006E-2</v>
      </c>
      <c r="F34" s="24">
        <v>0.2</v>
      </c>
      <c r="G34" s="24" t="str">
        <f t="shared" si="0"/>
        <v>EUR-IRFuture-ER-1</v>
      </c>
      <c r="H34" s="58">
        <f t="shared" si="1"/>
        <v>6.6600000000000006E-2</v>
      </c>
      <c r="I34" s="5"/>
      <c r="J34" s="4"/>
    </row>
    <row r="35" spans="1:10" x14ac:dyDescent="0.2">
      <c r="A35" s="15" t="s">
        <v>32</v>
      </c>
      <c r="B35" s="22" t="s">
        <v>44</v>
      </c>
      <c r="C35" s="22">
        <v>2</v>
      </c>
      <c r="D35" s="18" t="str">
        <f t="shared" si="2"/>
        <v>EUR-IRFuture-ER-2</v>
      </c>
      <c r="E35" s="23">
        <v>6.5600000000000006E-2</v>
      </c>
      <c r="F35" s="24">
        <v>0.2</v>
      </c>
      <c r="G35" s="24" t="str">
        <f t="shared" si="0"/>
        <v>EUR-IRFuture-ER-2</v>
      </c>
      <c r="H35" s="58">
        <f t="shared" si="1"/>
        <v>6.5600000000000006E-2</v>
      </c>
      <c r="I35" s="5"/>
      <c r="J35" s="4"/>
    </row>
    <row r="36" spans="1:10" x14ac:dyDescent="0.2">
      <c r="A36" s="15" t="s">
        <v>32</v>
      </c>
      <c r="B36" s="22" t="s">
        <v>44</v>
      </c>
      <c r="C36" s="22">
        <v>3</v>
      </c>
      <c r="D36" s="18" t="str">
        <f t="shared" si="2"/>
        <v>EUR-IRFuture-ER-3</v>
      </c>
      <c r="E36" s="23">
        <v>6.7599999999999993E-2</v>
      </c>
      <c r="F36" s="24">
        <v>0.2</v>
      </c>
      <c r="G36" s="24" t="str">
        <f t="shared" si="0"/>
        <v>EUR-IRFuture-ER-3</v>
      </c>
      <c r="H36" s="58">
        <f t="shared" si="1"/>
        <v>6.7599999999999993E-2</v>
      </c>
      <c r="I36" s="5"/>
      <c r="J36" s="4"/>
    </row>
    <row r="37" spans="1:10" x14ac:dyDescent="0.2">
      <c r="A37" s="15" t="s">
        <v>32</v>
      </c>
      <c r="B37" s="22" t="s">
        <v>44</v>
      </c>
      <c r="C37" s="22">
        <v>4</v>
      </c>
      <c r="D37" s="18" t="str">
        <f t="shared" si="2"/>
        <v>EUR-IRFuture-ER-4</v>
      </c>
      <c r="E37" s="23">
        <v>6.8900000000000003E-2</v>
      </c>
      <c r="F37" s="24">
        <v>0.2</v>
      </c>
      <c r="G37" s="24" t="str">
        <f t="shared" si="0"/>
        <v>EUR-IRFuture-ER-4</v>
      </c>
      <c r="H37" s="58">
        <f t="shared" si="1"/>
        <v>6.8900000000000003E-2</v>
      </c>
      <c r="I37" s="5"/>
      <c r="J37" s="4"/>
    </row>
    <row r="38" spans="1:10" x14ac:dyDescent="0.2">
      <c r="A38" s="15" t="s">
        <v>32</v>
      </c>
      <c r="B38" s="22" t="s">
        <v>44</v>
      </c>
      <c r="C38" s="22">
        <v>5</v>
      </c>
      <c r="D38" s="18" t="str">
        <f t="shared" si="2"/>
        <v>EUR-IRFuture-ER-5</v>
      </c>
      <c r="E38" s="23">
        <v>6.5699999999999995E-2</v>
      </c>
      <c r="F38" s="24">
        <v>0.2</v>
      </c>
      <c r="G38" s="24" t="str">
        <f t="shared" si="0"/>
        <v>EUR-IRFuture-ER-5</v>
      </c>
      <c r="H38" s="58">
        <f t="shared" si="1"/>
        <v>6.5699999999999995E-2</v>
      </c>
      <c r="I38" s="5"/>
      <c r="J38" s="4"/>
    </row>
    <row r="39" spans="1:10" x14ac:dyDescent="0.2">
      <c r="A39" s="15" t="s">
        <v>32</v>
      </c>
      <c r="B39" s="22" t="s">
        <v>44</v>
      </c>
      <c r="C39" s="22">
        <v>6</v>
      </c>
      <c r="D39" s="18" t="str">
        <f t="shared" si="2"/>
        <v>EUR-IRFuture-ER-6</v>
      </c>
      <c r="E39" s="23">
        <v>6.4399999999999999E-2</v>
      </c>
      <c r="F39" s="24">
        <v>0.2</v>
      </c>
      <c r="G39" s="24" t="str">
        <f t="shared" si="0"/>
        <v>EUR-IRFuture-ER-6</v>
      </c>
      <c r="H39" s="58">
        <f t="shared" si="1"/>
        <v>6.4399999999999999E-2</v>
      </c>
      <c r="I39" s="5"/>
      <c r="J39" s="4"/>
    </row>
    <row r="40" spans="1:10" x14ac:dyDescent="0.2">
      <c r="A40" s="15" t="s">
        <v>32</v>
      </c>
      <c r="B40" s="22" t="s">
        <v>44</v>
      </c>
      <c r="C40" s="22">
        <v>7</v>
      </c>
      <c r="D40" s="18" t="str">
        <f t="shared" si="2"/>
        <v>EUR-IRFuture-ER-7</v>
      </c>
      <c r="E40" s="23">
        <v>6.2100000000000002E-2</v>
      </c>
      <c r="F40" s="24">
        <v>0.2</v>
      </c>
      <c r="G40" s="24" t="str">
        <f t="shared" si="0"/>
        <v>EUR-IRFuture-ER-7</v>
      </c>
      <c r="H40" s="58">
        <f t="shared" si="1"/>
        <v>6.2100000000000002E-2</v>
      </c>
      <c r="I40" s="5"/>
      <c r="J40" s="4"/>
    </row>
    <row r="41" spans="1:10" ht="13.5" thickBot="1" x14ac:dyDescent="0.25">
      <c r="A41" s="15" t="s">
        <v>32</v>
      </c>
      <c r="B41" s="22" t="s">
        <v>44</v>
      </c>
      <c r="C41" s="25">
        <v>8</v>
      </c>
      <c r="D41" s="18" t="str">
        <f t="shared" si="2"/>
        <v>EUR-IRFuture-ER-8</v>
      </c>
      <c r="E41" s="26">
        <v>7.4399999999999994E-2</v>
      </c>
      <c r="F41" s="27">
        <v>0.2</v>
      </c>
      <c r="G41" s="24" t="str">
        <f t="shared" si="0"/>
        <v>EUR-IRFuture-ER-8</v>
      </c>
      <c r="H41" s="58">
        <f t="shared" si="1"/>
        <v>7.4399999999999994E-2</v>
      </c>
      <c r="I41" s="5"/>
      <c r="J41" s="4"/>
    </row>
    <row r="42" spans="1:10" x14ac:dyDescent="0.2">
      <c r="A42" s="7"/>
      <c r="B42" s="8"/>
      <c r="C42" s="8"/>
      <c r="D42" s="8"/>
      <c r="E42" s="8"/>
      <c r="F42" s="8"/>
      <c r="G42" s="8"/>
      <c r="H42" s="8"/>
      <c r="I42" s="5"/>
    </row>
    <row r="43" spans="1:10" ht="13.5" thickBot="1" x14ac:dyDescent="0.25">
      <c r="A43" s="29"/>
      <c r="B43" s="30"/>
      <c r="C43" s="30"/>
      <c r="D43" s="30"/>
      <c r="E43" s="30"/>
      <c r="F43" s="30"/>
      <c r="G43" s="30"/>
      <c r="H43" s="30"/>
      <c r="I43" s="31"/>
    </row>
    <row r="44" spans="1:10" x14ac:dyDescent="0.2">
      <c r="A44" s="4"/>
      <c r="B44" s="4"/>
      <c r="C44" s="4"/>
      <c r="D44" s="4"/>
      <c r="E44" s="4"/>
      <c r="F44" s="4"/>
      <c r="G44" s="4"/>
      <c r="H44" s="4"/>
      <c r="I44" s="4"/>
    </row>
  </sheetData>
  <protectedRanges>
    <protectedRange sqref="B10 E10 H10" name="Range2_1_1_1"/>
  </protectedRanges>
  <phoneticPr fontId="4" type="noConversion"/>
  <dataValidations count="8">
    <dataValidation type="list" allowBlank="1" showInputMessage="1" showErrorMessage="1" sqref="B11 E11 H11" xr:uid="{00000000-0002-0000-0900-000000000000}">
      <formula1>Currency</formula1>
    </dataValidation>
    <dataValidation type="list" allowBlank="1" showInputMessage="1" showErrorMessage="1" sqref="B10 E10 H10" xr:uid="{00000000-0002-0000-0900-000001000000}">
      <formula1>Algorithms</formula1>
    </dataValidation>
    <dataValidation type="list" allowBlank="1" showInputMessage="1" showErrorMessage="1" sqref="B7 H7" xr:uid="{00000000-0002-0000-0900-000002000000}">
      <formula1>"1D,1M,3M,6M"</formula1>
    </dataValidation>
    <dataValidation type="list" allowBlank="1" showInputMessage="1" showErrorMessage="1" sqref="B6 H6" xr:uid="{00000000-0002-0000-0900-000003000000}">
      <formula1>RateIndex</formula1>
    </dataValidation>
    <dataValidation type="list" allowBlank="1" showInputMessage="1" showErrorMessage="1" sqref="B2 H2 E2" xr:uid="{00000000-0002-0000-0900-000004000000}">
      <formula1>"RateCurve, DiscountCurve, InflationCurve, RateSpreadCurve"</formula1>
    </dataValidation>
    <dataValidation type="list" allowBlank="1" showInputMessage="1" showErrorMessage="1" sqref="E6" xr:uid="{00000000-0002-0000-0900-000005000000}">
      <formula1>"NAB, LIBOR"</formula1>
    </dataValidation>
    <dataValidation type="list" allowBlank="1" showInputMessage="1" showErrorMessage="1" sqref="E7" xr:uid="{00000000-0002-0000-0900-000006000000}">
      <formula1>"SENIOR"</formula1>
    </dataValidation>
    <dataValidation type="list" allowBlank="1" showInputMessage="1" showErrorMessage="1" sqref="B5 E5 H5" xr:uid="{00000000-0002-0000-0900-000007000000}">
      <formula1>Markets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1:I13"/>
  <sheetViews>
    <sheetView workbookViewId="0">
      <selection activeCell="D14" sqref="D14"/>
    </sheetView>
  </sheetViews>
  <sheetFormatPr defaultRowHeight="12.75" x14ac:dyDescent="0.2"/>
  <cols>
    <col min="4" max="4" width="37.7109375" bestFit="1" customWidth="1"/>
    <col min="5" max="5" width="13.7109375" bestFit="1" customWidth="1"/>
    <col min="9" max="9" width="11.7109375" bestFit="1" customWidth="1"/>
  </cols>
  <sheetData>
    <row r="1" spans="3:9" x14ac:dyDescent="0.2">
      <c r="C1" t="s">
        <v>1</v>
      </c>
      <c r="D1" t="s">
        <v>62</v>
      </c>
      <c r="E1" t="s">
        <v>69</v>
      </c>
    </row>
    <row r="2" spans="3:9" x14ac:dyDescent="0.2">
      <c r="C2" t="s">
        <v>2</v>
      </c>
      <c r="D2" t="s">
        <v>56</v>
      </c>
      <c r="E2" s="45" t="s">
        <v>87</v>
      </c>
      <c r="G2" s="22" t="s">
        <v>33</v>
      </c>
      <c r="I2" s="40" t="s">
        <v>91</v>
      </c>
    </row>
    <row r="3" spans="3:9" x14ac:dyDescent="0.2">
      <c r="C3" t="s">
        <v>2</v>
      </c>
      <c r="D3" t="s">
        <v>92</v>
      </c>
      <c r="E3" s="46" t="s">
        <v>7</v>
      </c>
      <c r="G3" s="22" t="s">
        <v>34</v>
      </c>
      <c r="I3" t="s">
        <v>93</v>
      </c>
    </row>
    <row r="4" spans="3:9" x14ac:dyDescent="0.2">
      <c r="C4" t="s">
        <v>39</v>
      </c>
      <c r="D4" t="s">
        <v>60</v>
      </c>
      <c r="E4" s="46" t="s">
        <v>67</v>
      </c>
      <c r="G4" s="22" t="s">
        <v>35</v>
      </c>
    </row>
    <row r="5" spans="3:9" x14ac:dyDescent="0.2">
      <c r="C5" t="s">
        <v>41</v>
      </c>
      <c r="D5" t="s">
        <v>61</v>
      </c>
      <c r="E5" s="46" t="s">
        <v>59</v>
      </c>
      <c r="G5" s="22" t="s">
        <v>36</v>
      </c>
    </row>
    <row r="6" spans="3:9" x14ac:dyDescent="0.2">
      <c r="C6" t="s">
        <v>41</v>
      </c>
      <c r="D6" t="s">
        <v>98</v>
      </c>
      <c r="E6" s="47" t="s">
        <v>70</v>
      </c>
      <c r="G6" s="22" t="s">
        <v>63</v>
      </c>
    </row>
    <row r="7" spans="3:9" x14ac:dyDescent="0.2">
      <c r="C7" t="s">
        <v>84</v>
      </c>
      <c r="D7" t="s">
        <v>85</v>
      </c>
      <c r="E7" s="47" t="s">
        <v>71</v>
      </c>
      <c r="G7" s="22" t="s">
        <v>74</v>
      </c>
    </row>
    <row r="8" spans="3:9" x14ac:dyDescent="0.2">
      <c r="C8" t="s">
        <v>39</v>
      </c>
      <c r="D8" t="s">
        <v>96</v>
      </c>
      <c r="E8" s="48" t="s">
        <v>72</v>
      </c>
      <c r="G8" s="22" t="s">
        <v>75</v>
      </c>
    </row>
    <row r="9" spans="3:9" x14ac:dyDescent="0.2">
      <c r="C9" t="s">
        <v>43</v>
      </c>
      <c r="D9" t="s">
        <v>97</v>
      </c>
      <c r="G9" s="22" t="s">
        <v>76</v>
      </c>
    </row>
    <row r="10" spans="3:9" x14ac:dyDescent="0.2">
      <c r="C10" t="s">
        <v>43</v>
      </c>
      <c r="D10" t="s">
        <v>83</v>
      </c>
      <c r="G10" s="22" t="s">
        <v>77</v>
      </c>
    </row>
    <row r="11" spans="3:9" x14ac:dyDescent="0.2">
      <c r="C11" t="s">
        <v>43</v>
      </c>
      <c r="D11" t="s">
        <v>73</v>
      </c>
      <c r="G11" s="22" t="s">
        <v>80</v>
      </c>
    </row>
    <row r="12" spans="3:9" ht="13.5" thickBot="1" x14ac:dyDescent="0.25">
      <c r="G12" s="25" t="s">
        <v>81</v>
      </c>
    </row>
    <row r="13" spans="3:9" ht="13.5" thickBot="1" x14ac:dyDescent="0.25">
      <c r="G13" s="25" t="s">
        <v>82</v>
      </c>
    </row>
  </sheetData>
  <protectedRanges>
    <protectedRange sqref="E8 E2:E5" name="Range2_1"/>
  </protectedRanges>
  <phoneticPr fontId="1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36</vt:i4>
      </vt:variant>
    </vt:vector>
  </HeadingPairs>
  <TitlesOfParts>
    <vt:vector size="42" baseType="lpstr">
      <vt:lpstr>NZDCurve3M</vt:lpstr>
      <vt:lpstr>GBPCurve3M</vt:lpstr>
      <vt:lpstr>USDOisCurve</vt:lpstr>
      <vt:lpstr>USDCurve3M</vt:lpstr>
      <vt:lpstr>EURCurve3M</vt:lpstr>
      <vt:lpstr>Config</vt:lpstr>
      <vt:lpstr>GBPCurve3M!Algorithm</vt:lpstr>
      <vt:lpstr>NZDCurve3M!Algorithm</vt:lpstr>
      <vt:lpstr>USDCurve3M!Algorithm</vt:lpstr>
      <vt:lpstr>Algorithms</vt:lpstr>
      <vt:lpstr>Currency</vt:lpstr>
      <vt:lpstr>GBPCurve3M!CurveName</vt:lpstr>
      <vt:lpstr>NZDCurve3M!CurveName</vt:lpstr>
      <vt:lpstr>USDCurve3M!CurveName</vt:lpstr>
      <vt:lpstr>GBPCurve3M!CurveType</vt:lpstr>
      <vt:lpstr>NZDCurve3M!CurveType</vt:lpstr>
      <vt:lpstr>USDCurve3M!CurveType</vt:lpstr>
      <vt:lpstr>FuturesRolls</vt:lpstr>
      <vt:lpstr>EURCurve3M!HLInstruments</vt:lpstr>
      <vt:lpstr>GBPCurve3M!HLInstruments</vt:lpstr>
      <vt:lpstr>NZDCurve3M!HLInstruments</vt:lpstr>
      <vt:lpstr>USDCurve3M!HLInstruments</vt:lpstr>
      <vt:lpstr>USDOisCurve!HLInstruments</vt:lpstr>
      <vt:lpstr>IRCurve1</vt:lpstr>
      <vt:lpstr>IRCurve1m</vt:lpstr>
      <vt:lpstr>IRCurve2</vt:lpstr>
      <vt:lpstr>Markets</vt:lpstr>
      <vt:lpstr>RateIndex</vt:lpstr>
      <vt:lpstr>EURCurve3M!Rates</vt:lpstr>
      <vt:lpstr>GBPCurve3M!Rates</vt:lpstr>
      <vt:lpstr>NZDCurve3M!Rates</vt:lpstr>
      <vt:lpstr>USDCurve3M!Rates</vt:lpstr>
      <vt:lpstr>USDOisCurve!Rates</vt:lpstr>
      <vt:lpstr>EURCurve3M!ReferenceDate</vt:lpstr>
      <vt:lpstr>GBPCurve3M!ReferenceDate</vt:lpstr>
      <vt:lpstr>NZDCurve3M!ReferenceDate</vt:lpstr>
      <vt:lpstr>USDCurve3M!ReferenceDate</vt:lpstr>
      <vt:lpstr>EURCurve3M!Spreads</vt:lpstr>
      <vt:lpstr>GBPCurve3M!Spreads</vt:lpstr>
      <vt:lpstr>NZDCurve3M!Spreads</vt:lpstr>
      <vt:lpstr>USDCurve3M!Spreads</vt:lpstr>
      <vt:lpstr>USDOisCurve!Spreads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awatt</dc:creator>
  <cp:lastModifiedBy>Alex</cp:lastModifiedBy>
  <dcterms:created xsi:type="dcterms:W3CDTF">2008-12-18T22:31:39Z</dcterms:created>
  <dcterms:modified xsi:type="dcterms:W3CDTF">2018-02-18T03:54:54Z</dcterms:modified>
</cp:coreProperties>
</file>