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F09E75A9-B72A-4CCD-9DCA-45EDB3B750D7}" xr6:coauthVersionLast="28" xr6:coauthVersionMax="28" xr10:uidLastSave="{00000000-0000-0000-0000-000000000000}"/>
  <bookViews>
    <workbookView xWindow="480" yWindow="15" windowWidth="18075" windowHeight="12015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Mode="manual" calcOnSave="0"/>
</workbook>
</file>

<file path=xl/calcChain.xml><?xml version="1.0" encoding="utf-8"?>
<calcChain xmlns="http://schemas.openxmlformats.org/spreadsheetml/2006/main">
  <c r="L14" i="3" l="1"/>
  <c r="L12" i="1"/>
  <c r="L14" i="1" s="1"/>
  <c r="N5" i="1" a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U5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O6" i="1"/>
  <c r="N9" i="1"/>
  <c r="U11" i="1"/>
  <c r="O14" i="1"/>
  <c r="N17" i="1"/>
  <c r="U19" i="1"/>
  <c r="O22" i="1"/>
  <c r="N25" i="1"/>
  <c r="U6" i="1"/>
  <c r="O9" i="1"/>
  <c r="N12" i="1"/>
  <c r="U14" i="1"/>
  <c r="O17" i="1"/>
  <c r="N20" i="1"/>
  <c r="U22" i="1"/>
  <c r="O25" i="1"/>
  <c r="N7" i="1"/>
  <c r="U9" i="1"/>
  <c r="O12" i="1"/>
  <c r="N15" i="1"/>
  <c r="U17" i="1"/>
  <c r="O20" i="1"/>
  <c r="N23" i="1"/>
  <c r="U25" i="1"/>
  <c r="O7" i="1"/>
  <c r="N10" i="1"/>
  <c r="U12" i="1"/>
  <c r="O15" i="1"/>
  <c r="N18" i="1"/>
  <c r="U20" i="1"/>
  <c r="O23" i="1"/>
  <c r="U8" i="1"/>
  <c r="N14" i="1"/>
  <c r="O19" i="1"/>
  <c r="U24" i="1"/>
  <c r="U7" i="1"/>
  <c r="O10" i="1"/>
  <c r="N13" i="1"/>
  <c r="U15" i="1"/>
  <c r="O18" i="1"/>
  <c r="N21" i="1"/>
  <c r="U23" i="1"/>
  <c r="N5" i="1"/>
  <c r="N8" i="1"/>
  <c r="U10" i="1"/>
  <c r="O13" i="1"/>
  <c r="N16" i="1"/>
  <c r="U18" i="1"/>
  <c r="O21" i="1"/>
  <c r="N24" i="1"/>
  <c r="O5" i="1"/>
  <c r="O8" i="1"/>
  <c r="N11" i="1"/>
  <c r="U13" i="1"/>
  <c r="O16" i="1"/>
  <c r="N19" i="1"/>
  <c r="U21" i="1"/>
  <c r="O24" i="1"/>
  <c r="N6" i="1"/>
  <c r="O11" i="1"/>
  <c r="U16" i="1"/>
  <c r="N22" i="1"/>
  <c r="L16" i="3"/>
  <c r="L9" i="3"/>
  <c r="L10" i="3" s="1"/>
  <c r="L9" i="1"/>
  <c r="L23" i="1" s="1"/>
  <c r="L26" i="1"/>
  <c r="L10" i="1" l="1"/>
  <c r="L23" i="3"/>
  <c r="L29" i="1" a="1"/>
  <c r="L26" i="3" a="1"/>
  <c r="L29" i="1" l="1"/>
  <c r="L37" i="1"/>
  <c r="L45" i="1"/>
  <c r="L31" i="1"/>
  <c r="L47" i="1"/>
  <c r="L32" i="1"/>
  <c r="L48" i="1"/>
  <c r="L41" i="1"/>
  <c r="L49" i="1"/>
  <c r="L34" i="1"/>
  <c r="L50" i="1"/>
  <c r="L51" i="1"/>
  <c r="L30" i="1"/>
  <c r="L38" i="1"/>
  <c r="L46" i="1"/>
  <c r="L39" i="1"/>
  <c r="L40" i="1"/>
  <c r="L33" i="1"/>
  <c r="L42" i="1"/>
  <c r="L35" i="1"/>
  <c r="L36" i="1"/>
  <c r="L44" i="1"/>
  <c r="L43" i="1"/>
  <c r="L28" i="3"/>
  <c r="L36" i="3"/>
  <c r="L44" i="3"/>
  <c r="L47" i="3"/>
  <c r="L32" i="3"/>
  <c r="L33" i="3"/>
  <c r="L26" i="3"/>
  <c r="L42" i="3"/>
  <c r="L35" i="3"/>
  <c r="L29" i="3"/>
  <c r="L37" i="3"/>
  <c r="L45" i="3"/>
  <c r="L30" i="3"/>
  <c r="L38" i="3"/>
  <c r="L46" i="3"/>
  <c r="L31" i="3"/>
  <c r="L39" i="3"/>
  <c r="L40" i="3"/>
  <c r="L48" i="3"/>
  <c r="L41" i="3"/>
  <c r="L34" i="3"/>
  <c r="L27" i="3"/>
  <c r="L43" i="3"/>
  <c r="O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<sst xmlns="http://schemas.openxmlformats.org/spreadsheetml/2006/main" count="546" uniqueCount="66">
  <si>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</si>
  <si>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</si>
  <si>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</si>
  <si>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</si>
  <si>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</si>
  <si>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</si>
  <si>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</si>
  <si>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</si>
  <si>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</si>
  <si>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</si>
  <si>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</si>
  <si>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</si>
  <si>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</si>
  <si>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</si>
  <si>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</si>
  <si>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</si>
  <si>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</si>
  <si>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</si>
  <si>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</si>
  <si>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</si>
  <si>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</si>
  <si>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</si>
  <si>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</si>
  <si>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</si>
  <si>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</si>
  <si>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</si>
  <si>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</si>
  <si>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</si>
  <si>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</si>
  <si>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</si>
  <si>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</si>
  <si>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</si>
  <si>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</si>
  <si>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</si>
  <si>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</si>
  <si>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</si>
  <si>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</si>
  <si>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</si>
  <si>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</si>
  <si>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</si>
  <si>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</si>
  <si>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</si>
  <si>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</si>
  <si>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</si>
  <si>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</si>
  <si>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</si>
  <si>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</si>
  <si>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</si>
  <si>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</si>
  <si>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</si>
  <si>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</si>
  <si>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</si>
  <si>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</si>
  <si>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</si>
  <si>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</si>
  <si>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1m</t>
  </si>
  <si>
    <t>3m</t>
  </si>
  <si>
    <t>1M</t>
  </si>
  <si>
    <t>3M</t>
  </si>
  <si>
    <t>6M</t>
  </si>
  <si>
    <t>Rate</t>
  </si>
  <si>
    <t>AUD-BBR-BBSW</t>
  </si>
  <si>
    <t>QR_LIVE</t>
  </si>
  <si>
    <t>AUD</t>
  </si>
  <si>
    <t>Market.QR_LIVE.RateVolatilityMatrix.AUD-BBR-BBSW-1M</t>
  </si>
  <si>
    <t>Market.QR_LIVE.RateVolatilityMatrix.AUD-IRSwap-1Y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</si>
</sst>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  <numFmt numFmtId="172" formatCode="0.0%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4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2" fontId="1" fillId="31" borderId="0" xfId="84" applyNumberFormat="1" applyFill="1"/>
    <xf numFmtId="172" fontId="1" fillId="31" borderId="0" xfId="84" applyNumberFormat="1" applyFill="1"/>
    <xf numFmtId="0" fontId="0" fillId="47" borderId="0" xfId="0" applyFill="1" applyAlignment="1">
      <alignment horizontal="center"/>
    </xf>
    <xf numFmtId="10" fontId="0" fillId="0" borderId="0" xfId="84" applyNumberFormat="1" applyFont="1"/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2"/>
  <sheetViews>
    <sheetView tabSelected="1" topLeftCell="A4" workbookViewId="0">
      <selection activeCell="O32" sqref="O32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1.42578125" bestFit="1" customWidth="1"/>
    <col min="12" max="12" width="48.140625" bestFit="1" customWidth="1"/>
    <col min="13" max="13" width="7.85546875" bestFit="1" customWidth="1"/>
    <col min="14" max="14" width="12.28515625" bestFit="1" customWidth="1"/>
  </cols>
  <sheetData>
    <row r="1" spans="1:21">
      <c r="C1" s="22" t="s">
        <v>0</v>
      </c>
      <c r="D1" s="22"/>
      <c r="E1" s="22"/>
      <c r="F1" s="22"/>
      <c r="G1" s="22"/>
      <c r="H1" s="22"/>
      <c r="I1" s="22"/>
    </row>
    <row r="2" spans="1:21">
      <c r="A2" t="s">
        <v>1</v>
      </c>
      <c r="B2" t="s">
        <v>2</v>
      </c>
      <c r="C2" s="2">
        <v>0.02</v>
      </c>
      <c r="D2" s="2">
        <v>0.03</v>
      </c>
      <c r="E2" s="2">
        <v>0.04</v>
      </c>
      <c r="F2" s="2">
        <v>0.05</v>
      </c>
      <c r="G2" s="2">
        <v>0.06</v>
      </c>
      <c r="H2" s="2">
        <v>7.0000000000000007E-2</v>
      </c>
      <c r="I2" s="2">
        <v>0.08</v>
      </c>
      <c r="K2" t="s">
        <v>24</v>
      </c>
    </row>
    <row r="3" spans="1:21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0">
        <v>12</v>
      </c>
    </row>
    <row r="4" spans="1:21">
      <c r="A4" t="s">
        <v>3</v>
      </c>
      <c r="B4" t="s">
        <v>25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21">
      <c r="A5" t="s">
        <v>3</v>
      </c>
      <c r="B5" t="s">
        <v>28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L5" t="s">
        <v>65</v>
      </c>
      <c r="N5" t="str">
        <f t="array" ref="N5:U25">_xll.HLV5r3.Financial.Cache.GetSurface(L5)</f>
        <v>Option Expiry</v>
      </c>
      <c r="O5" t="str">
        <v>0.02</v>
      </c>
      <c r="P5" t="str">
        <v>0.03</v>
      </c>
      <c r="Q5" t="str">
        <v>0.04</v>
      </c>
      <c r="R5" t="str">
        <v>0.05</v>
      </c>
      <c r="S5" t="str">
        <v>0.06</v>
      </c>
      <c r="T5" t="str">
        <v>0.07</v>
      </c>
      <c r="U5" t="str">
        <v>0.08</v>
      </c>
    </row>
    <row r="6" spans="1:21" ht="13.5" thickBot="1">
      <c r="A6" t="s">
        <v>3</v>
      </c>
      <c r="B6" t="s">
        <v>49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  <c r="N6" t="str">
        <v>6M</v>
      </c>
      <c r="O6" s="23">
        <v>0.65925352923265002</v>
      </c>
      <c r="P6" s="23">
        <v>0.40983474822106403</v>
      </c>
      <c r="Q6" s="23">
        <v>0.30398059512061298</v>
      </c>
      <c r="R6" s="23">
        <v>0.32355357885410002</v>
      </c>
      <c r="S6" s="23">
        <v>0.457797748871624</v>
      </c>
      <c r="T6" s="23">
        <v>0.525385248262631</v>
      </c>
      <c r="U6" s="23">
        <v>0.58307867289932003</v>
      </c>
    </row>
    <row r="7" spans="1:21" ht="13.5" thickBot="1">
      <c r="A7" t="s">
        <v>3</v>
      </c>
      <c r="B7" t="s">
        <v>30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  <c r="N7" t="str">
        <v>1Y</v>
      </c>
      <c r="O7" s="23">
        <v>0.54054967613744298</v>
      </c>
      <c r="P7" s="23">
        <v>0.40022443246824901</v>
      </c>
      <c r="Q7" s="23">
        <v>0.30262458428220101</v>
      </c>
      <c r="R7" s="23">
        <v>0.27013042837607198</v>
      </c>
      <c r="S7" s="23">
        <v>0.28759063403162499</v>
      </c>
      <c r="T7" s="23">
        <v>0.320796307854816</v>
      </c>
      <c r="U7" s="23">
        <v>0.35311323490295099</v>
      </c>
    </row>
    <row r="8" spans="1:21" ht="13.5" thickBot="1">
      <c r="A8" t="s">
        <v>3</v>
      </c>
      <c r="B8" t="s">
        <v>50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N8" t="str">
        <v>2Y</v>
      </c>
      <c r="O8" s="23">
        <v>0.391799824654739</v>
      </c>
      <c r="P8" s="23">
        <v>0.32165981641672198</v>
      </c>
      <c r="Q8" s="23">
        <v>0.27105801488215597</v>
      </c>
      <c r="R8" s="23">
        <v>0.25709848075589697</v>
      </c>
      <c r="S8" s="23">
        <v>0.212179791196691</v>
      </c>
      <c r="T8" s="23">
        <v>0.20495577677294</v>
      </c>
      <c r="U8" s="23">
        <v>0.20858491996154699</v>
      </c>
    </row>
    <row r="9" spans="1:21">
      <c r="A9" t="s">
        <v>3</v>
      </c>
      <c r="B9" t="s">
        <v>33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43185.844857638891</v>
      </c>
      <c r="N9" t="str">
        <v>3Y</v>
      </c>
      <c r="O9" s="23">
        <v>0.33602937595306398</v>
      </c>
      <c r="P9" s="23">
        <v>0.27948882364653599</v>
      </c>
      <c r="Q9" s="23">
        <v>0.238673011613278</v>
      </c>
      <c r="R9" s="23">
        <v>0.22730536713157901</v>
      </c>
      <c r="S9" s="23">
        <v>0.188121390799491</v>
      </c>
      <c r="T9" s="23">
        <v>0.17825189474658401</v>
      </c>
      <c r="U9" s="23">
        <v>0.17745194290607499</v>
      </c>
    </row>
    <row r="10" spans="1:21">
      <c r="A10" t="s">
        <v>3</v>
      </c>
      <c r="B10" t="s">
        <v>51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43185.844857638891</v>
      </c>
      <c r="N10" t="str">
        <v>4Y</v>
      </c>
      <c r="O10" s="23">
        <v>0.306028627445179</v>
      </c>
      <c r="P10" s="23">
        <v>0.25390953690122098</v>
      </c>
      <c r="Q10" s="23">
        <v>0.21625441327234901</v>
      </c>
      <c r="R10" s="23">
        <v>0.205765736877704</v>
      </c>
      <c r="S10" s="23">
        <v>0.169787437317972</v>
      </c>
      <c r="T10" s="23">
        <v>0.161108306601702</v>
      </c>
      <c r="U10" s="23">
        <v>0.16094840123352699</v>
      </c>
    </row>
    <row r="11" spans="1:21">
      <c r="A11" t="s">
        <v>3</v>
      </c>
      <c r="B11" t="s">
        <v>52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62</v>
      </c>
      <c r="N11" t="str">
        <v>5Y</v>
      </c>
      <c r="O11" s="23">
        <v>0.27627928170355298</v>
      </c>
      <c r="P11" s="23">
        <v>0.230535793892924</v>
      </c>
      <c r="Q11" s="23">
        <v>0.1974252867654</v>
      </c>
      <c r="R11" s="23">
        <v>0.18814606305960199</v>
      </c>
      <c r="S11" s="23">
        <v>0.15522713285598999</v>
      </c>
      <c r="T11" s="23">
        <v>0.14579331134242501</v>
      </c>
      <c r="U11" s="23">
        <v>0.14381068249492601</v>
      </c>
    </row>
    <row r="12" spans="1:21">
      <c r="A12" t="s">
        <v>3</v>
      </c>
      <c r="B12" t="s">
        <v>36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tr">
        <f>L16&amp;"-IRSwap"</f>
        <v>AUD-IRSwap</v>
      </c>
      <c r="N12" t="str">
        <v>7Y</v>
      </c>
      <c r="O12" s="23">
        <v>0.252891451045477</v>
      </c>
      <c r="P12" s="23">
        <v>0.212298970260238</v>
      </c>
      <c r="Q12" s="23">
        <v>0.18278066113814601</v>
      </c>
      <c r="R12" s="23">
        <v>0.17443241693136999</v>
      </c>
      <c r="S12" s="23">
        <v>0.14358842163861901</v>
      </c>
      <c r="T12" s="23">
        <v>0.133021400014013</v>
      </c>
      <c r="U12" s="23">
        <v>0.128718983576593</v>
      </c>
    </row>
    <row r="13" spans="1:21">
      <c r="A13" t="s">
        <v>3</v>
      </c>
      <c r="B13" t="s">
        <v>53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N13" t="str">
        <v>10Y</v>
      </c>
      <c r="O13" s="23">
        <v>0.233689648184703</v>
      </c>
      <c r="P13" s="23">
        <v>0.192125861392552</v>
      </c>
      <c r="Q13" s="23">
        <v>0.161846051005785</v>
      </c>
      <c r="R13" s="23">
        <v>0.153337540718053</v>
      </c>
      <c r="S13" s="23">
        <v>0.123804214709163</v>
      </c>
      <c r="T13" s="23">
        <v>0.117041063221042</v>
      </c>
      <c r="U13" s="23">
        <v>0.117899255669511</v>
      </c>
    </row>
    <row r="14" spans="1:21">
      <c r="A14" t="s">
        <v>3</v>
      </c>
      <c r="B14" t="s">
        <v>54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</f>
        <v>AUD-IRSwap</v>
      </c>
      <c r="N14" t="str">
        <v>12Y</v>
      </c>
      <c r="O14" s="23">
        <v>0.22091072373387799</v>
      </c>
      <c r="P14" s="23">
        <v>0.18010497067439399</v>
      </c>
      <c r="Q14" s="23">
        <v>0.15036269287117099</v>
      </c>
      <c r="R14" s="23">
        <v>0.142035879084845</v>
      </c>
      <c r="S14" s="23">
        <v>0.114195299250319</v>
      </c>
      <c r="T14" s="23">
        <v>0.109535921975299</v>
      </c>
      <c r="U14" s="23">
        <v>0.112329805793972</v>
      </c>
    </row>
    <row r="15" spans="1:21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26</v>
      </c>
      <c r="L15" s="14" t="s">
        <v>27</v>
      </c>
      <c r="N15" t="str">
        <v>15Y</v>
      </c>
      <c r="O15" s="23">
        <v>0.223189684232071</v>
      </c>
      <c r="P15" s="23">
        <v>0.17854142822715699</v>
      </c>
      <c r="Q15" s="23">
        <v>0.1468033763246</v>
      </c>
      <c r="R15" s="23">
        <v>0.13842880229230001</v>
      </c>
      <c r="S15" s="23">
        <v>0.11837053239939301</v>
      </c>
      <c r="T15" s="23">
        <v>0.121452139040522</v>
      </c>
      <c r="U15" s="23">
        <v>0.12906619251595</v>
      </c>
    </row>
    <row r="16" spans="1:21">
      <c r="A16" t="s">
        <v>4</v>
      </c>
      <c r="B16" t="s">
        <v>25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29</v>
      </c>
      <c r="L16" s="14" t="s">
        <v>63</v>
      </c>
      <c r="N16" t="str">
        <v>20Y</v>
      </c>
      <c r="O16" s="23">
        <v>0.25106399779771499</v>
      </c>
      <c r="P16" s="23">
        <v>0.18389596931299099</v>
      </c>
      <c r="Q16" s="23">
        <v>0.133636287092601</v>
      </c>
      <c r="R16" s="23">
        <v>0.120432925801138</v>
      </c>
      <c r="S16" s="23">
        <v>0.113708795675833</v>
      </c>
      <c r="T16" s="23">
        <v>0.13237996528156301</v>
      </c>
      <c r="U16" s="23">
        <v>0.15033870868642901</v>
      </c>
    </row>
    <row r="17" spans="1:21">
      <c r="A17" t="s">
        <v>4</v>
      </c>
      <c r="B17" t="s">
        <v>28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31</v>
      </c>
      <c r="L17" s="14" t="s">
        <v>32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</row>
    <row r="18" spans="1:21">
      <c r="A18" t="s">
        <v>4</v>
      </c>
      <c r="B18" t="s">
        <v>49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34</v>
      </c>
      <c r="L18" s="14" t="s">
        <v>35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</row>
    <row r="19" spans="1:21">
      <c r="A19" t="s">
        <v>4</v>
      </c>
      <c r="B19" t="s">
        <v>30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37</v>
      </c>
      <c r="L19" s="14" t="s">
        <v>38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</row>
    <row r="20" spans="1:21">
      <c r="A20" t="s">
        <v>4</v>
      </c>
      <c r="B20" t="s">
        <v>50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39</v>
      </c>
      <c r="L20" s="14" t="s">
        <v>60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</row>
    <row r="21" spans="1:21">
      <c r="A21" t="s">
        <v>4</v>
      </c>
      <c r="B21" t="s">
        <v>33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40</v>
      </c>
      <c r="L21" s="14" t="s">
        <v>41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</row>
    <row r="22" spans="1:21">
      <c r="A22" t="s">
        <v>4</v>
      </c>
      <c r="B22" t="s">
        <v>51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42</v>
      </c>
      <c r="L22" s="14" t="s">
        <v>43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</row>
    <row r="23" spans="1:21">
      <c r="A23" t="s">
        <v>4</v>
      </c>
      <c r="B23" t="s">
        <v>52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44</v>
      </c>
      <c r="L23" s="13">
        <f ca="1">L9</f>
        <v>43185.844857638891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 spans="1:21" ht="13.5" thickBot="1">
      <c r="A24" t="s">
        <v>4</v>
      </c>
      <c r="B24" t="s">
        <v>36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45</v>
      </c>
      <c r="L24" s="16" t="s">
        <v>46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 spans="1:21">
      <c r="A25" t="s">
        <v>4</v>
      </c>
      <c r="B25" t="s">
        <v>53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47</v>
      </c>
      <c r="L25" s="17">
        <v>0.66666666666666663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</row>
    <row r="26" spans="1:21">
      <c r="A26" t="s">
        <v>4</v>
      </c>
      <c r="B26" t="s">
        <v>54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48</v>
      </c>
      <c r="L26" s="17">
        <f>L25</f>
        <v>0.66666666666666663</v>
      </c>
    </row>
    <row r="27" spans="1:21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</row>
    <row r="28" spans="1:21">
      <c r="A28" t="s">
        <v>5</v>
      </c>
      <c r="B28" t="s">
        <v>25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</row>
    <row r="29" spans="1:21">
      <c r="A29" t="s">
        <v>5</v>
      </c>
      <c r="B29" t="s">
        <v>28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L29" t="str">
        <f t="array" aca="1" ref="L29:L51" ca="1">_xll.HLV5r3.Financial.Cache.CreateVolatilitySurfaceCollection($K$8:$L$24, $C$2:$I$2, $A$3:$I$134)</f>
        <v>Market.QR_LIVE.RateVolatilityMatrix.AUD-IRSwap-1Y</v>
      </c>
    </row>
    <row r="30" spans="1:21">
      <c r="A30" t="s">
        <v>5</v>
      </c>
      <c r="B30" t="s">
        <v>49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L30" t="str">
        <f ca="1"/>
        <v>Market.QR_LIVE.RateVolatilityMatrix.AUD-IRSwap-2Y</v>
      </c>
    </row>
    <row r="31" spans="1:21">
      <c r="A31" t="s">
        <v>5</v>
      </c>
      <c r="B31" t="s">
        <v>30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L31" t="str">
        <f ca="1"/>
        <v>Market.QR_LIVE.RateVolatilityMatrix.AUD-IRSwap-3Y</v>
      </c>
    </row>
    <row r="32" spans="1:21">
      <c r="A32" t="s">
        <v>5</v>
      </c>
      <c r="B32" t="s">
        <v>50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L32" t="str">
        <f ca="1"/>
        <v>Market.QR_LIVE.RateVolatilityMatrix.AUD-IRSwap-4Y</v>
      </c>
    </row>
    <row r="33" spans="1:13">
      <c r="A33" t="s">
        <v>5</v>
      </c>
      <c r="B33" t="s">
        <v>33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  <c r="L33" t="str">
        <f ca="1"/>
        <v>Market.QR_LIVE.RateVolatilityMatrix.AUD-IRSwap-5Y</v>
      </c>
    </row>
    <row r="34" spans="1:13">
      <c r="A34" t="s">
        <v>5</v>
      </c>
      <c r="B34" t="s">
        <v>51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L34" t="str">
        <f ca="1"/>
        <v>Market.QR_LIVE.RateVolatilityMatrix.AUD-IRSwap-6Y</v>
      </c>
    </row>
    <row r="35" spans="1:13">
      <c r="A35" t="s">
        <v>5</v>
      </c>
      <c r="B35" t="s">
        <v>52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L35" t="str">
        <f ca="1"/>
        <v>Market.QR_LIVE.RateVolatilityMatrix.AUD-IRSwap-7Y</v>
      </c>
    </row>
    <row r="36" spans="1:13">
      <c r="A36" t="s">
        <v>5</v>
      </c>
      <c r="B36" t="s">
        <v>36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L36" t="str">
        <f ca="1"/>
        <v>Market.QR_LIVE.RateVolatilityMatrix.AUD-IRSwap-8Y</v>
      </c>
    </row>
    <row r="37" spans="1:13">
      <c r="A37" t="s">
        <v>5</v>
      </c>
      <c r="B37" t="s">
        <v>53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  <c r="L37" t="str">
        <f ca="1"/>
        <v>Market.QR_LIVE.RateVolatilityMatrix.AUD-IRSwap-9Y</v>
      </c>
    </row>
    <row r="38" spans="1:13">
      <c r="A38" t="s">
        <v>5</v>
      </c>
      <c r="B38" t="s">
        <v>54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L38" t="str">
        <f ca="1"/>
        <v>Market.QR_LIVE.RateVolatilityMatrix.AUD-IRSwap-10Y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L39" t="str">
        <f ca="1"/>
        <v>Market.QR_LIVE.RateVolatilityMatrix.AUD-IRSwap-15Y</v>
      </c>
    </row>
    <row r="40" spans="1:13">
      <c r="A40" t="s">
        <v>6</v>
      </c>
      <c r="B40" t="s">
        <v>25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L40" t="str">
        <f ca="1"/>
        <v>Market.QR_LIVE.RateVolatilityMatrix.AUD-IRSwap-20Y</v>
      </c>
    </row>
    <row r="41" spans="1:13">
      <c r="A41" t="s">
        <v>6</v>
      </c>
      <c r="B41" t="s">
        <v>28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  <c r="L41" t="e">
        <f ca="1"/>
        <v>#N/A</v>
      </c>
    </row>
    <row r="42" spans="1:13">
      <c r="A42" t="s">
        <v>6</v>
      </c>
      <c r="B42" t="s">
        <v>49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L42" t="e">
        <f ca="1"/>
        <v>#N/A</v>
      </c>
    </row>
    <row r="43" spans="1:13">
      <c r="A43" t="s">
        <v>6</v>
      </c>
      <c r="B43" t="s">
        <v>30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L43" t="e">
        <f ca="1"/>
        <v>#N/A</v>
      </c>
    </row>
    <row r="44" spans="1:13">
      <c r="A44" t="s">
        <v>6</v>
      </c>
      <c r="B44" t="s">
        <v>50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L44" t="e">
        <f ca="1"/>
        <v>#N/A</v>
      </c>
    </row>
    <row r="45" spans="1:13">
      <c r="A45" t="s">
        <v>6</v>
      </c>
      <c r="B45" t="s">
        <v>33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  <c r="L45" t="e">
        <f ca="1"/>
        <v>#N/A</v>
      </c>
    </row>
    <row r="46" spans="1:13">
      <c r="A46" t="s">
        <v>6</v>
      </c>
      <c r="B46" t="s">
        <v>51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L46" t="e">
        <f ca="1"/>
        <v>#N/A</v>
      </c>
    </row>
    <row r="47" spans="1:13">
      <c r="A47" t="s">
        <v>6</v>
      </c>
      <c r="B47" t="s">
        <v>52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L47" t="e">
        <f ca="1"/>
        <v>#N/A</v>
      </c>
    </row>
    <row r="48" spans="1:13">
      <c r="A48" t="s">
        <v>6</v>
      </c>
      <c r="B48" t="s">
        <v>36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L48" t="e">
        <f ca="1"/>
        <v>#N/A</v>
      </c>
    </row>
    <row r="49" spans="1:13">
      <c r="A49" t="s">
        <v>6</v>
      </c>
      <c r="B49" t="s">
        <v>53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  <c r="L49" t="e">
        <f ca="1"/>
        <v>#N/A</v>
      </c>
    </row>
    <row r="50" spans="1:13">
      <c r="A50" t="s">
        <v>6</v>
      </c>
      <c r="B50" t="s">
        <v>54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L50" t="e">
        <f ca="1"/>
        <v>#N/A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L51" t="e">
        <f ca="1"/>
        <v>#N/A</v>
      </c>
    </row>
    <row r="52" spans="1:13">
      <c r="A52" t="s">
        <v>7</v>
      </c>
      <c r="B52" t="s">
        <v>25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</row>
    <row r="53" spans="1:13">
      <c r="A53" t="s">
        <v>7</v>
      </c>
      <c r="B53" t="s">
        <v>28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49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</row>
    <row r="55" spans="1:13">
      <c r="A55" t="s">
        <v>7</v>
      </c>
      <c r="B55" t="s">
        <v>30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</row>
    <row r="56" spans="1:13">
      <c r="A56" t="s">
        <v>7</v>
      </c>
      <c r="B56" t="s">
        <v>50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</row>
    <row r="57" spans="1:13">
      <c r="A57" t="s">
        <v>7</v>
      </c>
      <c r="B57" t="s">
        <v>33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51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</row>
    <row r="59" spans="1:13">
      <c r="A59" t="s">
        <v>7</v>
      </c>
      <c r="B59" t="s">
        <v>52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</row>
    <row r="60" spans="1:13">
      <c r="A60" t="s">
        <v>7</v>
      </c>
      <c r="B60" t="s">
        <v>36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</row>
    <row r="61" spans="1:13">
      <c r="A61" t="s">
        <v>7</v>
      </c>
      <c r="B61" t="s">
        <v>53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54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</row>
    <row r="64" spans="1:13">
      <c r="A64" t="s">
        <v>8</v>
      </c>
      <c r="B64" t="s">
        <v>25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</row>
    <row r="65" spans="1:13">
      <c r="A65" t="s">
        <v>8</v>
      </c>
      <c r="B65" t="s">
        <v>28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49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</row>
    <row r="67" spans="1:13">
      <c r="A67" t="s">
        <v>8</v>
      </c>
      <c r="B67" t="s">
        <v>30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</row>
    <row r="68" spans="1:13">
      <c r="A68" t="s">
        <v>8</v>
      </c>
      <c r="B68" t="s">
        <v>50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</row>
    <row r="69" spans="1:13">
      <c r="A69" t="s">
        <v>8</v>
      </c>
      <c r="B69" t="s">
        <v>33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51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</row>
    <row r="71" spans="1:13">
      <c r="A71" t="s">
        <v>8</v>
      </c>
      <c r="B71" t="s">
        <v>52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</row>
    <row r="72" spans="1:13">
      <c r="A72" t="s">
        <v>8</v>
      </c>
      <c r="B72" t="s">
        <v>36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</row>
    <row r="73" spans="1:13">
      <c r="A73" t="s">
        <v>8</v>
      </c>
      <c r="B73" t="s">
        <v>53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54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</row>
    <row r="76" spans="1:13">
      <c r="A76" t="s">
        <v>9</v>
      </c>
      <c r="B76" t="s">
        <v>25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</row>
    <row r="77" spans="1:13">
      <c r="A77" t="s">
        <v>9</v>
      </c>
      <c r="B77" t="s">
        <v>28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49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30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50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33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51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52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36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53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54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25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28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49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30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50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33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51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52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36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53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54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25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28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49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30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50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33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51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52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36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53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54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25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28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49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30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50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33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51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52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36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53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54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25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28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49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30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50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33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51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52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36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53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54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3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16" xr:uid="{00000000-0002-0000-0000-000001000000}">
      <formula1>"AUD, EUR, GBP, USD"</formula1>
    </dataValidation>
    <dataValidation type="list" allowBlank="1" showInputMessage="1" showErrorMessage="1" sqref="L5" xr:uid="{5595E28A-DD7E-43A2-8CC5-D8FABB0BFF6D}">
      <formula1>$L$29:$L$40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2"/>
  <sheetViews>
    <sheetView workbookViewId="0">
      <selection activeCell="L3" sqref="L3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1.42578125" bestFit="1" customWidth="1"/>
    <col min="13" max="13" width="5" bestFit="1" customWidth="1"/>
    <col min="14" max="14" width="9.28515625" customWidth="1"/>
  </cols>
  <sheetData>
    <row r="1" spans="1:12">
      <c r="C1" s="22" t="s">
        <v>0</v>
      </c>
      <c r="D1" s="22"/>
      <c r="E1" s="22"/>
      <c r="F1" s="22"/>
      <c r="G1" s="22"/>
      <c r="H1" s="22"/>
      <c r="I1" s="22"/>
    </row>
    <row r="2" spans="1:12">
      <c r="A2" t="s">
        <v>1</v>
      </c>
      <c r="B2" t="s">
        <v>2</v>
      </c>
      <c r="C2" s="21">
        <v>0.02</v>
      </c>
      <c r="D2" s="21">
        <v>0.03</v>
      </c>
      <c r="E2" s="21">
        <v>0.04</v>
      </c>
      <c r="F2" s="21">
        <v>0.05</v>
      </c>
      <c r="G2" s="21">
        <v>0.06</v>
      </c>
      <c r="H2" s="21">
        <v>7.0000000000000007E-2</v>
      </c>
      <c r="I2" s="21">
        <v>0.08</v>
      </c>
      <c r="K2" t="s">
        <v>24</v>
      </c>
    </row>
    <row r="3" spans="1:12">
      <c r="A3" t="s">
        <v>55</v>
      </c>
      <c r="B3" t="s">
        <v>57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0">
        <v>12</v>
      </c>
      <c r="L3" t="s">
        <v>64</v>
      </c>
    </row>
    <row r="4" spans="1:12">
      <c r="A4" t="s">
        <v>55</v>
      </c>
      <c r="B4" t="s">
        <v>58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2">
      <c r="A5" t="s">
        <v>55</v>
      </c>
      <c r="B5" t="s">
        <v>59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</row>
    <row r="6" spans="1:12" ht="13.5" thickBot="1">
      <c r="A6" t="s">
        <v>55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2" ht="13.5" thickBot="1">
      <c r="A7" t="s">
        <v>56</v>
      </c>
      <c r="B7" t="s">
        <v>57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2" ht="13.5" thickBot="1">
      <c r="A8" t="s">
        <v>56</v>
      </c>
      <c r="B8" t="s">
        <v>58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</row>
    <row r="9" spans="1:12">
      <c r="A9" t="s">
        <v>56</v>
      </c>
      <c r="B9" t="s">
        <v>59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43185.844857638891</v>
      </c>
    </row>
    <row r="10" spans="1:12">
      <c r="A10" t="s">
        <v>56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43185.844857638891</v>
      </c>
    </row>
    <row r="11" spans="1:12">
      <c r="A11" t="s">
        <v>3</v>
      </c>
      <c r="B11" t="s">
        <v>57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62</v>
      </c>
    </row>
    <row r="12" spans="1:12">
      <c r="A12" t="s">
        <v>3</v>
      </c>
      <c r="B12" t="s">
        <v>58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61</v>
      </c>
    </row>
    <row r="13" spans="1:12">
      <c r="A13" t="s">
        <v>3</v>
      </c>
      <c r="B13" t="s">
        <v>59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</row>
    <row r="14" spans="1:12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</f>
        <v>AUD-BBR-BBSW</v>
      </c>
    </row>
    <row r="15" spans="1:12">
      <c r="A15" t="s">
        <v>4</v>
      </c>
      <c r="B15" t="s">
        <v>57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26</v>
      </c>
      <c r="L15" s="14" t="s">
        <v>27</v>
      </c>
    </row>
    <row r="16" spans="1:12">
      <c r="A16" t="s">
        <v>4</v>
      </c>
      <c r="B16" t="s">
        <v>58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29</v>
      </c>
      <c r="L16" s="14" t="str">
        <f>MID(L12,1,3)</f>
        <v>AUD</v>
      </c>
    </row>
    <row r="17" spans="1:12">
      <c r="A17" t="s">
        <v>4</v>
      </c>
      <c r="B17" t="s">
        <v>59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31</v>
      </c>
      <c r="L17" s="14" t="s">
        <v>32</v>
      </c>
    </row>
    <row r="18" spans="1:12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34</v>
      </c>
      <c r="L18" s="14" t="s">
        <v>35</v>
      </c>
    </row>
    <row r="19" spans="1:12">
      <c r="A19" t="s">
        <v>5</v>
      </c>
      <c r="B19" t="s">
        <v>57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37</v>
      </c>
      <c r="L19" s="14" t="s">
        <v>38</v>
      </c>
    </row>
    <row r="20" spans="1:12">
      <c r="A20" t="s">
        <v>5</v>
      </c>
      <c r="B20" t="s">
        <v>58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39</v>
      </c>
      <c r="L20" s="14" t="s">
        <v>60</v>
      </c>
    </row>
    <row r="21" spans="1:12">
      <c r="A21" t="s">
        <v>5</v>
      </c>
      <c r="B21" t="s">
        <v>59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40</v>
      </c>
      <c r="L21" s="14" t="s">
        <v>41</v>
      </c>
    </row>
    <row r="22" spans="1:12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42</v>
      </c>
      <c r="L22" s="14" t="s">
        <v>43</v>
      </c>
    </row>
    <row r="23" spans="1:12">
      <c r="A23" t="s">
        <v>6</v>
      </c>
      <c r="B23" t="s">
        <v>57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44</v>
      </c>
      <c r="L23" s="13">
        <f ca="1">L9</f>
        <v>43185.844857638891</v>
      </c>
    </row>
    <row r="24" spans="1:12" ht="13.5" thickBot="1">
      <c r="A24" t="s">
        <v>6</v>
      </c>
      <c r="B24" t="s">
        <v>58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45</v>
      </c>
      <c r="L24" s="16" t="s">
        <v>46</v>
      </c>
    </row>
    <row r="25" spans="1:12">
      <c r="A25" t="s">
        <v>6</v>
      </c>
      <c r="B25" t="s">
        <v>59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4"/>
      <c r="L25" s="4"/>
    </row>
    <row r="26" spans="1:12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L26" t="str">
        <f t="array" aca="1" ref="L26:L48" ca="1">_xll.HLV5r3.Financial.Cache.CreateVolatilitySurfaceCollection( $K$8:$L$24,$C$2:$I$2, $A$3:$I$54)</f>
        <v>Market.QR_LIVE.RateVolatilityMatrix.AUD-BBR-BBSW-1M</v>
      </c>
    </row>
    <row r="27" spans="1:12">
      <c r="A27" t="s">
        <v>7</v>
      </c>
      <c r="B27" t="s">
        <v>57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L27" t="str">
        <f ca="1"/>
        <v>Market.QR_LIVE.RateVolatilityMatrix.AUD-BBR-BBSW-3M</v>
      </c>
    </row>
    <row r="28" spans="1:12">
      <c r="A28" t="s">
        <v>7</v>
      </c>
      <c r="B28" t="s">
        <v>58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L28" t="str">
        <f ca="1"/>
        <v>Market.QR_LIVE.RateVolatilityMatrix.AUD-BBR-BBSW-6M</v>
      </c>
    </row>
    <row r="29" spans="1:12">
      <c r="A29" t="s">
        <v>7</v>
      </c>
      <c r="B29" t="s">
        <v>59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L29" t="str">
        <f ca="1"/>
        <v>Market.QR_LIVE.RateVolatilityMatrix.AUD-BBR-BBSW-1Y</v>
      </c>
    </row>
    <row r="30" spans="1:12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L30" t="e">
        <f ca="1"/>
        <v>#N/A</v>
      </c>
    </row>
    <row r="31" spans="1:12">
      <c r="A31" t="s">
        <v>8</v>
      </c>
      <c r="B31" t="s">
        <v>57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L31" t="e">
        <f ca="1"/>
        <v>#N/A</v>
      </c>
    </row>
    <row r="32" spans="1:12">
      <c r="A32" t="s">
        <v>8</v>
      </c>
      <c r="B32" t="s">
        <v>58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L32" t="e">
        <f ca="1"/>
        <v>#N/A</v>
      </c>
    </row>
    <row r="33" spans="1:13">
      <c r="A33" t="s">
        <v>8</v>
      </c>
      <c r="B33" t="s">
        <v>59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  <c r="L33" t="e">
        <f ca="1"/>
        <v>#N/A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L34" t="e">
        <f ca="1"/>
        <v>#N/A</v>
      </c>
    </row>
    <row r="35" spans="1:13">
      <c r="A35" t="s">
        <v>9</v>
      </c>
      <c r="B35" t="s">
        <v>57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L35" t="e">
        <f ca="1"/>
        <v>#N/A</v>
      </c>
    </row>
    <row r="36" spans="1:13">
      <c r="A36" t="s">
        <v>9</v>
      </c>
      <c r="B36" t="s">
        <v>58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L36" t="e">
        <f ca="1"/>
        <v>#N/A</v>
      </c>
    </row>
    <row r="37" spans="1:13">
      <c r="A37" t="s">
        <v>9</v>
      </c>
      <c r="B37" t="s">
        <v>59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  <c r="L37" t="e">
        <f ca="1"/>
        <v>#N/A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L38" t="e">
        <f ca="1"/>
        <v>#N/A</v>
      </c>
    </row>
    <row r="39" spans="1:13">
      <c r="A39" t="s">
        <v>10</v>
      </c>
      <c r="B39" t="s">
        <v>57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L39" t="e">
        <f ca="1"/>
        <v>#N/A</v>
      </c>
    </row>
    <row r="40" spans="1:13">
      <c r="A40" t="s">
        <v>10</v>
      </c>
      <c r="B40" t="s">
        <v>58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L40" t="e">
        <f ca="1"/>
        <v>#N/A</v>
      </c>
    </row>
    <row r="41" spans="1:13">
      <c r="A41" t="s">
        <v>10</v>
      </c>
      <c r="B41" t="s">
        <v>59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  <c r="L41" t="e">
        <f ca="1"/>
        <v>#N/A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L42" t="e">
        <f ca="1"/>
        <v>#N/A</v>
      </c>
    </row>
    <row r="43" spans="1:13">
      <c r="A43" t="s">
        <v>11</v>
      </c>
      <c r="B43" t="s">
        <v>57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L43" t="e">
        <f ca="1"/>
        <v>#N/A</v>
      </c>
    </row>
    <row r="44" spans="1:13">
      <c r="A44" t="s">
        <v>11</v>
      </c>
      <c r="B44" t="s">
        <v>58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L44" t="e">
        <f ca="1"/>
        <v>#N/A</v>
      </c>
    </row>
    <row r="45" spans="1:13">
      <c r="A45" t="s">
        <v>11</v>
      </c>
      <c r="B45" t="s">
        <v>59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  <c r="L45" t="e">
        <f ca="1"/>
        <v>#N/A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L46" t="e">
        <f ca="1"/>
        <v>#N/A</v>
      </c>
    </row>
    <row r="47" spans="1:13">
      <c r="A47" t="s">
        <v>12</v>
      </c>
      <c r="B47" t="s">
        <v>57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L47" t="e">
        <f ca="1"/>
        <v>#N/A</v>
      </c>
    </row>
    <row r="48" spans="1:13">
      <c r="A48" t="s">
        <v>12</v>
      </c>
      <c r="B48" t="s">
        <v>58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L48" t="e">
        <f ca="1"/>
        <v>#N/A</v>
      </c>
    </row>
    <row r="49" spans="1:9">
      <c r="A49" t="s">
        <v>12</v>
      </c>
      <c r="B49" t="s">
        <v>59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9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</row>
    <row r="51" spans="1:9">
      <c r="A51" t="s">
        <v>13</v>
      </c>
      <c r="B51" t="s">
        <v>57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</row>
    <row r="52" spans="1:9">
      <c r="A52" t="s">
        <v>13</v>
      </c>
      <c r="B52" t="s">
        <v>58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</row>
    <row r="53" spans="1:9">
      <c r="A53" t="s">
        <v>13</v>
      </c>
      <c r="B53" t="s">
        <v>59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9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</row>
    <row r="55" spans="1:9">
      <c r="C55" s="2"/>
      <c r="D55" s="2"/>
      <c r="E55" s="2"/>
      <c r="F55" s="2"/>
      <c r="G55" s="2"/>
      <c r="H55" s="2"/>
      <c r="I55" s="2"/>
    </row>
    <row r="56" spans="1:9">
      <c r="C56" s="2"/>
      <c r="D56" s="2"/>
      <c r="E56" s="2"/>
      <c r="F56" s="2"/>
      <c r="G56" s="2"/>
      <c r="H56" s="2"/>
      <c r="I56" s="2"/>
    </row>
    <row r="57" spans="1:9">
      <c r="C57" s="2"/>
      <c r="D57" s="2"/>
      <c r="E57" s="2"/>
      <c r="F57" s="2"/>
      <c r="G57" s="2"/>
      <c r="H57" s="2"/>
      <c r="I57" s="2"/>
    </row>
    <row r="58" spans="1:9">
      <c r="C58" s="2"/>
      <c r="D58" s="2"/>
      <c r="E58" s="2"/>
      <c r="F58" s="2"/>
      <c r="G58" s="2"/>
      <c r="H58" s="2"/>
      <c r="I58" s="2"/>
    </row>
    <row r="59" spans="1:9">
      <c r="C59" s="2"/>
      <c r="D59" s="2"/>
      <c r="E59" s="2"/>
      <c r="F59" s="2"/>
      <c r="G59" s="2"/>
      <c r="H59" s="2"/>
      <c r="I59" s="2"/>
    </row>
    <row r="60" spans="1:9">
      <c r="C60" s="2"/>
      <c r="D60" s="2"/>
      <c r="E60" s="2"/>
      <c r="F60" s="2"/>
      <c r="G60" s="2"/>
      <c r="H60" s="2"/>
      <c r="I60" s="2"/>
    </row>
    <row r="61" spans="1:9">
      <c r="C61" s="2"/>
      <c r="D61" s="2"/>
      <c r="E61" s="2"/>
      <c r="F61" s="2"/>
      <c r="G61" s="2"/>
      <c r="H61" s="2"/>
      <c r="I61" s="2"/>
    </row>
    <row r="62" spans="1:9">
      <c r="C62" s="2"/>
      <c r="D62" s="2"/>
      <c r="E62" s="2"/>
      <c r="F62" s="2"/>
      <c r="G62" s="2"/>
      <c r="H62" s="2"/>
      <c r="I62" s="2"/>
    </row>
    <row r="63" spans="1:9">
      <c r="C63" s="2"/>
      <c r="D63" s="2"/>
      <c r="E63" s="2"/>
      <c r="F63" s="2"/>
      <c r="G63" s="2"/>
      <c r="H63" s="2"/>
      <c r="I63" s="2"/>
    </row>
    <row r="64" spans="1:9">
      <c r="C64" s="2"/>
      <c r="D64" s="2"/>
      <c r="E64" s="2"/>
      <c r="F64" s="2"/>
      <c r="G64" s="2"/>
      <c r="H64" s="2"/>
      <c r="I64" s="2"/>
    </row>
    <row r="65" spans="3:9">
      <c r="C65" s="2"/>
      <c r="D65" s="2"/>
      <c r="E65" s="2"/>
      <c r="F65" s="2"/>
      <c r="G65" s="2"/>
      <c r="H65" s="2"/>
      <c r="I65" s="2"/>
    </row>
    <row r="66" spans="3:9">
      <c r="C66" s="2"/>
      <c r="D66" s="2"/>
      <c r="E66" s="2"/>
      <c r="F66" s="2"/>
      <c r="G66" s="2"/>
      <c r="H66" s="2"/>
      <c r="I66" s="2"/>
    </row>
    <row r="67" spans="3:9">
      <c r="C67" s="2"/>
      <c r="D67" s="2"/>
      <c r="E67" s="2"/>
      <c r="F67" s="2"/>
      <c r="G67" s="2"/>
      <c r="H67" s="2"/>
      <c r="I67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0" spans="3:9">
      <c r="C70" s="2"/>
      <c r="D70" s="2"/>
      <c r="E70" s="2"/>
      <c r="F70" s="2"/>
      <c r="G70" s="2"/>
      <c r="H70" s="2"/>
      <c r="I70" s="2"/>
    </row>
    <row r="71" spans="3:9">
      <c r="C71" s="2"/>
      <c r="D71" s="2"/>
      <c r="E71" s="2"/>
      <c r="F71" s="2"/>
      <c r="G71" s="2"/>
      <c r="H71" s="2"/>
      <c r="I71" s="2"/>
    </row>
    <row r="72" spans="3:9">
      <c r="C72" s="2"/>
      <c r="D72" s="2"/>
      <c r="E72" s="2"/>
      <c r="F72" s="2"/>
      <c r="G72" s="2"/>
      <c r="H72" s="2"/>
      <c r="I72" s="2"/>
    </row>
    <row r="73" spans="3:9">
      <c r="C73" s="2"/>
      <c r="D73" s="2"/>
      <c r="E73" s="2"/>
      <c r="F73" s="2"/>
      <c r="G73" s="2"/>
      <c r="H73" s="2"/>
      <c r="I73" s="2"/>
    </row>
    <row r="74" spans="3:9">
      <c r="C74" s="2"/>
      <c r="D74" s="2"/>
      <c r="E74" s="2"/>
      <c r="F74" s="2"/>
      <c r="G74" s="2"/>
      <c r="H74" s="2"/>
      <c r="I74" s="2"/>
    </row>
    <row r="75" spans="3:9">
      <c r="C75" s="2"/>
      <c r="D75" s="2"/>
      <c r="E75" s="2"/>
      <c r="F75" s="2"/>
      <c r="G75" s="2"/>
      <c r="H75" s="2"/>
      <c r="I75" s="2"/>
    </row>
    <row r="76" spans="3:9">
      <c r="C76" s="2"/>
      <c r="D76" s="2"/>
      <c r="E76" s="2"/>
      <c r="F76" s="2"/>
      <c r="G76" s="2"/>
      <c r="H76" s="2"/>
      <c r="I76" s="2"/>
    </row>
    <row r="77" spans="3:9">
      <c r="C77" s="2"/>
      <c r="D77" s="2"/>
      <c r="E77" s="2"/>
      <c r="F77" s="2"/>
      <c r="G77" s="2"/>
      <c r="H77" s="2"/>
      <c r="I77" s="2"/>
    </row>
    <row r="78" spans="3:9">
      <c r="C78" s="2"/>
      <c r="D78" s="2"/>
      <c r="E78" s="2"/>
      <c r="F78" s="2"/>
      <c r="G78" s="2"/>
      <c r="H78" s="2"/>
      <c r="I78" s="2"/>
    </row>
    <row r="79" spans="3:9">
      <c r="C79" s="2"/>
      <c r="D79" s="2"/>
      <c r="E79" s="2"/>
      <c r="F79" s="2"/>
      <c r="G79" s="2"/>
      <c r="H79" s="2"/>
      <c r="I79" s="2"/>
    </row>
    <row r="80" spans="3:9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2">
    <dataValidation type="list" allowBlank="1" showInputMessage="1" showErrorMessage="1" sqref="L15" xr:uid="{00000000-0002-0000-0100-000000000000}">
      <formula1>"Linear"</formula1>
    </dataValidation>
    <dataValidation type="list" allowBlank="1" showInputMessage="1" showErrorMessage="1" sqref="L3" xr:uid="{1410568B-46E2-4589-BABE-4600BC96CA9C}">
      <formula1>$L$26:$L$29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G25" sqref="G25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55</v>
      </c>
      <c r="E3" t="s">
        <v>57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55</v>
      </c>
      <c r="E4" t="s">
        <v>58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>
        <f ca="1">_xll.HLV5r3.Financial.Cache.GetExpiryTermStrikeValue(CapData!L26, CapData!A3, CapData!L5)</f>
        <v>0.65925352923265002</v>
      </c>
    </row>
    <row r="5" spans="4:15">
      <c r="D5" t="s">
        <v>55</v>
      </c>
      <c r="E5" t="s">
        <v>59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55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56</v>
      </c>
      <c r="E7" t="s">
        <v>57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56</v>
      </c>
      <c r="E8" t="s">
        <v>58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56</v>
      </c>
      <c r="E9" t="s">
        <v>59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56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57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58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59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57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58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59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57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58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59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57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58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59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57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58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59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57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58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59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57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58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59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57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58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59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57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58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59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57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58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59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57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58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59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2018-03-26T09:16:52Z</dcterms:modified>
</cp:coreProperties>
</file>