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Equities\"/>
    </mc:Choice>
  </mc:AlternateContent>
  <xr:revisionPtr revIDLastSave="0" documentId="13_ncr:1_{276F37CE-FB43-4774-8E3D-A76A034E3A23}" xr6:coauthVersionLast="43" xr6:coauthVersionMax="43" xr10:uidLastSave="{00000000-0000-0000-0000-000000000000}"/>
  <bookViews>
    <workbookView xWindow="2415" yWindow="0" windowWidth="26370" windowHeight="14820" tabRatio="275" xr2:uid="{00000000-000D-0000-FFFF-FFFF00000000}"/>
  </bookViews>
  <sheets>
    <sheet name="BHPData-1Y" sheetId="9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9" l="1"/>
  <c r="C31" i="9" s="1"/>
  <c r="D2" i="9" l="1"/>
  <c r="D31" i="9" s="1"/>
  <c r="E2" i="9"/>
  <c r="E31" i="9" s="1"/>
  <c r="F2" i="9"/>
  <c r="F31" i="9" s="1"/>
  <c r="G2" i="9"/>
  <c r="G31" i="9" s="1"/>
  <c r="H2" i="9"/>
  <c r="H31" i="9" s="1"/>
  <c r="I2" i="9"/>
  <c r="I31" i="9" l="1"/>
  <c r="L10" i="9"/>
  <c r="L15" i="9"/>
  <c r="L17" i="9"/>
  <c r="L27" i="9"/>
  <c r="L24" i="9" l="1"/>
  <c r="L4" i="9"/>
  <c r="L11" i="9"/>
  <c r="L33" i="9"/>
  <c r="C34" i="9" s="1" a="1"/>
  <c r="C34" i="9" l="1"/>
  <c r="G34" i="9"/>
  <c r="E34" i="9"/>
  <c r="D35" i="9"/>
  <c r="I34" i="9"/>
  <c r="H36" i="9"/>
  <c r="H35" i="9"/>
  <c r="F35" i="9"/>
  <c r="I35" i="9"/>
  <c r="E36" i="9"/>
  <c r="C36" i="9"/>
  <c r="F36" i="9"/>
  <c r="I36" i="9"/>
  <c r="G36" i="9"/>
  <c r="D34" i="9"/>
  <c r="F34" i="9"/>
  <c r="E35" i="9"/>
  <c r="C35" i="9"/>
  <c r="H34" i="9"/>
  <c r="G35" i="9"/>
  <c r="D36" i="9"/>
</calcChain>
</file>

<file path=xl/sharedStrings.xml><?xml version="1.0" encoding="utf-8"?>
<sst xmlns="http://schemas.openxmlformats.org/spreadsheetml/2006/main" count="107" uniqueCount="78">
  <si>
    <t>Expiry</t>
  </si>
  <si>
    <t>Tenor</t>
  </si>
  <si>
    <t>6m</t>
  </si>
  <si>
    <t>PricingStructureType</t>
  </si>
  <si>
    <t>BuildDateTime</t>
  </si>
  <si>
    <t>BaseDate</t>
  </si>
  <si>
    <t>MarketName</t>
  </si>
  <si>
    <t>LIVE</t>
  </si>
  <si>
    <t>Instrument</t>
  </si>
  <si>
    <t>Source</t>
  </si>
  <si>
    <t>CurveName</t>
  </si>
  <si>
    <t>Algorithm</t>
  </si>
  <si>
    <t>Currency</t>
  </si>
  <si>
    <t>QuoteUnits</t>
  </si>
  <si>
    <t>LogNormalVolatility</t>
  </si>
  <si>
    <t>InformationSource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</si>
  <si>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</si>
  <si>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</si>
  <si>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</si>
  <si>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</si>
  <si>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</si>
  <si>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</si>
  <si>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</si>
  <si>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</si>
  <si>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</si>
  <si>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</si>
  <si>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</si>
  <si>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</si>
  <si>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DataGroup</t>
  </si>
  <si>
    <t>3m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</si>
  <si>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</si>
  <si>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</si>
  <si>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</si>
  <si>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</si>
  <si>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</si>
  <si>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</si>
  <si>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</si>
  <si>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</si>
  <si>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</si>
  <si>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</si>
  <si>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</si>
  <si>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</si>
  <si>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</si>
  <si>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</si>
  <si>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</si>
  <si>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</si>
  <si>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</si>
  <si>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</si>
  <si>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</si>
  <si>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63m</t>
  </si>
  <si>
    <t>66m</t>
  </si>
  <si>
    <t>69m</t>
  </si>
  <si>
    <t>72m</t>
  </si>
  <si>
    <t>75m</t>
  </si>
  <si>
    <t>78m</t>
  </si>
  <si>
    <t>81m</t>
  </si>
  <si>
    <t>84m</t>
  </si>
  <si>
    <t>87m</t>
  </si>
  <si>
    <t>90m</t>
  </si>
  <si>
    <t>Save a surface into the storage</t>
  </si>
  <si>
    <t>Publish a surface into the pub/sub</t>
  </si>
  <si>
    <t>1Y</t>
  </si>
  <si>
    <t>TimeToLive</t>
  </si>
  <si>
    <t>UniqueIdentifier</t>
  </si>
  <si>
    <t>Publish Properties</t>
  </si>
  <si>
    <t>Values</t>
  </si>
  <si>
    <t>AUD-BHP</t>
  </si>
  <si>
    <t>EquityTradingDesk</t>
  </si>
  <si>
    <t>EquityDesk</t>
  </si>
  <si>
    <t>EquityWingVolatilityMatrix</t>
  </si>
  <si>
    <t xml:space="preserve">Strike </t>
  </si>
  <si>
    <t>%F</t>
  </si>
  <si>
    <t>17d</t>
  </si>
  <si>
    <t>80d</t>
  </si>
  <si>
    <t>45d</t>
  </si>
  <si>
    <t>SABR</t>
  </si>
  <si>
    <t>Price</t>
  </si>
  <si>
    <t>Orion.Market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</si>
</sst>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  <numFmt numFmtId="172" formatCode="_-* #,##0.000_-;\-* #,##0.000_-;_-* &quot;-&quot;??_-;_-@_-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sz val="1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  <xf numFmtId="43" fontId="38" fillId="0" borderId="0" applyFont="0" applyFill="0" applyBorder="0" applyAlignment="0" applyProtection="0"/>
  </cellStyleXfs>
  <cellXfs count="39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1" fontId="1" fillId="48" borderId="0" xfId="84" applyNumberFormat="1" applyFill="1"/>
    <xf numFmtId="2" fontId="0" fillId="0" borderId="0" xfId="0" applyNumberFormat="1"/>
    <xf numFmtId="0" fontId="0" fillId="47" borderId="0" xfId="0" applyFill="1" applyAlignment="1">
      <alignment horizontal="center"/>
    </xf>
    <xf numFmtId="10" fontId="0" fillId="0" borderId="0" xfId="84" applyNumberFormat="1" applyFont="1" applyFill="1"/>
    <xf numFmtId="10" fontId="1" fillId="0" borderId="0" xfId="84" applyNumberFormat="1" applyFont="1" applyFill="1"/>
    <xf numFmtId="10" fontId="0" fillId="0" borderId="0" xfId="84" applyNumberFormat="1" applyFont="1"/>
    <xf numFmtId="0" fontId="1" fillId="0" borderId="0" xfId="0" applyFont="1"/>
    <xf numFmtId="172" fontId="1" fillId="48" borderId="0" xfId="104" applyNumberFormat="1" applyFont="1" applyFill="1"/>
    <xf numFmtId="172" fontId="1" fillId="0" borderId="0" xfId="104" applyNumberFormat="1" applyFont="1" applyFill="1"/>
    <xf numFmtId="22" fontId="0" fillId="0" borderId="0" xfId="0" applyNumberFormat="1"/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" xfId="104" builtinId="3"/>
    <cellStyle name="Comma0" xfId="30" xr:uid="{00000000-0005-0000-0000-00001E000000}"/>
    <cellStyle name="Currency 2" xfId="31" xr:uid="{00000000-0005-0000-0000-00001F000000}"/>
    <cellStyle name="Currency0" xfId="32" xr:uid="{00000000-0005-0000-0000-000020000000}"/>
    <cellStyle name="Date" xfId="33" xr:uid="{00000000-0005-0000-0000-000021000000}"/>
    <cellStyle name="Explanatory Text" xfId="34" builtinId="53" customBuiltin="1"/>
    <cellStyle name="Fixed" xfId="35" xr:uid="{00000000-0005-0000-0000-000023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9000000}"/>
    <cellStyle name="InfoDataRow" xfId="42" xr:uid="{00000000-0005-0000-0000-00002A000000}"/>
    <cellStyle name="InfoLabelColumn" xfId="43" xr:uid="{00000000-0005-0000-0000-00002B000000}"/>
    <cellStyle name="InfoLabelRow" xfId="44" xr:uid="{00000000-0005-0000-0000-00002C000000}"/>
    <cellStyle name="InfolDataColumn" xfId="45" xr:uid="{00000000-0005-0000-0000-00002D000000}"/>
    <cellStyle name="InformationalData" xfId="46" xr:uid="{00000000-0005-0000-0000-00002E000000}"/>
    <cellStyle name="InformationalLabel" xfId="47" xr:uid="{00000000-0005-0000-0000-00002F000000}"/>
    <cellStyle name="InformationalLabelTop" xfId="48" xr:uid="{00000000-0005-0000-0000-000030000000}"/>
    <cellStyle name="Input" xfId="49" builtinId="20" customBuiltin="1"/>
    <cellStyle name="InputData" xfId="50" xr:uid="{00000000-0005-0000-0000-000032000000}"/>
    <cellStyle name="InputDataColumn" xfId="51" xr:uid="{00000000-0005-0000-0000-000033000000}"/>
    <cellStyle name="InputDataRow" xfId="52" xr:uid="{00000000-0005-0000-0000-000034000000}"/>
    <cellStyle name="InputLabel" xfId="53" xr:uid="{00000000-0005-0000-0000-000035000000}"/>
    <cellStyle name="InputLabelColumn" xfId="54" xr:uid="{00000000-0005-0000-0000-000036000000}"/>
    <cellStyle name="InputLabelRow" xfId="55" xr:uid="{00000000-0005-0000-0000-000037000000}"/>
    <cellStyle name="InputLabelTop" xfId="56" xr:uid="{00000000-0005-0000-0000-000038000000}"/>
    <cellStyle name="IntermediateData" xfId="57" xr:uid="{00000000-0005-0000-0000-000039000000}"/>
    <cellStyle name="IntermediateDataColumn" xfId="58" xr:uid="{00000000-0005-0000-0000-00003A000000}"/>
    <cellStyle name="IntermediateDataRow" xfId="59" xr:uid="{00000000-0005-0000-0000-00003B000000}"/>
    <cellStyle name="IntermediateLabel" xfId="60" xr:uid="{00000000-0005-0000-0000-00003C000000}"/>
    <cellStyle name="IntermediateLabelColumn" xfId="61" xr:uid="{00000000-0005-0000-0000-00003D000000}"/>
    <cellStyle name="IntermediateLabelRow" xfId="62" xr:uid="{00000000-0005-0000-0000-00003E000000}"/>
    <cellStyle name="InvalidCell" xfId="63" xr:uid="{00000000-0005-0000-0000-00003F000000}"/>
    <cellStyle name="Linked Cell" xfId="64" builtinId="24" customBuiltin="1"/>
    <cellStyle name="Neutral" xfId="65" builtinId="28" customBuiltin="1"/>
    <cellStyle name="NewSheet" xfId="66" xr:uid="{00000000-0005-0000-0000-000042000000}"/>
    <cellStyle name="Normal" xfId="0" builtinId="0"/>
    <cellStyle name="Normal - Style1" xfId="67" xr:uid="{00000000-0005-0000-0000-000044000000}"/>
    <cellStyle name="Normal_MAY09 SABR Surface Live Surface" xfId="68" xr:uid="{00000000-0005-0000-0000-000045000000}"/>
    <cellStyle name="Normal_Sheet1" xfId="69" xr:uid="{00000000-0005-0000-0000-000046000000}"/>
    <cellStyle name="Normal_Sheet1 2" xfId="70" xr:uid="{00000000-0005-0000-0000-000047000000}"/>
    <cellStyle name="Note" xfId="71" builtinId="10" customBuiltin="1"/>
    <cellStyle name="ObjectDataColumn" xfId="72" xr:uid="{00000000-0005-0000-0000-000049000000}"/>
    <cellStyle name="ObjectDataRow" xfId="73" xr:uid="{00000000-0005-0000-0000-00004A000000}"/>
    <cellStyle name="ObjectLabelColumn" xfId="74" xr:uid="{00000000-0005-0000-0000-00004B000000}"/>
    <cellStyle name="ObjectLabelRow" xfId="75" xr:uid="{00000000-0005-0000-0000-00004C000000}"/>
    <cellStyle name="Output" xfId="76" builtinId="21" customBuiltin="1"/>
    <cellStyle name="OutputData" xfId="77" xr:uid="{00000000-0005-0000-0000-00004E000000}"/>
    <cellStyle name="OutputDataColumn" xfId="78" xr:uid="{00000000-0005-0000-0000-00004F000000}"/>
    <cellStyle name="OutputDataRow" xfId="79" xr:uid="{00000000-0005-0000-0000-000050000000}"/>
    <cellStyle name="OutputLabel" xfId="80" xr:uid="{00000000-0005-0000-0000-000051000000}"/>
    <cellStyle name="OutputLabelColumn" xfId="81" xr:uid="{00000000-0005-0000-0000-000052000000}"/>
    <cellStyle name="OutputLabelRow" xfId="82" xr:uid="{00000000-0005-0000-0000-000053000000}"/>
    <cellStyle name="PanelLabel" xfId="83" xr:uid="{00000000-0005-0000-0000-000054000000}"/>
    <cellStyle name="Percent" xfId="84" builtinId="5"/>
    <cellStyle name="Percent 2" xfId="85" xr:uid="{00000000-0005-0000-0000-000056000000}"/>
    <cellStyle name="PersonalDataColumn" xfId="86" xr:uid="{00000000-0005-0000-0000-000057000000}"/>
    <cellStyle name="PersonalDataRow" xfId="87" xr:uid="{00000000-0005-0000-0000-000058000000}"/>
    <cellStyle name="PersonalLabelColumn" xfId="88" xr:uid="{00000000-0005-0000-0000-000059000000}"/>
    <cellStyle name="PersonalLabelRow" xfId="89" xr:uid="{00000000-0005-0000-0000-00005A000000}"/>
    <cellStyle name="result" xfId="90" xr:uid="{00000000-0005-0000-0000-00005B000000}"/>
    <cellStyle name="spreads" xfId="91" xr:uid="{00000000-0005-0000-0000-00005C000000}"/>
    <cellStyle name="Style 1" xfId="92" xr:uid="{00000000-0005-0000-0000-00005D000000}"/>
    <cellStyle name="swaptn" xfId="93" xr:uid="{00000000-0005-0000-0000-00005E000000}"/>
    <cellStyle name="TableDataColumn" xfId="94" xr:uid="{00000000-0005-0000-0000-00005F000000}"/>
    <cellStyle name="TableDataRow" xfId="95" xr:uid="{00000000-0005-0000-0000-000060000000}"/>
    <cellStyle name="TableLabelColumn" xfId="96" xr:uid="{00000000-0005-0000-0000-000061000000}"/>
    <cellStyle name="TableLabelRow" xfId="97" xr:uid="{00000000-0005-0000-0000-000062000000}"/>
    <cellStyle name="TableLabelTop" xfId="98" xr:uid="{00000000-0005-0000-0000-000063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7000000}"/>
    <cellStyle name="標準_NewDemo" xfId="103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zoomScale="85" zoomScaleNormal="85" workbookViewId="0">
      <selection activeCell="C34" sqref="C34"/>
    </sheetView>
  </sheetViews>
  <sheetFormatPr defaultRowHeight="12.75"/>
  <cols>
    <col min="1" max="1" width="6.28515625" bestFit="1" customWidth="1"/>
    <col min="2" max="2" width="5.5703125" bestFit="1" customWidth="1"/>
    <col min="3" max="9" width="9.42578125" bestFit="1" customWidth="1"/>
    <col min="10" max="10" width="9.7109375" customWidth="1"/>
    <col min="11" max="11" width="22.28515625" customWidth="1"/>
    <col min="12" max="12" width="52.5703125" customWidth="1"/>
    <col min="13" max="13" width="19.140625" customWidth="1"/>
    <col min="14" max="14" width="79" bestFit="1" customWidth="1"/>
  </cols>
  <sheetData>
    <row r="1" spans="1:15">
      <c r="C1" s="31">
        <v>37</v>
      </c>
      <c r="D1" s="31">
        <v>38</v>
      </c>
      <c r="E1" s="31">
        <v>39</v>
      </c>
      <c r="F1" s="31">
        <v>40</v>
      </c>
      <c r="G1" s="31">
        <v>41</v>
      </c>
      <c r="H1" s="31">
        <v>42</v>
      </c>
      <c r="I1" s="31">
        <v>43</v>
      </c>
      <c r="K1" s="35" t="s">
        <v>70</v>
      </c>
    </row>
    <row r="2" spans="1:15">
      <c r="A2" s="22" t="s">
        <v>0</v>
      </c>
      <c r="B2" s="22" t="s">
        <v>1</v>
      </c>
      <c r="C2" s="36">
        <f t="shared" ref="C2:I2" si="0">IF($L$16="SABR",C1/$J$2,C1)</f>
        <v>0.92500000000000004</v>
      </c>
      <c r="D2" s="36">
        <f t="shared" si="0"/>
        <v>0.95</v>
      </c>
      <c r="E2" s="36">
        <f t="shared" si="0"/>
        <v>0.97499999999999998</v>
      </c>
      <c r="F2" s="36">
        <f t="shared" si="0"/>
        <v>1</v>
      </c>
      <c r="G2" s="36">
        <f t="shared" si="0"/>
        <v>1.0249999999999999</v>
      </c>
      <c r="H2" s="36">
        <f t="shared" si="0"/>
        <v>1.05</v>
      </c>
      <c r="I2" s="36">
        <f t="shared" si="0"/>
        <v>1.075</v>
      </c>
      <c r="J2" s="29">
        <v>40</v>
      </c>
      <c r="K2" s="35" t="s">
        <v>71</v>
      </c>
    </row>
    <row r="3" spans="1:15">
      <c r="A3" s="23" t="s">
        <v>29</v>
      </c>
      <c r="B3" s="21" t="s">
        <v>61</v>
      </c>
      <c r="C3" s="1">
        <v>0.65925352923265002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J3" s="19">
        <v>40</v>
      </c>
      <c r="K3" s="19"/>
      <c r="M3" s="30"/>
    </row>
    <row r="4" spans="1:15">
      <c r="A4" s="23" t="s">
        <v>2</v>
      </c>
      <c r="B4" s="21" t="s">
        <v>61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  <c r="J4" s="30">
        <v>40.125</v>
      </c>
      <c r="L4" s="38">
        <f ca="1">L10+1</f>
        <v>43641.677466203706</v>
      </c>
      <c r="M4" s="30"/>
    </row>
    <row r="5" spans="1:15">
      <c r="A5" s="23" t="s">
        <v>31</v>
      </c>
      <c r="B5" s="21" t="s">
        <v>61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  <c r="J5" s="30">
        <v>40.375</v>
      </c>
      <c r="M5" s="30"/>
    </row>
    <row r="6" spans="1:15" ht="13.5" thickBot="1">
      <c r="A6" s="23" t="s">
        <v>32</v>
      </c>
      <c r="B6" s="21" t="s">
        <v>61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  <c r="J6" s="30">
        <v>40.75</v>
      </c>
      <c r="M6" s="30"/>
    </row>
    <row r="7" spans="1:15" ht="13.5" thickBot="1">
      <c r="A7" s="23" t="s">
        <v>33</v>
      </c>
      <c r="B7" s="21" t="s">
        <v>61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J7" s="30">
        <v>41.25</v>
      </c>
      <c r="K7" s="2" t="s">
        <v>30</v>
      </c>
      <c r="L7" s="3"/>
      <c r="M7" s="30"/>
      <c r="N7" s="28"/>
      <c r="O7" s="28" t="s">
        <v>59</v>
      </c>
    </row>
    <row r="8" spans="1:15" ht="13.5" thickBot="1">
      <c r="A8" s="23" t="s">
        <v>34</v>
      </c>
      <c r="B8" s="21" t="s">
        <v>61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J8" s="30">
        <v>41.875</v>
      </c>
      <c r="K8" s="4" t="s">
        <v>3</v>
      </c>
      <c r="L8" s="5" t="s">
        <v>69</v>
      </c>
      <c r="M8" s="30"/>
      <c r="O8" s="20"/>
    </row>
    <row r="9" spans="1:15" ht="13.5" thickBot="1">
      <c r="A9" s="23" t="s">
        <v>35</v>
      </c>
      <c r="B9" s="21" t="s">
        <v>61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J9" s="30">
        <v>42.625</v>
      </c>
      <c r="K9" s="6" t="s">
        <v>28</v>
      </c>
      <c r="L9" s="7" t="s">
        <v>77</v>
      </c>
      <c r="M9" s="30"/>
      <c r="O9" s="20"/>
    </row>
    <row r="10" spans="1:15">
      <c r="A10" s="23" t="s">
        <v>36</v>
      </c>
      <c r="B10" s="21" t="s">
        <v>61</v>
      </c>
      <c r="C10" s="1">
        <v>0.45078441371493511</v>
      </c>
      <c r="D10" s="1">
        <v>0.35599999999999998</v>
      </c>
      <c r="E10" s="1">
        <v>0.31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J10" s="30">
        <v>43.5</v>
      </c>
      <c r="K10" s="6" t="s">
        <v>4</v>
      </c>
      <c r="L10" s="7">
        <f ca="1">NOW()</f>
        <v>43640.677466203706</v>
      </c>
      <c r="M10" s="30"/>
      <c r="O10" s="20"/>
    </row>
    <row r="11" spans="1:15">
      <c r="A11" s="23" t="s">
        <v>37</v>
      </c>
      <c r="B11" s="21" t="s">
        <v>61</v>
      </c>
      <c r="C11" s="1">
        <v>0.46150000000000002</v>
      </c>
      <c r="D11" s="1">
        <v>0.35256193420710719</v>
      </c>
      <c r="E11" s="1">
        <v>0.28847904732658813</v>
      </c>
      <c r="F11" s="1">
        <v>0.26</v>
      </c>
      <c r="G11" s="1">
        <v>0.20738101785703511</v>
      </c>
      <c r="H11" s="1">
        <v>0.197724171689171</v>
      </c>
      <c r="I11" s="1">
        <v>0.20536807986669445</v>
      </c>
      <c r="J11" s="30">
        <v>44.5</v>
      </c>
      <c r="K11" s="8" t="s">
        <v>5</v>
      </c>
      <c r="L11" s="9">
        <f ca="1">L10</f>
        <v>43640.677466203706</v>
      </c>
      <c r="M11" s="30"/>
      <c r="O11" s="20"/>
    </row>
    <row r="12" spans="1:15">
      <c r="A12" s="23" t="s">
        <v>38</v>
      </c>
      <c r="B12" s="21" t="s">
        <v>61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J12" s="30">
        <v>45.625</v>
      </c>
      <c r="K12" s="10" t="s">
        <v>6</v>
      </c>
      <c r="L12" s="11" t="s">
        <v>7</v>
      </c>
      <c r="M12" s="30"/>
      <c r="O12" s="20"/>
    </row>
    <row r="13" spans="1:15">
      <c r="A13" s="23" t="s">
        <v>39</v>
      </c>
      <c r="B13" s="21" t="s">
        <v>61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J13" s="30">
        <v>46.875</v>
      </c>
      <c r="K13" s="10" t="s">
        <v>8</v>
      </c>
      <c r="L13" s="13" t="s">
        <v>66</v>
      </c>
      <c r="M13" s="30"/>
      <c r="O13" s="20"/>
    </row>
    <row r="14" spans="1:15">
      <c r="A14" s="23" t="s">
        <v>40</v>
      </c>
      <c r="B14" s="21" t="s">
        <v>61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J14" s="30">
        <v>48.25</v>
      </c>
      <c r="K14" s="10" t="s">
        <v>9</v>
      </c>
      <c r="L14" s="13" t="s">
        <v>67</v>
      </c>
      <c r="M14" s="30"/>
      <c r="O14" s="20"/>
    </row>
    <row r="15" spans="1:15">
      <c r="A15" s="23" t="s">
        <v>41</v>
      </c>
      <c r="B15" s="21" t="s">
        <v>61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J15" s="30">
        <v>49.75</v>
      </c>
      <c r="K15" s="10" t="s">
        <v>10</v>
      </c>
      <c r="L15" s="13" t="str">
        <f>L13&amp;"-"&amp;L14</f>
        <v>AUD-BHP-EquityTradingDesk</v>
      </c>
      <c r="M15" s="30"/>
      <c r="O15" s="20"/>
    </row>
    <row r="16" spans="1:15">
      <c r="A16" s="23" t="s">
        <v>42</v>
      </c>
      <c r="B16" s="21" t="s">
        <v>61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J16" s="30">
        <v>51.375</v>
      </c>
      <c r="K16" s="10" t="s">
        <v>11</v>
      </c>
      <c r="L16" s="13" t="s">
        <v>75</v>
      </c>
      <c r="M16" s="30"/>
      <c r="O16" s="20"/>
    </row>
    <row r="17" spans="1:15">
      <c r="A17" s="23" t="s">
        <v>43</v>
      </c>
      <c r="B17" s="21" t="s">
        <v>61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J17" s="30">
        <v>53.125</v>
      </c>
      <c r="K17" s="10" t="s">
        <v>12</v>
      </c>
      <c r="L17" s="13" t="str">
        <f>MID(L13,1,3)</f>
        <v>AUD</v>
      </c>
      <c r="M17" s="30"/>
      <c r="O17" s="20"/>
    </row>
    <row r="18" spans="1:15">
      <c r="A18" s="23" t="s">
        <v>44</v>
      </c>
      <c r="B18" s="21" t="s">
        <v>61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J18" s="30">
        <v>55</v>
      </c>
      <c r="K18" s="10" t="s">
        <v>13</v>
      </c>
      <c r="L18" s="13" t="s">
        <v>14</v>
      </c>
      <c r="M18" s="30"/>
      <c r="O18" s="20"/>
    </row>
    <row r="19" spans="1:15">
      <c r="A19" s="23" t="s">
        <v>45</v>
      </c>
      <c r="B19" s="21" t="s">
        <v>61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J19" s="30">
        <v>57</v>
      </c>
      <c r="K19" s="10" t="s">
        <v>15</v>
      </c>
      <c r="L19" s="13" t="s">
        <v>68</v>
      </c>
      <c r="M19" s="30"/>
      <c r="O19" s="20"/>
    </row>
    <row r="20" spans="1:15">
      <c r="A20" s="23" t="s">
        <v>46</v>
      </c>
      <c r="B20" s="21" t="s">
        <v>61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J20" s="30">
        <v>59.125</v>
      </c>
      <c r="K20" s="10" t="s">
        <v>16</v>
      </c>
      <c r="L20" s="13" t="s">
        <v>17</v>
      </c>
      <c r="M20" s="30"/>
    </row>
    <row r="21" spans="1:15">
      <c r="A21" s="23" t="s">
        <v>47</v>
      </c>
      <c r="B21" s="21" t="s">
        <v>61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J21" s="30">
        <v>61.375</v>
      </c>
      <c r="K21" s="10" t="s">
        <v>18</v>
      </c>
      <c r="L21" s="13" t="s">
        <v>76</v>
      </c>
      <c r="M21" s="30"/>
    </row>
    <row r="22" spans="1:15">
      <c r="A22" s="23" t="s">
        <v>48</v>
      </c>
      <c r="B22" s="21" t="s">
        <v>61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J22" s="30">
        <v>63.75</v>
      </c>
      <c r="K22" s="10" t="s">
        <v>19</v>
      </c>
      <c r="L22" s="13" t="s">
        <v>20</v>
      </c>
      <c r="M22" s="30"/>
    </row>
    <row r="23" spans="1:15">
      <c r="A23" s="23" t="s">
        <v>49</v>
      </c>
      <c r="B23" s="21" t="s">
        <v>61</v>
      </c>
      <c r="C23" s="25"/>
      <c r="D23" s="25"/>
      <c r="E23" s="25"/>
      <c r="F23" s="25"/>
      <c r="G23" s="25"/>
      <c r="H23" s="25"/>
      <c r="I23" s="25"/>
      <c r="K23" s="10" t="s">
        <v>21</v>
      </c>
      <c r="L23" s="13" t="s">
        <v>22</v>
      </c>
    </row>
    <row r="24" spans="1:15">
      <c r="A24" s="23" t="s">
        <v>50</v>
      </c>
      <c r="B24" s="21" t="s">
        <v>61</v>
      </c>
      <c r="C24" s="24"/>
      <c r="D24" s="24"/>
      <c r="E24" s="24"/>
      <c r="F24" s="24"/>
      <c r="G24" s="24"/>
      <c r="H24" s="24"/>
      <c r="I24" s="24"/>
      <c r="K24" s="10" t="s">
        <v>23</v>
      </c>
      <c r="L24" s="12">
        <f ca="1">L10</f>
        <v>43640.677466203706</v>
      </c>
    </row>
    <row r="25" spans="1:15" ht="13.5" thickBot="1">
      <c r="A25" s="23" t="s">
        <v>51</v>
      </c>
      <c r="B25" s="21" t="s">
        <v>61</v>
      </c>
      <c r="C25" s="25"/>
      <c r="D25" s="25"/>
      <c r="E25" s="25"/>
      <c r="F25" s="25"/>
      <c r="G25" s="25"/>
      <c r="H25" s="25"/>
      <c r="I25" s="25"/>
      <c r="K25" s="14" t="s">
        <v>24</v>
      </c>
      <c r="L25" s="15" t="s">
        <v>25</v>
      </c>
    </row>
    <row r="26" spans="1:15">
      <c r="A26" s="23" t="s">
        <v>52</v>
      </c>
      <c r="B26" s="21" t="s">
        <v>61</v>
      </c>
      <c r="C26" s="25"/>
      <c r="D26" s="25"/>
      <c r="E26" s="25"/>
      <c r="F26" s="25"/>
      <c r="G26" s="25"/>
      <c r="H26" s="25"/>
      <c r="I26" s="25"/>
      <c r="K26" s="10" t="s">
        <v>26</v>
      </c>
      <c r="L26" s="16">
        <v>0.66666666666666663</v>
      </c>
    </row>
    <row r="27" spans="1:15">
      <c r="A27" s="23" t="s">
        <v>53</v>
      </c>
      <c r="B27" s="21" t="s">
        <v>61</v>
      </c>
      <c r="C27" s="25"/>
      <c r="D27" s="25"/>
      <c r="E27" s="25"/>
      <c r="F27" s="25"/>
      <c r="G27" s="25"/>
      <c r="H27" s="25"/>
      <c r="I27" s="25"/>
      <c r="K27" s="10" t="s">
        <v>27</v>
      </c>
      <c r="L27" s="16">
        <f>L26</f>
        <v>0.66666666666666663</v>
      </c>
    </row>
    <row r="28" spans="1:15" ht="13.5" thickBot="1">
      <c r="A28" s="23" t="s">
        <v>54</v>
      </c>
      <c r="B28" s="21" t="s">
        <v>61</v>
      </c>
      <c r="C28" s="24"/>
      <c r="D28" s="24"/>
      <c r="E28" s="24"/>
      <c r="F28" s="24"/>
      <c r="G28" s="24"/>
      <c r="H28" s="24"/>
      <c r="I28" s="24"/>
      <c r="K28" s="17"/>
      <c r="L28" s="18"/>
    </row>
    <row r="29" spans="1:15">
      <c r="A29" s="23" t="s">
        <v>55</v>
      </c>
      <c r="B29" s="21" t="s">
        <v>61</v>
      </c>
      <c r="C29" s="25"/>
      <c r="D29" s="25"/>
      <c r="E29" s="25"/>
      <c r="F29" s="25"/>
      <c r="G29" s="25"/>
      <c r="H29" s="25"/>
      <c r="I29" s="25"/>
      <c r="K29" s="3"/>
      <c r="L29" s="3"/>
    </row>
    <row r="30" spans="1:15">
      <c r="A30" s="23" t="s">
        <v>56</v>
      </c>
      <c r="B30" s="21" t="s">
        <v>61</v>
      </c>
      <c r="C30" s="25"/>
      <c r="D30" s="25"/>
      <c r="E30" s="25"/>
      <c r="F30" s="25"/>
      <c r="G30" s="25"/>
      <c r="H30" s="25"/>
      <c r="I30" s="25"/>
      <c r="K30" s="3"/>
      <c r="L30" s="3"/>
    </row>
    <row r="31" spans="1:15">
      <c r="A31" s="23" t="s">
        <v>57</v>
      </c>
      <c r="B31" s="21" t="s">
        <v>61</v>
      </c>
      <c r="C31" s="37">
        <f t="shared" ref="C31:I31" si="1">C2</f>
        <v>0.92500000000000004</v>
      </c>
      <c r="D31" s="37">
        <f t="shared" si="1"/>
        <v>0.95</v>
      </c>
      <c r="E31" s="37">
        <f t="shared" si="1"/>
        <v>0.97499999999999998</v>
      </c>
      <c r="F31" s="37">
        <f t="shared" si="1"/>
        <v>1</v>
      </c>
      <c r="G31" s="37">
        <f t="shared" si="1"/>
        <v>1.0249999999999999</v>
      </c>
      <c r="H31" s="37">
        <f t="shared" si="1"/>
        <v>1.05</v>
      </c>
      <c r="I31" s="37">
        <f t="shared" si="1"/>
        <v>1.075</v>
      </c>
      <c r="K31" s="4" t="s">
        <v>64</v>
      </c>
      <c r="L31" s="5" t="s">
        <v>65</v>
      </c>
    </row>
    <row r="32" spans="1:15">
      <c r="A32" s="23" t="s">
        <v>58</v>
      </c>
      <c r="B32" s="21" t="s">
        <v>61</v>
      </c>
      <c r="C32" s="24"/>
      <c r="D32" s="24"/>
      <c r="H32" s="24"/>
      <c r="I32" s="24"/>
      <c r="K32" s="10" t="s">
        <v>62</v>
      </c>
      <c r="L32" s="11">
        <v>720</v>
      </c>
      <c r="M32" s="28" t="s">
        <v>60</v>
      </c>
    </row>
    <row r="33" spans="1:13" ht="13.5" thickBot="1">
      <c r="B33" s="24"/>
      <c r="C33" s="25"/>
      <c r="D33" s="24"/>
      <c r="E33" s="24"/>
      <c r="F33" s="24"/>
      <c r="G33" s="24"/>
      <c r="H33" s="25"/>
      <c r="I33" s="25"/>
      <c r="K33" s="14" t="s">
        <v>63</v>
      </c>
      <c r="L33" t="str">
        <f ca="1">_xll.HLV5r3.Financial.Cache.CreateEquityWingVolatilitySurface(K8:L25, A3:A22, C2:I2, C3:I22, J2:J22)</f>
        <v>Market.LIVE.EquityWingVolatilityMatrix.AUD-BHP-EquityTradingDesk</v>
      </c>
      <c r="M33" s="27"/>
    </row>
    <row r="34" spans="1:13">
      <c r="A34" s="35" t="s">
        <v>72</v>
      </c>
      <c r="B34" s="24"/>
      <c r="C34" s="25">
        <f t="array" aca="1" ref="C34:I36" ca="1">_xll.HLV5r3.Financial.Cache.GetExpiryTermStrikeValues($L$33, $A34:$A36, C$31:I$31)</f>
        <v>0.43792489027665282</v>
      </c>
      <c r="D34" s="32">
        <f ca="1"/>
        <v>0.37792989294035451</v>
      </c>
      <c r="E34" s="32">
        <f ca="1"/>
        <v>0.33142466318453501</v>
      </c>
      <c r="F34" s="32">
        <f ca="1"/>
        <v>0.32355357885380043</v>
      </c>
      <c r="G34" s="32">
        <f ca="1"/>
        <v>0.36317209910397402</v>
      </c>
      <c r="H34" s="25">
        <f ca="1"/>
        <v>0.42143975490846131</v>
      </c>
      <c r="I34" s="25">
        <f ca="1"/>
        <v>0.48232846100184035</v>
      </c>
    </row>
    <row r="35" spans="1:13">
      <c r="A35" s="35" t="s">
        <v>74</v>
      </c>
      <c r="B35" s="24"/>
      <c r="C35" s="25">
        <f ca="1"/>
        <v>0.49117030514457238</v>
      </c>
      <c r="D35" s="32">
        <f ca="1"/>
        <v>0.41103819345334403</v>
      </c>
      <c r="E35" s="32">
        <f ca="1"/>
        <v>0.34219405138915387</v>
      </c>
      <c r="F35" s="32">
        <f ca="1"/>
        <v>0.323553578843499</v>
      </c>
      <c r="G35" s="32">
        <f ca="1"/>
        <v>0.379942091178124</v>
      </c>
      <c r="H35" s="25">
        <f ca="1"/>
        <v>0.45885121142805768</v>
      </c>
      <c r="I35" s="25">
        <f ca="1"/>
        <v>0.53789337717778807</v>
      </c>
    </row>
    <row r="36" spans="1:13">
      <c r="A36" s="35" t="s">
        <v>73</v>
      </c>
      <c r="B36" s="24"/>
      <c r="C36" s="32">
        <f ca="1"/>
        <v>0.55722755141167446</v>
      </c>
      <c r="D36" s="32">
        <f ca="1"/>
        <v>0.45418368679700616</v>
      </c>
      <c r="E36" s="32">
        <f ca="1"/>
        <v>0.35874640129374902</v>
      </c>
      <c r="F36" s="32">
        <f ca="1"/>
        <v>0.32355357880995494</v>
      </c>
      <c r="G36" s="32">
        <f ca="1"/>
        <v>0.40219266900459905</v>
      </c>
      <c r="H36" s="32">
        <f ca="1"/>
        <v>0.50572183370091695</v>
      </c>
      <c r="I36" s="32">
        <f ca="1"/>
        <v>0.60582027792759041</v>
      </c>
    </row>
    <row r="37" spans="1:13">
      <c r="B37" s="24"/>
      <c r="C37" s="25"/>
      <c r="D37" s="32"/>
      <c r="E37" s="32"/>
      <c r="F37" s="32"/>
      <c r="G37" s="32"/>
      <c r="H37" s="25"/>
      <c r="I37" s="25"/>
    </row>
    <row r="38" spans="1:13">
      <c r="B38" s="24"/>
      <c r="C38" s="25"/>
      <c r="D38" s="33"/>
      <c r="E38" s="32"/>
      <c r="F38" s="32"/>
      <c r="G38" s="32"/>
      <c r="H38" s="25"/>
      <c r="I38" s="25"/>
      <c r="K38" s="25"/>
      <c r="L38" s="25"/>
    </row>
    <row r="39" spans="1:13">
      <c r="B39" s="24"/>
      <c r="C39" s="25"/>
      <c r="D39" s="32"/>
      <c r="E39" s="32"/>
      <c r="F39" s="32"/>
      <c r="G39" s="32"/>
      <c r="H39" s="25"/>
      <c r="I39" s="34"/>
      <c r="K39" s="25"/>
      <c r="L39" s="25"/>
    </row>
    <row r="40" spans="1:13">
      <c r="B40" s="24"/>
      <c r="C40" s="32"/>
      <c r="D40" s="32"/>
      <c r="E40" s="32"/>
      <c r="F40" s="32"/>
      <c r="G40" s="32"/>
      <c r="H40" s="25"/>
      <c r="I40" s="25"/>
      <c r="J40" s="25"/>
      <c r="K40" s="25"/>
      <c r="L40" s="25"/>
      <c r="M40" s="25"/>
    </row>
    <row r="41" spans="1:13"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>
      <c r="B44" s="24"/>
      <c r="C44" s="24"/>
      <c r="D44" s="24"/>
      <c r="E44" s="24"/>
      <c r="F44" s="24"/>
      <c r="G44" s="24"/>
      <c r="H44" s="25"/>
      <c r="I44" s="25"/>
      <c r="J44" s="25"/>
      <c r="K44" s="25"/>
      <c r="L44" s="25"/>
      <c r="M44" s="25"/>
    </row>
    <row r="45" spans="1:13"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>
      <c r="B48" s="24"/>
      <c r="C48" s="24"/>
      <c r="D48" s="24"/>
      <c r="E48" s="24"/>
      <c r="F48" s="24"/>
      <c r="G48" s="24"/>
      <c r="H48" s="25"/>
      <c r="I48" s="25"/>
      <c r="J48" s="25"/>
      <c r="K48" s="25"/>
      <c r="L48" s="25"/>
      <c r="M48" s="25"/>
    </row>
    <row r="49" spans="2:13"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2:13"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2:13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2:13">
      <c r="B52" s="24"/>
      <c r="C52" s="24"/>
      <c r="D52" s="24"/>
      <c r="E52" s="24"/>
      <c r="F52" s="24"/>
      <c r="G52" s="24"/>
      <c r="H52" s="25"/>
      <c r="I52" s="25"/>
      <c r="J52" s="25"/>
      <c r="K52" s="25"/>
      <c r="L52" s="25"/>
      <c r="M52" s="25"/>
    </row>
    <row r="53" spans="2:13"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2:13"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2:13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2:13">
      <c r="B57" s="2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2:13">
      <c r="B58" s="24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2:13"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2:13"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2:13"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2:13"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2:13"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2:13"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2:13"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2:13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2:13"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2:13"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2:13"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2:13"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2:13"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2:13"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2:13"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2:13"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2:13"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2:13"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2:13"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2:13"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2:13"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2:13">
      <c r="B82" s="24"/>
      <c r="C82" s="25"/>
      <c r="D82" s="25"/>
      <c r="E82" s="25"/>
      <c r="F82" s="25"/>
      <c r="G82" s="25"/>
      <c r="H82" s="25"/>
      <c r="I82" s="25"/>
      <c r="J82" s="25"/>
      <c r="M82" s="25"/>
    </row>
    <row r="83" spans="2:13">
      <c r="B83" s="24"/>
      <c r="C83" s="25"/>
      <c r="D83" s="25"/>
      <c r="E83" s="25"/>
      <c r="F83" s="25"/>
      <c r="G83" s="25"/>
      <c r="H83" s="25"/>
      <c r="I83" s="25"/>
      <c r="J83" s="25"/>
      <c r="M83" s="25"/>
    </row>
    <row r="84" spans="2:13">
      <c r="B84" s="24"/>
      <c r="C84" s="25"/>
      <c r="D84" s="25"/>
      <c r="E84" s="25"/>
      <c r="F84" s="25"/>
      <c r="G84" s="25"/>
      <c r="H84" s="25"/>
      <c r="I84" s="25"/>
    </row>
    <row r="85" spans="2:13">
      <c r="B85" s="24"/>
      <c r="C85" s="25"/>
      <c r="D85" s="25"/>
      <c r="E85" s="25"/>
      <c r="F85" s="25"/>
      <c r="G85" s="25"/>
      <c r="H85" s="25"/>
      <c r="I85" s="25"/>
    </row>
    <row r="86" spans="2:13">
      <c r="B86" s="24"/>
      <c r="C86" s="25"/>
      <c r="D86" s="25"/>
      <c r="E86" s="25"/>
      <c r="F86" s="25"/>
      <c r="G86" s="25"/>
      <c r="H86" s="25"/>
      <c r="I86" s="25"/>
    </row>
    <row r="87" spans="2:13">
      <c r="B87" s="24"/>
      <c r="C87" s="25"/>
      <c r="D87" s="25"/>
      <c r="E87" s="25"/>
      <c r="F87" s="25"/>
      <c r="G87" s="25"/>
      <c r="H87" s="25"/>
      <c r="I87" s="25"/>
    </row>
    <row r="88" spans="2:13">
      <c r="B88" s="24"/>
      <c r="C88" s="25"/>
      <c r="D88" s="25"/>
      <c r="E88" s="25"/>
      <c r="F88" s="25"/>
      <c r="G88" s="25"/>
      <c r="H88" s="25"/>
      <c r="I88" s="25"/>
    </row>
    <row r="89" spans="2:13">
      <c r="B89" s="24"/>
      <c r="C89" s="25"/>
      <c r="D89" s="25"/>
      <c r="E89" s="25"/>
      <c r="F89" s="25"/>
      <c r="G89" s="25"/>
      <c r="H89" s="25"/>
      <c r="I89" s="25"/>
    </row>
    <row r="90" spans="2:13">
      <c r="B90" s="24"/>
      <c r="C90" s="25"/>
      <c r="D90" s="25"/>
      <c r="E90" s="25"/>
      <c r="F90" s="25"/>
      <c r="G90" s="25"/>
      <c r="H90" s="25"/>
      <c r="I90" s="25"/>
    </row>
    <row r="91" spans="2:13">
      <c r="B91" s="24"/>
      <c r="C91" s="25"/>
      <c r="D91" s="25"/>
      <c r="E91" s="25"/>
      <c r="F91" s="25"/>
      <c r="G91" s="25"/>
      <c r="H91" s="25"/>
      <c r="I91" s="25"/>
    </row>
    <row r="92" spans="2:13">
      <c r="B92" s="24"/>
      <c r="C92" s="25"/>
      <c r="D92" s="25"/>
      <c r="E92" s="25"/>
      <c r="F92" s="25"/>
      <c r="G92" s="25"/>
      <c r="H92" s="25"/>
      <c r="I92" s="25"/>
    </row>
    <row r="93" spans="2:13">
      <c r="B93" s="24"/>
      <c r="C93" s="25"/>
      <c r="D93" s="25"/>
      <c r="E93" s="25"/>
      <c r="F93" s="25"/>
      <c r="G93" s="25"/>
      <c r="H93" s="25"/>
      <c r="I93" s="25"/>
    </row>
    <row r="94" spans="2:13">
      <c r="B94" s="24"/>
      <c r="C94" s="25"/>
      <c r="D94" s="25"/>
      <c r="E94" s="25"/>
      <c r="F94" s="25"/>
      <c r="G94" s="25"/>
      <c r="H94" s="25"/>
      <c r="I94" s="25"/>
    </row>
    <row r="95" spans="2:13">
      <c r="B95" s="24"/>
      <c r="C95" s="25"/>
      <c r="D95" s="25"/>
      <c r="E95" s="25"/>
      <c r="F95" s="25"/>
      <c r="G95" s="25"/>
      <c r="H95" s="25"/>
      <c r="I95" s="25"/>
    </row>
    <row r="96" spans="2:13">
      <c r="B96" s="24"/>
      <c r="C96" s="25"/>
      <c r="D96" s="25"/>
      <c r="E96" s="25"/>
      <c r="F96" s="25"/>
      <c r="G96" s="25"/>
      <c r="H96" s="25"/>
      <c r="I96" s="25"/>
    </row>
    <row r="97" spans="2:9">
      <c r="B97" s="24"/>
      <c r="C97" s="25"/>
      <c r="D97" s="25"/>
      <c r="E97" s="25"/>
      <c r="F97" s="25"/>
      <c r="G97" s="25"/>
      <c r="H97" s="25"/>
      <c r="I97" s="25"/>
    </row>
    <row r="98" spans="2:9">
      <c r="B98" s="24"/>
      <c r="C98" s="25"/>
      <c r="D98" s="25"/>
      <c r="E98" s="25"/>
      <c r="F98" s="25"/>
      <c r="G98" s="25"/>
      <c r="H98" s="25"/>
      <c r="I98" s="25"/>
    </row>
    <row r="99" spans="2:9">
      <c r="B99" s="24"/>
      <c r="C99" s="25"/>
      <c r="D99" s="25"/>
      <c r="E99" s="25"/>
      <c r="F99" s="25"/>
      <c r="G99" s="25"/>
      <c r="H99" s="25"/>
      <c r="I99" s="25"/>
    </row>
    <row r="100" spans="2:9">
      <c r="B100" s="24"/>
      <c r="C100" s="25"/>
      <c r="D100" s="25"/>
      <c r="E100" s="25"/>
      <c r="F100" s="25"/>
      <c r="G100" s="25"/>
      <c r="H100" s="25"/>
      <c r="I100" s="25"/>
    </row>
    <row r="101" spans="2:9">
      <c r="B101" s="24"/>
      <c r="C101" s="25"/>
      <c r="D101" s="25"/>
      <c r="E101" s="25"/>
      <c r="F101" s="25"/>
      <c r="G101" s="25"/>
      <c r="H101" s="25"/>
      <c r="I101" s="25"/>
    </row>
    <row r="102" spans="2:9">
      <c r="B102" s="24"/>
      <c r="C102" s="25"/>
      <c r="D102" s="25"/>
      <c r="E102" s="25"/>
      <c r="F102" s="25"/>
      <c r="G102" s="25"/>
      <c r="H102" s="25"/>
      <c r="I102" s="25"/>
    </row>
    <row r="103" spans="2:9">
      <c r="B103" s="24"/>
      <c r="C103" s="25"/>
      <c r="D103" s="25"/>
      <c r="E103" s="25"/>
      <c r="F103" s="25"/>
      <c r="G103" s="25"/>
      <c r="H103" s="25"/>
      <c r="I103" s="25"/>
    </row>
    <row r="104" spans="2:9">
      <c r="B104" s="24"/>
      <c r="C104" s="25"/>
      <c r="D104" s="25"/>
      <c r="E104" s="25"/>
      <c r="F104" s="25"/>
      <c r="G104" s="25"/>
      <c r="H104" s="25"/>
      <c r="I104" s="25"/>
    </row>
    <row r="105" spans="2:9">
      <c r="B105" s="24"/>
      <c r="C105" s="25"/>
      <c r="D105" s="25"/>
      <c r="E105" s="25"/>
      <c r="F105" s="25"/>
      <c r="G105" s="25"/>
      <c r="H105" s="25"/>
      <c r="I105" s="25"/>
    </row>
    <row r="106" spans="2:9">
      <c r="B106" s="24"/>
      <c r="C106" s="25"/>
      <c r="D106" s="25"/>
      <c r="E106" s="25"/>
      <c r="F106" s="25"/>
      <c r="G106" s="25"/>
      <c r="H106" s="25"/>
      <c r="I106" s="25"/>
    </row>
    <row r="107" spans="2:9">
      <c r="B107" s="24"/>
      <c r="C107" s="25"/>
      <c r="D107" s="25"/>
      <c r="E107" s="25"/>
      <c r="F107" s="25"/>
      <c r="G107" s="25"/>
      <c r="H107" s="25"/>
      <c r="I107" s="25"/>
    </row>
    <row r="108" spans="2:9">
      <c r="B108" s="24"/>
      <c r="C108" s="25"/>
      <c r="D108" s="25"/>
      <c r="E108" s="25"/>
      <c r="F108" s="25"/>
      <c r="G108" s="25"/>
      <c r="H108" s="25"/>
      <c r="I108" s="25"/>
    </row>
    <row r="109" spans="2:9">
      <c r="B109" s="24"/>
      <c r="C109" s="25"/>
      <c r="D109" s="25"/>
      <c r="E109" s="25"/>
      <c r="F109" s="25"/>
      <c r="G109" s="25"/>
      <c r="H109" s="25"/>
      <c r="I109" s="25"/>
    </row>
    <row r="110" spans="2:9">
      <c r="B110" s="24"/>
      <c r="C110" s="25"/>
      <c r="D110" s="25"/>
      <c r="E110" s="25"/>
      <c r="F110" s="25"/>
      <c r="G110" s="25"/>
      <c r="H110" s="25"/>
      <c r="I110" s="25"/>
    </row>
    <row r="111" spans="2:9">
      <c r="B111" s="24"/>
      <c r="C111" s="25"/>
      <c r="D111" s="25"/>
      <c r="E111" s="25"/>
      <c r="F111" s="25"/>
      <c r="G111" s="25"/>
      <c r="H111" s="25"/>
      <c r="I111" s="25"/>
    </row>
    <row r="112" spans="2:9">
      <c r="B112" s="24"/>
      <c r="C112" s="25"/>
      <c r="D112" s="25"/>
      <c r="E112" s="25"/>
      <c r="F112" s="25"/>
      <c r="G112" s="25"/>
      <c r="H112" s="25"/>
      <c r="I112" s="25"/>
    </row>
    <row r="113" spans="2:9">
      <c r="B113" s="24"/>
      <c r="C113" s="25"/>
      <c r="D113" s="25"/>
      <c r="E113" s="25"/>
      <c r="F113" s="25"/>
      <c r="G113" s="25"/>
      <c r="H113" s="25"/>
      <c r="I113" s="25"/>
    </row>
    <row r="114" spans="2:9">
      <c r="B114" s="24"/>
      <c r="C114" s="25"/>
      <c r="D114" s="25"/>
      <c r="E114" s="25"/>
      <c r="F114" s="25"/>
      <c r="G114" s="25"/>
      <c r="H114" s="25"/>
      <c r="I114" s="25"/>
    </row>
    <row r="115" spans="2:9">
      <c r="B115" s="24"/>
      <c r="C115" s="25"/>
      <c r="D115" s="25"/>
      <c r="E115" s="25"/>
      <c r="F115" s="25"/>
      <c r="G115" s="25"/>
      <c r="H115" s="25"/>
      <c r="I115" s="25"/>
    </row>
    <row r="116" spans="2:9">
      <c r="B116" s="24"/>
      <c r="C116" s="25"/>
      <c r="D116" s="25"/>
      <c r="E116" s="25"/>
      <c r="F116" s="25"/>
      <c r="G116" s="25"/>
      <c r="H116" s="25"/>
      <c r="I116" s="25"/>
    </row>
    <row r="117" spans="2:9">
      <c r="B117" s="24"/>
      <c r="C117" s="25"/>
      <c r="D117" s="25"/>
      <c r="E117" s="25"/>
      <c r="F117" s="25"/>
      <c r="G117" s="25"/>
      <c r="H117" s="25"/>
      <c r="I117" s="25"/>
    </row>
    <row r="118" spans="2:9">
      <c r="B118" s="24"/>
      <c r="C118" s="25"/>
      <c r="D118" s="25"/>
      <c r="E118" s="25"/>
      <c r="F118" s="25"/>
      <c r="G118" s="25"/>
      <c r="H118" s="25"/>
      <c r="I118" s="25"/>
    </row>
    <row r="119" spans="2:9">
      <c r="B119" s="24"/>
      <c r="C119" s="25"/>
      <c r="D119" s="25"/>
      <c r="E119" s="25"/>
      <c r="F119" s="25"/>
      <c r="G119" s="25"/>
      <c r="H119" s="25"/>
      <c r="I119" s="25"/>
    </row>
    <row r="120" spans="2:9">
      <c r="B120" s="24"/>
      <c r="C120" s="25"/>
      <c r="D120" s="25"/>
      <c r="E120" s="25"/>
      <c r="F120" s="25"/>
      <c r="G120" s="25"/>
      <c r="H120" s="25"/>
      <c r="I120" s="25"/>
    </row>
    <row r="121" spans="2:9">
      <c r="B121" s="24"/>
      <c r="C121" s="25"/>
      <c r="D121" s="25"/>
      <c r="E121" s="25"/>
      <c r="F121" s="25"/>
      <c r="G121" s="25"/>
      <c r="H121" s="25"/>
      <c r="I121" s="25"/>
    </row>
    <row r="122" spans="2:9">
      <c r="B122" s="24"/>
      <c r="C122" s="25"/>
      <c r="D122" s="25"/>
      <c r="E122" s="25"/>
      <c r="F122" s="25"/>
      <c r="G122" s="25"/>
      <c r="H122" s="25"/>
      <c r="I122" s="25"/>
    </row>
    <row r="123" spans="2:9">
      <c r="B123" s="24"/>
      <c r="C123" s="25"/>
      <c r="D123" s="25"/>
      <c r="E123" s="25"/>
      <c r="F123" s="25"/>
      <c r="G123" s="25"/>
      <c r="H123" s="25"/>
      <c r="I123" s="25"/>
    </row>
    <row r="124" spans="2:9">
      <c r="B124" s="24"/>
      <c r="C124" s="25"/>
      <c r="D124" s="25"/>
      <c r="E124" s="25"/>
      <c r="F124" s="25"/>
      <c r="G124" s="25"/>
      <c r="H124" s="25"/>
      <c r="I124" s="25"/>
    </row>
    <row r="125" spans="2:9">
      <c r="B125" s="24"/>
      <c r="C125" s="25"/>
      <c r="D125" s="25"/>
      <c r="E125" s="25"/>
      <c r="F125" s="25"/>
      <c r="G125" s="25"/>
      <c r="H125" s="25"/>
      <c r="I125" s="25"/>
    </row>
    <row r="126" spans="2:9">
      <c r="B126" s="24"/>
      <c r="C126" s="25"/>
      <c r="D126" s="25"/>
      <c r="E126" s="25"/>
      <c r="F126" s="25"/>
      <c r="G126" s="25"/>
      <c r="H126" s="25"/>
      <c r="I126" s="25"/>
    </row>
    <row r="127" spans="2:9">
      <c r="B127" s="24"/>
      <c r="C127" s="25"/>
      <c r="D127" s="25"/>
      <c r="E127" s="25"/>
      <c r="F127" s="25"/>
      <c r="G127" s="25"/>
      <c r="H127" s="25"/>
      <c r="I127" s="25"/>
    </row>
    <row r="128" spans="2:9">
      <c r="B128" s="24"/>
      <c r="C128" s="25"/>
      <c r="D128" s="25"/>
      <c r="E128" s="25"/>
      <c r="F128" s="25"/>
      <c r="G128" s="25"/>
      <c r="H128" s="25"/>
      <c r="I128" s="25"/>
    </row>
    <row r="129" spans="2:9">
      <c r="B129" s="24"/>
      <c r="C129" s="25"/>
      <c r="D129" s="25"/>
      <c r="E129" s="25"/>
      <c r="F129" s="25"/>
      <c r="G129" s="25"/>
      <c r="H129" s="25"/>
      <c r="I129" s="25"/>
    </row>
    <row r="130" spans="2:9">
      <c r="B130" s="24"/>
      <c r="C130" s="25"/>
      <c r="D130" s="25"/>
      <c r="E130" s="25"/>
      <c r="F130" s="25"/>
      <c r="G130" s="25"/>
      <c r="H130" s="25"/>
      <c r="I130" s="25"/>
    </row>
    <row r="131" spans="2:9">
      <c r="B131" s="24"/>
      <c r="C131" s="25"/>
      <c r="D131" s="25"/>
      <c r="E131" s="25"/>
      <c r="F131" s="25"/>
      <c r="G131" s="25"/>
      <c r="H131" s="25"/>
      <c r="I131" s="25"/>
    </row>
    <row r="132" spans="2:9">
      <c r="B132" s="24"/>
      <c r="C132" s="25"/>
      <c r="D132" s="25"/>
      <c r="E132" s="25"/>
      <c r="F132" s="25"/>
      <c r="G132" s="25"/>
      <c r="H132" s="25"/>
      <c r="I132" s="25"/>
    </row>
    <row r="133" spans="2:9">
      <c r="B133" s="24"/>
      <c r="C133" s="25"/>
      <c r="D133" s="25"/>
      <c r="E133" s="25"/>
      <c r="F133" s="25"/>
      <c r="G133" s="25"/>
      <c r="H133" s="25"/>
      <c r="I133" s="25"/>
    </row>
    <row r="134" spans="2:9">
      <c r="B134" s="24"/>
      <c r="C134" s="25"/>
      <c r="D134" s="25"/>
      <c r="E134" s="25"/>
      <c r="F134" s="25"/>
      <c r="G134" s="25"/>
      <c r="H134" s="25"/>
      <c r="I134" s="25"/>
    </row>
    <row r="135" spans="2:9">
      <c r="B135" s="24"/>
      <c r="C135" s="26"/>
      <c r="D135" s="26"/>
      <c r="E135" s="26"/>
      <c r="F135" s="26"/>
      <c r="G135" s="26"/>
      <c r="H135" s="26"/>
      <c r="I135" s="26"/>
    </row>
    <row r="136" spans="2:9">
      <c r="B136" s="24"/>
      <c r="C136" s="26"/>
      <c r="D136" s="26"/>
      <c r="E136" s="26"/>
      <c r="F136" s="26"/>
      <c r="G136" s="26"/>
      <c r="H136" s="26"/>
      <c r="I136" s="26"/>
    </row>
    <row r="137" spans="2:9">
      <c r="B137" s="24"/>
      <c r="C137" s="26"/>
      <c r="D137" s="26"/>
      <c r="E137" s="26"/>
      <c r="F137" s="26"/>
      <c r="G137" s="26"/>
      <c r="H137" s="26"/>
      <c r="I137" s="26"/>
    </row>
    <row r="138" spans="2:9">
      <c r="B138" s="24"/>
      <c r="C138" s="26"/>
      <c r="D138" s="26"/>
      <c r="E138" s="26"/>
      <c r="F138" s="26"/>
      <c r="G138" s="26"/>
      <c r="H138" s="26"/>
      <c r="I138" s="26"/>
    </row>
    <row r="139" spans="2:9">
      <c r="B139" s="24"/>
      <c r="C139" s="26"/>
      <c r="D139" s="26"/>
      <c r="E139" s="26"/>
      <c r="F139" s="26"/>
      <c r="G139" s="26"/>
      <c r="H139" s="26"/>
      <c r="I139" s="26"/>
    </row>
    <row r="140" spans="2:9">
      <c r="B140" s="24"/>
      <c r="C140" s="26"/>
      <c r="D140" s="26"/>
      <c r="E140" s="26"/>
      <c r="F140" s="26"/>
      <c r="G140" s="26"/>
      <c r="H140" s="26"/>
      <c r="I140" s="26"/>
    </row>
    <row r="141" spans="2:9">
      <c r="B141" s="24"/>
      <c r="C141" s="26"/>
      <c r="D141" s="26"/>
      <c r="E141" s="26"/>
      <c r="F141" s="26"/>
      <c r="G141" s="26"/>
      <c r="H141" s="26"/>
      <c r="I141" s="26"/>
    </row>
    <row r="142" spans="2:9">
      <c r="B142" s="24"/>
      <c r="C142" s="26"/>
      <c r="D142" s="26"/>
      <c r="E142" s="26"/>
      <c r="F142" s="26"/>
      <c r="G142" s="26"/>
      <c r="H142" s="26"/>
      <c r="I142" s="26"/>
    </row>
    <row r="143" spans="2:9">
      <c r="B143" s="24"/>
      <c r="C143" s="24"/>
      <c r="D143" s="24"/>
      <c r="E143" s="24"/>
      <c r="F143" s="24"/>
      <c r="G143" s="24"/>
      <c r="H143" s="24"/>
      <c r="I143" s="24"/>
    </row>
    <row r="144" spans="2:9">
      <c r="B144" s="24"/>
      <c r="C144" s="24"/>
      <c r="D144" s="24"/>
      <c r="E144" s="24"/>
      <c r="F144" s="24"/>
      <c r="G144" s="24"/>
      <c r="H144" s="24"/>
      <c r="I144" s="24"/>
    </row>
    <row r="145" spans="2:9">
      <c r="B145" s="24"/>
      <c r="C145" s="24"/>
      <c r="D145" s="24"/>
      <c r="E145" s="24"/>
      <c r="F145" s="24"/>
      <c r="G145" s="24"/>
      <c r="H145" s="24"/>
      <c r="I145" s="24"/>
    </row>
    <row r="146" spans="2:9">
      <c r="B146" s="24"/>
      <c r="C146" s="24"/>
      <c r="D146" s="24"/>
      <c r="E146" s="24"/>
      <c r="F146" s="24"/>
      <c r="G146" s="24"/>
      <c r="H146" s="24"/>
      <c r="I146" s="24"/>
    </row>
    <row r="147" spans="2:9">
      <c r="B147" s="24"/>
      <c r="C147" s="24"/>
      <c r="D147" s="24"/>
      <c r="E147" s="24"/>
      <c r="F147" s="24"/>
      <c r="G147" s="24"/>
      <c r="H147" s="24"/>
      <c r="I147" s="24"/>
    </row>
    <row r="148" spans="2:9">
      <c r="B148" s="24"/>
      <c r="C148" s="24"/>
      <c r="D148" s="24"/>
      <c r="E148" s="24"/>
      <c r="F148" s="24"/>
      <c r="G148" s="24"/>
      <c r="H148" s="24"/>
      <c r="I148" s="24"/>
    </row>
    <row r="149" spans="2:9">
      <c r="B149" s="24"/>
      <c r="C149" s="24"/>
      <c r="D149" s="24"/>
      <c r="E149" s="24"/>
      <c r="F149" s="24"/>
      <c r="G149" s="24"/>
      <c r="H149" s="24"/>
      <c r="I149" s="24"/>
    </row>
  </sheetData>
  <dataValidations disablePrompts="1" count="1">
    <dataValidation type="list" allowBlank="1" showInputMessage="1" showErrorMessage="1" sqref="L16" xr:uid="{00000000-0002-0000-0000-000000000000}">
      <formula1>"Linear,Wing, Default, SABR"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2019-06-24T06:15:37Z</dcterms:modified>
</cp:coreProperties>
</file>