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Equities\"/>
    </mc:Choice>
  </mc:AlternateContent>
  <xr:revisionPtr revIDLastSave="0" documentId="13_ncr:1_{61BE79FE-C740-4EB6-ADC2-BCDAFB3139DC}" xr6:coauthVersionLast="43" xr6:coauthVersionMax="43" xr10:uidLastSave="{00000000-0000-0000-0000-000000000000}"/>
  <bookViews>
    <workbookView xWindow="2415" yWindow="0" windowWidth="26370" windowHeight="148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ivams">Sheet3!$I$2:$I$10</definedName>
    <definedName name="divdates">Sheet3!$J$2:$J$10</definedName>
    <definedName name="zerdates">Sheet3!$B$2:$B$56</definedName>
    <definedName name="zerrates">Sheet3!$C$2:$C$56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22" i="1"/>
  <c r="N22" i="2"/>
  <c r="E23" i="1"/>
  <c r="E19" i="1"/>
  <c r="N23" i="2"/>
  <c r="H21" i="1"/>
  <c r="E22" i="2"/>
  <c r="F27" i="1"/>
  <c r="M22" i="2"/>
  <c r="E26" i="1"/>
  <c r="W14" i="2"/>
  <c r="G23" i="1"/>
  <c r="E21" i="1"/>
  <c r="I14" i="2"/>
  <c r="H18" i="1"/>
  <c r="P22" i="2"/>
  <c r="K22" i="2"/>
  <c r="K23" i="2" s="1"/>
  <c r="H22" i="1"/>
  <c r="S14" i="2"/>
  <c r="H25" i="1"/>
  <c r="F21" i="1"/>
  <c r="H14" i="2"/>
  <c r="H24" i="1"/>
  <c r="G22" i="1"/>
  <c r="F22" i="2"/>
  <c r="F20" i="1"/>
  <c r="AA22" i="2"/>
  <c r="K14" i="2"/>
  <c r="G22" i="2"/>
  <c r="G23" i="2" s="1"/>
  <c r="F24" i="1"/>
  <c r="H22" i="2"/>
  <c r="F25" i="1"/>
  <c r="U22" i="2"/>
  <c r="U23" i="2" s="1"/>
  <c r="Q22" i="2"/>
  <c r="Q23" i="2" s="1"/>
  <c r="X22" i="2"/>
  <c r="O22" i="2"/>
  <c r="F28" i="1"/>
  <c r="R22" i="2"/>
  <c r="H19" i="1"/>
  <c r="X14" i="2"/>
  <c r="H23" i="1"/>
  <c r="F14" i="2"/>
  <c r="F15" i="2" s="1"/>
  <c r="J22" i="2"/>
  <c r="C14" i="2"/>
  <c r="V22" i="2"/>
  <c r="G19" i="1"/>
  <c r="W22" i="2"/>
  <c r="W23" i="2" s="1"/>
  <c r="G20" i="1"/>
  <c r="Q14" i="2"/>
  <c r="Q15" i="2" s="1"/>
  <c r="R14" i="2"/>
  <c r="M14" i="2"/>
  <c r="L14" i="2"/>
  <c r="O14" i="2"/>
  <c r="P14" i="2"/>
  <c r="T14" i="2"/>
  <c r="F23" i="1"/>
  <c r="G24" i="1"/>
  <c r="H27" i="1"/>
  <c r="T22" i="2"/>
  <c r="N14" i="2"/>
  <c r="F19" i="1"/>
  <c r="G27" i="1"/>
  <c r="C22" i="2"/>
  <c r="C23" i="2" s="1"/>
  <c r="E18" i="1"/>
  <c r="S22" i="2"/>
  <c r="G28" i="1"/>
  <c r="G18" i="1"/>
  <c r="E24" i="1"/>
  <c r="H20" i="1"/>
  <c r="V14" i="2"/>
  <c r="E28" i="1"/>
  <c r="E27" i="1"/>
  <c r="H26" i="1"/>
  <c r="D14" i="2"/>
  <c r="D15" i="2" s="1"/>
  <c r="F22" i="1"/>
  <c r="G21" i="1"/>
  <c r="H23" i="2"/>
  <c r="Y14" i="2"/>
  <c r="Y15" i="2" s="1"/>
  <c r="Y22" i="2"/>
  <c r="Z22" i="2"/>
  <c r="Z23" i="2" s="1"/>
  <c r="B18" i="1"/>
  <c r="L22" i="2"/>
  <c r="H28" i="1"/>
  <c r="G14" i="2"/>
  <c r="G25" i="1"/>
  <c r="Z14" i="2"/>
  <c r="D23" i="2"/>
  <c r="U14" i="2"/>
  <c r="G26" i="1"/>
  <c r="E20" i="1"/>
  <c r="J14" i="2"/>
  <c r="J15" i="2" s="1"/>
  <c r="E14" i="2"/>
  <c r="F26" i="1"/>
  <c r="E25" i="1"/>
  <c r="F18" i="1"/>
  <c r="AA14" i="2"/>
  <c r="I22" i="2"/>
  <c r="M23" i="2"/>
  <c r="E15" i="2"/>
  <c r="O15" i="2"/>
  <c r="AA15" i="2"/>
  <c r="V23" i="2"/>
  <c r="AA23" i="2"/>
  <c r="J23" i="2"/>
  <c r="F23" i="2"/>
  <c r="G15" i="2"/>
  <c r="E23" i="2"/>
  <c r="R23" i="2"/>
  <c r="Y23" i="2"/>
  <c r="S23" i="2"/>
  <c r="S15" i="2"/>
  <c r="I15" i="2"/>
  <c r="N15" i="2"/>
  <c r="O13" i="2" l="1"/>
  <c r="I23" i="2"/>
  <c r="W15" i="2"/>
  <c r="R15" i="2"/>
  <c r="L23" i="2"/>
  <c r="V15" i="2"/>
  <c r="T23" i="2"/>
  <c r="O23" i="2"/>
  <c r="K15" i="2"/>
  <c r="L15" i="2"/>
  <c r="H15" i="2"/>
  <c r="P23" i="2"/>
  <c r="C15" i="2"/>
  <c r="T15" i="2"/>
  <c r="X23" i="2"/>
  <c r="P15" i="2"/>
  <c r="U15" i="2"/>
  <c r="Z15" i="2"/>
  <c r="M15" i="2"/>
  <c r="X15" i="2"/>
</calcChain>
</file>

<file path=xl/sharedStrings.xml><?xml version="1.0" encoding="utf-8"?>
<sst xmlns="http://schemas.openxmlformats.org/spreadsheetml/2006/main" count="50" uniqueCount="34">
  <si>
    <t>today</t>
  </si>
  <si>
    <t>spot</t>
  </si>
  <si>
    <t>strike</t>
  </si>
  <si>
    <t>sig</t>
  </si>
  <si>
    <t>expDate</t>
  </si>
  <si>
    <t>sPay</t>
  </si>
  <si>
    <t>sStyle</t>
  </si>
  <si>
    <t>nGrid</t>
  </si>
  <si>
    <t>tStep</t>
  </si>
  <si>
    <t>C</t>
  </si>
  <si>
    <t>E</t>
  </si>
  <si>
    <t>DIVS</t>
  </si>
  <si>
    <t>zero</t>
  </si>
  <si>
    <t>expiry</t>
  </si>
  <si>
    <t>C,E</t>
  </si>
  <si>
    <t>C A</t>
  </si>
  <si>
    <t>P E</t>
  </si>
  <si>
    <t>P A</t>
  </si>
  <si>
    <t>A</t>
  </si>
  <si>
    <t>Offset Days</t>
  </si>
  <si>
    <t>Offset Date</t>
  </si>
  <si>
    <t>Curve Rate</t>
  </si>
  <si>
    <t>Raw Amount</t>
  </si>
  <si>
    <t>ExDividend Data</t>
  </si>
  <si>
    <t>Strike</t>
  </si>
  <si>
    <t>1M</t>
  </si>
  <si>
    <t>vol(%)</t>
  </si>
  <si>
    <t>23-Apr-2009</t>
  </si>
  <si>
    <t>call</t>
  </si>
  <si>
    <t>put</t>
  </si>
  <si>
    <t>impvol</t>
  </si>
  <si>
    <t>1Y</t>
  </si>
  <si>
    <t>23-Mar-2010</t>
  </si>
  <si>
    <t>=Price($B$2, $B$3, $B$4, $B$5, B6, $B$7, $B$8, $B$9, $B$10, $F$2:$F$12, $E$2:$E$12, $I$2:$I$3, $H$2:$H$3)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</si>
</sst>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2" borderId="0" xfId="0" applyFill="1" applyAlignment="1">
      <alignment horizontal="center" vertical="top" wrapText="1"/>
    </xf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2" borderId="0" xfId="0" applyFont="1" applyFill="1" applyBorder="1"/>
    <xf numFmtId="0" fontId="0" fillId="0" borderId="0" xfId="0" quotePrefix="1"/>
    <xf numFmtId="0" fontId="3" fillId="2" borderId="11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J25" sqref="J25"/>
    </sheetView>
  </sheetViews>
  <sheetFormatPr defaultRowHeight="12.75" x14ac:dyDescent="0.2"/>
  <cols>
    <col min="2" max="2" width="9.28515625" bestFit="1" customWidth="1"/>
    <col min="5" max="5" width="9.42578125" bestFit="1" customWidth="1"/>
  </cols>
  <sheetData>
    <row r="1" spans="1:15" x14ac:dyDescent="0.2">
      <c r="E1" t="s">
        <v>11</v>
      </c>
      <c r="H1" t="s">
        <v>12</v>
      </c>
    </row>
    <row r="2" spans="1:15" x14ac:dyDescent="0.2">
      <c r="A2" t="s">
        <v>0</v>
      </c>
      <c r="B2" s="1">
        <v>39916</v>
      </c>
      <c r="E2" s="1">
        <v>40007</v>
      </c>
      <c r="F2">
        <v>3</v>
      </c>
      <c r="H2" s="1">
        <v>39990</v>
      </c>
      <c r="I2">
        <v>0.02</v>
      </c>
    </row>
    <row r="3" spans="1:15" x14ac:dyDescent="0.2">
      <c r="A3" t="s">
        <v>1</v>
      </c>
      <c r="B3">
        <v>100</v>
      </c>
      <c r="E3" s="1">
        <v>40372</v>
      </c>
      <c r="F3">
        <v>3</v>
      </c>
      <c r="H3" s="1">
        <v>40355</v>
      </c>
      <c r="I3">
        <v>0.02</v>
      </c>
    </row>
    <row r="4" spans="1:15" x14ac:dyDescent="0.2">
      <c r="A4" t="s">
        <v>2</v>
      </c>
      <c r="B4">
        <v>99</v>
      </c>
      <c r="E4" s="1">
        <v>40737</v>
      </c>
      <c r="F4">
        <v>3</v>
      </c>
    </row>
    <row r="5" spans="1:15" x14ac:dyDescent="0.2">
      <c r="A5" t="s">
        <v>3</v>
      </c>
      <c r="B5">
        <v>0.1</v>
      </c>
      <c r="E5" s="1">
        <v>41103</v>
      </c>
      <c r="F5">
        <v>3</v>
      </c>
    </row>
    <row r="6" spans="1:15" x14ac:dyDescent="0.2">
      <c r="A6" t="s">
        <v>4</v>
      </c>
      <c r="B6" s="1">
        <v>40281</v>
      </c>
      <c r="E6" s="1">
        <v>41468</v>
      </c>
      <c r="F6">
        <v>3</v>
      </c>
    </row>
    <row r="7" spans="1:15" x14ac:dyDescent="0.2">
      <c r="A7" t="s">
        <v>5</v>
      </c>
      <c r="B7" t="s">
        <v>9</v>
      </c>
      <c r="E7" s="1">
        <v>41833</v>
      </c>
      <c r="F7">
        <v>3</v>
      </c>
    </row>
    <row r="8" spans="1:15" x14ac:dyDescent="0.2">
      <c r="A8" t="s">
        <v>6</v>
      </c>
      <c r="B8" t="s">
        <v>10</v>
      </c>
      <c r="E8" s="1">
        <v>42198</v>
      </c>
      <c r="F8">
        <v>3</v>
      </c>
    </row>
    <row r="9" spans="1:15" x14ac:dyDescent="0.2">
      <c r="A9" t="s">
        <v>7</v>
      </c>
      <c r="B9">
        <v>80</v>
      </c>
      <c r="E9" s="1">
        <v>42564</v>
      </c>
      <c r="F9">
        <v>3</v>
      </c>
      <c r="L9">
        <v>0.05</v>
      </c>
    </row>
    <row r="10" spans="1:15" x14ac:dyDescent="0.2">
      <c r="A10" t="s">
        <v>8</v>
      </c>
      <c r="B10">
        <v>0.01</v>
      </c>
      <c r="E10" s="1">
        <v>42929</v>
      </c>
      <c r="F10">
        <v>3</v>
      </c>
    </row>
    <row r="11" spans="1:15" x14ac:dyDescent="0.2">
      <c r="E11" s="1">
        <v>43294</v>
      </c>
      <c r="F11">
        <v>3</v>
      </c>
      <c r="L11" t="s">
        <v>14</v>
      </c>
      <c r="M11" t="s">
        <v>15</v>
      </c>
      <c r="N11" t="s">
        <v>16</v>
      </c>
      <c r="O11" t="s">
        <v>17</v>
      </c>
    </row>
    <row r="12" spans="1:15" x14ac:dyDescent="0.2">
      <c r="E12" s="1">
        <v>43659</v>
      </c>
      <c r="F12">
        <v>3</v>
      </c>
      <c r="L12">
        <v>3.9106267865935074</v>
      </c>
      <c r="M12">
        <v>3.9781260490775256</v>
      </c>
      <c r="N12">
        <v>3.9302169321046674</v>
      </c>
      <c r="O12">
        <v>4.1756242957679834</v>
      </c>
    </row>
    <row r="13" spans="1:15" x14ac:dyDescent="0.2">
      <c r="L13">
        <v>4.9870689265713777</v>
      </c>
      <c r="M13">
        <v>5.2438288331396752</v>
      </c>
      <c r="N13">
        <v>6.0026546473277129</v>
      </c>
      <c r="O13">
        <v>6.4694278633924052</v>
      </c>
    </row>
    <row r="14" spans="1:15" x14ac:dyDescent="0.2">
      <c r="L14">
        <v>5.7527202495149101</v>
      </c>
      <c r="M14">
        <v>6.1299072015059535</v>
      </c>
      <c r="N14">
        <v>7.7250242881400499</v>
      </c>
      <c r="O14">
        <v>8.2970294735981049</v>
      </c>
    </row>
    <row r="15" spans="1:15" x14ac:dyDescent="0.2">
      <c r="A15" s="21" t="s">
        <v>33</v>
      </c>
      <c r="L15">
        <v>6.3709551569099414</v>
      </c>
      <c r="M15">
        <v>6.8303758791664659</v>
      </c>
      <c r="N15">
        <v>9.2687706798464262</v>
      </c>
      <c r="O15">
        <v>9.8895946364761205</v>
      </c>
    </row>
    <row r="16" spans="1:15" x14ac:dyDescent="0.2">
      <c r="L16">
        <v>6.8564643498585429</v>
      </c>
      <c r="M16">
        <v>7.3997017587673009</v>
      </c>
      <c r="N16">
        <v>10.654949357102529</v>
      </c>
      <c r="O16">
        <v>11.310995310094592</v>
      </c>
    </row>
    <row r="17" spans="2:15" x14ac:dyDescent="0.2">
      <c r="D17" t="s">
        <v>13</v>
      </c>
      <c r="E17" t="s">
        <v>14</v>
      </c>
      <c r="F17" t="s">
        <v>15</v>
      </c>
      <c r="G17" t="s">
        <v>16</v>
      </c>
      <c r="H17" t="s">
        <v>17</v>
      </c>
      <c r="L17">
        <v>7.2422248142085017</v>
      </c>
      <c r="M17">
        <v>7.8675051712580935</v>
      </c>
      <c r="N17">
        <v>11.920809282654721</v>
      </c>
      <c r="O17">
        <v>12.596676791652413</v>
      </c>
    </row>
    <row r="18" spans="2:15" x14ac:dyDescent="0.2">
      <c r="B18">
        <f>_xll.HLV5r3.Analytics.Equity.GetEquityImpliedVol(E18,$B$2, $B$3, $B$4, 0.15, D18, "C", "E", $B$9, $B$10, $F$2:$F$12, $E$2:$E$12, $I$2:$I$3, $H$2:$H$3)</f>
        <v>0.10000022844696974</v>
      </c>
      <c r="D18" s="1">
        <v>40281</v>
      </c>
      <c r="E18">
        <f>_xll.HLV5r3.Analytics.Equity.GetEquityPrice($B$2, $B$3, $B$4, $B$5, D18, "C", "E", $B$9, $B$10, $F$2:$F$12, $E$2:$E$12, $I$2:$I$3, $H$2:$H$3)</f>
        <v>5.5881771921825614</v>
      </c>
      <c r="F18">
        <f>_xll.HLV5r3.Analytics.Equity.GetEquityPrice($B$2, $B$3, $B$4, $B$5, D18, "C", "A", $B$9, $B$10, $F$2:$F$12, $E$2:$E$12, $I$2:$I$3, $H$2:$H$3)</f>
        <v>5.5881771921825614</v>
      </c>
      <c r="G18">
        <f>_xll.HLV5r3.Analytics.Equity.GetEquityPrice($B$2, $B$3, $B$4, $B$5, D18, "P", "E", $B$9, $B$10, $F$2:$F$12, $E$2:$E$12, $I$2:$I$3, $H$2:$H$3)</f>
        <v>2.6225988509108906</v>
      </c>
      <c r="H18">
        <f>_xll.HLV5r3.Analytics.Equity.GetEquityPrice($B$2, $B$3, $B$4, $B$5, D18, "P", "A", $B$9, $B$10, $F$2:$F$12, $E$2:$E$12, $I$2:$I$3, $H$2:$H$3)</f>
        <v>2.7769853710278127</v>
      </c>
      <c r="L18">
        <v>7.5518562391561064</v>
      </c>
      <c r="M18">
        <v>8.2523504495958591</v>
      </c>
      <c r="N18">
        <v>13.088229383943764</v>
      </c>
      <c r="O18">
        <v>13.78695746010396</v>
      </c>
    </row>
    <row r="19" spans="2:15" x14ac:dyDescent="0.2">
      <c r="D19" s="1">
        <v>40646</v>
      </c>
      <c r="E19">
        <f>_xll.HLV5r3.Analytics.Equity.GetEquityPrice($B$2, $B$3, $B$4, $B$5, D19, "C", "E", $B$9, $B$10, $F$2:$F$12, $E$2:$E$12, $I$2:$I$3, $H$2:$H$3)</f>
        <v>8.3010023154624797</v>
      </c>
      <c r="F19">
        <f>_xll.HLV5r3.Analytics.Equity.GetEquityPrice($B$2, $B$3, $B$4, $B$5, D19, "C", "A", $B$9, $B$10, $F$2:$F$12, $E$2:$E$12, $I$2:$I$3, $H$2:$H$3)</f>
        <v>8.3010023154624797</v>
      </c>
      <c r="G19">
        <f>_xll.HLV5r3.Analytics.Equity.GetEquityPrice($B$2, $B$3, $B$4, $B$5, D19, "P", "E", $B$9, $B$10, $F$2:$F$12, $E$2:$E$12, $I$2:$I$3, $H$2:$H$3)</f>
        <v>3.408423317520175</v>
      </c>
      <c r="H19">
        <f>_xll.HLV5r3.Analytics.Equity.GetEquityPrice($B$2, $B$3, $B$4, $B$5, D19, "P", "A", $B$9, $B$10, $F$2:$F$12, $E$2:$E$12, $I$2:$I$3, $H$2:$H$3)</f>
        <v>3.7568664283315507</v>
      </c>
      <c r="L19">
        <v>7.8592704912719666</v>
      </c>
      <c r="M19">
        <v>8.6434274301228573</v>
      </c>
      <c r="N19">
        <v>14.209169579223449</v>
      </c>
      <c r="O19">
        <v>14.923310126673652</v>
      </c>
    </row>
    <row r="20" spans="2:15" x14ac:dyDescent="0.2">
      <c r="D20" s="1">
        <v>41012</v>
      </c>
      <c r="E20">
        <f>_xll.HLV5r3.Analytics.Equity.GetEquityPrice($B$2, $B$3, $B$4, $B$5, D20, "C", "E", $B$9, $B$10, $F$2:$F$12, $E$2:$E$12, $I$2:$I$3, $H$2:$H$3)</f>
        <v>10.624901643448009</v>
      </c>
      <c r="F20">
        <f>_xll.HLV5r3.Analytics.Equity.GetEquityPrice($B$2, $B$3, $B$4, $B$5, D20, "C", "A", $B$9, $B$10, $F$2:$F$12, $E$2:$E$12, $I$2:$I$3, $H$2:$H$3)</f>
        <v>10.624901643448009</v>
      </c>
      <c r="G20">
        <f>_xll.HLV5r3.Analytics.Equity.GetEquityPrice($B$2, $B$3, $B$4, $B$5, D20, "P", "E", $B$9, $B$10, $F$2:$F$12, $E$2:$E$12, $I$2:$I$3, $H$2:$H$3)</f>
        <v>3.8380061780570642</v>
      </c>
      <c r="H20">
        <f>_xll.HLV5r3.Analytics.Equity.GetEquityPrice($B$2, $B$3, $B$4, $B$5, D20, "P", "A", $B$9, $B$10, $F$2:$F$12, $E$2:$E$12, $I$2:$I$3, $H$2:$H$3)</f>
        <v>4.3945123909146808</v>
      </c>
      <c r="L20">
        <v>8.1516313352897605</v>
      </c>
      <c r="M20">
        <v>9.0108746626607008</v>
      </c>
      <c r="N20">
        <v>15.287918794074983</v>
      </c>
      <c r="O20">
        <v>16.009499572252839</v>
      </c>
    </row>
    <row r="21" spans="2:15" x14ac:dyDescent="0.2">
      <c r="D21" s="1">
        <v>41377</v>
      </c>
      <c r="E21">
        <f>_xll.HLV5r3.Analytics.Equity.GetEquityPrice($B$2, $B$3, $B$4, $B$5, D21, "C", "E", $B$9, $B$10, $F$2:$F$12, $E$2:$E$12, $I$2:$I$3, $H$2:$H$3)</f>
        <v>12.732436201320487</v>
      </c>
      <c r="F21">
        <f>_xll.HLV5r3.Analytics.Equity.GetEquityPrice($B$2, $B$3, $B$4, $B$5, D21, "C", "A", $B$9, $B$10, $F$2:$F$12, $E$2:$E$12, $I$2:$I$3, $H$2:$H$3)</f>
        <v>12.732436201320487</v>
      </c>
      <c r="G21">
        <f>_xll.HLV5r3.Analytics.Equity.GetEquityPrice($B$2, $B$3, $B$4, $B$5, D21, "P", "E", $B$9, $B$10, $F$2:$F$12, $E$2:$E$12, $I$2:$I$3, $H$2:$H$3)</f>
        <v>4.093505793221345</v>
      </c>
      <c r="H21">
        <f>_xll.HLV5r3.Analytics.Equity.GetEquityPrice($B$2, $B$3, $B$4, $B$5, D21, "P", "A", $B$9, $B$10, $F$2:$F$12, $E$2:$E$12, $I$2:$I$3, $H$2:$H$3)</f>
        <v>4.8558539190576209</v>
      </c>
      <c r="L21">
        <v>8.4202905074555066</v>
      </c>
      <c r="M21">
        <v>9.3441078960723516</v>
      </c>
      <c r="N21">
        <v>16.324935518878572</v>
      </c>
      <c r="O21">
        <v>17.044862388252618</v>
      </c>
    </row>
    <row r="22" spans="2:15" x14ac:dyDescent="0.2">
      <c r="D22" s="1">
        <v>41742</v>
      </c>
      <c r="E22">
        <f>_xll.HLV5r3.Analytics.Equity.GetEquityPrice($B$2, $B$3, $B$4, $B$5, D22, "C", "E", $B$9, $B$10, $F$2:$F$12, $E$2:$E$12, $I$2:$I$3, $H$2:$H$3)</f>
        <v>14.70110402489958</v>
      </c>
      <c r="F22">
        <f>_xll.HLV5r3.Analytics.Equity.GetEquityPrice($B$2, $B$3, $B$4, $B$5, D22, "C", "A", $B$9, $B$10, $F$2:$F$12, $E$2:$E$12, $I$2:$I$3, $H$2:$H$3)</f>
        <v>14.70110402489958</v>
      </c>
      <c r="G22">
        <f>_xll.HLV5r3.Analytics.Equity.GetEquityPrice($B$2, $B$3, $B$4, $B$5, D22, "P", "E", $B$9, $B$10, $F$2:$F$12, $E$2:$E$12, $I$2:$I$3, $H$2:$H$3)</f>
        <v>4.2464529069425492</v>
      </c>
      <c r="H22">
        <f>_xll.HLV5r3.Analytics.Equity.GetEquityPrice($B$2, $B$3, $B$4, $B$5, D22, "P", "A", $B$9, $B$10, $F$2:$F$12, $E$2:$E$12, $I$2:$I$3, $H$2:$H$3)</f>
        <v>5.2178119134366394</v>
      </c>
      <c r="L22">
        <v>8.6497167591002047</v>
      </c>
      <c r="M22">
        <v>9.6339447607697242</v>
      </c>
      <c r="N22">
        <v>17.302818123101542</v>
      </c>
      <c r="O22">
        <v>18.024927940848613</v>
      </c>
    </row>
    <row r="23" spans="2:15" x14ac:dyDescent="0.2">
      <c r="D23" s="1">
        <v>42107</v>
      </c>
      <c r="E23">
        <f>_xll.HLV5r3.Analytics.Equity.GetEquityPrice($B$2, $B$3, $B$4, $B$5, D23, "C", "E", $B$9, $B$10, $F$2:$F$12, $E$2:$E$12, $I$2:$I$3, $H$2:$H$3)</f>
        <v>16.566851933424587</v>
      </c>
      <c r="F23">
        <f>_xll.HLV5r3.Analytics.Equity.GetEquityPrice($B$2, $B$3, $B$4, $B$5, D23, "C", "A", $B$9, $B$10, $F$2:$F$12, $E$2:$E$12, $I$2:$I$3, $H$2:$H$3)</f>
        <v>16.566851933424587</v>
      </c>
      <c r="G23">
        <f>_xll.HLV5r3.Analytics.Equity.GetEquityPrice($B$2, $B$3, $B$4, $B$5, D23, "P", "E", $B$9, $B$10, $F$2:$F$12, $E$2:$E$12, $I$2:$I$3, $H$2:$H$3)</f>
        <v>4.3320713797353614</v>
      </c>
      <c r="H23">
        <f>_xll.HLV5r3.Analytics.Equity.GetEquityPrice($B$2, $B$3, $B$4, $B$5, D23, "P", "A", $B$9, $B$10, $F$2:$F$12, $E$2:$E$12, $I$2:$I$3, $H$2:$H$3)</f>
        <v>5.5200036851248822</v>
      </c>
    </row>
    <row r="24" spans="2:15" x14ac:dyDescent="0.2">
      <c r="D24" s="1">
        <v>42473</v>
      </c>
      <c r="E24">
        <f>_xll.HLV5r3.Analytics.Equity.GetEquityPrice($B$2, $B$3, $B$4, $B$5, D24, "C", "E", $B$9, $B$10, $F$2:$F$12, $E$2:$E$12, $I$2:$I$3, $H$2:$H$3)</f>
        <v>18.355651319828908</v>
      </c>
      <c r="F24">
        <f>_xll.HLV5r3.Analytics.Equity.GetEquityPrice($B$2, $B$3, $B$4, $B$5, D24, "C", "A", $B$9, $B$10, $F$2:$F$12, $E$2:$E$12, $I$2:$I$3, $H$2:$H$3)</f>
        <v>18.355651319828908</v>
      </c>
      <c r="G24">
        <f>_xll.HLV5r3.Analytics.Equity.GetEquityPrice($B$2, $B$3, $B$4, $B$5, D24, "P", "E", $B$9, $B$10, $F$2:$F$12, $E$2:$E$12, $I$2:$I$3, $H$2:$H$3)</f>
        <v>4.370888745129065</v>
      </c>
      <c r="H24">
        <f>_xll.HLV5r3.Analytics.Equity.GetEquityPrice($B$2, $B$3, $B$4, $B$5, D24, "P", "A", $B$9, $B$10, $F$2:$F$12, $E$2:$E$12, $I$2:$I$3, $H$2:$H$3)</f>
        <v>5.7672076486402286</v>
      </c>
    </row>
    <row r="25" spans="2:15" x14ac:dyDescent="0.2">
      <c r="D25" s="1">
        <v>42838</v>
      </c>
      <c r="E25">
        <f>_xll.HLV5r3.Analytics.Equity.GetEquityPrice($B$2, $B$3, $B$4, $B$5, D25, "C", "E", $B$9, $B$10, $F$2:$F$12, $E$2:$E$12, $I$2:$I$3, $H$2:$H$3)</f>
        <v>20.071462713082603</v>
      </c>
      <c r="F25">
        <f>_xll.HLV5r3.Analytics.Equity.GetEquityPrice($B$2, $B$3, $B$4, $B$5, D25, "C", "A", $B$9, $B$10, $F$2:$F$12, $E$2:$E$12, $I$2:$I$3, $H$2:$H$3)</f>
        <v>20.071462713082603</v>
      </c>
      <c r="G25">
        <f>_xll.HLV5r3.Analytics.Equity.GetEquityPrice($B$2, $B$3, $B$4, $B$5, D25, "P", "E", $B$9, $B$10, $F$2:$F$12, $E$2:$E$12, $I$2:$I$3, $H$2:$H$3)</f>
        <v>4.3757311696945207</v>
      </c>
      <c r="H25">
        <f>_xll.HLV5r3.Analytics.Equity.GetEquityPrice($B$2, $B$3, $B$4, $B$5, D25, "P", "A", $B$9, $B$10, $F$2:$F$12, $E$2:$E$12, $I$2:$I$3, $H$2:$H$3)</f>
        <v>5.9697763345979826</v>
      </c>
    </row>
    <row r="26" spans="2:15" x14ac:dyDescent="0.2">
      <c r="D26" s="1">
        <v>43203</v>
      </c>
      <c r="E26">
        <f>_xll.HLV5r3.Analytics.Equity.GetEquityPrice($B$2, $B$3, $B$4, $B$5, D26, "C", "E", $B$9, $B$10, $F$2:$F$12, $E$2:$E$12, $I$2:$I$3, $H$2:$H$3)</f>
        <v>21.728747455409867</v>
      </c>
      <c r="F26">
        <f>_xll.HLV5r3.Analytics.Equity.GetEquityPrice($B$2, $B$3, $B$4, $B$5, D26, "C", "A", $B$9, $B$10, $F$2:$F$12, $E$2:$E$12, $I$2:$I$3, $H$2:$H$3)</f>
        <v>21.728747455409867</v>
      </c>
      <c r="G26">
        <f>_xll.HLV5r3.Analytics.Equity.GetEquityPrice($B$2, $B$3, $B$4, $B$5, D26, "P", "E", $B$9, $B$10, $F$2:$F$12, $E$2:$E$12, $I$2:$I$3, $H$2:$H$3)</f>
        <v>4.3555494481106516</v>
      </c>
      <c r="H26">
        <f>_xll.HLV5r3.Analytics.Equity.GetEquityPrice($B$2, $B$3, $B$4, $B$5, D26, "P", "A", $B$9, $B$10, $F$2:$F$12, $E$2:$E$12, $I$2:$I$3, $H$2:$H$3)</f>
        <v>6.1385283171647984</v>
      </c>
    </row>
    <row r="27" spans="2:15" x14ac:dyDescent="0.2">
      <c r="D27" s="1">
        <v>43568</v>
      </c>
      <c r="E27">
        <f>_xll.HLV5r3.Analytics.Equity.GetEquityPrice($B$2, $B$3, $B$4, $B$5, D27, "C", "E", $B$9, $B$10, $F$2:$F$12, $E$2:$E$12, $I$2:$I$3, $H$2:$H$3)</f>
        <v>23.334382973059689</v>
      </c>
      <c r="F27">
        <f>_xll.HLV5r3.Analytics.Equity.GetEquityPrice($B$2, $B$3, $B$4, $B$5, D27, "C", "A", $B$9, $B$10, $F$2:$F$12, $E$2:$E$12, $I$2:$I$3, $H$2:$H$3)</f>
        <v>23.334382973059689</v>
      </c>
      <c r="G27">
        <f>_xll.HLV5r3.Analytics.Equity.GetEquityPrice($B$2, $B$3, $B$4, $B$5, D27, "P", "E", $B$9, $B$10, $F$2:$F$12, $E$2:$E$12, $I$2:$I$3, $H$2:$H$3)</f>
        <v>4.316552793289925</v>
      </c>
      <c r="H27">
        <f>_xll.HLV5r3.Analytics.Equity.GetEquityPrice($B$2, $B$3, $B$4, $B$5, D27, "P", "A", $B$9, $B$10, $F$2:$F$12, $E$2:$E$12, $I$2:$I$3, $H$2:$H$3)</f>
        <v>6.2816043658427905</v>
      </c>
    </row>
    <row r="28" spans="2:15" x14ac:dyDescent="0.2">
      <c r="D28" s="1">
        <v>43934</v>
      </c>
      <c r="E28">
        <f>_xll.HLV5r3.Analytics.Equity.GetEquityPrice($B$2, $B$3, $B$4, $B$5, D28, "C", "E", $B$9, $B$10, $F$2:$F$12, $E$2:$E$12, $I$2:$I$3, $H$2:$H$3)</f>
        <v>24.897771978232658</v>
      </c>
      <c r="F28">
        <f>_xll.HLV5r3.Analytics.Equity.GetEquityPrice($B$2, $B$3, $B$4, $B$5, D28, "C", "A", $B$9, $B$10, $F$2:$F$12, $E$2:$E$12, $I$2:$I$3, $H$2:$H$3)</f>
        <v>24.897771978232658</v>
      </c>
      <c r="G28">
        <f>_xll.HLV5r3.Analytics.Equity.GetEquityPrice($B$2, $B$3, $B$4, $B$5, D28, "P", "E", $B$9, $B$10, $F$2:$F$12, $E$2:$E$12, $I$2:$I$3, $H$2:$H$3)</f>
        <v>4.2631148662527369</v>
      </c>
      <c r="H28">
        <f>_xll.HLV5r3.Analytics.Equity.GetEquityPrice($B$2, $B$3, $B$4, $B$5, D28, "P", "A", $B$9, $B$10, $F$2:$F$12, $E$2:$E$12, $I$2:$I$3, $H$2:$H$3)</f>
        <v>6.4072338924458707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23"/>
  <sheetViews>
    <sheetView workbookViewId="0">
      <selection activeCell="F36" sqref="F36"/>
    </sheetView>
  </sheetViews>
  <sheetFormatPr defaultRowHeight="12.75" x14ac:dyDescent="0.2"/>
  <cols>
    <col min="2" max="2" width="9.28515625" bestFit="1" customWidth="1"/>
  </cols>
  <sheetData>
    <row r="2" spans="1:39" x14ac:dyDescent="0.2">
      <c r="A2" t="s">
        <v>0</v>
      </c>
      <c r="B2" s="1">
        <v>39895</v>
      </c>
    </row>
    <row r="3" spans="1:39" x14ac:dyDescent="0.2">
      <c r="A3" t="s">
        <v>1</v>
      </c>
      <c r="B3">
        <v>33.32</v>
      </c>
    </row>
    <row r="4" spans="1:39" x14ac:dyDescent="0.2">
      <c r="A4" t="s">
        <v>6</v>
      </c>
      <c r="B4" s="2" t="s">
        <v>18</v>
      </c>
    </row>
    <row r="5" spans="1:39" x14ac:dyDescent="0.2">
      <c r="A5" t="s">
        <v>7</v>
      </c>
      <c r="B5">
        <v>80</v>
      </c>
    </row>
    <row r="6" spans="1:39" x14ac:dyDescent="0.2">
      <c r="A6" t="s">
        <v>8</v>
      </c>
      <c r="B6">
        <v>0.01</v>
      </c>
    </row>
    <row r="9" spans="1:39" ht="13.5" thickBot="1" x14ac:dyDescent="0.25">
      <c r="A9" s="22" t="s">
        <v>24</v>
      </c>
      <c r="B9" s="23" t="s">
        <v>24</v>
      </c>
      <c r="C9" s="4">
        <v>19.989999999999998</v>
      </c>
      <c r="D9" s="4">
        <v>23.32</v>
      </c>
      <c r="E9" s="4">
        <v>24.99</v>
      </c>
      <c r="F9" s="4">
        <v>26.66</v>
      </c>
      <c r="G9" s="4">
        <v>28.32</v>
      </c>
      <c r="H9" s="4">
        <v>29.16</v>
      </c>
      <c r="I9" s="4">
        <v>29.99</v>
      </c>
      <c r="J9" s="4">
        <v>30.65</v>
      </c>
      <c r="K9" s="4">
        <v>31.32</v>
      </c>
      <c r="L9" s="4">
        <v>31.65</v>
      </c>
      <c r="M9" s="4">
        <v>31.99</v>
      </c>
      <c r="N9" s="4">
        <v>32.65</v>
      </c>
      <c r="O9" s="4">
        <v>33.32</v>
      </c>
      <c r="P9" s="4">
        <v>33.99</v>
      </c>
      <c r="Q9" s="4">
        <v>34.65</v>
      </c>
      <c r="R9" s="4">
        <v>34.99</v>
      </c>
      <c r="S9" s="4">
        <v>35.32</v>
      </c>
      <c r="T9" s="4">
        <v>35.99</v>
      </c>
      <c r="U9" s="4">
        <v>36.65</v>
      </c>
      <c r="V9" s="4">
        <v>37.49</v>
      </c>
      <c r="W9" s="4">
        <v>38.32</v>
      </c>
      <c r="X9" s="4">
        <v>39.979999999999997</v>
      </c>
      <c r="Y9" s="4">
        <v>41.65</v>
      </c>
      <c r="Z9" s="4">
        <v>43.32</v>
      </c>
      <c r="AA9" s="4">
        <v>46.65</v>
      </c>
      <c r="AB9" s="4">
        <v>48.31</v>
      </c>
      <c r="AC9" s="4">
        <v>49.98</v>
      </c>
      <c r="AD9" s="4">
        <v>51.65</v>
      </c>
      <c r="AE9" s="4">
        <v>53.31</v>
      </c>
      <c r="AF9" s="4">
        <v>54.98</v>
      </c>
      <c r="AG9" s="4">
        <v>56.64</v>
      </c>
      <c r="AH9" s="4">
        <v>58.31</v>
      </c>
      <c r="AI9" s="4">
        <v>59.98</v>
      </c>
      <c r="AJ9" s="4">
        <v>61.64</v>
      </c>
      <c r="AK9" s="4">
        <v>63.31</v>
      </c>
      <c r="AL9" s="4">
        <v>64.97</v>
      </c>
      <c r="AM9" s="4">
        <v>66.64</v>
      </c>
    </row>
    <row r="10" spans="1:39" x14ac:dyDescent="0.2">
      <c r="A10" s="5" t="s">
        <v>25</v>
      </c>
      <c r="B10" s="6" t="s">
        <v>26</v>
      </c>
      <c r="C10" s="7">
        <v>83.74</v>
      </c>
      <c r="D10" s="8">
        <v>75.14</v>
      </c>
      <c r="E10" s="8">
        <v>70.97</v>
      </c>
      <c r="F10" s="8">
        <v>66.91</v>
      </c>
      <c r="G10" s="8">
        <v>63.11</v>
      </c>
      <c r="H10" s="8">
        <v>61.3</v>
      </c>
      <c r="I10" s="8">
        <v>59.57</v>
      </c>
      <c r="J10" s="8">
        <v>58.23</v>
      </c>
      <c r="K10" s="8">
        <v>56.9</v>
      </c>
      <c r="L10" s="8">
        <v>56.26</v>
      </c>
      <c r="M10" s="8">
        <v>55.61</v>
      </c>
      <c r="N10" s="8">
        <v>54.39</v>
      </c>
      <c r="O10" s="8">
        <v>53.21</v>
      </c>
      <c r="P10" s="8">
        <v>52.09</v>
      </c>
      <c r="Q10" s="8">
        <v>51.08</v>
      </c>
      <c r="R10" s="8">
        <v>50.6</v>
      </c>
      <c r="S10" s="8">
        <v>50.15</v>
      </c>
      <c r="T10" s="8">
        <v>49.33</v>
      </c>
      <c r="U10" s="8">
        <v>48.64</v>
      </c>
      <c r="V10" s="8">
        <v>47.92</v>
      </c>
      <c r="W10" s="8">
        <v>47.38</v>
      </c>
      <c r="X10" s="8">
        <v>46.71</v>
      </c>
      <c r="Y10" s="8">
        <v>46.57</v>
      </c>
      <c r="Z10" s="8">
        <v>46.86</v>
      </c>
      <c r="AA10" s="8">
        <v>48.4</v>
      </c>
      <c r="AB10" s="8">
        <v>49.28</v>
      </c>
      <c r="AC10" s="8">
        <v>50.07</v>
      </c>
      <c r="AD10" s="8">
        <v>50.78</v>
      </c>
      <c r="AE10" s="8">
        <v>51.41</v>
      </c>
      <c r="AF10" s="8">
        <v>51.98</v>
      </c>
      <c r="AG10" s="8">
        <v>52.49</v>
      </c>
      <c r="AH10" s="8">
        <v>52.96</v>
      </c>
      <c r="AI10" s="8">
        <v>53.38</v>
      </c>
      <c r="AJ10" s="8">
        <v>53.76</v>
      </c>
      <c r="AK10" s="8">
        <v>54.12</v>
      </c>
      <c r="AL10" s="8">
        <v>54.45</v>
      </c>
      <c r="AM10" s="9">
        <v>54.75</v>
      </c>
    </row>
    <row r="11" spans="1:39" ht="13.5" customHeight="1" x14ac:dyDescent="0.2">
      <c r="A11" s="10" t="s">
        <v>27</v>
      </c>
      <c r="B11" s="11" t="s">
        <v>28</v>
      </c>
      <c r="C11" s="12">
        <v>13.43</v>
      </c>
      <c r="D11">
        <v>10.19</v>
      </c>
      <c r="E11">
        <v>8.61</v>
      </c>
      <c r="F11">
        <v>7.09</v>
      </c>
      <c r="G11">
        <v>5.64</v>
      </c>
      <c r="H11">
        <v>4.95</v>
      </c>
      <c r="I11">
        <v>4.3</v>
      </c>
      <c r="J11">
        <v>3.81</v>
      </c>
      <c r="K11">
        <v>3.34</v>
      </c>
      <c r="L11">
        <v>3.11</v>
      </c>
      <c r="M11">
        <v>2.89</v>
      </c>
      <c r="N11">
        <v>2.48</v>
      </c>
      <c r="O11">
        <v>2.1</v>
      </c>
      <c r="P11" s="19">
        <v>1.76</v>
      </c>
      <c r="Q11" s="19">
        <v>1.46</v>
      </c>
      <c r="R11" s="19">
        <v>1.32</v>
      </c>
      <c r="S11" s="19">
        <v>1.19</v>
      </c>
      <c r="T11" s="19">
        <v>0.96</v>
      </c>
      <c r="U11" s="19">
        <v>0.76</v>
      </c>
      <c r="V11" s="19">
        <v>0.56999999999999995</v>
      </c>
      <c r="W11" s="19">
        <v>0.42</v>
      </c>
      <c r="X11" s="19">
        <v>0.22</v>
      </c>
      <c r="Y11" s="19">
        <v>0.11</v>
      </c>
      <c r="Z11" s="19">
        <v>0.06</v>
      </c>
      <c r="AA11" s="19">
        <v>0.02</v>
      </c>
      <c r="AB11">
        <v>0.01</v>
      </c>
      <c r="AC11">
        <v>0.01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3">
        <v>0</v>
      </c>
    </row>
    <row r="12" spans="1:39" x14ac:dyDescent="0.2">
      <c r="A12" s="10"/>
      <c r="B12" s="11" t="s">
        <v>29</v>
      </c>
      <c r="C12" s="17">
        <v>0.04</v>
      </c>
      <c r="D12" s="18">
        <v>0.13</v>
      </c>
      <c r="E12" s="18">
        <v>0.22</v>
      </c>
      <c r="F12" s="18">
        <v>0.35</v>
      </c>
      <c r="G12" s="18">
        <v>0.56999999999999995</v>
      </c>
      <c r="H12" s="18">
        <v>0.71</v>
      </c>
      <c r="I12" s="18">
        <v>0.89</v>
      </c>
      <c r="J12" s="18">
        <v>1.06</v>
      </c>
      <c r="K12" s="18">
        <v>1.25</v>
      </c>
      <c r="L12" s="18">
        <v>1.36</v>
      </c>
      <c r="M12" s="18">
        <v>1.47</v>
      </c>
      <c r="N12" s="18">
        <v>1.72</v>
      </c>
      <c r="O12" s="15">
        <v>2.0099999999999998</v>
      </c>
      <c r="P12" s="15">
        <v>2.33</v>
      </c>
      <c r="Q12" s="15">
        <v>2.69</v>
      </c>
      <c r="R12" s="15">
        <v>2.89</v>
      </c>
      <c r="S12" s="15">
        <v>3.09</v>
      </c>
      <c r="T12" s="15">
        <v>3.53</v>
      </c>
      <c r="U12" s="15">
        <v>3.99</v>
      </c>
      <c r="V12" s="15">
        <v>4.63</v>
      </c>
      <c r="W12" s="15">
        <v>5.31</v>
      </c>
      <c r="X12" s="15">
        <v>6.77</v>
      </c>
      <c r="Y12" s="15">
        <v>8.33</v>
      </c>
      <c r="Z12" s="15">
        <v>9.94</v>
      </c>
      <c r="AA12" s="15">
        <v>13.22</v>
      </c>
      <c r="AB12" s="15">
        <v>14.87</v>
      </c>
      <c r="AC12" s="15">
        <v>16.53</v>
      </c>
      <c r="AD12" s="15">
        <v>18.190000000000001</v>
      </c>
      <c r="AE12" s="15">
        <v>19.84</v>
      </c>
      <c r="AF12" s="15">
        <v>21.51</v>
      </c>
      <c r="AG12" s="15">
        <v>23.16</v>
      </c>
      <c r="AH12" s="15">
        <v>24.83</v>
      </c>
      <c r="AI12" s="15">
        <v>26.49</v>
      </c>
      <c r="AJ12" s="15">
        <v>28.15</v>
      </c>
      <c r="AK12" s="15">
        <v>29.82</v>
      </c>
      <c r="AL12" s="15">
        <v>31.47</v>
      </c>
      <c r="AM12" s="16">
        <v>33.14</v>
      </c>
    </row>
    <row r="13" spans="1:39" x14ac:dyDescent="0.2">
      <c r="O13">
        <f>0.5*(N14+P14)</f>
        <v>0.52904175645175133</v>
      </c>
    </row>
    <row r="14" spans="1:39" x14ac:dyDescent="0.2">
      <c r="B14" s="20" t="s">
        <v>30</v>
      </c>
      <c r="C14">
        <f>_xll.HLV5r3.Analytics.Equity.GetEquityImpliedVol(C12,$B$2, $B$3, C9, C10/100, $A11, "P", "A", $B$5, $B$6,divams,divdates,zerrates,zerdates)</f>
        <v>0.83104221803828993</v>
      </c>
      <c r="D14">
        <f>_xll.HLV5r3.Analytics.Equity.GetEquityImpliedVol(D12,$B$2, $B$3, D9, D10/100, $A11, "P", "A", $B$5, $B$6,divams,divdates,zerrates,zerdates)</f>
        <v>0.74815174063494527</v>
      </c>
      <c r="E14">
        <f>_xll.HLV5r3.Analytics.Equity.GetEquityImpliedVol(E12,$B$2, $B$3, E9, E10/100, $A11, "P", "A", $B$5, $B$6,divams,divdates,zerrates,zerdates)</f>
        <v>0.7083227748039661</v>
      </c>
      <c r="F14">
        <f>_xll.HLV5r3.Analytics.Equity.GetEquityImpliedVol(F12,$B$2, $B$3, F9, F10/100, $A11, "P", "A", $B$5, $B$6,divams,divdates,zerrates,zerdates)</f>
        <v>0.66401333130793183</v>
      </c>
      <c r="G14">
        <f>_xll.HLV5r3.Analytics.Equity.GetEquityImpliedVol(G12,$B$2, $B$3, G9, G10/100, $A11, "P", "A", $B$5, $B$6,divams,divdates,zerrates,zerdates)</f>
        <v>0.63052365520149267</v>
      </c>
      <c r="H14">
        <f>_xll.HLV5r3.Analytics.Equity.GetEquityImpliedVol(H12,$B$2, $B$3, H9, H10/100, $A11, "P", "A", $B$5, $B$6,divams,divdates,zerrates,zerdates)</f>
        <v>0.60940182879183091</v>
      </c>
      <c r="I14">
        <f>_xll.HLV5r3.Analytics.Equity.GetEquityImpliedVol(I12,$B$2, $B$3, I9, I10/100, $A11, "P", "A", $B$5, $B$6,divams,divdates,zerrates,zerdates)</f>
        <v>0.59237505138723012</v>
      </c>
      <c r="J14">
        <f>_xll.HLV5r3.Analytics.Equity.GetEquityImpliedVol(J12,$B$2, $B$3, J9, J10/100, $A11, "P", "A", $B$5, $B$6,divams,divdates,zerrates,zerdates)</f>
        <v>0.5824478068097878</v>
      </c>
      <c r="K14">
        <f>_xll.HLV5r3.Analytics.Equity.GetEquityImpliedVol(K12,$B$2, $B$3, K9, K10/100, $A11, "P", "A", $B$5, $B$6,divams,divdates,zerrates,zerdates)</f>
        <v>0.56599151047784024</v>
      </c>
      <c r="L14">
        <f>_xll.HLV5r3.Analytics.Equity.GetEquityImpliedVol(L12,$B$2, $B$3, L9, L10/100, $A11, "P", "A", $B$5, $B$6,divams,divdates,zerrates,zerdates)</f>
        <v>0.56273582066092165</v>
      </c>
      <c r="M14">
        <f>_xll.HLV5r3.Analytics.Equity.GetEquityImpliedVol(M12,$B$2, $B$3, M9, M10/100, $A11, "P", "A", $B$5, $B$6,divams,divdates,zerrates,zerdates)</f>
        <v>0.55265459884077062</v>
      </c>
      <c r="N14">
        <f>_xll.HLV5r3.Analytics.Equity.GetEquityImpliedVol(N12,$B$2, $B$3, N9, N10/100, $A11, "P", "A", $B$5, $B$6,divams,divdates,zerrates,zerdates)</f>
        <v>0.54105150754963927</v>
      </c>
      <c r="O14">
        <f>_xll.HLV5r3.Analytics.Equity.GetEquityImpliedVol(O12,$B$2, $B$3, O9, O10/100, $A11, "P", "A", $B$5, $B$6,divams,divdates,zerrates,zerdates)</f>
        <v>0.52817212551870396</v>
      </c>
      <c r="P14">
        <f>_xll.HLV5r3.Analytics.Equity.GetEquityImpliedVol(P12,$B$2, $B$3, P9, P10/100, $A11, "P", "A", $B$5, $B$6,divams,divdates,zerrates,zerdates)</f>
        <v>0.5170320053538634</v>
      </c>
      <c r="Q14">
        <f>_xll.HLV5r3.Analytics.Equity.GetEquityImpliedVol(Q12,$B$2, $B$3, Q9, Q10/100, $A11, "P", "A", $B$5, $B$6,divams,divdates,zerrates,zerdates)</f>
        <v>0.50725783133880009</v>
      </c>
      <c r="R14">
        <f>_xll.HLV5r3.Analytics.Equity.GetEquityImpliedVol(R12,$B$2, $B$3, R9, R10/100, $A11, "P", "A", $B$5, $B$6,divams,divdates,zerrates,zerdates)</f>
        <v>0.50305342691879329</v>
      </c>
      <c r="S14">
        <f>_xll.HLV5r3.Analytics.Equity.GetEquityImpliedVol(S12,$B$2, $B$3, S9, S10/100, $A11, "P", "A", $B$5, $B$6,divams,divdates,zerrates,zerdates)</f>
        <v>0.49667756970446592</v>
      </c>
      <c r="T14">
        <f>_xll.HLV5r3.Analytics.Equity.GetEquityImpliedVol(T12,$B$2, $B$3, T9, T10/100, $A11, "P", "A", $B$5, $B$6,divams,divdates,zerrates,zerdates)</f>
        <v>0.48960549393571268</v>
      </c>
      <c r="U14">
        <f>_xll.HLV5r3.Analytics.Equity.GetEquityImpliedVol(U12,$B$2, $B$3, U9, U10/100, $A11, "P", "A", $B$5, $B$6,divams,divdates,zerrates,zerdates)</f>
        <v>0.47983391472537246</v>
      </c>
      <c r="V14">
        <f>_xll.HLV5r3.Analytics.Equity.GetEquityImpliedVol(V12,$B$2, $B$3, V9, V10/100, $A11, "P", "A", $B$5, $B$6,divams,divdates,zerrates,zerdates)</f>
        <v>0.46983020516834123</v>
      </c>
      <c r="W14">
        <f>_xll.HLV5r3.Analytics.Equity.GetEquityImpliedVol(W12,$B$2, $B$3, W9, W10/100, $A11, "P", "A", $B$5, $B$6,divams,divdates,zerrates,zerdates)</f>
        <v>0.46190189686453392</v>
      </c>
      <c r="X14">
        <f>_xll.HLV5r3.Analytics.Equity.GetEquityImpliedVol(X12,$B$2, $B$3, X9, X10/100, $A11, "P", "A", $B$5, $B$6,divams,divdates,zerrates,zerdates)</f>
        <v>0.44373113926222479</v>
      </c>
      <c r="Y14">
        <f>_xll.HLV5r3.Analytics.Equity.GetEquityImpliedVol(Y12,$B$2, $B$3, Y9, Y10/100, $A11, "P", "A", $B$5, $B$6,divams,divdates,zerrates,zerdates)</f>
        <v>0.37656308845629194</v>
      </c>
      <c r="Z14" t="e">
        <f>_xll.HLV5r3.Analytics.Equity.GetEquityImpliedVol(Z12,$B$2, $B$3, Z9, Z10/100, $A11, "P", "A", $B$5, $B$6,divams,divdates,zerrates,zerdates)</f>
        <v>#VALUE!</v>
      </c>
      <c r="AA14">
        <f>_xll.HLV5r3.Analytics.Equity.GetEquityImpliedVol(AA12,$B$2, $B$3, AA9, AA10/100, $A11, "P", "A", $B$5, $B$6,divams,divdates,zerrates,zerdates)</f>
        <v>0</v>
      </c>
    </row>
    <row r="15" spans="1:39" x14ac:dyDescent="0.2">
      <c r="C15">
        <f>_xll.HLV5r3.Analytics.Equity.GetEquityPrice($B$2, $B$3, C9, C14, $A11, "P", "A", $B$5, $B$6,divams,divdates,zerrates,zerdates)</f>
        <v>4.000021732124881E-2</v>
      </c>
      <c r="D15">
        <f>_xll.HLV5r3.Analytics.Equity.GetEquityPrice($B$2, $B$3, D9, D14, $A11, "P", "A", $B$5, $B$6,divams,divdates,zerrates,zerdates)</f>
        <v>0.13000017563691157</v>
      </c>
      <c r="E15">
        <f>_xll.HLV5r3.Analytics.Equity.GetEquityPrice($B$2, $B$3, E9, E14, $A11, "P", "A", $B$5, $B$6,divams,divdates,zerrates,zerdates)</f>
        <v>0.22000005886857998</v>
      </c>
      <c r="F15">
        <f>_xll.HLV5r3.Analytics.Equity.GetEquityPrice($B$2, $B$3, F9, F14, $A11, "P", "A", $B$5, $B$6,divams,divdates,zerrates,zerdates)</f>
        <v>0.35000283408792471</v>
      </c>
      <c r="G15">
        <f>_xll.HLV5r3.Analytics.Equity.GetEquityPrice($B$2, $B$3, G9, G14, $A11, "P", "A", $B$5, $B$6,divams,divdates,zerrates,zerdates)</f>
        <v>0.57000002539240147</v>
      </c>
      <c r="H15">
        <f>_xll.HLV5r3.Analytics.Equity.GetEquityPrice($B$2, $B$3, H9, H14, $A11, "P", "A", $B$5, $B$6,divams,divdates,zerrates,zerdates)</f>
        <v>0.71000042212815817</v>
      </c>
      <c r="I15">
        <f>_xll.HLV5r3.Analytics.Equity.GetEquityPrice($B$2, $B$3, I9, I14, $A11, "P", "A", $B$5, $B$6,divams,divdates,zerrates,zerdates)</f>
        <v>0.89000032305710086</v>
      </c>
      <c r="J15">
        <f>_xll.HLV5r3.Analytics.Equity.GetEquityPrice($B$2, $B$3, J9, J14, $A11, "P", "A", $B$5, $B$6,divams,divdates,zerrates,zerdates)</f>
        <v>1.0599999978326204</v>
      </c>
      <c r="K15">
        <f>_xll.HLV5r3.Analytics.Equity.GetEquityPrice($B$2, $B$3, K9, K14, $A11, "P", "A", $B$5, $B$6,divams,divdates,zerrates,zerdates)</f>
        <v>1.2500001180430467</v>
      </c>
      <c r="L15">
        <f>_xll.HLV5r3.Analytics.Equity.GetEquityPrice($B$2, $B$3, L9, L14, $A11, "P", "A", $B$5, $B$6,divams,divdates,zerrates,zerdates)</f>
        <v>1.3599999993890508</v>
      </c>
      <c r="M15">
        <f>_xll.HLV5r3.Analytics.Equity.GetEquityPrice($B$2, $B$3, M9, M14, $A11, "P", "A", $B$5, $B$6,divams,divdates,zerrates,zerdates)</f>
        <v>1.4699999422616901</v>
      </c>
      <c r="N15">
        <f>_xll.HLV5r3.Analytics.Equity.GetEquityPrice($B$2, $B$3, N9, N14, $A11, "P", "A", $B$5, $B$6,divams,divdates,zerrates,zerdates)</f>
        <v>1.7199998621336303</v>
      </c>
      <c r="O15">
        <f>_xll.HLV5r3.Analytics.Equity.GetEquityPrice($B$2, $B$3, O9, O14, $A11, "P", "A", $B$5, $B$6,divams,divdates,zerrates,zerdates)</f>
        <v>2.0099994577331928</v>
      </c>
      <c r="P15">
        <f>_xll.HLV5r3.Analytics.Equity.GetEquityPrice($B$2, $B$3, P9, P14, $A11, "P", "A", $B$5, $B$6,divams,divdates,zerrates,zerdates)</f>
        <v>2.3299991662102562</v>
      </c>
      <c r="Q15">
        <f>_xll.HLV5r3.Analytics.Equity.GetEquityPrice($B$2, $B$3, Q9, Q14, $A11, "P", "A", $B$5, $B$6,divams,divdates,zerrates,zerdates)</f>
        <v>2.6899989779019049</v>
      </c>
      <c r="R15">
        <f>_xll.HLV5r3.Analytics.Equity.GetEquityPrice($B$2, $B$3, R9, R14, $A11, "P", "A", $B$5, $B$6,divams,divdates,zerrates,zerdates)</f>
        <v>2.8899993166196936</v>
      </c>
      <c r="S15">
        <f>_xll.HLV5r3.Analytics.Equity.GetEquityPrice($B$2, $B$3, S9, S14, $A11, "P", "A", $B$5, $B$6,divams,divdates,zerrates,zerdates)</f>
        <v>3.0899977495458546</v>
      </c>
      <c r="T15">
        <f>_xll.HLV5r3.Analytics.Equity.GetEquityPrice($B$2, $B$3, T9, T14, $A11, "P", "A", $B$5, $B$6,divams,divdates,zerrates,zerdates)</f>
        <v>3.529999999638668</v>
      </c>
      <c r="U15">
        <f>_xll.HLV5r3.Analytics.Equity.GetEquityPrice($B$2, $B$3, U9, U14, $A11, "P", "A", $B$5, $B$6,divams,divdates,zerrates,zerdates)</f>
        <v>3.9899943285549169</v>
      </c>
      <c r="V15">
        <f>_xll.HLV5r3.Analytics.Equity.GetEquityPrice($B$2, $B$3, V9, V14, $A11, "P", "A", $B$5, $B$6,divams,divdates,zerrates,zerdates)</f>
        <v>4.6299952372735991</v>
      </c>
      <c r="W15">
        <f>_xll.HLV5r3.Analytics.Equity.GetEquityPrice($B$2, $B$3, W9, W14, $A11, "P", "A", $B$5, $B$6,divams,divdates,zerrates,zerdates)</f>
        <v>5.3099999892393575</v>
      </c>
      <c r="X15">
        <f>_xll.HLV5r3.Analytics.Equity.GetEquityPrice($B$2, $B$3, X9, X14, $A11, "P", "A", $B$5, $B$6,divams,divdates,zerrates,zerdates)</f>
        <v>6.7699999805199296</v>
      </c>
      <c r="Y15">
        <f>_xll.HLV5r3.Analytics.Equity.GetEquityPrice($B$2, $B$3, Y9, Y14, $A11, "P", "A", $B$5, $B$6,divams,divdates,zerrates,zerdates)</f>
        <v>8.3299999863364302</v>
      </c>
      <c r="Z15" t="e">
        <f>_xll.HLV5r3.Analytics.Equity.GetEquityPrice($B$2, $B$3, Z9, Z14, $A11, "P", "A", $B$5, $B$6,divams,divdates,zerrates,zerdates)</f>
        <v>#VALUE!</v>
      </c>
      <c r="AA15" t="e">
        <f>_xll.HLV5r3.Analytics.Equity.GetEquityPrice($B$2, $B$3, AA9, AA14, $A11, "P", "A", $B$5, $B$6,divams,divdates,zerrates,zerdates)</f>
        <v>#VALUE!</v>
      </c>
    </row>
    <row r="17" spans="1:39" ht="13.5" thickBot="1" x14ac:dyDescent="0.25">
      <c r="A17" s="22" t="s">
        <v>24</v>
      </c>
      <c r="B17" s="23" t="s">
        <v>24</v>
      </c>
      <c r="C17" s="4">
        <v>19.989999999999998</v>
      </c>
      <c r="D17" s="4">
        <v>23.32</v>
      </c>
      <c r="E17" s="4">
        <v>24.99</v>
      </c>
      <c r="F17" s="4">
        <v>26.66</v>
      </c>
      <c r="G17" s="4">
        <v>28.32</v>
      </c>
      <c r="H17" s="4">
        <v>29.16</v>
      </c>
      <c r="I17" s="4">
        <v>29.99</v>
      </c>
      <c r="J17" s="4">
        <v>30.65</v>
      </c>
      <c r="K17" s="4">
        <v>31.32</v>
      </c>
      <c r="L17" s="4">
        <v>31.65</v>
      </c>
      <c r="M17" s="4">
        <v>31.99</v>
      </c>
      <c r="N17" s="4">
        <v>32.65</v>
      </c>
      <c r="O17" s="4">
        <v>33.32</v>
      </c>
      <c r="P17" s="4">
        <v>33.99</v>
      </c>
      <c r="Q17" s="4">
        <v>34.65</v>
      </c>
      <c r="R17" s="4">
        <v>34.99</v>
      </c>
      <c r="S17" s="4">
        <v>35.32</v>
      </c>
      <c r="T17" s="4">
        <v>35.99</v>
      </c>
      <c r="U17" s="4">
        <v>36.65</v>
      </c>
      <c r="V17" s="4">
        <v>37.49</v>
      </c>
      <c r="W17" s="4">
        <v>38.32</v>
      </c>
      <c r="X17" s="4">
        <v>39.979999999999997</v>
      </c>
      <c r="Y17" s="4">
        <v>41.65</v>
      </c>
      <c r="Z17" s="4">
        <v>43.32</v>
      </c>
      <c r="AA17" s="4">
        <v>46.65</v>
      </c>
      <c r="AB17" s="4">
        <v>48.31</v>
      </c>
      <c r="AC17" s="4">
        <v>49.98</v>
      </c>
      <c r="AD17" s="4">
        <v>51.65</v>
      </c>
      <c r="AE17" s="4">
        <v>53.31</v>
      </c>
      <c r="AF17" s="4">
        <v>54.98</v>
      </c>
      <c r="AG17" s="4">
        <v>56.64</v>
      </c>
      <c r="AH17" s="4">
        <v>58.31</v>
      </c>
      <c r="AI17" s="4">
        <v>59.98</v>
      </c>
      <c r="AJ17" s="4">
        <v>61.64</v>
      </c>
      <c r="AK17" s="4">
        <v>63.31</v>
      </c>
      <c r="AL17" s="4">
        <v>64.97</v>
      </c>
      <c r="AM17" s="4">
        <v>66.64</v>
      </c>
    </row>
    <row r="18" spans="1:39" x14ac:dyDescent="0.2">
      <c r="A18" s="5" t="s">
        <v>31</v>
      </c>
      <c r="B18" s="6" t="s">
        <v>26</v>
      </c>
      <c r="C18" s="7">
        <v>59.36</v>
      </c>
      <c r="D18" s="8">
        <v>57.25</v>
      </c>
      <c r="E18" s="8">
        <v>56.23</v>
      </c>
      <c r="F18" s="8">
        <v>55.25</v>
      </c>
      <c r="G18" s="8">
        <v>54.29</v>
      </c>
      <c r="H18" s="8">
        <v>53.81</v>
      </c>
      <c r="I18" s="8">
        <v>53.36</v>
      </c>
      <c r="J18" s="8">
        <v>53.01</v>
      </c>
      <c r="K18" s="8">
        <v>52.66</v>
      </c>
      <c r="L18" s="8">
        <v>52.49</v>
      </c>
      <c r="M18" s="8">
        <v>52.31</v>
      </c>
      <c r="N18" s="8">
        <v>51.98</v>
      </c>
      <c r="O18" s="8">
        <v>51.65</v>
      </c>
      <c r="P18" s="8">
        <v>51.33</v>
      </c>
      <c r="Q18" s="8">
        <v>51.02</v>
      </c>
      <c r="R18" s="8">
        <v>50.86</v>
      </c>
      <c r="S18" s="8">
        <v>50.71</v>
      </c>
      <c r="T18" s="8">
        <v>50.41</v>
      </c>
      <c r="U18" s="8">
        <v>50.11</v>
      </c>
      <c r="V18" s="8">
        <v>49.75</v>
      </c>
      <c r="W18" s="8">
        <v>49.4</v>
      </c>
      <c r="X18" s="8">
        <v>48.74</v>
      </c>
      <c r="Y18" s="8">
        <v>48.11</v>
      </c>
      <c r="Z18" s="8">
        <v>47.52</v>
      </c>
      <c r="AA18" s="8">
        <v>46.47</v>
      </c>
      <c r="AB18" s="8">
        <v>46</v>
      </c>
      <c r="AC18" s="8">
        <v>45.57</v>
      </c>
      <c r="AD18" s="8">
        <v>45.18</v>
      </c>
      <c r="AE18" s="8">
        <v>44.83</v>
      </c>
      <c r="AF18" s="8">
        <v>44.52</v>
      </c>
      <c r="AG18" s="8">
        <v>44.23</v>
      </c>
      <c r="AH18" s="8">
        <v>43.98</v>
      </c>
      <c r="AI18" s="8">
        <v>43.76</v>
      </c>
      <c r="AJ18" s="8">
        <v>43.56</v>
      </c>
      <c r="AK18" s="8">
        <v>43.39</v>
      </c>
      <c r="AL18" s="8">
        <v>43.24</v>
      </c>
      <c r="AM18" s="9">
        <v>43.11</v>
      </c>
    </row>
    <row r="19" spans="1:39" ht="15.75" customHeight="1" x14ac:dyDescent="0.2">
      <c r="A19" s="10" t="s">
        <v>32</v>
      </c>
      <c r="B19" s="11" t="s">
        <v>28</v>
      </c>
      <c r="C19" s="12">
        <v>13.92</v>
      </c>
      <c r="D19">
        <v>11.62</v>
      </c>
      <c r="E19">
        <v>10.56</v>
      </c>
      <c r="F19">
        <v>9.56</v>
      </c>
      <c r="G19">
        <v>8.6300000000000008</v>
      </c>
      <c r="H19">
        <v>8.18</v>
      </c>
      <c r="I19">
        <v>7.75</v>
      </c>
      <c r="J19">
        <v>7.42</v>
      </c>
      <c r="K19">
        <v>7.1</v>
      </c>
      <c r="L19">
        <v>6.94</v>
      </c>
      <c r="M19">
        <v>6.79</v>
      </c>
      <c r="N19">
        <v>6.49</v>
      </c>
      <c r="O19">
        <v>6.19</v>
      </c>
      <c r="P19">
        <v>5.91</v>
      </c>
      <c r="Q19">
        <v>5.64</v>
      </c>
      <c r="R19">
        <v>5.5</v>
      </c>
      <c r="S19">
        <v>5.37</v>
      </c>
      <c r="T19">
        <v>5.12</v>
      </c>
      <c r="U19">
        <v>4.88</v>
      </c>
      <c r="V19">
        <v>4.58</v>
      </c>
      <c r="W19">
        <v>4.3</v>
      </c>
      <c r="X19">
        <v>3.78</v>
      </c>
      <c r="Y19">
        <v>3.32</v>
      </c>
      <c r="Z19">
        <v>2.9</v>
      </c>
      <c r="AA19">
        <v>2.2000000000000002</v>
      </c>
      <c r="AB19">
        <v>1.91</v>
      </c>
      <c r="AC19">
        <v>1.65</v>
      </c>
      <c r="AD19">
        <v>1.43</v>
      </c>
      <c r="AE19">
        <v>1.24</v>
      </c>
      <c r="AF19">
        <v>1.07</v>
      </c>
      <c r="AG19">
        <v>0.92</v>
      </c>
      <c r="AH19">
        <v>0.8</v>
      </c>
      <c r="AI19">
        <v>0.69</v>
      </c>
      <c r="AJ19">
        <v>0.6</v>
      </c>
      <c r="AK19">
        <v>0.52</v>
      </c>
      <c r="AL19">
        <v>0.45</v>
      </c>
      <c r="AM19" s="13">
        <v>0.39</v>
      </c>
    </row>
    <row r="20" spans="1:39" x14ac:dyDescent="0.2">
      <c r="A20" s="10"/>
      <c r="B20" s="11" t="s">
        <v>29</v>
      </c>
      <c r="C20" s="14">
        <v>1.65</v>
      </c>
      <c r="D20" s="15">
        <v>2.58</v>
      </c>
      <c r="E20" s="15">
        <v>3.15</v>
      </c>
      <c r="F20" s="15">
        <v>3.77</v>
      </c>
      <c r="G20" s="15">
        <v>4.45</v>
      </c>
      <c r="H20" s="15">
        <v>4.8099999999999996</v>
      </c>
      <c r="I20" s="15">
        <v>5.19</v>
      </c>
      <c r="J20" s="15">
        <v>5.5</v>
      </c>
      <c r="K20" s="15">
        <v>5.83</v>
      </c>
      <c r="L20" s="15">
        <v>5.99</v>
      </c>
      <c r="M20" s="15">
        <v>6.17</v>
      </c>
      <c r="N20" s="15">
        <v>6.51</v>
      </c>
      <c r="O20" s="15">
        <v>6.86</v>
      </c>
      <c r="P20" s="15">
        <v>7.23</v>
      </c>
      <c r="Q20" s="15">
        <v>7.6</v>
      </c>
      <c r="R20" s="15">
        <v>7.8</v>
      </c>
      <c r="S20" s="15">
        <v>7.99</v>
      </c>
      <c r="T20" s="15">
        <v>8.3800000000000008</v>
      </c>
      <c r="U20" s="15">
        <v>8.7799999999999994</v>
      </c>
      <c r="V20" s="15">
        <v>9.3000000000000007</v>
      </c>
      <c r="W20" s="15">
        <v>9.83</v>
      </c>
      <c r="X20" s="15">
        <v>10.92</v>
      </c>
      <c r="Y20" s="15">
        <v>12.07</v>
      </c>
      <c r="Z20" s="15">
        <v>13.28</v>
      </c>
      <c r="AA20" s="15">
        <v>15.81</v>
      </c>
      <c r="AB20" s="15">
        <v>17.13</v>
      </c>
      <c r="AC20" s="15">
        <v>18.5</v>
      </c>
      <c r="AD20" s="15">
        <v>19.89</v>
      </c>
      <c r="AE20" s="15">
        <v>21.31</v>
      </c>
      <c r="AF20" s="15">
        <v>22.77</v>
      </c>
      <c r="AG20" s="15">
        <v>24.23</v>
      </c>
      <c r="AH20" s="15">
        <v>25.73</v>
      </c>
      <c r="AI20" s="15">
        <v>27.24</v>
      </c>
      <c r="AJ20" s="15">
        <v>28.76</v>
      </c>
      <c r="AK20" s="15">
        <v>30.3</v>
      </c>
      <c r="AL20" s="15">
        <v>31.84</v>
      </c>
      <c r="AM20" s="16">
        <v>33.409999999999997</v>
      </c>
    </row>
    <row r="22" spans="1:39" x14ac:dyDescent="0.2">
      <c r="B22" s="20" t="s">
        <v>30</v>
      </c>
      <c r="C22">
        <f>_xll.HLV5r3.Analytics.Equity.GetEquityImpliedVol(C20,$B$2, $B$3, C17, C18/100, $A19, "P", "A", $B$5, $B$6,divams,divdates,zerrates,zerdates)</f>
        <v>0.61991702475515198</v>
      </c>
      <c r="D22">
        <f>_xll.HLV5r3.Analytics.Equity.GetEquityImpliedVol(D20,$B$2, $B$3, D17, D18/100, $A19, "P", "A", $B$5, $B$6,divams,divdates,zerrates,zerdates)</f>
        <v>0.60166762727049572</v>
      </c>
      <c r="E22">
        <f>_xll.HLV5r3.Analytics.Equity.GetEquityImpliedVol(E20,$B$2, $B$3, E17, E18/100, $A19, "P", "A", $B$5, $B$6,divams,divdates,zerrates,zerdates)</f>
        <v>0.59604607295695045</v>
      </c>
      <c r="F22">
        <f>_xll.HLV5r3.Analytics.Equity.GetEquityImpliedVol(F20,$B$2, $B$3, F17, F18/100, $A19, "P", "A", $B$5, $B$6,divams,divdates,zerrates,zerdates)</f>
        <v>0.5864935133321284</v>
      </c>
      <c r="G22">
        <f>_xll.HLV5r3.Analytics.Equity.GetEquityImpliedVol(G20,$B$2, $B$3, G17, G18/100, $A19, "P", "A", $B$5, $B$6,divams,divdates,zerrates,zerdates)</f>
        <v>0.58046395455154887</v>
      </c>
      <c r="H22">
        <f>_xll.HLV5r3.Analytics.Equity.GetEquityImpliedVol(H20,$B$2, $B$3, H17, H18/100, $A19, "P", "A", $B$5, $B$6,divams,divdates,zerrates,zerdates)</f>
        <v>0.57480577147647871</v>
      </c>
      <c r="I22">
        <f>_xll.HLV5r3.Analytics.Equity.GetEquityImpliedVol(I20,$B$2, $B$3, I17, I18/100, $A19, "P", "A", $B$5, $B$6,divams,divdates,zerrates,zerdates)</f>
        <v>0.57141192329987212</v>
      </c>
      <c r="J22">
        <f>_xll.HLV5r3.Analytics.Equity.GetEquityImpliedVol(J20,$B$2, $B$3, J17, J18/100, $A19, "P", "A", $B$5, $B$6,divams,divdates,zerrates,zerdates)</f>
        <v>0.56935675124020524</v>
      </c>
      <c r="K22">
        <f>_xll.HLV5r3.Analytics.Equity.GetEquityImpliedVol(K20,$B$2, $B$3, K17, K18/100, $A19, "P", "A", $B$5, $B$6,divams,divdates,zerrates,zerdates)</f>
        <v>0.56848253063248033</v>
      </c>
      <c r="L22">
        <f>_xll.HLV5r3.Analytics.Equity.GetEquityImpliedVol(L20,$B$2, $B$3, L17, L18/100, $A19, "P", "A", $B$5, $B$6,divams,divdates,zerrates,zerdates)</f>
        <v>0.56666901751165477</v>
      </c>
      <c r="M22">
        <f>_xll.HLV5r3.Analytics.Equity.GetEquityImpliedVol(M20,$B$2, $B$3, M17, M18/100, $A19, "P", "A", $B$5, $B$6,divams,divdates,zerrates,zerdates)</f>
        <v>0.56522524644363759</v>
      </c>
      <c r="N22">
        <f>_xll.HLV5r3.Analytics.Equity.GetEquityImpliedVol(N20,$B$2, $B$3, N17, N18/100, $A19, "P", "A", $B$5, $B$6,divams,divdates,zerrates,zerdates)</f>
        <v>0.56168451915999817</v>
      </c>
      <c r="O22">
        <f>_xll.HLV5r3.Analytics.Equity.GetEquityImpliedVol(O20,$B$2, $B$3, O17, O18/100, $A19, "P", "A", $B$5, $B$6,divams,divdates,zerrates,zerdates)</f>
        <v>0.55850483060457579</v>
      </c>
      <c r="P22">
        <f>_xll.HLV5r3.Analytics.Equity.GetEquityImpliedVol(P20,$B$2, $B$3, P17, P18/100, $A19, "P", "A", $B$5, $B$6,divams,divdates,zerrates,zerdates)</f>
        <v>0.55688368737905303</v>
      </c>
      <c r="Q22">
        <f>_xll.HLV5r3.Analytics.Equity.GetEquityImpliedVol(Q20,$B$2, $B$3, Q17, Q18/100, $A19, "P", "A", $B$5, $B$6,divams,divdates,zerrates,zerdates)</f>
        <v>0.55564712208225187</v>
      </c>
      <c r="R22">
        <f>_xll.HLV5r3.Analytics.Equity.GetEquityImpliedVol(R20,$B$2, $B$3, R17, R18/100, $A19, "P", "A", $B$5, $B$6,divams,divdates,zerrates,zerdates)</f>
        <v>0.55568988042141632</v>
      </c>
      <c r="S22">
        <f>_xll.HLV5r3.Analytics.Equity.GetEquityImpliedVol(S20,$B$2, $B$3, S17, S18/100, $A19, "P", "A", $B$5, $B$6,divams,divdates,zerrates,zerdates)</f>
        <v>0.55499132026238562</v>
      </c>
      <c r="T22">
        <f>_xll.HLV5r3.Analytics.Equity.GetEquityImpliedVol(T20,$B$2, $B$3, T17, T18/100, $A19, "P", "A", $B$5, $B$6,divams,divdates,zerrates,zerdates)</f>
        <v>0.55114963164294828</v>
      </c>
      <c r="U22">
        <f>_xll.HLV5r3.Analytics.Equity.GetEquityImpliedVol(U20,$B$2, $B$3, U17, U18/100, $A19, "P", "A", $B$5, $B$6,divams,divdates,zerrates,zerdates)</f>
        <v>0.54860303488110818</v>
      </c>
      <c r="V22">
        <f>_xll.HLV5r3.Analytics.Equity.GetEquityImpliedVol(V20,$B$2, $B$3, V17, V18/100, $A19, "P", "A", $B$5, $B$6,divams,divdates,zerrates,zerdates)</f>
        <v>0.54616754100418141</v>
      </c>
      <c r="W22">
        <f>_xll.HLV5r3.Analytics.Equity.GetEquityImpliedVol(W20,$B$2, $B$3, W17, W18/100, $A19, "P", "A", $B$5, $B$6,divams,divdates,zerrates,zerdates)</f>
        <v>0.54487738408495023</v>
      </c>
      <c r="X22">
        <f>_xll.HLV5r3.Analytics.Equity.GetEquityImpliedVol(X20,$B$2, $B$3, X17, X18/100, $A19, "P", "A", $B$5, $B$6,divams,divdates,zerrates,zerdates)</f>
        <v>0.54086250316325191</v>
      </c>
      <c r="Y22">
        <f>_xll.HLV5r3.Analytics.Equity.GetEquityImpliedVol(Y20,$B$2, $B$3, Y17, Y18/100, $A19, "P", "A", $B$5, $B$6,divams,divdates,zerrates,zerdates)</f>
        <v>0.5359667697138194</v>
      </c>
      <c r="Z22">
        <f>_xll.HLV5r3.Analytics.Equity.GetEquityImpliedVol(Z20,$B$2, $B$3, Z17, Z18/100, $A19, "P", "A", $B$5, $B$6,divams,divdates,zerrates,zerdates)</f>
        <v>0.53511977291941293</v>
      </c>
      <c r="AA22">
        <f>_xll.HLV5r3.Analytics.Equity.GetEquityImpliedVol(AA20,$B$2, $B$3, AA17, AA18/100, $A19, "P", "A", $B$5, $B$6,divams,divdates,zerrates,zerdates)</f>
        <v>0.52848347367545556</v>
      </c>
    </row>
    <row r="23" spans="1:39" x14ac:dyDescent="0.2">
      <c r="C23">
        <f>_xll.HLV5r3.Analytics.Equity.GetEquityPrice($B$2, $B$3, C17, C22, $A19, "P", "A", $B$5, $B$6,divams,divdates,zerrates,zerdates)</f>
        <v>1.6500000005433029</v>
      </c>
      <c r="D23">
        <f>_xll.HLV5r3.Analytics.Equity.GetEquityPrice($B$2, $B$3, D17, D22, $A19, "P", "A", $B$5, $B$6,divams,divdates,zerrates,zerdates)</f>
        <v>2.5800000028492036</v>
      </c>
      <c r="E23">
        <f>_xll.HLV5r3.Analytics.Equity.GetEquityPrice($B$2, $B$3, E17, E22, $A19, "P", "A", $B$5, $B$6,divams,divdates,zerrates,zerdates)</f>
        <v>3.1499957256038091</v>
      </c>
      <c r="F23">
        <f>_xll.HLV5r3.Analytics.Equity.GetEquityPrice($B$2, $B$3, F17, F22, $A19, "P", "A", $B$5, $B$6,divams,divdates,zerrates,zerdates)</f>
        <v>3.7700000162870473</v>
      </c>
      <c r="G23">
        <f>_xll.HLV5r3.Analytics.Equity.GetEquityPrice($B$2, $B$3, G17, G22, $A19, "P", "A", $B$5, $B$6,divams,divdates,zerrates,zerdates)</f>
        <v>4.4500000342532715</v>
      </c>
      <c r="H23">
        <f>_xll.HLV5r3.Analytics.Equity.GetEquityPrice($B$2, $B$3, H17, H22, $A19, "P", "A", $B$5, $B$6,divams,divdates,zerrates,zerdates)</f>
        <v>4.8100000374710516</v>
      </c>
      <c r="I23">
        <f>_xll.HLV5r3.Analytics.Equity.GetEquityPrice($B$2, $B$3, I17, I22, $A19, "P", "A", $B$5, $B$6,divams,divdates,zerrates,zerdates)</f>
        <v>5.1900000445407706</v>
      </c>
      <c r="J23">
        <f>_xll.HLV5r3.Analytics.Equity.GetEquityPrice($B$2, $B$3, J17, J22, $A19, "P", "A", $B$5, $B$6,divams,divdates,zerrates,zerdates)</f>
        <v>5.5000000530280211</v>
      </c>
      <c r="K23">
        <f>_xll.HLV5r3.Analytics.Equity.GetEquityPrice($B$2, $B$3, K17, K22, $A19, "P", "A", $B$5, $B$6,divams,divdates,zerrates,zerdates)</f>
        <v>5.8300000656206441</v>
      </c>
      <c r="L23">
        <f>_xll.HLV5r3.Analytics.Equity.GetEquityPrice($B$2, $B$3, L17, L22, $A19, "P", "A", $B$5, $B$6,divams,divdates,zerrates,zerdates)</f>
        <v>5.9900000716332542</v>
      </c>
      <c r="M23">
        <f>_xll.HLV5r3.Analytics.Equity.GetEquityPrice($B$2, $B$3, M17, M22, $A19, "P", "A", $B$5, $B$6,divams,divdates,zerrates,zerdates)</f>
        <v>6.1700000768492966</v>
      </c>
      <c r="N23">
        <f>_xll.HLV5r3.Analytics.Equity.GetEquityPrice($B$2, $B$3, N17, N22, $A19, "P", "A", $B$5, $B$6,divams,divdates,zerrates,zerdates)</f>
        <v>6.5100000840217689</v>
      </c>
      <c r="O23">
        <f>_xll.HLV5r3.Analytics.Equity.GetEquityPrice($B$2, $B$3, O17, O22, $A19, "P", "A", $B$5, $B$6,divams,divdates,zerrates,zerdates)</f>
        <v>6.8600000897318703</v>
      </c>
      <c r="P23">
        <f>_xll.HLV5r3.Analytics.Equity.GetEquityPrice($B$2, $B$3, P17, P22, $A19, "P", "A", $B$5, $B$6,divams,divdates,zerrates,zerdates)</f>
        <v>7.2300001044368107</v>
      </c>
      <c r="Q23">
        <f>_xll.HLV5r3.Analytics.Equity.GetEquityPrice($B$2, $B$3, Q17, Q22, $A19, "P", "A", $B$5, $B$6,divams,divdates,zerrates,zerdates)</f>
        <v>7.6000001159255639</v>
      </c>
      <c r="R23">
        <f>_xll.HLV5r3.Analytics.Equity.GetEquityPrice($B$2, $B$3, R17, R22, $A19, "P", "A", $B$5, $B$6,divams,divdates,zerrates,zerdates)</f>
        <v>7.8000001318608128</v>
      </c>
      <c r="S23">
        <f>_xll.HLV5r3.Analytics.Equity.GetEquityPrice($B$2, $B$3, S17, S22, $A19, "P", "A", $B$5, $B$6,divams,divdates,zerrates,zerdates)</f>
        <v>7.9900001324263696</v>
      </c>
      <c r="T23">
        <f>_xll.HLV5r3.Analytics.Equity.GetEquityPrice($B$2, $B$3, T17, T22, $A19, "P", "A", $B$5, $B$6,divams,divdates,zerrates,zerdates)</f>
        <v>8.3800001034249156</v>
      </c>
      <c r="U23">
        <f>_xll.HLV5r3.Analytics.Equity.GetEquityPrice($B$2, $B$3, U17, U22, $A19, "P", "A", $B$5, $B$6,divams,divdates,zerrates,zerdates)</f>
        <v>8.7800001401154457</v>
      </c>
      <c r="V23">
        <f>_xll.HLV5r3.Analytics.Equity.GetEquityPrice($B$2, $B$3, V17, V22, $A19, "P", "A", $B$5, $B$6,divams,divdates,zerrates,zerdates)</f>
        <v>9.3000001495535187</v>
      </c>
      <c r="W23">
        <f>_xll.HLV5r3.Analytics.Equity.GetEquityPrice($B$2, $B$3, W17, W22, $A19, "P", "A", $B$5, $B$6,divams,divdates,zerrates,zerdates)</f>
        <v>9.8300001071569358</v>
      </c>
      <c r="X23">
        <f>_xll.HLV5r3.Analytics.Equity.GetEquityPrice($B$2, $B$3, X17, X22, $A19, "P", "A", $B$5, $B$6,divams,divdates,zerrates,zerdates)</f>
        <v>10.920000175384484</v>
      </c>
      <c r="Y23">
        <f>_xll.HLV5r3.Analytics.Equity.GetEquityPrice($B$2, $B$3, Y17, Y22, $A19, "P", "A", $B$5, $B$6,divams,divdates,zerrates,zerdates)</f>
        <v>12.069999991374351</v>
      </c>
      <c r="Z23">
        <f>_xll.HLV5r3.Analytics.Equity.GetEquityPrice($B$2, $B$3, Z17, Z22, $A19, "P", "A", $B$5, $B$6,divams,divdates,zerrates,zerdates)</f>
        <v>13.280007038560724</v>
      </c>
      <c r="AA23">
        <f>_xll.HLV5r3.Analytics.Equity.GetEquityPrice($B$2, $B$3, AA17, AA22, $A19, "P", "A", $B$5, $B$6,divams,divdates,zerrates,zerdates)</f>
        <v>15.810002407994379</v>
      </c>
    </row>
  </sheetData>
  <mergeCells count="2">
    <mergeCell ref="A9:B9"/>
    <mergeCell ref="A17:B17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C31" sqref="C31"/>
    </sheetView>
  </sheetViews>
  <sheetFormatPr defaultRowHeight="12.75" x14ac:dyDescent="0.2"/>
  <cols>
    <col min="2" max="2" width="10.28515625" bestFit="1" customWidth="1"/>
    <col min="10" max="10" width="14" bestFit="1" customWidth="1"/>
  </cols>
  <sheetData>
    <row r="1" spans="1:10" x14ac:dyDescent="0.2">
      <c r="A1" t="s">
        <v>19</v>
      </c>
      <c r="B1" t="s">
        <v>20</v>
      </c>
      <c r="C1" t="s">
        <v>21</v>
      </c>
      <c r="I1" t="s">
        <v>22</v>
      </c>
      <c r="J1" t="s">
        <v>23</v>
      </c>
    </row>
    <row r="2" spans="1:10" x14ac:dyDescent="0.2">
      <c r="A2">
        <v>1</v>
      </c>
      <c r="B2" s="3">
        <v>39896</v>
      </c>
      <c r="C2">
        <v>3.2764028100000002E-2</v>
      </c>
      <c r="I2">
        <v>0.42</v>
      </c>
      <c r="J2" s="1">
        <v>40056</v>
      </c>
    </row>
    <row r="3" spans="1:10" x14ac:dyDescent="0.2">
      <c r="A3">
        <v>32</v>
      </c>
      <c r="B3" s="3">
        <v>39927</v>
      </c>
      <c r="C3">
        <v>3.1739676100000003E-2</v>
      </c>
      <c r="I3">
        <v>0.42</v>
      </c>
      <c r="J3" s="1">
        <v>40231</v>
      </c>
    </row>
    <row r="4" spans="1:10" x14ac:dyDescent="0.2">
      <c r="A4">
        <v>63</v>
      </c>
      <c r="B4" s="3">
        <v>39958</v>
      </c>
      <c r="C4">
        <v>3.12340742E-2</v>
      </c>
      <c r="I4">
        <v>0.43</v>
      </c>
      <c r="J4" s="1">
        <v>40427</v>
      </c>
    </row>
    <row r="5" spans="1:10" x14ac:dyDescent="0.2">
      <c r="A5">
        <v>93</v>
      </c>
      <c r="B5" s="3">
        <v>39988</v>
      </c>
      <c r="C5">
        <v>3.0837765600000001E-2</v>
      </c>
      <c r="I5">
        <v>0.44</v>
      </c>
      <c r="J5" s="1">
        <v>40595</v>
      </c>
    </row>
    <row r="6" spans="1:10" x14ac:dyDescent="0.2">
      <c r="A6">
        <v>172</v>
      </c>
      <c r="B6" s="3">
        <v>40067</v>
      </c>
      <c r="C6">
        <v>2.9664495899999997E-2</v>
      </c>
      <c r="I6">
        <v>0.45</v>
      </c>
      <c r="J6" s="1">
        <v>40791</v>
      </c>
    </row>
    <row r="7" spans="1:10" x14ac:dyDescent="0.2">
      <c r="A7">
        <v>263</v>
      </c>
      <c r="B7" s="3">
        <v>40158</v>
      </c>
      <c r="C7">
        <v>2.8913260799999996E-2</v>
      </c>
      <c r="I7">
        <v>0.46</v>
      </c>
      <c r="J7" s="1">
        <v>40959</v>
      </c>
    </row>
    <row r="8" spans="1:10" x14ac:dyDescent="0.2">
      <c r="A8">
        <v>354</v>
      </c>
      <c r="B8" s="3">
        <v>40249</v>
      </c>
      <c r="C8">
        <v>2.8910871299999998E-2</v>
      </c>
      <c r="I8">
        <v>0.48</v>
      </c>
      <c r="J8" s="1">
        <v>41155</v>
      </c>
    </row>
    <row r="9" spans="1:10" x14ac:dyDescent="0.2">
      <c r="A9">
        <v>445</v>
      </c>
      <c r="B9" s="3">
        <v>40340</v>
      </c>
      <c r="C9">
        <v>2.9362523299999999E-2</v>
      </c>
      <c r="I9">
        <v>0.5</v>
      </c>
      <c r="J9" s="1">
        <v>41324</v>
      </c>
    </row>
    <row r="10" spans="1:10" x14ac:dyDescent="0.2">
      <c r="A10">
        <v>536</v>
      </c>
      <c r="B10" s="3">
        <v>40431</v>
      </c>
      <c r="C10">
        <v>3.0173663199999999E-2</v>
      </c>
      <c r="I10">
        <v>0.54</v>
      </c>
      <c r="J10" s="1">
        <v>41520</v>
      </c>
    </row>
    <row r="11" spans="1:10" x14ac:dyDescent="0.2">
      <c r="A11">
        <v>627</v>
      </c>
      <c r="B11" s="3">
        <v>40522</v>
      </c>
      <c r="C11">
        <v>3.1173213799999999E-2</v>
      </c>
    </row>
    <row r="12" spans="1:10" x14ac:dyDescent="0.2">
      <c r="A12">
        <v>718</v>
      </c>
      <c r="B12" s="3">
        <v>40613</v>
      </c>
      <c r="C12">
        <v>3.2302381200000001E-2</v>
      </c>
    </row>
    <row r="13" spans="1:10" x14ac:dyDescent="0.2">
      <c r="A13">
        <v>731</v>
      </c>
      <c r="B13" s="3">
        <v>40626</v>
      </c>
      <c r="C13">
        <v>3.2466273600000005E-2</v>
      </c>
    </row>
    <row r="14" spans="1:10" x14ac:dyDescent="0.2">
      <c r="A14">
        <v>823</v>
      </c>
      <c r="B14" s="3">
        <v>40718</v>
      </c>
      <c r="C14">
        <v>3.3645919400000002E-2</v>
      </c>
    </row>
    <row r="15" spans="1:10" x14ac:dyDescent="0.2">
      <c r="A15">
        <v>917</v>
      </c>
      <c r="B15" s="3">
        <v>40812</v>
      </c>
      <c r="C15">
        <v>3.4856674800000001E-2</v>
      </c>
    </row>
    <row r="16" spans="1:10" x14ac:dyDescent="0.2">
      <c r="A16">
        <v>1010</v>
      </c>
      <c r="B16" s="3">
        <v>40905</v>
      </c>
      <c r="C16">
        <v>3.6061177199999996E-2</v>
      </c>
    </row>
    <row r="17" spans="1:3" x14ac:dyDescent="0.2">
      <c r="A17">
        <v>1099</v>
      </c>
      <c r="B17" s="3">
        <v>40994</v>
      </c>
      <c r="C17">
        <v>3.72211109E-2</v>
      </c>
    </row>
    <row r="18" spans="1:3" x14ac:dyDescent="0.2">
      <c r="A18">
        <v>1190</v>
      </c>
      <c r="B18" s="3">
        <v>41085</v>
      </c>
      <c r="C18">
        <v>3.8193363399999999E-2</v>
      </c>
    </row>
    <row r="19" spans="1:3" x14ac:dyDescent="0.2">
      <c r="A19">
        <v>1281</v>
      </c>
      <c r="B19" s="3">
        <v>41176</v>
      </c>
      <c r="C19">
        <v>3.91714638E-2</v>
      </c>
    </row>
    <row r="20" spans="1:3" x14ac:dyDescent="0.2">
      <c r="A20">
        <v>1372</v>
      </c>
      <c r="B20" s="3">
        <v>41267</v>
      </c>
      <c r="C20">
        <v>4.0155687100000004E-2</v>
      </c>
    </row>
    <row r="21" spans="1:3" x14ac:dyDescent="0.2">
      <c r="A21">
        <v>1463</v>
      </c>
      <c r="B21" s="3">
        <v>41358</v>
      </c>
      <c r="C21">
        <v>4.1146332799999998E-2</v>
      </c>
    </row>
    <row r="22" spans="1:3" x14ac:dyDescent="0.2">
      <c r="A22">
        <v>1554</v>
      </c>
      <c r="B22" s="3">
        <v>41449</v>
      </c>
      <c r="C22">
        <v>4.1686234699999998E-2</v>
      </c>
    </row>
    <row r="23" spans="1:3" x14ac:dyDescent="0.2">
      <c r="A23">
        <v>1646</v>
      </c>
      <c r="B23" s="3">
        <v>41541</v>
      </c>
      <c r="C23">
        <v>4.2236036599999999E-2</v>
      </c>
    </row>
    <row r="24" spans="1:3" x14ac:dyDescent="0.2">
      <c r="A24">
        <v>1737</v>
      </c>
      <c r="B24" s="3">
        <v>41632</v>
      </c>
      <c r="C24">
        <v>4.2784069399999999E-2</v>
      </c>
    </row>
    <row r="25" spans="1:3" x14ac:dyDescent="0.2">
      <c r="A25">
        <v>1827</v>
      </c>
      <c r="B25" s="3">
        <v>41722</v>
      </c>
      <c r="C25">
        <v>4.33301725E-2</v>
      </c>
    </row>
    <row r="26" spans="1:3" x14ac:dyDescent="0.2">
      <c r="A26">
        <v>1919</v>
      </c>
      <c r="B26" s="3">
        <v>41814</v>
      </c>
      <c r="C26">
        <v>4.3820948499999998E-2</v>
      </c>
    </row>
    <row r="27" spans="1:3" x14ac:dyDescent="0.2">
      <c r="A27">
        <v>2011</v>
      </c>
      <c r="B27" s="3">
        <v>41906</v>
      </c>
      <c r="C27">
        <v>4.43154833E-2</v>
      </c>
    </row>
    <row r="28" spans="1:3" x14ac:dyDescent="0.2">
      <c r="A28">
        <v>2102</v>
      </c>
      <c r="B28" s="3">
        <v>41997</v>
      </c>
      <c r="C28">
        <v>4.4808494300000001E-2</v>
      </c>
    </row>
    <row r="29" spans="1:3" x14ac:dyDescent="0.2">
      <c r="A29">
        <v>2192</v>
      </c>
      <c r="B29" s="3">
        <v>42087</v>
      </c>
      <c r="C29">
        <v>4.5299876000000003E-2</v>
      </c>
    </row>
    <row r="30" spans="1:3" x14ac:dyDescent="0.2">
      <c r="A30">
        <v>2284</v>
      </c>
      <c r="B30" s="3">
        <v>42179</v>
      </c>
      <c r="C30">
        <v>4.5805676899999995E-2</v>
      </c>
    </row>
    <row r="31" spans="1:3" x14ac:dyDescent="0.2">
      <c r="A31">
        <v>2376</v>
      </c>
      <c r="B31" s="3">
        <v>42271</v>
      </c>
      <c r="C31">
        <v>4.6315379099999998E-2</v>
      </c>
    </row>
    <row r="32" spans="1:3" x14ac:dyDescent="0.2">
      <c r="A32">
        <v>2467</v>
      </c>
      <c r="B32" s="3">
        <v>42362</v>
      </c>
      <c r="C32">
        <v>4.6823591000000005E-2</v>
      </c>
    </row>
    <row r="33" spans="1:3" x14ac:dyDescent="0.2">
      <c r="A33">
        <v>2558</v>
      </c>
      <c r="B33" s="3">
        <v>42453</v>
      </c>
      <c r="C33">
        <v>4.7335770799999996E-2</v>
      </c>
    </row>
    <row r="34" spans="1:3" x14ac:dyDescent="0.2">
      <c r="A34">
        <v>2650</v>
      </c>
      <c r="B34" s="3">
        <v>42545</v>
      </c>
      <c r="C34">
        <v>4.7595404899999999E-2</v>
      </c>
    </row>
    <row r="35" spans="1:3" x14ac:dyDescent="0.2">
      <c r="A35">
        <v>2744</v>
      </c>
      <c r="B35" s="3">
        <v>42639</v>
      </c>
      <c r="C35">
        <v>4.7863237699999998E-2</v>
      </c>
    </row>
    <row r="36" spans="1:3" x14ac:dyDescent="0.2">
      <c r="A36">
        <v>2837</v>
      </c>
      <c r="B36" s="3">
        <v>42732</v>
      </c>
      <c r="C36">
        <v>4.8131072799999994E-2</v>
      </c>
    </row>
    <row r="37" spans="1:3" x14ac:dyDescent="0.2">
      <c r="A37">
        <v>2923</v>
      </c>
      <c r="B37" s="3">
        <v>42818</v>
      </c>
      <c r="C37">
        <v>4.8381878399999995E-2</v>
      </c>
    </row>
    <row r="38" spans="1:3" x14ac:dyDescent="0.2">
      <c r="A38">
        <v>3017</v>
      </c>
      <c r="B38" s="3">
        <v>42912</v>
      </c>
      <c r="C38">
        <v>4.8657631700000002E-2</v>
      </c>
    </row>
    <row r="39" spans="1:3" x14ac:dyDescent="0.2">
      <c r="A39">
        <v>3108</v>
      </c>
      <c r="B39" s="3">
        <v>43003</v>
      </c>
      <c r="C39">
        <v>4.8927465000000003E-2</v>
      </c>
    </row>
    <row r="40" spans="1:3" x14ac:dyDescent="0.2">
      <c r="A40">
        <v>3201</v>
      </c>
      <c r="B40" s="3">
        <v>43096</v>
      </c>
      <c r="C40">
        <v>4.92055697E-2</v>
      </c>
    </row>
    <row r="41" spans="1:3" x14ac:dyDescent="0.2">
      <c r="A41">
        <v>3290</v>
      </c>
      <c r="B41" s="3">
        <v>43185</v>
      </c>
      <c r="C41">
        <v>4.9474566800000001E-2</v>
      </c>
    </row>
    <row r="42" spans="1:3" x14ac:dyDescent="0.2">
      <c r="A42">
        <v>3381</v>
      </c>
      <c r="B42" s="3">
        <v>43276</v>
      </c>
      <c r="C42">
        <v>4.9751842999999997E-2</v>
      </c>
    </row>
    <row r="43" spans="1:3" x14ac:dyDescent="0.2">
      <c r="A43">
        <v>3472</v>
      </c>
      <c r="B43" s="3">
        <v>43367</v>
      </c>
      <c r="C43">
        <v>5.0031610999999997E-2</v>
      </c>
    </row>
    <row r="44" spans="1:3" x14ac:dyDescent="0.2">
      <c r="A44">
        <v>3563</v>
      </c>
      <c r="B44" s="3">
        <v>43458</v>
      </c>
      <c r="C44">
        <v>5.0313886700000005E-2</v>
      </c>
    </row>
    <row r="45" spans="1:3" x14ac:dyDescent="0.2">
      <c r="A45">
        <v>3654</v>
      </c>
      <c r="B45" s="3">
        <v>43549</v>
      </c>
      <c r="C45">
        <v>5.0598691299999998E-2</v>
      </c>
    </row>
    <row r="46" spans="1:3" x14ac:dyDescent="0.2">
      <c r="A46">
        <v>3745</v>
      </c>
      <c r="B46" s="3">
        <v>43640</v>
      </c>
      <c r="C46">
        <v>5.0618660599999997E-2</v>
      </c>
    </row>
    <row r="47" spans="1:3" x14ac:dyDescent="0.2">
      <c r="A47">
        <v>3837</v>
      </c>
      <c r="B47" s="3">
        <v>43732</v>
      </c>
      <c r="C47">
        <v>5.0640332199999999E-2</v>
      </c>
    </row>
    <row r="48" spans="1:3" x14ac:dyDescent="0.2">
      <c r="A48">
        <v>3928</v>
      </c>
      <c r="B48" s="3">
        <v>43823</v>
      </c>
      <c r="C48">
        <v>5.0663314500000001E-2</v>
      </c>
    </row>
    <row r="49" spans="1:3" x14ac:dyDescent="0.2">
      <c r="A49">
        <v>4019</v>
      </c>
      <c r="B49" s="3">
        <v>43914</v>
      </c>
      <c r="C49">
        <v>5.0687672499999996E-2</v>
      </c>
    </row>
    <row r="50" spans="1:3" x14ac:dyDescent="0.2">
      <c r="A50">
        <v>4111</v>
      </c>
      <c r="B50" s="3">
        <v>44006</v>
      </c>
      <c r="C50">
        <v>5.07135461E-2</v>
      </c>
    </row>
    <row r="51" spans="1:3" x14ac:dyDescent="0.2">
      <c r="A51">
        <v>4203</v>
      </c>
      <c r="B51" s="3">
        <v>44098</v>
      </c>
      <c r="C51">
        <v>5.0740690199999994E-2</v>
      </c>
    </row>
    <row r="52" spans="1:3" x14ac:dyDescent="0.2">
      <c r="A52">
        <v>4294</v>
      </c>
      <c r="B52" s="3">
        <v>44189</v>
      </c>
      <c r="C52">
        <v>5.0768804399999999E-2</v>
      </c>
    </row>
    <row r="53" spans="1:3" x14ac:dyDescent="0.2">
      <c r="A53">
        <v>4384</v>
      </c>
      <c r="B53" s="3">
        <v>44279</v>
      </c>
      <c r="C53">
        <v>5.0797791600000003E-2</v>
      </c>
    </row>
    <row r="54" spans="1:3" x14ac:dyDescent="0.2">
      <c r="A54">
        <v>4476</v>
      </c>
      <c r="B54" s="3">
        <v>44371</v>
      </c>
      <c r="C54">
        <v>5.0828365800000004E-2</v>
      </c>
    </row>
    <row r="55" spans="1:3" x14ac:dyDescent="0.2">
      <c r="A55">
        <v>4568</v>
      </c>
      <c r="B55" s="3">
        <v>44463</v>
      </c>
      <c r="C55">
        <v>5.0860000599999997E-2</v>
      </c>
    </row>
    <row r="56" spans="1:3" x14ac:dyDescent="0.2">
      <c r="A56">
        <v>4659</v>
      </c>
      <c r="B56" s="3">
        <v>44554</v>
      </c>
      <c r="C56">
        <v>5.0892363200000006E-2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divams</vt:lpstr>
      <vt:lpstr>divdates</vt:lpstr>
      <vt:lpstr>zerdates</vt:lpstr>
      <vt:lpstr>zerrates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dstump</dc:creator>
  <cp:lastModifiedBy>Alex</cp:lastModifiedBy>
  <dcterms:created xsi:type="dcterms:W3CDTF">2009-04-13T01:21:18Z</dcterms:created>
  <dcterms:modified xsi:type="dcterms:W3CDTF">2019-06-24T06:16:45Z</dcterms:modified>
</cp:coreProperties>
</file>