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Rates\"/>
    </mc:Choice>
  </mc:AlternateContent>
  <xr:revisionPtr revIDLastSave="0" documentId="13_ncr:1_{89AB3A71-0CAE-469C-BA40-1655B5F8C2C3}" xr6:coauthVersionLast="43" xr6:coauthVersionMax="43" xr10:uidLastSave="{00000000-0000-0000-0000-000000000000}"/>
  <bookViews>
    <workbookView xWindow="780" yWindow="780" windowWidth="26370" windowHeight="14820" tabRatio="418" xr2:uid="{00000000-000D-0000-FFFF-FFFF00000000}"/>
  </bookViews>
  <sheets>
    <sheet name="GetInfo &amp; GetInstrumentInfo" sheetId="12" r:id="rId1"/>
  </sheets>
  <definedNames>
    <definedName name="Algorithms">#REF!</definedName>
    <definedName name="BaseDate">'GetInfo &amp; GetInstrumentInfo'!$B$1</definedName>
    <definedName name="Choice">#REF!</definedName>
    <definedName name="Currency">#REF!</definedName>
    <definedName name="CurveList">'GetInfo &amp; GetInstrumentInfo'!#REF!</definedName>
    <definedName name="FuturesRolls">#REF!</definedName>
    <definedName name="IRCurve1">#REF!</definedName>
    <definedName name="IRCurve2">#REF!</definedName>
    <definedName name="IRCurve3">#REF!</definedName>
    <definedName name="IRCurve4">#REF!</definedName>
    <definedName name="IRCurve5">#REF!</definedName>
    <definedName name="IRCurve6">#REF!</definedName>
    <definedName name="IRCurve7">#REF!</definedName>
    <definedName name="Markets">#REF!</definedName>
    <definedName name="Metrics">'GetInfo &amp; GetInstrumentInfo'!$B$30:$B$35</definedName>
    <definedName name="RateIndex">#REF!</definedName>
  </definedNames>
  <calcPr calcId="191029" calcOnSave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" i="12" l="1"/>
  <c r="C2" i="12" a="1"/>
  <c r="A6" i="12" a="1"/>
  <c r="C2" i="12" l="1"/>
  <c r="C4" i="12"/>
  <c r="C6" i="12"/>
  <c r="C8" i="12"/>
  <c r="C10" i="12"/>
  <c r="C12" i="12"/>
  <c r="C14" i="12"/>
  <c r="C16" i="12"/>
  <c r="C18" i="12"/>
  <c r="C20" i="12"/>
  <c r="C22" i="12"/>
  <c r="C24" i="12"/>
  <c r="C26" i="12"/>
  <c r="C28" i="12"/>
  <c r="C30" i="12"/>
  <c r="F30" i="12" s="1"/>
  <c r="C32" i="12"/>
  <c r="F32" i="12" s="1"/>
  <c r="C34" i="12"/>
  <c r="F34" i="12" s="1"/>
  <c r="D7" i="12"/>
  <c r="D17" i="12"/>
  <c r="D23" i="12"/>
  <c r="D29" i="12"/>
  <c r="D33" i="12"/>
  <c r="D2" i="12"/>
  <c r="D4" i="12"/>
  <c r="D6" i="12"/>
  <c r="D8" i="12"/>
  <c r="D10" i="12"/>
  <c r="D12" i="12"/>
  <c r="D14" i="12"/>
  <c r="D16" i="12"/>
  <c r="D18" i="12"/>
  <c r="D20" i="12"/>
  <c r="D22" i="12"/>
  <c r="D24" i="12"/>
  <c r="D26" i="12"/>
  <c r="D28" i="12"/>
  <c r="D30" i="12"/>
  <c r="D32" i="12"/>
  <c r="D34" i="12"/>
  <c r="D5" i="12"/>
  <c r="D13" i="12"/>
  <c r="D19" i="12"/>
  <c r="D25" i="12"/>
  <c r="D31" i="12"/>
  <c r="C3" i="12"/>
  <c r="C5" i="12"/>
  <c r="C7" i="12"/>
  <c r="C9" i="12"/>
  <c r="C11" i="12"/>
  <c r="C13" i="12"/>
  <c r="C15" i="12"/>
  <c r="C17" i="12"/>
  <c r="C19" i="12"/>
  <c r="C21" i="12"/>
  <c r="C23" i="12"/>
  <c r="C25" i="12"/>
  <c r="C27" i="12"/>
  <c r="C29" i="12"/>
  <c r="F29" i="12" s="1"/>
  <c r="C31" i="12"/>
  <c r="F31" i="12" s="1"/>
  <c r="C33" i="12"/>
  <c r="F33" i="12" s="1"/>
  <c r="C35" i="12"/>
  <c r="F35" i="12" s="1"/>
  <c r="D3" i="12"/>
  <c r="D9" i="12"/>
  <c r="D11" i="12"/>
  <c r="D15" i="12"/>
  <c r="D21" i="12"/>
  <c r="D27" i="12"/>
  <c r="D35" i="12"/>
  <c r="A6" i="12"/>
  <c r="A8" i="12"/>
  <c r="A10" i="12"/>
  <c r="A12" i="12"/>
  <c r="A14" i="12"/>
  <c r="A16" i="12"/>
  <c r="A18" i="12"/>
  <c r="A20" i="12"/>
  <c r="A22" i="12"/>
  <c r="A24" i="12"/>
  <c r="A26" i="12"/>
  <c r="B8" i="12"/>
  <c r="B10" i="12"/>
  <c r="B12" i="12"/>
  <c r="B14" i="12"/>
  <c r="B16" i="12"/>
  <c r="B18" i="12"/>
  <c r="B22" i="12"/>
  <c r="B24" i="12"/>
  <c r="B26" i="12"/>
  <c r="B6" i="12"/>
  <c r="B20" i="12"/>
  <c r="A7" i="12"/>
  <c r="A9" i="12"/>
  <c r="A11" i="12"/>
  <c r="A13" i="12"/>
  <c r="A15" i="12"/>
  <c r="A17" i="12"/>
  <c r="A19" i="12"/>
  <c r="A21" i="12"/>
  <c r="A23" i="12"/>
  <c r="A25" i="12"/>
  <c r="A27" i="12"/>
  <c r="B7" i="12"/>
  <c r="B9" i="12"/>
  <c r="B11" i="12"/>
  <c r="B13" i="12"/>
  <c r="B15" i="12"/>
  <c r="B17" i="12"/>
  <c r="B19" i="12"/>
  <c r="B21" i="12"/>
  <c r="B23" i="12"/>
  <c r="B25" i="12"/>
  <c r="B27" i="12"/>
  <c r="L1" i="12"/>
  <c r="K1" i="12"/>
  <c r="J1" i="12"/>
  <c r="I1" i="12"/>
  <c r="H1" i="12"/>
  <c r="B1" i="12" l="1"/>
  <c r="F19" i="12"/>
  <c r="F17" i="12"/>
  <c r="F5" i="12"/>
  <c r="F12" i="12"/>
  <c r="F4" i="12"/>
  <c r="F28" i="12"/>
  <c r="F13" i="12"/>
  <c r="F20" i="12"/>
  <c r="F18" i="12"/>
  <c r="F6" i="12"/>
  <c r="F9" i="12"/>
  <c r="F21" i="12"/>
  <c r="F7" i="12"/>
  <c r="F24" i="12"/>
  <c r="F15" i="12"/>
  <c r="F11" i="12"/>
  <c r="F23" i="12"/>
  <c r="F2" i="12"/>
  <c r="F3" i="12"/>
  <c r="F26" i="12"/>
  <c r="F27" i="12"/>
  <c r="F16" i="12"/>
  <c r="F22" i="12"/>
  <c r="F10" i="12"/>
  <c r="F14" i="12"/>
  <c r="F25" i="12"/>
  <c r="F8" i="12"/>
  <c r="G2" i="12" s="1" a="1"/>
  <c r="G2" i="12" l="1"/>
  <c r="I3" i="12"/>
  <c r="E3" i="12" s="1"/>
  <c r="K4" i="12"/>
  <c r="G6" i="12"/>
  <c r="I7" i="12"/>
  <c r="E7" i="12" s="1"/>
  <c r="K8" i="12"/>
  <c r="G10" i="12"/>
  <c r="I11" i="12"/>
  <c r="E11" i="12" s="1"/>
  <c r="K12" i="12"/>
  <c r="G14" i="12"/>
  <c r="I15" i="12"/>
  <c r="E15" i="12" s="1"/>
  <c r="K16" i="12"/>
  <c r="G18" i="12"/>
  <c r="I19" i="12"/>
  <c r="E19" i="12" s="1"/>
  <c r="K20" i="12"/>
  <c r="G22" i="12"/>
  <c r="I23" i="12"/>
  <c r="E23" i="12" s="1"/>
  <c r="K24" i="12"/>
  <c r="G26" i="12"/>
  <c r="I27" i="12"/>
  <c r="E27" i="12" s="1"/>
  <c r="K28" i="12"/>
  <c r="G30" i="12"/>
  <c r="E30" i="12" s="1"/>
  <c r="I31" i="12"/>
  <c r="K32" i="12"/>
  <c r="G34" i="12"/>
  <c r="E34" i="12" s="1"/>
  <c r="I35" i="12"/>
  <c r="H3" i="12"/>
  <c r="J16" i="12"/>
  <c r="J24" i="12"/>
  <c r="H31" i="12"/>
  <c r="H2" i="12"/>
  <c r="J3" i="12"/>
  <c r="L4" i="12"/>
  <c r="H6" i="12"/>
  <c r="J7" i="12"/>
  <c r="L8" i="12"/>
  <c r="H10" i="12"/>
  <c r="J11" i="12"/>
  <c r="L12" i="12"/>
  <c r="H14" i="12"/>
  <c r="J15" i="12"/>
  <c r="L16" i="12"/>
  <c r="H18" i="12"/>
  <c r="J19" i="12"/>
  <c r="L20" i="12"/>
  <c r="H22" i="12"/>
  <c r="J23" i="12"/>
  <c r="L24" i="12"/>
  <c r="H26" i="12"/>
  <c r="J27" i="12"/>
  <c r="L28" i="12"/>
  <c r="H30" i="12"/>
  <c r="J31" i="12"/>
  <c r="L32" i="12"/>
  <c r="H34" i="12"/>
  <c r="J35" i="12"/>
  <c r="K7" i="12"/>
  <c r="K11" i="12"/>
  <c r="I14" i="12"/>
  <c r="E14" i="12" s="1"/>
  <c r="K15" i="12"/>
  <c r="I18" i="12"/>
  <c r="E18" i="12" s="1"/>
  <c r="K19" i="12"/>
  <c r="I22" i="12"/>
  <c r="E22" i="12" s="1"/>
  <c r="K23" i="12"/>
  <c r="G25" i="12"/>
  <c r="K27" i="12"/>
  <c r="G29" i="12"/>
  <c r="E29" i="12" s="1"/>
  <c r="K31" i="12"/>
  <c r="G33" i="12"/>
  <c r="K35" i="12"/>
  <c r="G4" i="12"/>
  <c r="I5" i="12"/>
  <c r="E5" i="12" s="1"/>
  <c r="G8" i="12"/>
  <c r="K10" i="12"/>
  <c r="I13" i="12"/>
  <c r="E13" i="12" s="1"/>
  <c r="G16" i="12"/>
  <c r="K18" i="12"/>
  <c r="K22" i="12"/>
  <c r="I25" i="12"/>
  <c r="E25" i="12" s="1"/>
  <c r="I29" i="12"/>
  <c r="I33" i="12"/>
  <c r="L2" i="12"/>
  <c r="L6" i="12"/>
  <c r="L10" i="12"/>
  <c r="H16" i="12"/>
  <c r="H20" i="12"/>
  <c r="H24" i="12"/>
  <c r="L26" i="12"/>
  <c r="L30" i="12"/>
  <c r="L34" i="12"/>
  <c r="I8" i="12"/>
  <c r="E8" i="12" s="1"/>
  <c r="G15" i="12"/>
  <c r="I20" i="12"/>
  <c r="E20" i="12" s="1"/>
  <c r="G27" i="12"/>
  <c r="I32" i="12"/>
  <c r="L5" i="12"/>
  <c r="H11" i="12"/>
  <c r="H19" i="12"/>
  <c r="L25" i="12"/>
  <c r="J32" i="12"/>
  <c r="I2" i="12"/>
  <c r="E2" i="12" s="1"/>
  <c r="K3" i="12"/>
  <c r="G5" i="12"/>
  <c r="I6" i="12"/>
  <c r="E6" i="12" s="1"/>
  <c r="G9" i="12"/>
  <c r="I10" i="12"/>
  <c r="E10" i="12" s="1"/>
  <c r="G13" i="12"/>
  <c r="G17" i="12"/>
  <c r="G21" i="12"/>
  <c r="I26" i="12"/>
  <c r="E26" i="12" s="1"/>
  <c r="I30" i="12"/>
  <c r="I34" i="12"/>
  <c r="I9" i="12"/>
  <c r="E9" i="12" s="1"/>
  <c r="G20" i="12"/>
  <c r="K26" i="12"/>
  <c r="K30" i="12"/>
  <c r="K34" i="12"/>
  <c r="J5" i="12"/>
  <c r="J9" i="12"/>
  <c r="J13" i="12"/>
  <c r="J17" i="12"/>
  <c r="J21" i="12"/>
  <c r="J25" i="12"/>
  <c r="H28" i="12"/>
  <c r="J33" i="12"/>
  <c r="K5" i="12"/>
  <c r="G11" i="12"/>
  <c r="I16" i="12"/>
  <c r="E16" i="12" s="1"/>
  <c r="K21" i="12"/>
  <c r="K25" i="12"/>
  <c r="G31" i="12"/>
  <c r="E31" i="12" s="1"/>
  <c r="J4" i="12"/>
  <c r="J12" i="12"/>
  <c r="J20" i="12"/>
  <c r="L29" i="12"/>
  <c r="J2" i="12"/>
  <c r="L3" i="12"/>
  <c r="H5" i="12"/>
  <c r="J6" i="12"/>
  <c r="L7" i="12"/>
  <c r="H9" i="12"/>
  <c r="J10" i="12"/>
  <c r="L11" i="12"/>
  <c r="H13" i="12"/>
  <c r="J14" i="12"/>
  <c r="L15" i="12"/>
  <c r="H17" i="12"/>
  <c r="J18" i="12"/>
  <c r="L19" i="12"/>
  <c r="H21" i="12"/>
  <c r="J22" i="12"/>
  <c r="L23" i="12"/>
  <c r="H25" i="12"/>
  <c r="J26" i="12"/>
  <c r="L27" i="12"/>
  <c r="H29" i="12"/>
  <c r="J30" i="12"/>
  <c r="L31" i="12"/>
  <c r="H33" i="12"/>
  <c r="J34" i="12"/>
  <c r="L35" i="12"/>
  <c r="K2" i="12"/>
  <c r="K6" i="12"/>
  <c r="G12" i="12"/>
  <c r="K14" i="12"/>
  <c r="I17" i="12"/>
  <c r="E17" i="12" s="1"/>
  <c r="I21" i="12"/>
  <c r="E21" i="12" s="1"/>
  <c r="G24" i="12"/>
  <c r="G28" i="12"/>
  <c r="G32" i="12"/>
  <c r="E32" i="12" s="1"/>
  <c r="H4" i="12"/>
  <c r="H8" i="12"/>
  <c r="H12" i="12"/>
  <c r="L14" i="12"/>
  <c r="L18" i="12"/>
  <c r="L22" i="12"/>
  <c r="J29" i="12"/>
  <c r="G7" i="12"/>
  <c r="K13" i="12"/>
  <c r="G19" i="12"/>
  <c r="I24" i="12"/>
  <c r="E24" i="12" s="1"/>
  <c r="I28" i="12"/>
  <c r="E28" i="12" s="1"/>
  <c r="G35" i="12"/>
  <c r="L9" i="12"/>
  <c r="L13" i="12"/>
  <c r="L21" i="12"/>
  <c r="H35" i="12"/>
  <c r="H32" i="12"/>
  <c r="K33" i="12"/>
  <c r="H7" i="12"/>
  <c r="L17" i="12"/>
  <c r="J28" i="12"/>
  <c r="G3" i="12"/>
  <c r="I4" i="12"/>
  <c r="E4" i="12" s="1"/>
  <c r="K9" i="12"/>
  <c r="I12" i="12"/>
  <c r="E12" i="12" s="1"/>
  <c r="K17" i="12"/>
  <c r="G23" i="12"/>
  <c r="K29" i="12"/>
  <c r="J8" i="12"/>
  <c r="H15" i="12"/>
  <c r="H23" i="12"/>
  <c r="H27" i="12"/>
  <c r="L33" i="12"/>
  <c r="E33" i="12"/>
</calcChain>
</file>

<file path=xl/sharedStrings.xml><?xml version="1.0" encoding="utf-8"?>
<sst xmlns="http://schemas.openxmlformats.org/spreadsheetml/2006/main" count="26" uniqueCount="25">
  <si>
    <t>RateCurve</t>
  </si>
  <si>
    <t>PricingStructureType</t>
  </si>
  <si>
    <t>BaseDate</t>
  </si>
  <si>
    <t>MarketName</t>
  </si>
  <si>
    <t>QR_LIVE</t>
  </si>
  <si>
    <t>Market</t>
  </si>
  <si>
    <t>Function</t>
  </si>
  <si>
    <t>Market.QR_LIVE.RateCurve.AUD-BBR-BBSW-3M</t>
  </si>
  <si>
    <t>Market.QR_LIVE.RateCurve.AUD-AONIA-OIS-COMPOUND-1D</t>
  </si>
  <si>
    <t>Market.QR_LIVE.RateCurve.AUD-BBR-BBSW-6M</t>
  </si>
  <si>
    <t>Market.QR_LIVE.RateCurve.AUD-BBR-BBSW-1M</t>
  </si>
  <si>
    <t>Market.QR_LIVE.DiscountCurve.AUD-LIBOR-SENIOR</t>
  </si>
  <si>
    <t>Market.EOD_Sydney.RateCurve.AUD-BBR-BBSW-3M</t>
  </si>
  <si>
    <t>Market.Test.RateCurve.AUD-BBR-BBSW-3M</t>
  </si>
  <si>
    <t>Asset</t>
  </si>
  <si>
    <t>Rate</t>
  </si>
  <si>
    <t>Metrics</t>
  </si>
  <si>
    <t>ImpliedQuote</t>
  </si>
  <si>
    <t>AccrualFactor</t>
  </si>
  <si>
    <t>ConvexityAdjustment</t>
  </si>
  <si>
    <t>DeltaR</t>
  </si>
  <si>
    <t>MarketQuote</t>
  </si>
  <si>
    <t>NPV</t>
  </si>
  <si>
    <t>Priceable Asset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</si>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</sst>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%"/>
    <numFmt numFmtId="165" formatCode="&quot;$&quot;#,##0\ ;\(&quot;$&quot;#,##0\)"/>
    <numFmt numFmtId="166" formatCode="0.00_)"/>
    <numFmt numFmtId="167" formatCode="#,##0.0;#,##0.0"/>
    <numFmt numFmtId="168" formatCode="\+#,##0.00;\-#,##0.00"/>
    <numFmt numFmtId="169" formatCode="d/mm/yyyy;@"/>
    <numFmt numFmtId="170" formatCode="0.0000%"/>
    <numFmt numFmtId="171" formatCode="0.0000000"/>
    <numFmt numFmtId="172" formatCode="0.00000000%"/>
  </numFmts>
  <fonts count="23">
    <font>
      <sz val="10"/>
      <name val="Arial"/>
    </font>
    <font>
      <sz val="10"/>
      <name val="Arial"/>
      <family val="2"/>
    </font>
    <font>
      <b/>
      <sz val="8"/>
      <color indexed="9"/>
      <name val="Arial"/>
      <family val="2"/>
    </font>
    <font>
      <b/>
      <sz val="8"/>
      <color indexed="9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sz val="10"/>
      <name val="Arial"/>
    </font>
  </fonts>
  <fills count="2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2">
    <xf numFmtId="0" fontId="0" fillId="0" borderId="0"/>
    <xf numFmtId="9" fontId="4" fillId="0" borderId="0" applyFont="0" applyFill="0" applyBorder="0" applyAlignment="0" applyProtection="0"/>
    <xf numFmtId="0" fontId="1" fillId="0" borderId="0" applyNumberFormat="0" applyFill="0" applyBorder="0" applyAlignment="0" applyProtection="0">
      <alignment horizontal="left" wrapText="1"/>
    </xf>
    <xf numFmtId="0" fontId="7" fillId="5" borderId="0" applyAlignment="0"/>
    <xf numFmtId="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8" fillId="6" borderId="0" applyNumberFormat="0" applyBorder="0">
      <alignment horizontal="right" vertical="center"/>
    </xf>
    <xf numFmtId="19" fontId="8" fillId="6" borderId="2" applyNumberFormat="0" applyBorder="0">
      <alignment horizontal="left" vertical="center"/>
    </xf>
    <xf numFmtId="2" fontId="9" fillId="7" borderId="0">
      <alignment horizontal="center" vertical="center"/>
    </xf>
    <xf numFmtId="2" fontId="9" fillId="7" borderId="6" applyBorder="0">
      <alignment horizontal="left" vertical="center"/>
    </xf>
    <xf numFmtId="0" fontId="8" fillId="6" borderId="0">
      <alignment horizontal="right" vertical="center"/>
    </xf>
    <xf numFmtId="19" fontId="10" fillId="6" borderId="10" applyNumberFormat="0" applyBorder="0">
      <alignment horizontal="left" vertical="center" indent="1"/>
    </xf>
    <xf numFmtId="2" fontId="11" fillId="7" borderId="12" applyBorder="0">
      <alignment horizontal="left" vertical="center" indent="1"/>
    </xf>
    <xf numFmtId="2" fontId="11" fillId="7" borderId="1" applyBorder="0">
      <alignment horizontal="center" vertical="center"/>
    </xf>
    <xf numFmtId="2" fontId="1" fillId="8" borderId="13" applyBorder="0">
      <alignment horizontal="left" vertical="center" indent="1"/>
    </xf>
    <xf numFmtId="0" fontId="1" fillId="8" borderId="0">
      <alignment horizontal="right" vertical="center"/>
    </xf>
    <xf numFmtId="2" fontId="1" fillId="8" borderId="2" applyNumberFormat="0" applyBorder="0">
      <alignment horizontal="right" vertical="center"/>
    </xf>
    <xf numFmtId="2" fontId="12" fillId="9" borderId="10" applyBorder="0">
      <alignment horizontal="left" vertical="center" indent="1"/>
    </xf>
    <xf numFmtId="2" fontId="12" fillId="9" borderId="0">
      <alignment horizontal="right" vertical="center"/>
    </xf>
    <xf numFmtId="2" fontId="12" fillId="9" borderId="6" applyBorder="0">
      <alignment horizontal="left" vertical="center"/>
    </xf>
    <xf numFmtId="2" fontId="12" fillId="9" borderId="14" applyBorder="0">
      <alignment horizontal="center" vertical="center"/>
    </xf>
    <xf numFmtId="19" fontId="10" fillId="10" borderId="15" applyNumberFormat="0" applyBorder="0">
      <alignment horizontal="left" vertical="center"/>
    </xf>
    <xf numFmtId="15" fontId="10" fillId="10" borderId="1" applyNumberFormat="0" applyBorder="0">
      <alignment horizontal="right" vertical="center"/>
    </xf>
    <xf numFmtId="19" fontId="10" fillId="10" borderId="3" applyNumberFormat="0" applyBorder="0">
      <alignment horizontal="right" vertical="center"/>
    </xf>
    <xf numFmtId="2" fontId="11" fillId="11" borderId="16" applyBorder="0">
      <alignment horizontal="left" vertical="center" indent="1"/>
    </xf>
    <xf numFmtId="2" fontId="11" fillId="11" borderId="6" applyNumberFormat="0">
      <alignment horizontal="center" vertical="center"/>
    </xf>
    <xf numFmtId="2" fontId="11" fillId="11" borderId="6" applyNumberFormat="0" applyBorder="0">
      <alignment horizontal="left" vertical="center"/>
    </xf>
    <xf numFmtId="2" fontId="1" fillId="12" borderId="3" applyNumberFormat="0" applyBorder="0">
      <alignment horizontal="right" vertical="center"/>
    </xf>
    <xf numFmtId="0" fontId="1" fillId="0" borderId="0" applyNumberFormat="0" applyFont="0" applyFill="0" applyBorder="0" applyAlignment="0"/>
    <xf numFmtId="166" fontId="13" fillId="0" borderId="0"/>
    <xf numFmtId="0" fontId="1" fillId="0" borderId="0"/>
    <xf numFmtId="0" fontId="5" fillId="2" borderId="4" applyNumberFormat="0" applyBorder="0">
      <alignment horizontal="left" vertical="center"/>
    </xf>
    <xf numFmtId="2" fontId="5" fillId="2" borderId="6" applyNumberFormat="0" applyBorder="0">
      <alignment horizontal="left" vertical="center"/>
    </xf>
    <xf numFmtId="2" fontId="12" fillId="9" borderId="9" applyNumberFormat="0" applyBorder="0">
      <alignment horizontal="left" vertical="center"/>
    </xf>
    <xf numFmtId="2" fontId="12" fillId="9" borderId="6" applyNumberFormat="0" applyBorder="0">
      <alignment horizontal="left" vertical="center"/>
    </xf>
    <xf numFmtId="19" fontId="1" fillId="13" borderId="11" applyNumberFormat="0" applyBorder="0">
      <alignment horizontal="left" vertical="center" indent="1"/>
    </xf>
    <xf numFmtId="0" fontId="1" fillId="13" borderId="0">
      <alignment horizontal="right" vertical="center"/>
    </xf>
    <xf numFmtId="19" fontId="1" fillId="13" borderId="3" applyNumberFormat="0" applyBorder="0">
      <alignment horizontal="right" vertical="center"/>
    </xf>
    <xf numFmtId="2" fontId="14" fillId="14" borderId="12" applyBorder="0">
      <alignment horizontal="left" vertical="center" indent="1"/>
    </xf>
    <xf numFmtId="2" fontId="14" fillId="14" borderId="0">
      <alignment horizontal="center" vertical="center"/>
    </xf>
    <xf numFmtId="2" fontId="14" fillId="14" borderId="7">
      <alignment horizontal="left" vertical="center"/>
    </xf>
    <xf numFmtId="0" fontId="15" fillId="15" borderId="14">
      <alignment horizontal="center"/>
    </xf>
    <xf numFmtId="9" fontId="1" fillId="0" borderId="0" applyFont="0" applyFill="0" applyBorder="0" applyAlignment="0" applyProtection="0"/>
    <xf numFmtId="164" fontId="16" fillId="16" borderId="0" applyNumberFormat="0" applyBorder="0">
      <alignment horizontal="right" vertical="center"/>
    </xf>
    <xf numFmtId="164" fontId="16" fillId="16" borderId="0" applyNumberFormat="0" applyBorder="0">
      <alignment horizontal="right" vertical="center"/>
    </xf>
    <xf numFmtId="0" fontId="17" fillId="17" borderId="14" applyNumberFormat="0">
      <alignment horizontal="center" vertical="center"/>
    </xf>
    <xf numFmtId="0" fontId="17" fillId="17" borderId="0" applyNumberFormat="0" applyBorder="0">
      <alignment horizontal="left" vertical="center" indent="1"/>
    </xf>
    <xf numFmtId="167" fontId="18" fillId="18" borderId="0">
      <alignment horizontal="center" vertical="center"/>
    </xf>
    <xf numFmtId="168" fontId="19" fillId="19" borderId="0">
      <alignment horizontal="center" vertical="center"/>
      <protection locked="0"/>
    </xf>
    <xf numFmtId="0" fontId="1" fillId="0" borderId="0">
      <alignment horizontal="left" wrapText="1"/>
    </xf>
    <xf numFmtId="2" fontId="20" fillId="20" borderId="4" applyNumberFormat="0" applyFill="0" applyBorder="0" applyAlignment="0">
      <alignment horizontal="center"/>
      <protection locked="0"/>
    </xf>
    <xf numFmtId="2" fontId="1" fillId="21" borderId="6" applyNumberFormat="0" applyBorder="0">
      <alignment horizontal="right" vertical="center"/>
    </xf>
    <xf numFmtId="2" fontId="1" fillId="21" borderId="0">
      <alignment horizontal="right" vertical="center"/>
    </xf>
    <xf numFmtId="2" fontId="12" fillId="22" borderId="14">
      <alignment horizontal="center" vertical="center"/>
    </xf>
    <xf numFmtId="2" fontId="12" fillId="22" borderId="0" applyNumberFormat="0" applyBorder="0">
      <alignment horizontal="left" vertical="center"/>
    </xf>
    <xf numFmtId="2" fontId="12" fillId="22" borderId="14">
      <alignment horizontal="center" vertical="center"/>
    </xf>
    <xf numFmtId="38" fontId="21" fillId="0" borderId="0" applyFont="0" applyFill="0" applyBorder="0" applyAlignment="0" applyProtection="0"/>
    <xf numFmtId="0" fontId="21" fillId="0" borderId="0"/>
    <xf numFmtId="43" fontId="22" fillId="0" borderId="0" applyFont="0" applyFill="0" applyBorder="0" applyAlignment="0" applyProtection="0"/>
  </cellStyleXfs>
  <cellXfs count="44">
    <xf numFmtId="0" fontId="0" fillId="0" borderId="0" xfId="0"/>
    <xf numFmtId="170" fontId="0" fillId="0" borderId="0" xfId="1" applyNumberFormat="1" applyFont="1"/>
    <xf numFmtId="10" fontId="2" fillId="23" borderId="14" xfId="45" applyNumberFormat="1" applyFont="1" applyFill="1" applyBorder="1" applyAlignment="1"/>
    <xf numFmtId="0" fontId="6" fillId="3" borderId="6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0" borderId="6" xfId="0" applyBorder="1"/>
    <xf numFmtId="170" fontId="0" fillId="0" borderId="6" xfId="45" applyNumberFormat="1" applyFont="1" applyBorder="1"/>
    <xf numFmtId="0" fontId="0" fillId="0" borderId="7" xfId="0" applyBorder="1"/>
    <xf numFmtId="170" fontId="0" fillId="0" borderId="7" xfId="45" applyNumberFormat="1" applyFont="1" applyBorder="1"/>
    <xf numFmtId="0" fontId="0" fillId="0" borderId="8" xfId="0" applyBorder="1"/>
    <xf numFmtId="170" fontId="0" fillId="0" borderId="2" xfId="45" applyNumberFormat="1" applyFont="1" applyBorder="1"/>
    <xf numFmtId="170" fontId="0" fillId="0" borderId="3" xfId="45" applyNumberFormat="1" applyFont="1" applyBorder="1"/>
    <xf numFmtId="0" fontId="0" fillId="0" borderId="3" xfId="0" applyBorder="1"/>
    <xf numFmtId="0" fontId="0" fillId="0" borderId="5" xfId="0" applyBorder="1"/>
    <xf numFmtId="0" fontId="6" fillId="3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0" fillId="25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5" borderId="7" xfId="0" applyFill="1" applyBorder="1" applyAlignment="1">
      <alignment horizontal="center"/>
    </xf>
    <xf numFmtId="16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5" borderId="8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23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3" borderId="9" xfId="0" applyFont="1" applyFill="1" applyBorder="1" applyAlignment="1"/>
    <xf numFmtId="0" fontId="2" fillId="23" borderId="1" xfId="0" applyFont="1" applyFill="1" applyBorder="1" applyAlignment="1"/>
    <xf numFmtId="2" fontId="0" fillId="0" borderId="2" xfId="61" applyNumberFormat="1" applyFont="1" applyBorder="1"/>
    <xf numFmtId="2" fontId="0" fillId="0" borderId="3" xfId="61" applyNumberFormat="1" applyFont="1" applyBorder="1"/>
    <xf numFmtId="0" fontId="1" fillId="24" borderId="14" xfId="0" applyFont="1" applyFill="1" applyBorder="1" applyAlignment="1">
      <alignment horizontal="center" textRotation="60"/>
    </xf>
    <xf numFmtId="14" fontId="0" fillId="24" borderId="17" xfId="0" applyNumberFormat="1" applyFill="1" applyBorder="1" applyAlignment="1">
      <alignment horizontal="center" textRotation="60"/>
    </xf>
    <xf numFmtId="0" fontId="1" fillId="4" borderId="14" xfId="0" applyFont="1" applyFill="1" applyBorder="1" applyAlignment="1">
      <alignment horizontal="center" textRotation="60"/>
    </xf>
    <xf numFmtId="0" fontId="1" fillId="4" borderId="17" xfId="0" applyFont="1" applyFill="1" applyBorder="1" applyAlignment="1">
      <alignment horizontal="center" textRotation="60"/>
    </xf>
    <xf numFmtId="171" fontId="0" fillId="0" borderId="2" xfId="61" applyNumberFormat="1" applyFont="1" applyBorder="1"/>
    <xf numFmtId="171" fontId="0" fillId="0" borderId="3" xfId="61" applyNumberFormat="1" applyFont="1" applyBorder="1"/>
    <xf numFmtId="172" fontId="0" fillId="0" borderId="2" xfId="45" applyNumberFormat="1" applyFont="1" applyBorder="1"/>
    <xf numFmtId="172" fontId="0" fillId="0" borderId="3" xfId="45" applyNumberFormat="1" applyFont="1" applyBorder="1"/>
    <xf numFmtId="172" fontId="0" fillId="0" borderId="5" xfId="0" applyNumberFormat="1" applyBorder="1"/>
    <xf numFmtId="0" fontId="0" fillId="4" borderId="9" xfId="0" applyFill="1" applyBorder="1" applyAlignment="1">
      <alignment horizontal="center"/>
    </xf>
    <xf numFmtId="0" fontId="0" fillId="4" borderId="17" xfId="0" applyFill="1" applyBorder="1" applyAlignment="1">
      <alignment horizontal="center"/>
    </xf>
  </cellXfs>
  <cellStyles count="62">
    <cellStyle name="_Copy of Portfolios to Archeus 6-3-04 (2)" xfId="2" xr:uid="{00000000-0005-0000-0000-000000000000}"/>
    <cellStyle name="back" xfId="3" xr:uid="{00000000-0005-0000-0000-000001000000}"/>
    <cellStyle name="Comma" xfId="61" builtinId="3"/>
    <cellStyle name="Comma0" xfId="4" xr:uid="{00000000-0005-0000-0000-000003000000}"/>
    <cellStyle name="Currency 2" xfId="5" xr:uid="{00000000-0005-0000-0000-000004000000}"/>
    <cellStyle name="Currency0" xfId="6" xr:uid="{00000000-0005-0000-0000-000005000000}"/>
    <cellStyle name="Date" xfId="7" xr:uid="{00000000-0005-0000-0000-000006000000}"/>
    <cellStyle name="Fixed" xfId="8" xr:uid="{00000000-0005-0000-0000-000007000000}"/>
    <cellStyle name="InfoDataColumn" xfId="9" xr:uid="{00000000-0005-0000-0000-000008000000}"/>
    <cellStyle name="InfoDataRow" xfId="10" xr:uid="{00000000-0005-0000-0000-000009000000}"/>
    <cellStyle name="InfoLabelColumn" xfId="11" xr:uid="{00000000-0005-0000-0000-00000A000000}"/>
    <cellStyle name="InfoLabelRow" xfId="12" xr:uid="{00000000-0005-0000-0000-00000B000000}"/>
    <cellStyle name="InfolDataColumn" xfId="13" xr:uid="{00000000-0005-0000-0000-00000C000000}"/>
    <cellStyle name="InformationalData" xfId="14" xr:uid="{00000000-0005-0000-0000-00000D000000}"/>
    <cellStyle name="InformationalLabel" xfId="15" xr:uid="{00000000-0005-0000-0000-00000E000000}"/>
    <cellStyle name="InformationalLabelTop" xfId="16" xr:uid="{00000000-0005-0000-0000-00000F000000}"/>
    <cellStyle name="InputData" xfId="17" xr:uid="{00000000-0005-0000-0000-000010000000}"/>
    <cellStyle name="InputDataColumn" xfId="18" xr:uid="{00000000-0005-0000-0000-000011000000}"/>
    <cellStyle name="InputDataRow" xfId="19" xr:uid="{00000000-0005-0000-0000-000012000000}"/>
    <cellStyle name="InputLabel" xfId="20" xr:uid="{00000000-0005-0000-0000-000013000000}"/>
    <cellStyle name="InputLabelColumn" xfId="21" xr:uid="{00000000-0005-0000-0000-000014000000}"/>
    <cellStyle name="InputLabelRow" xfId="22" xr:uid="{00000000-0005-0000-0000-000015000000}"/>
    <cellStyle name="InputLabelTop" xfId="23" xr:uid="{00000000-0005-0000-0000-000016000000}"/>
    <cellStyle name="IntermediateData" xfId="24" xr:uid="{00000000-0005-0000-0000-000017000000}"/>
    <cellStyle name="IntermediateDataColumn" xfId="25" xr:uid="{00000000-0005-0000-0000-000018000000}"/>
    <cellStyle name="IntermediateDataRow" xfId="26" xr:uid="{00000000-0005-0000-0000-000019000000}"/>
    <cellStyle name="IntermediateLabel" xfId="27" xr:uid="{00000000-0005-0000-0000-00001A000000}"/>
    <cellStyle name="IntermediateLabelColumn" xfId="28" xr:uid="{00000000-0005-0000-0000-00001B000000}"/>
    <cellStyle name="IntermediateLabelRow" xfId="29" xr:uid="{00000000-0005-0000-0000-00001C000000}"/>
    <cellStyle name="InvalidCell" xfId="30" xr:uid="{00000000-0005-0000-0000-00001D000000}"/>
    <cellStyle name="NewSheet" xfId="31" xr:uid="{00000000-0005-0000-0000-00001E000000}"/>
    <cellStyle name="Normal" xfId="0" builtinId="0"/>
    <cellStyle name="Normal - Style1" xfId="32" xr:uid="{00000000-0005-0000-0000-000020000000}"/>
    <cellStyle name="Normal 2" xfId="33" xr:uid="{00000000-0005-0000-0000-000021000000}"/>
    <cellStyle name="ObjectDataColumn" xfId="34" xr:uid="{00000000-0005-0000-0000-000022000000}"/>
    <cellStyle name="ObjectDataRow" xfId="35" xr:uid="{00000000-0005-0000-0000-000023000000}"/>
    <cellStyle name="ObjectLabelColumn" xfId="36" xr:uid="{00000000-0005-0000-0000-000024000000}"/>
    <cellStyle name="ObjectLabelRow" xfId="37" xr:uid="{00000000-0005-0000-0000-000025000000}"/>
    <cellStyle name="OutputData" xfId="38" xr:uid="{00000000-0005-0000-0000-000026000000}"/>
    <cellStyle name="OutputDataColumn" xfId="39" xr:uid="{00000000-0005-0000-0000-000027000000}"/>
    <cellStyle name="OutputDataRow" xfId="40" xr:uid="{00000000-0005-0000-0000-000028000000}"/>
    <cellStyle name="OutputLabel" xfId="41" xr:uid="{00000000-0005-0000-0000-000029000000}"/>
    <cellStyle name="OutputLabelColumn" xfId="42" xr:uid="{00000000-0005-0000-0000-00002A000000}"/>
    <cellStyle name="OutputLabelRow" xfId="43" xr:uid="{00000000-0005-0000-0000-00002B000000}"/>
    <cellStyle name="PanelLabel" xfId="44" xr:uid="{00000000-0005-0000-0000-00002C000000}"/>
    <cellStyle name="Percent" xfId="1" builtinId="5"/>
    <cellStyle name="Percent 2" xfId="45" xr:uid="{00000000-0005-0000-0000-00002E000000}"/>
    <cellStyle name="PersonalDataColumn" xfId="46" xr:uid="{00000000-0005-0000-0000-00002F000000}"/>
    <cellStyle name="PersonalDataRow" xfId="47" xr:uid="{00000000-0005-0000-0000-000030000000}"/>
    <cellStyle name="PersonalLabelColumn" xfId="48" xr:uid="{00000000-0005-0000-0000-000031000000}"/>
    <cellStyle name="PersonalLabelRow" xfId="49" xr:uid="{00000000-0005-0000-0000-000032000000}"/>
    <cellStyle name="result" xfId="50" xr:uid="{00000000-0005-0000-0000-000033000000}"/>
    <cellStyle name="spreads" xfId="51" xr:uid="{00000000-0005-0000-0000-000034000000}"/>
    <cellStyle name="Style 1" xfId="52" xr:uid="{00000000-0005-0000-0000-000035000000}"/>
    <cellStyle name="swaptn" xfId="53" xr:uid="{00000000-0005-0000-0000-000036000000}"/>
    <cellStyle name="TableDataColumn" xfId="54" xr:uid="{00000000-0005-0000-0000-000037000000}"/>
    <cellStyle name="TableDataRow" xfId="55" xr:uid="{00000000-0005-0000-0000-000038000000}"/>
    <cellStyle name="TableLabelColumn" xfId="56" xr:uid="{00000000-0005-0000-0000-000039000000}"/>
    <cellStyle name="TableLabelRow" xfId="57" xr:uid="{00000000-0005-0000-0000-00003A000000}"/>
    <cellStyle name="TableLabelTop" xfId="58" xr:uid="{00000000-0005-0000-0000-00003B000000}"/>
    <cellStyle name="桁区切り_NewDemo" xfId="59" xr:uid="{00000000-0005-0000-0000-00003C000000}"/>
    <cellStyle name="標準_NewDemo" xfId="60" xr:uid="{00000000-0005-0000-0000-00003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M44"/>
  <sheetViews>
    <sheetView tabSelected="1" topLeftCell="B1" workbookViewId="0">
      <selection activeCell="C21" sqref="C21"/>
    </sheetView>
  </sheetViews>
  <sheetFormatPr defaultRowHeight="12.75"/>
  <cols>
    <col min="1" max="1" width="47.140625" customWidth="1"/>
    <col min="2" max="2" width="43.5703125" customWidth="1"/>
    <col min="3" max="3" width="22.140625" bestFit="1" customWidth="1"/>
    <col min="4" max="4" width="8.28515625" bestFit="1" customWidth="1"/>
    <col min="5" max="5" width="11.28515625" bestFit="1" customWidth="1"/>
    <col min="6" max="6" width="38.5703125" bestFit="1" customWidth="1"/>
    <col min="7" max="7" width="31.140625" hidden="1" customWidth="1"/>
    <col min="8" max="8" width="11.85546875" bestFit="1" customWidth="1"/>
    <col min="9" max="9" width="12.28515625" bestFit="1" customWidth="1"/>
    <col min="10" max="10" width="11.7109375" bestFit="1" customWidth="1"/>
    <col min="11" max="11" width="12.28515625" bestFit="1" customWidth="1"/>
    <col min="12" max="12" width="10.5703125" bestFit="1" customWidth="1"/>
  </cols>
  <sheetData>
    <row r="1" spans="1:13" ht="90" thickBot="1">
      <c r="A1" s="33" t="s">
        <v>2</v>
      </c>
      <c r="B1" s="34">
        <f ca="1">TODAY()</f>
        <v>43648</v>
      </c>
      <c r="C1" s="35" t="s">
        <v>14</v>
      </c>
      <c r="D1" s="35" t="s">
        <v>15</v>
      </c>
      <c r="E1" s="35" t="s">
        <v>24</v>
      </c>
      <c r="F1" s="35" t="s">
        <v>23</v>
      </c>
      <c r="H1" s="36" t="str">
        <f>B30</f>
        <v>ImpliedQuote</v>
      </c>
      <c r="I1" s="36" t="str">
        <f>B31</f>
        <v>MarketQuote</v>
      </c>
      <c r="J1" s="36" t="str">
        <f>B32</f>
        <v>NPV</v>
      </c>
      <c r="K1" s="36" t="str">
        <f>B33</f>
        <v>AccrualFactor</v>
      </c>
      <c r="L1" s="36" t="str">
        <f>B34</f>
        <v>ConvexityAdjustment</v>
      </c>
      <c r="M1" s="36" t="str">
        <f>B35</f>
        <v>DeltaR</v>
      </c>
    </row>
    <row r="2" spans="1:13">
      <c r="A2" s="3" t="s">
        <v>1</v>
      </c>
      <c r="B2" s="4" t="s">
        <v>0</v>
      </c>
      <c r="C2" s="5" t="str">
        <f t="array" ref="C2:D35">_xll.HLV5r3.Financial.Cache.GetQuotedAssetSet($A$5)</f>
        <v>AUD-Deposit-1D</v>
      </c>
      <c r="D2" s="6">
        <v>1.4999999999999999E-2</v>
      </c>
      <c r="E2" s="8">
        <f ca="1">(I2-D2)</f>
        <v>-5.5880647331640887E-14</v>
      </c>
      <c r="F2" s="7" t="str">
        <f ca="1">IF(ISERROR(C2),"",_xll.HLV5r3.Financial.Cache.CreateAsset(C2,BaseDate,D2,0))</f>
        <v>AUD-Deposit-1D-0.015-2/07/2019</v>
      </c>
      <c r="G2" s="10" t="str">
        <f t="array" aca="1" ref="G2:L35" ca="1">_xll.HLV5r3.Financial.Cache.EvaluateMetricsForAssetSet(Metrics,A5,F2:F28,BaseDate)</f>
        <v>AUD-Deposit-1D-0.015-2/07/2019</v>
      </c>
      <c r="H2" s="10" t="str">
        <f ca="1"/>
        <v>ImpliedQuote</v>
      </c>
      <c r="I2" s="39">
        <f ca="1"/>
        <v>1.4999999999944119E-2</v>
      </c>
      <c r="J2" s="31" t="str">
        <f ca="1"/>
        <v>MarketQuote</v>
      </c>
      <c r="K2" s="39">
        <f ca="1"/>
        <v>1.4999999999999999E-2</v>
      </c>
      <c r="L2" s="37" t="str">
        <f ca="1"/>
        <v>NPV</v>
      </c>
    </row>
    <row r="3" spans="1:13">
      <c r="A3" s="14" t="s">
        <v>6</v>
      </c>
      <c r="B3" s="15" t="s">
        <v>5</v>
      </c>
      <c r="C3" s="7" t="str">
        <v>AUD-Deposit-1M</v>
      </c>
      <c r="D3" s="8">
        <v>1.6E-2</v>
      </c>
      <c r="E3" s="8">
        <f ca="1">(I3-D3)</f>
        <v>9.540979117872439E-16</v>
      </c>
      <c r="F3" s="7" t="str">
        <f ca="1">IF(ISERROR(C3),"",_xll.HLV5r3.Financial.Cache.CreateAsset(C3,BaseDate,D3,0))</f>
        <v>AUD-Deposit-1M-0.016-2/07/2019</v>
      </c>
      <c r="G3" s="11" t="str">
        <f ca="1"/>
        <v>AUD-Deposit-1M-0.016-2/07/2019</v>
      </c>
      <c r="H3" s="11" t="str">
        <f ca="1"/>
        <v>ImpliedQuote</v>
      </c>
      <c r="I3" s="40">
        <f ca="1"/>
        <v>1.6000000000000954E-2</v>
      </c>
      <c r="J3" s="32" t="str">
        <f ca="1"/>
        <v>MarketQuote</v>
      </c>
      <c r="K3" s="40">
        <f ca="1"/>
        <v>1.6E-2</v>
      </c>
      <c r="L3" s="38" t="str">
        <f ca="1"/>
        <v>NPV</v>
      </c>
    </row>
    <row r="4" spans="1:13" ht="13.5" thickBot="1">
      <c r="A4" s="16" t="s">
        <v>3</v>
      </c>
      <c r="B4" s="17" t="s">
        <v>4</v>
      </c>
      <c r="C4" s="7" t="str">
        <v>AUD-Deposit-3M</v>
      </c>
      <c r="D4" s="8">
        <v>1.7000000000000001E-2</v>
      </c>
      <c r="E4" s="8">
        <f t="shared" ref="E4:E28" ca="1" si="0">(I4-D4)</f>
        <v>5.6551985316843911E-16</v>
      </c>
      <c r="F4" s="7" t="str">
        <f ca="1">IF(ISERROR(C4),"",_xll.HLV5r3.Financial.Cache.CreateAsset(C4,BaseDate,D4,0))</f>
        <v>AUD-Deposit-3M-0.017-2/07/2019</v>
      </c>
      <c r="G4" s="11" t="str">
        <f ca="1"/>
        <v>AUD-Deposit-3M-0.017-2/07/2019</v>
      </c>
      <c r="H4" s="11" t="str">
        <f ca="1"/>
        <v>ImpliedQuote</v>
      </c>
      <c r="I4" s="40">
        <f ca="1"/>
        <v>1.7000000000000567E-2</v>
      </c>
      <c r="J4" s="32" t="str">
        <f ca="1"/>
        <v>MarketQuote</v>
      </c>
      <c r="K4" s="40">
        <f ca="1"/>
        <v>1.7000000000000001E-2</v>
      </c>
      <c r="L4" s="38" t="str">
        <f ca="1"/>
        <v>NPV</v>
      </c>
    </row>
    <row r="5" spans="1:13" ht="13.5" thickBot="1">
      <c r="A5" s="42" t="s">
        <v>7</v>
      </c>
      <c r="B5" s="43"/>
      <c r="C5" s="7" t="str">
        <v>AUD-IRSwap-3Y</v>
      </c>
      <c r="D5" s="8">
        <v>2.1000000000000001E-2</v>
      </c>
      <c r="E5" s="8">
        <f t="shared" ca="1" si="0"/>
        <v>1.6272306765929834E-10</v>
      </c>
      <c r="F5" s="7" t="str">
        <f ca="1">IF(ISERROR(C5),"",_xll.HLV5r3.Financial.Cache.CreateAsset(C5,BaseDate,D5,0))</f>
        <v>AUD-IRSwap-3Y-0.021-2/07/2019</v>
      </c>
      <c r="G5" s="11" t="str">
        <f ca="1"/>
        <v>AUD-IRSwap-3Y-0.021-2/07/2019</v>
      </c>
      <c r="H5" s="11" t="str">
        <f ca="1"/>
        <v>ImpliedQuote</v>
      </c>
      <c r="I5" s="40">
        <f ca="1"/>
        <v>2.1000000162723069E-2</v>
      </c>
      <c r="J5" s="32" t="str">
        <f ca="1"/>
        <v>MarketQuote</v>
      </c>
      <c r="K5" s="40">
        <f ca="1"/>
        <v>2.1000000000000001E-2</v>
      </c>
      <c r="L5" s="38" t="str">
        <f ca="1"/>
        <v>NPV</v>
      </c>
    </row>
    <row r="6" spans="1:13">
      <c r="A6" s="18" t="str">
        <f t="array" ref="A6:B27">_xll.HLV5r3.Financial.Cache.DisplayPricingStructureProperties($A$5)</f>
        <v>PricingStructureType</v>
      </c>
      <c r="B6" s="19" t="str">
        <v>RateCurve</v>
      </c>
      <c r="C6" s="7" t="str">
        <v>AUD-IRSwap-5Y</v>
      </c>
      <c r="D6" s="8">
        <v>2.4799999999999999E-2</v>
      </c>
      <c r="E6" s="8">
        <f t="shared" ca="1" si="0"/>
        <v>-1.1499948250988275E-3</v>
      </c>
      <c r="F6" s="7" t="str">
        <f ca="1">IF(ISERROR(C6),"",_xll.HLV5r3.Financial.Cache.CreateAsset(C6,BaseDate,D6,0))</f>
        <v>AUD-IRSwap-5Y-0.0248-2/07/2019</v>
      </c>
      <c r="G6" s="11" t="str">
        <f ca="1"/>
        <v>AUD-IRSwap-5Y-0.0248-2/07/2019</v>
      </c>
      <c r="H6" s="11" t="str">
        <f ca="1"/>
        <v>ImpliedQuote</v>
      </c>
      <c r="I6" s="40">
        <f ca="1"/>
        <v>2.3650005174901172E-2</v>
      </c>
      <c r="J6" s="32" t="str">
        <f ca="1"/>
        <v>MarketQuote</v>
      </c>
      <c r="K6" s="40">
        <f ca="1"/>
        <v>2.4799999999999999E-2</v>
      </c>
      <c r="L6" s="38" t="str">
        <f ca="1"/>
        <v>NPV</v>
      </c>
    </row>
    <row r="7" spans="1:13">
      <c r="A7" s="20" t="str">
        <v>BuildDateTime</v>
      </c>
      <c r="B7" s="21">
        <v>43648</v>
      </c>
      <c r="C7" s="7" t="str">
        <v>AUD-IRSwap-7Y</v>
      </c>
      <c r="D7" s="8">
        <v>2.6440000000000002E-2</v>
      </c>
      <c r="E7" s="8">
        <f t="shared" ca="1" si="0"/>
        <v>-1.1139935059214789E-3</v>
      </c>
      <c r="F7" s="7" t="str">
        <f ca="1">IF(ISERROR(C7),"",_xll.HLV5r3.Financial.Cache.CreateAsset(C7,BaseDate,D7,0))</f>
        <v>AUD-IRSwap-7Y-0.02644-2/07/2019</v>
      </c>
      <c r="G7" s="11" t="str">
        <f ca="1"/>
        <v>AUD-IRSwap-7Y-0.02644-2/07/2019</v>
      </c>
      <c r="H7" s="11" t="str">
        <f ca="1"/>
        <v>ImpliedQuote</v>
      </c>
      <c r="I7" s="40">
        <f ca="1"/>
        <v>2.5326006494078523E-2</v>
      </c>
      <c r="J7" s="32" t="str">
        <f ca="1"/>
        <v>MarketQuote</v>
      </c>
      <c r="K7" s="40">
        <f ca="1"/>
        <v>2.6440000000000002E-2</v>
      </c>
      <c r="L7" s="38" t="str">
        <f ca="1"/>
        <v>NPV</v>
      </c>
    </row>
    <row r="8" spans="1:13">
      <c r="A8" s="20" t="str">
        <v>BaseDate</v>
      </c>
      <c r="B8" s="21">
        <v>43648</v>
      </c>
      <c r="C8" s="7" t="str">
        <v>AUD-IRSwap-10Y</v>
      </c>
      <c r="D8" s="8">
        <v>2.8899999999999999E-2</v>
      </c>
      <c r="E8" s="8">
        <f t="shared" ca="1" si="0"/>
        <v>-1.0599852092200782E-3</v>
      </c>
      <c r="F8" s="7" t="str">
        <f ca="1">IF(ISERROR(C8),"",_xll.HLV5r3.Financial.Cache.CreateAsset(C8,BaseDate,D8,0))</f>
        <v>AUD-IRSwap-10Y-0.0289-2/07/2019</v>
      </c>
      <c r="G8" s="11" t="str">
        <f ca="1"/>
        <v>AUD-IRSwap-10Y-0.0289-2/07/2019</v>
      </c>
      <c r="H8" s="11" t="str">
        <f ca="1"/>
        <v>ImpliedQuote</v>
      </c>
      <c r="I8" s="40">
        <f ca="1"/>
        <v>2.784001479077992E-2</v>
      </c>
      <c r="J8" s="32" t="str">
        <f ca="1"/>
        <v>MarketQuote</v>
      </c>
      <c r="K8" s="40">
        <f ca="1"/>
        <v>2.8899999999999999E-2</v>
      </c>
      <c r="L8" s="38" t="str">
        <f ca="1"/>
        <v>NPV</v>
      </c>
    </row>
    <row r="9" spans="1:13">
      <c r="A9" s="20" t="str">
        <v>Market</v>
      </c>
      <c r="B9" s="21" t="str">
        <v>QR_LIVE</v>
      </c>
      <c r="C9" s="7" t="str">
        <v>AUD-IRSwap-15Y</v>
      </c>
      <c r="D9" s="8">
        <v>3.1199999999999999E-2</v>
      </c>
      <c r="E9" s="8">
        <f t="shared" ca="1" si="0"/>
        <v>-8.5997082016614837E-4</v>
      </c>
      <c r="F9" s="7" t="str">
        <f ca="1">IF(ISERROR(C9),"",_xll.HLV5r3.Financial.Cache.CreateAsset(C9,BaseDate,D9,0))</f>
        <v>AUD-IRSwap-15Y-0.0312-2/07/2019</v>
      </c>
      <c r="G9" s="11" t="str">
        <f ca="1"/>
        <v>AUD-IRSwap-15Y-0.0312-2/07/2019</v>
      </c>
      <c r="H9" s="11" t="str">
        <f ca="1"/>
        <v>ImpliedQuote</v>
      </c>
      <c r="I9" s="40">
        <f ca="1"/>
        <v>3.034002917983385E-2</v>
      </c>
      <c r="J9" s="32" t="str">
        <f ca="1"/>
        <v>MarketQuote</v>
      </c>
      <c r="K9" s="40">
        <f ca="1"/>
        <v>3.1199999999999999E-2</v>
      </c>
      <c r="L9" s="38" t="str">
        <f ca="1"/>
        <v>NPV</v>
      </c>
    </row>
    <row r="10" spans="1:13">
      <c r="A10" s="20" t="str">
        <v>IndexName</v>
      </c>
      <c r="B10" s="22" t="str">
        <v>AUD-BBR-BBSW</v>
      </c>
      <c r="C10" s="7" t="str">
        <v>AUD-IRSwap-20Y</v>
      </c>
      <c r="D10" s="8">
        <v>3.2399999999999998E-2</v>
      </c>
      <c r="E10" s="8">
        <f t="shared" ca="1" si="0"/>
        <v>-7.5997057718071859E-4</v>
      </c>
      <c r="F10" s="7" t="str">
        <f ca="1">IF(ISERROR(C10),"",_xll.HLV5r3.Financial.Cache.CreateAsset(C10,BaseDate,D10,0))</f>
        <v>AUD-IRSwap-20Y-0.0324-2/07/2019</v>
      </c>
      <c r="G10" s="11" t="str">
        <f ca="1"/>
        <v>AUD-IRSwap-20Y-0.0324-2/07/2019</v>
      </c>
      <c r="H10" s="11" t="str">
        <f ca="1"/>
        <v>ImpliedQuote</v>
      </c>
      <c r="I10" s="40">
        <f ca="1"/>
        <v>3.164002942281928E-2</v>
      </c>
      <c r="J10" s="32" t="str">
        <f ca="1"/>
        <v>MarketQuote</v>
      </c>
      <c r="K10" s="40">
        <f ca="1"/>
        <v>3.2399999999999998E-2</v>
      </c>
      <c r="L10" s="38" t="str">
        <f ca="1"/>
        <v>NPV</v>
      </c>
    </row>
    <row r="11" spans="1:13">
      <c r="A11" s="20" t="str">
        <v>IndexTenor</v>
      </c>
      <c r="B11" s="22" t="str">
        <v>3M</v>
      </c>
      <c r="C11" s="7" t="str">
        <v>AUD-IRSwap-25Y</v>
      </c>
      <c r="D11" s="8">
        <v>3.4000000000000002E-2</v>
      </c>
      <c r="E11" s="8">
        <f t="shared" ca="1" si="0"/>
        <v>-7.5996346633682571E-4</v>
      </c>
      <c r="F11" s="7" t="str">
        <f ca="1">IF(ISERROR(C11),"",_xll.HLV5r3.Financial.Cache.CreateAsset(C11,BaseDate,D11,0))</f>
        <v>AUD-IRSwap-25Y-0.034-2/07/2019</v>
      </c>
      <c r="G11" s="11" t="str">
        <f ca="1"/>
        <v>AUD-IRSwap-25Y-0.034-2/07/2019</v>
      </c>
      <c r="H11" s="11" t="str">
        <f ca="1"/>
        <v>ImpliedQuote</v>
      </c>
      <c r="I11" s="40">
        <f ca="1"/>
        <v>3.3240036533663177E-2</v>
      </c>
      <c r="J11" s="32" t="str">
        <f ca="1"/>
        <v>MarketQuote</v>
      </c>
      <c r="K11" s="40">
        <f ca="1"/>
        <v>3.4000000000000002E-2</v>
      </c>
      <c r="L11" s="38" t="str">
        <f ca="1"/>
        <v>NPV</v>
      </c>
    </row>
    <row r="12" spans="1:13">
      <c r="A12" s="20" t="str">
        <v>CurveName</v>
      </c>
      <c r="B12" s="22" t="str">
        <v>AUD-BBR-BBSW-3M</v>
      </c>
      <c r="C12" s="7" t="str">
        <v>AUD-IRSwap-30Y</v>
      </c>
      <c r="D12" s="8">
        <v>3.5000000000000003E-2</v>
      </c>
      <c r="E12" s="8">
        <f t="shared" ca="1" si="0"/>
        <v>-7.5996215643232834E-4</v>
      </c>
      <c r="F12" s="7" t="str">
        <f ca="1">IF(ISERROR(C12),"",_xll.HLV5r3.Financial.Cache.CreateAsset(C12,BaseDate,D12,0))</f>
        <v>AUD-IRSwap-30Y-0.035-2/07/2019</v>
      </c>
      <c r="G12" s="11" t="str">
        <f ca="1"/>
        <v>AUD-IRSwap-30Y-0.035-2/07/2019</v>
      </c>
      <c r="H12" s="11" t="str">
        <f ca="1"/>
        <v>ImpliedQuote</v>
      </c>
      <c r="I12" s="40">
        <f ca="1"/>
        <v>3.4240037843567675E-2</v>
      </c>
      <c r="J12" s="32" t="str">
        <f ca="1"/>
        <v>MarketQuote</v>
      </c>
      <c r="K12" s="40">
        <f ca="1"/>
        <v>3.5000000000000003E-2</v>
      </c>
      <c r="L12" s="38" t="str">
        <f ca="1"/>
        <v>NPV</v>
      </c>
    </row>
    <row r="13" spans="1:13">
      <c r="A13" s="20" t="str">
        <v>Algorithm</v>
      </c>
      <c r="B13" s="22" t="str">
        <v>FastLinearZero</v>
      </c>
      <c r="C13" s="7" t="str">
        <v>AUD-IRFuture-IR-1</v>
      </c>
      <c r="D13" s="8">
        <v>1.9E-2</v>
      </c>
      <c r="E13" s="8">
        <f t="shared" ca="1" si="0"/>
        <v>-1.8760597181310956E-7</v>
      </c>
      <c r="F13" s="7" t="str">
        <f ca="1">IF(ISERROR(C13),"",_xll.HLV5r3.Financial.Cache.CreateAsset(C13,BaseDate,D13,0))</f>
        <v>AUD-IRFuture-IR-1-0.019-2/07/2019</v>
      </c>
      <c r="G13" s="11" t="str">
        <f ca="1"/>
        <v>AUD-IRFuture-IR-1-0.019-2/07/2019</v>
      </c>
      <c r="H13" s="11" t="str">
        <f ca="1"/>
        <v>ImpliedQuote</v>
      </c>
      <c r="I13" s="40">
        <f ca="1"/>
        <v>1.8999812394028186E-2</v>
      </c>
      <c r="J13" s="32" t="str">
        <f ca="1"/>
        <v>MarketQuote</v>
      </c>
      <c r="K13" s="40">
        <f ca="1"/>
        <v>1.9E-2</v>
      </c>
      <c r="L13" s="38" t="str">
        <f ca="1"/>
        <v>NPV</v>
      </c>
    </row>
    <row r="14" spans="1:13">
      <c r="A14" s="20" t="str">
        <v>Currency</v>
      </c>
      <c r="B14" s="22" t="str">
        <v>AUD</v>
      </c>
      <c r="C14" s="7" t="str">
        <v>AUD-IRFuture-IR-2</v>
      </c>
      <c r="D14" s="8">
        <v>1.95E-2</v>
      </c>
      <c r="E14" s="8">
        <f t="shared" ca="1" si="0"/>
        <v>-8.5971721450195382E-7</v>
      </c>
      <c r="F14" s="7" t="str">
        <f ca="1">IF(ISERROR(C14),"",_xll.HLV5r3.Financial.Cache.CreateAsset(C14,BaseDate,D14,0))</f>
        <v>AUD-IRFuture-IR-2-0.0195-2/07/2019</v>
      </c>
      <c r="G14" s="11" t="str">
        <f ca="1"/>
        <v>AUD-IRFuture-IR-2-0.0195-2/07/2019</v>
      </c>
      <c r="H14" s="11" t="str">
        <f ca="1"/>
        <v>ImpliedQuote</v>
      </c>
      <c r="I14" s="40">
        <f ca="1"/>
        <v>1.9499140282785498E-2</v>
      </c>
      <c r="J14" s="32" t="str">
        <f ca="1"/>
        <v>MarketQuote</v>
      </c>
      <c r="K14" s="40">
        <f ca="1"/>
        <v>1.95E-2</v>
      </c>
      <c r="L14" s="38" t="str">
        <f ca="1"/>
        <v>NPV</v>
      </c>
    </row>
    <row r="15" spans="1:13">
      <c r="A15" s="20" t="str">
        <v>SourceSystem</v>
      </c>
      <c r="B15" s="22" t="str">
        <v>Spreadsheet</v>
      </c>
      <c r="C15" s="7" t="str">
        <v>AUD-IRFuture-IR-3</v>
      </c>
      <c r="D15" s="8">
        <v>0.02</v>
      </c>
      <c r="E15" s="8">
        <f t="shared" ca="1" si="0"/>
        <v>-2.1777486241235378E-6</v>
      </c>
      <c r="F15" s="7" t="str">
        <f ca="1">IF(ISERROR(C15),"",_xll.HLV5r3.Financial.Cache.CreateAsset(C15,BaseDate,D15,0))</f>
        <v>AUD-IRFuture-IR-3-0.02-2/07/2019</v>
      </c>
      <c r="G15" s="11" t="str">
        <f ca="1"/>
        <v>AUD-IRFuture-IR-3-0.02-2/07/2019</v>
      </c>
      <c r="H15" s="11" t="str">
        <f ca="1"/>
        <v>ImpliedQuote</v>
      </c>
      <c r="I15" s="40">
        <f ca="1"/>
        <v>1.9997822251375877E-2</v>
      </c>
      <c r="J15" s="32" t="str">
        <f ca="1"/>
        <v>MarketQuote</v>
      </c>
      <c r="K15" s="40">
        <f ca="1"/>
        <v>0.02</v>
      </c>
      <c r="L15" s="38" t="str">
        <f ca="1"/>
        <v>NPV</v>
      </c>
    </row>
    <row r="16" spans="1:13">
      <c r="A16" s="20" t="str">
        <v>Function</v>
      </c>
      <c r="B16" s="22" t="str">
        <v>Market</v>
      </c>
      <c r="C16" s="7" t="str">
        <v>AUD-IRFuture-IR-4</v>
      </c>
      <c r="D16" s="8">
        <v>2.0500000000000001E-2</v>
      </c>
      <c r="E16" s="8">
        <f t="shared" ca="1" si="0"/>
        <v>-4.1965609724123332E-6</v>
      </c>
      <c r="F16" s="7" t="str">
        <f ca="1">IF(ISERROR(C16),"",_xll.HLV5r3.Financial.Cache.CreateAsset(C16,BaseDate,D16,0))</f>
        <v>AUD-IRFuture-IR-4-0.0205-2/07/2019</v>
      </c>
      <c r="G16" s="11" t="str">
        <f ca="1"/>
        <v>AUD-IRFuture-IR-4-0.0205-2/07/2019</v>
      </c>
      <c r="H16" s="11" t="str">
        <f ca="1"/>
        <v>ImpliedQuote</v>
      </c>
      <c r="I16" s="40">
        <f ca="1"/>
        <v>2.0495803439027589E-2</v>
      </c>
      <c r="J16" s="32" t="str">
        <f ca="1"/>
        <v>MarketQuote</v>
      </c>
      <c r="K16" s="40">
        <f ca="1"/>
        <v>2.0500000000000001E-2</v>
      </c>
      <c r="L16" s="38" t="str">
        <f ca="1"/>
        <v>NPV</v>
      </c>
    </row>
    <row r="17" spans="1:12">
      <c r="A17" s="20" t="str">
        <v>Schema</v>
      </c>
      <c r="B17" s="22" t="str">
        <v>V5r3.Reporting</v>
      </c>
      <c r="C17" s="7" t="str">
        <v>AUD-IRFuture-IR-5</v>
      </c>
      <c r="D17" s="8">
        <v>2.1000000000000001E-2</v>
      </c>
      <c r="E17" s="8">
        <f t="shared" ca="1" si="0"/>
        <v>-6.9973394939172595E-6</v>
      </c>
      <c r="F17" s="7" t="str">
        <f ca="1">IF(ISERROR(C17),"",_xll.HLV5r3.Financial.Cache.CreateAsset(C17,BaseDate,D17,0))</f>
        <v>AUD-IRFuture-IR-5-0.021-2/07/2019</v>
      </c>
      <c r="G17" s="11" t="str">
        <f ca="1"/>
        <v>AUD-IRFuture-IR-5-0.021-2/07/2019</v>
      </c>
      <c r="H17" s="11" t="str">
        <f ca="1"/>
        <v>ImpliedQuote</v>
      </c>
      <c r="I17" s="40">
        <f ca="1"/>
        <v>2.0993002660506084E-2</v>
      </c>
      <c r="J17" s="32" t="str">
        <f ca="1"/>
        <v>MarketQuote</v>
      </c>
      <c r="K17" s="40">
        <f ca="1"/>
        <v>2.1000000000000001E-2</v>
      </c>
      <c r="L17" s="38" t="str">
        <f ca="1"/>
        <v>NPV</v>
      </c>
    </row>
    <row r="18" spans="1:12">
      <c r="A18" s="20" t="str">
        <v>NameSpace</v>
      </c>
      <c r="B18" s="22" t="str">
        <v>Orion.V5r3</v>
      </c>
      <c r="C18" s="7" t="str">
        <v>AUD-IRFuture-IR-6</v>
      </c>
      <c r="D18" s="8">
        <v>2.1499999999999998E-2</v>
      </c>
      <c r="E18" s="8">
        <f t="shared" ca="1" si="0"/>
        <v>-1.0663176096142174E-5</v>
      </c>
      <c r="F18" s="7" t="str">
        <f ca="1">IF(ISERROR(C18),"",_xll.HLV5r3.Financial.Cache.CreateAsset(C18,BaseDate,D18,0))</f>
        <v>AUD-IRFuture-IR-6-0.0215-2/07/2019</v>
      </c>
      <c r="G18" s="11" t="str">
        <f ca="1"/>
        <v>AUD-IRFuture-IR-6-0.0215-2/07/2019</v>
      </c>
      <c r="H18" s="11" t="str">
        <f ca="1"/>
        <v>ImpliedQuote</v>
      </c>
      <c r="I18" s="40">
        <f ca="1"/>
        <v>2.1489336823903856E-2</v>
      </c>
      <c r="J18" s="32" t="str">
        <f ca="1"/>
        <v>MarketQuote</v>
      </c>
      <c r="K18" s="40">
        <f ca="1"/>
        <v>2.1499999999999998E-2</v>
      </c>
      <c r="L18" s="38" t="str">
        <f ca="1"/>
        <v>NPV</v>
      </c>
    </row>
    <row r="19" spans="1:12">
      <c r="A19" s="20" t="str">
        <v>UniqueIdentifier</v>
      </c>
      <c r="B19" s="22" t="str">
        <v>Market.QR_LIVE.RateCurve.AUD-BBR-BBSW-3M</v>
      </c>
      <c r="C19" s="7" t="str">
        <v>AUD-IRFuture-IR-7</v>
      </c>
      <c r="D19" s="8">
        <v>2.1999999999999999E-2</v>
      </c>
      <c r="E19" s="8">
        <f t="shared" ca="1" si="0"/>
        <v>-1.5279071991895071E-5</v>
      </c>
      <c r="F19" s="7" t="str">
        <f ca="1">IF(ISERROR(C19),"",_xll.HLV5r3.Financial.Cache.CreateAsset(C19,BaseDate,D19,0))</f>
        <v>AUD-IRFuture-IR-7-0.022-2/07/2019</v>
      </c>
      <c r="G19" s="11" t="str">
        <f ca="1"/>
        <v>AUD-IRFuture-IR-7-0.022-2/07/2019</v>
      </c>
      <c r="H19" s="11" t="str">
        <f ca="1"/>
        <v>ImpliedQuote</v>
      </c>
      <c r="I19" s="40">
        <f ca="1"/>
        <v>2.1984720928008104E-2</v>
      </c>
      <c r="J19" s="32" t="str">
        <f ca="1"/>
        <v>MarketQuote</v>
      </c>
      <c r="K19" s="40">
        <f ca="1"/>
        <v>2.1999999999999999E-2</v>
      </c>
      <c r="L19" s="38" t="str">
        <f ca="1"/>
        <v>NPV</v>
      </c>
    </row>
    <row r="20" spans="1:12">
      <c r="A20" s="20" t="str">
        <v>Domain</v>
      </c>
      <c r="B20" s="22" t="str">
        <v>Spreadsheet.Market</v>
      </c>
      <c r="C20" s="7" t="str">
        <v>AUD-IRFuture-IR-8</v>
      </c>
      <c r="D20" s="8">
        <v>2.2499999999999999E-2</v>
      </c>
      <c r="E20" s="8">
        <f t="shared" ca="1" si="0"/>
        <v>-2.0911334962143285E-5</v>
      </c>
      <c r="F20" s="7" t="str">
        <f ca="1">IF(ISERROR(C20),"",_xll.HLV5r3.Financial.Cache.CreateAsset(C20,BaseDate,D20,0))</f>
        <v>AUD-IRFuture-IR-8-0.0225-2/07/2019</v>
      </c>
      <c r="G20" s="11" t="str">
        <f ca="1"/>
        <v>AUD-IRFuture-IR-8-0.0225-2/07/2019</v>
      </c>
      <c r="H20" s="11" t="str">
        <f ca="1"/>
        <v>ImpliedQuote</v>
      </c>
      <c r="I20" s="40">
        <f ca="1"/>
        <v>2.2479088665037856E-2</v>
      </c>
      <c r="J20" s="32" t="str">
        <f ca="1"/>
        <v>MarketQuote</v>
      </c>
      <c r="K20" s="40">
        <f ca="1"/>
        <v>2.2499999999999999E-2</v>
      </c>
      <c r="L20" s="38" t="str">
        <f ca="1"/>
        <v>NPV</v>
      </c>
    </row>
    <row r="21" spans="1:12">
      <c r="A21" s="20" t="str">
        <v>MarketName</v>
      </c>
      <c r="B21" s="21" t="str">
        <v>QR_LIVE</v>
      </c>
      <c r="C21" s="7" t="str">
        <v>AUD-BasisSwap-3Y-6M</v>
      </c>
      <c r="D21" s="8">
        <v>8.9999999999999998E-4</v>
      </c>
      <c r="E21" s="8">
        <f t="shared" ca="1" si="0"/>
        <v>2.0100000162723067E-2</v>
      </c>
      <c r="F21" s="7" t="str">
        <f ca="1">IF(ISERROR(C21),"",_xll.HLV5r3.Financial.Cache.CreateAsset(C21,BaseDate,D21,0))</f>
        <v>AUD-BasisSwap-3Y-6M-0.0009-2/07/2019</v>
      </c>
      <c r="G21" s="11" t="str">
        <f ca="1"/>
        <v>AUD-BasisSwap-3Y-6M-0.0009-2/07/2019</v>
      </c>
      <c r="H21" s="11" t="str">
        <f ca="1"/>
        <v>ImpliedQuote</v>
      </c>
      <c r="I21" s="40">
        <f ca="1"/>
        <v>2.1000000162723069E-2</v>
      </c>
      <c r="J21" s="32" t="str">
        <f ca="1"/>
        <v>MarketQuote</v>
      </c>
      <c r="K21" s="40">
        <f ca="1"/>
        <v>8.9999999999999998E-4</v>
      </c>
      <c r="L21" s="38" t="str">
        <f ca="1"/>
        <v>NPV</v>
      </c>
    </row>
    <row r="22" spans="1:12">
      <c r="A22" s="20" t="str">
        <v>CurveType</v>
      </c>
      <c r="B22" s="22" t="str">
        <v>Parent</v>
      </c>
      <c r="C22" s="7" t="str">
        <v>AUD-BasisSwap-5Y-6M</v>
      </c>
      <c r="D22" s="8">
        <v>1.15E-3</v>
      </c>
      <c r="E22" s="8">
        <f t="shared" ca="1" si="0"/>
        <v>2.2429441617285786E-2</v>
      </c>
      <c r="F22" s="7" t="str">
        <f ca="1">IF(ISERROR(C22),"",_xll.HLV5r3.Financial.Cache.CreateAsset(C22,BaseDate,D22,0))</f>
        <v>AUD-BasisSwap-5Y-6M-0.00115-2/07/2019</v>
      </c>
      <c r="G22" s="11" t="str">
        <f ca="1"/>
        <v>AUD-BasisSwap-5Y-6M-0.00115-2/07/2019</v>
      </c>
      <c r="H22" s="11" t="str">
        <f ca="1"/>
        <v>ImpliedQuote</v>
      </c>
      <c r="I22" s="40">
        <f ca="1"/>
        <v>2.3579441617285788E-2</v>
      </c>
      <c r="J22" s="32" t="str">
        <f ca="1"/>
        <v>MarketQuote</v>
      </c>
      <c r="K22" s="40">
        <f ca="1"/>
        <v>1.15E-3</v>
      </c>
      <c r="L22" s="38" t="str">
        <f ca="1"/>
        <v>NPV</v>
      </c>
    </row>
    <row r="23" spans="1:12">
      <c r="A23" s="20" t="str">
        <v>AssetClass</v>
      </c>
      <c r="B23" s="22" t="str">
        <v>Rates</v>
      </c>
      <c r="C23" s="7" t="str">
        <v>AUD-BasisSwap-7Y-6M</v>
      </c>
      <c r="D23" s="8">
        <v>1.114E-3</v>
      </c>
      <c r="E23" s="8">
        <f t="shared" ca="1" si="0"/>
        <v>2.4131324703491139E-2</v>
      </c>
      <c r="F23" s="7" t="str">
        <f ca="1">IF(ISERROR(C23),"",_xll.HLV5r3.Financial.Cache.CreateAsset(C23,BaseDate,D23,0))</f>
        <v>AUD-BasisSwap-7Y-6M-0.001114-2/07/2019</v>
      </c>
      <c r="G23" s="11" t="str">
        <f ca="1"/>
        <v>AUD-BasisSwap-7Y-6M-0.001114-2/07/2019</v>
      </c>
      <c r="H23" s="11" t="str">
        <f ca="1"/>
        <v>ImpliedQuote</v>
      </c>
      <c r="I23" s="40">
        <f ca="1"/>
        <v>2.524532470349114E-2</v>
      </c>
      <c r="J23" s="32" t="str">
        <f ca="1"/>
        <v>MarketQuote</v>
      </c>
      <c r="K23" s="40">
        <f ca="1"/>
        <v>1.114E-3</v>
      </c>
      <c r="L23" s="38" t="str">
        <f ca="1"/>
        <v>NPV</v>
      </c>
    </row>
    <row r="24" spans="1:12">
      <c r="A24" s="20" t="str">
        <v>PricingStructureRiskSetType</v>
      </c>
      <c r="B24" s="22" t="str">
        <v>Parent</v>
      </c>
      <c r="C24" s="7" t="str">
        <v>AUD-BasisSwap-10Y-6M</v>
      </c>
      <c r="D24" s="8">
        <v>1.06E-3</v>
      </c>
      <c r="E24" s="8">
        <f t="shared" ca="1" si="0"/>
        <v>2.6682759816440475E-2</v>
      </c>
      <c r="F24" s="7" t="str">
        <f ca="1">IF(ISERROR(C24),"",_xll.HLV5r3.Financial.Cache.CreateAsset(C24,BaseDate,D24,0))</f>
        <v>AUD-BasisSwap-10Y-6M-0.00106-2/07/2019</v>
      </c>
      <c r="G24" s="11" t="str">
        <f ca="1"/>
        <v>AUD-BasisSwap-10Y-6M-0.00106-2/07/2019</v>
      </c>
      <c r="H24" s="11" t="str">
        <f ca="1"/>
        <v>ImpliedQuote</v>
      </c>
      <c r="I24" s="40">
        <f ca="1"/>
        <v>2.7742759816440473E-2</v>
      </c>
      <c r="J24" s="32" t="str">
        <f ca="1"/>
        <v>MarketQuote</v>
      </c>
      <c r="K24" s="40">
        <f ca="1"/>
        <v>1.06E-3</v>
      </c>
      <c r="L24" s="38" t="str">
        <f ca="1"/>
        <v>NPV</v>
      </c>
    </row>
    <row r="25" spans="1:12">
      <c r="A25" s="20" t="e">
        <v>#N/A</v>
      </c>
      <c r="B25" s="22" t="e">
        <v>#N/A</v>
      </c>
      <c r="C25" s="7" t="str">
        <v>AUD-BasisSwap-15Y-6M</v>
      </c>
      <c r="D25" s="8">
        <v>8.5999999999999998E-4</v>
      </c>
      <c r="E25" s="8">
        <f t="shared" ca="1" si="0"/>
        <v>2.9364848060763487E-2</v>
      </c>
      <c r="F25" s="7" t="str">
        <f ca="1">IF(ISERROR(C25),"",_xll.HLV5r3.Financial.Cache.CreateAsset(C25,BaseDate,D25,0))</f>
        <v>AUD-BasisSwap-15Y-6M-0.00086-2/07/2019</v>
      </c>
      <c r="G25" s="11" t="str">
        <f ca="1"/>
        <v>AUD-BasisSwap-15Y-6M-0.00086-2/07/2019</v>
      </c>
      <c r="H25" s="11" t="str">
        <f ca="1"/>
        <v>ImpliedQuote</v>
      </c>
      <c r="I25" s="40">
        <f ca="1"/>
        <v>3.0224848060763487E-2</v>
      </c>
      <c r="J25" s="32" t="str">
        <f ca="1"/>
        <v>MarketQuote</v>
      </c>
      <c r="K25" s="40">
        <f ca="1"/>
        <v>8.5999999999999998E-4</v>
      </c>
      <c r="L25" s="38" t="str">
        <f ca="1"/>
        <v>NPV</v>
      </c>
    </row>
    <row r="26" spans="1:12">
      <c r="A26" s="20" t="e">
        <v>#N/A</v>
      </c>
      <c r="B26" s="22" t="e">
        <v>#N/A</v>
      </c>
      <c r="C26" s="7" t="str">
        <v>AUD-BasisSwap-20Y-6M</v>
      </c>
      <c r="D26" s="8">
        <v>7.6000000000000004E-4</v>
      </c>
      <c r="E26" s="8">
        <f t="shared" ca="1" si="0"/>
        <v>3.0754960844995186E-2</v>
      </c>
      <c r="F26" s="7" t="str">
        <f ca="1">IF(ISERROR(C26),"",_xll.HLV5r3.Financial.Cache.CreateAsset(C26,BaseDate,D26,0))</f>
        <v>AUD-BasisSwap-20Y-6M-0.00076-2/07/2019</v>
      </c>
      <c r="G26" s="11" t="str">
        <f ca="1"/>
        <v>AUD-BasisSwap-20Y-6M-0.00076-2/07/2019</v>
      </c>
      <c r="H26" s="11" t="str">
        <f ca="1"/>
        <v>ImpliedQuote</v>
      </c>
      <c r="I26" s="40">
        <f ca="1"/>
        <v>3.1514960844995187E-2</v>
      </c>
      <c r="J26" s="32" t="str">
        <f ca="1"/>
        <v>MarketQuote</v>
      </c>
      <c r="K26" s="40">
        <f ca="1"/>
        <v>7.6000000000000004E-4</v>
      </c>
      <c r="L26" s="38" t="str">
        <f ca="1"/>
        <v>NPV</v>
      </c>
    </row>
    <row r="27" spans="1:12" ht="13.5" thickBot="1">
      <c r="A27" s="23" t="e">
        <v>#N/A</v>
      </c>
      <c r="B27" s="24" t="e">
        <v>#N/A</v>
      </c>
      <c r="C27" s="7" t="str">
        <v>AUD-BasisSwap-25Y-6M</v>
      </c>
      <c r="D27" s="8">
        <v>7.6000000000000004E-4</v>
      </c>
      <c r="E27" s="8">
        <f t="shared" ca="1" si="0"/>
        <v>3.234215224440419E-2</v>
      </c>
      <c r="F27" s="7" t="str">
        <f ca="1">IF(ISERROR(C27),"",_xll.HLV5r3.Financial.Cache.CreateAsset(C27,BaseDate,D27,0))</f>
        <v>AUD-BasisSwap-25Y-6M-0.00076-2/07/2019</v>
      </c>
      <c r="G27" s="11" t="str">
        <f ca="1"/>
        <v>AUD-BasisSwap-25Y-6M-0.00076-2/07/2019</v>
      </c>
      <c r="H27" s="11" t="str">
        <f ca="1"/>
        <v>ImpliedQuote</v>
      </c>
      <c r="I27" s="40">
        <f ca="1"/>
        <v>3.3102152244404187E-2</v>
      </c>
      <c r="J27" s="32" t="str">
        <f ca="1"/>
        <v>MarketQuote</v>
      </c>
      <c r="K27" s="40">
        <f ca="1"/>
        <v>7.6000000000000004E-4</v>
      </c>
      <c r="L27" s="38" t="str">
        <f ca="1"/>
        <v>NPV</v>
      </c>
    </row>
    <row r="28" spans="1:12" ht="13.5" thickBot="1">
      <c r="C28" s="7" t="str">
        <v>AUD-BasisSwap-30Y-6M</v>
      </c>
      <c r="D28" s="8">
        <v>7.6000000000000004E-4</v>
      </c>
      <c r="E28" s="8">
        <f t="shared" ca="1" si="0"/>
        <v>3.3333848567161997E-2</v>
      </c>
      <c r="F28" s="7" t="str">
        <f ca="1">IF(ISERROR(C28),"",_xll.HLV5r3.Financial.Cache.CreateAsset(C28,BaseDate,D28,0))</f>
        <v>AUD-BasisSwap-30Y-6M-0.00076-2/07/2019</v>
      </c>
      <c r="G28" s="11" t="str">
        <f ca="1"/>
        <v>AUD-BasisSwap-30Y-6M-0.00076-2/07/2019</v>
      </c>
      <c r="H28" s="11" t="str">
        <f ca="1"/>
        <v>ImpliedQuote</v>
      </c>
      <c r="I28" s="40">
        <f ca="1"/>
        <v>3.4093848567161994E-2</v>
      </c>
      <c r="J28" s="32" t="str">
        <f ca="1"/>
        <v>MarketQuote</v>
      </c>
      <c r="K28" s="40">
        <f ca="1"/>
        <v>7.6000000000000004E-4</v>
      </c>
      <c r="L28" s="38" t="str">
        <f ca="1"/>
        <v>NPV</v>
      </c>
    </row>
    <row r="29" spans="1:12" ht="13.5" thickBot="1">
      <c r="A29" s="2" t="s">
        <v>7</v>
      </c>
      <c r="B29" s="25" t="s">
        <v>16</v>
      </c>
      <c r="C29" s="7" t="e">
        <v>#N/A</v>
      </c>
      <c r="D29" s="8" t="e">
        <v>#N/A</v>
      </c>
      <c r="E29" s="8" t="e">
        <f t="shared" ref="E3:E34" ca="1" si="1">(G29-D29)</f>
        <v>#N/A</v>
      </c>
      <c r="F29" s="7" t="str">
        <f>IF(ISERROR(C29),"",_xll.HLV5r3.Financial.Cache.CreateAsset(C29,BaseDate,D29,0))</f>
        <v/>
      </c>
      <c r="G29" s="11" t="e">
        <f ca="1"/>
        <v>#N/A</v>
      </c>
      <c r="H29" s="11" t="e">
        <f ca="1"/>
        <v>#N/A</v>
      </c>
      <c r="I29" s="32" t="e">
        <f ca="1"/>
        <v>#N/A</v>
      </c>
      <c r="J29" s="32" t="e">
        <f ca="1"/>
        <v>#N/A</v>
      </c>
      <c r="K29" s="40" t="e">
        <f ca="1"/>
        <v>#N/A</v>
      </c>
      <c r="L29" s="32" t="e">
        <f ca="1"/>
        <v>#N/A</v>
      </c>
    </row>
    <row r="30" spans="1:12" ht="13.5" thickBot="1">
      <c r="A30" s="29" t="s">
        <v>8</v>
      </c>
      <c r="B30" s="26" t="s">
        <v>17</v>
      </c>
      <c r="C30" s="12" t="e">
        <v>#N/A</v>
      </c>
      <c r="D30" s="8" t="e">
        <v>#N/A</v>
      </c>
      <c r="E30" s="8" t="e">
        <f t="shared" ca="1" si="1"/>
        <v>#N/A</v>
      </c>
      <c r="F30" s="7" t="str">
        <f>IF(ISERROR(C30),"",_xll.HLV5r3.Financial.Cache.CreateAsset(C30,BaseDate,D30,0))</f>
        <v/>
      </c>
      <c r="G30" s="11" t="e">
        <f ca="1"/>
        <v>#N/A</v>
      </c>
      <c r="H30" s="11" t="e">
        <f ca="1"/>
        <v>#N/A</v>
      </c>
      <c r="I30" s="32" t="e">
        <f ca="1"/>
        <v>#N/A</v>
      </c>
      <c r="J30" s="32" t="e">
        <f ca="1"/>
        <v>#N/A</v>
      </c>
      <c r="K30" s="40" t="e">
        <f ca="1"/>
        <v>#N/A</v>
      </c>
      <c r="L30" s="32" t="e">
        <f ca="1"/>
        <v>#N/A</v>
      </c>
    </row>
    <row r="31" spans="1:12" ht="13.5" thickBot="1">
      <c r="A31" s="29" t="s">
        <v>9</v>
      </c>
      <c r="B31" s="27" t="s">
        <v>21</v>
      </c>
      <c r="C31" s="12" t="e">
        <v>#N/A</v>
      </c>
      <c r="D31" s="8" t="e">
        <v>#N/A</v>
      </c>
      <c r="E31" s="8" t="e">
        <f t="shared" ca="1" si="1"/>
        <v>#N/A</v>
      </c>
      <c r="F31" s="7" t="str">
        <f>IF(ISERROR(C31),"",_xll.HLV5r3.Financial.Cache.CreateAsset(C31,BaseDate,D31,0))</f>
        <v/>
      </c>
      <c r="G31" s="11" t="e">
        <f ca="1"/>
        <v>#N/A</v>
      </c>
      <c r="H31" s="11" t="e">
        <f ca="1"/>
        <v>#N/A</v>
      </c>
      <c r="I31" s="32" t="e">
        <f ca="1"/>
        <v>#N/A</v>
      </c>
      <c r="J31" s="32" t="e">
        <f ca="1"/>
        <v>#N/A</v>
      </c>
      <c r="K31" s="40" t="e">
        <f ca="1"/>
        <v>#N/A</v>
      </c>
      <c r="L31" s="32" t="e">
        <f ca="1"/>
        <v>#N/A</v>
      </c>
    </row>
    <row r="32" spans="1:12" ht="13.5" thickBot="1">
      <c r="A32" s="29" t="s">
        <v>10</v>
      </c>
      <c r="B32" s="27" t="s">
        <v>22</v>
      </c>
      <c r="C32" s="12" t="e">
        <v>#N/A</v>
      </c>
      <c r="D32" s="8" t="e">
        <v>#N/A</v>
      </c>
      <c r="E32" s="8" t="e">
        <f t="shared" ca="1" si="1"/>
        <v>#N/A</v>
      </c>
      <c r="F32" s="7" t="str">
        <f>IF(ISERROR(C32),"",_xll.HLV5r3.Financial.Cache.CreateAsset(C32,BaseDate,D32,0))</f>
        <v/>
      </c>
      <c r="G32" s="11" t="e">
        <f ca="1"/>
        <v>#N/A</v>
      </c>
      <c r="H32" s="11" t="e">
        <f ca="1"/>
        <v>#N/A</v>
      </c>
      <c r="I32" s="32" t="e">
        <f ca="1"/>
        <v>#N/A</v>
      </c>
      <c r="J32" s="32" t="e">
        <f ca="1"/>
        <v>#N/A</v>
      </c>
      <c r="K32" s="40" t="e">
        <f ca="1"/>
        <v>#N/A</v>
      </c>
      <c r="L32" s="32" t="e">
        <f ca="1"/>
        <v>#N/A</v>
      </c>
    </row>
    <row r="33" spans="1:12" ht="13.5" thickBot="1">
      <c r="A33" s="29" t="s">
        <v>11</v>
      </c>
      <c r="B33" s="27" t="s">
        <v>18</v>
      </c>
      <c r="C33" s="12" t="e">
        <v>#N/A</v>
      </c>
      <c r="D33" s="7" t="e">
        <v>#N/A</v>
      </c>
      <c r="E33" s="7" t="e">
        <f t="shared" ca="1" si="1"/>
        <v>#N/A</v>
      </c>
      <c r="F33" s="7" t="str">
        <f>IF(ISERROR(C33),"",_xll.HLV5r3.Financial.Cache.CreateAsset(C33,BaseDate,D33,0))</f>
        <v/>
      </c>
      <c r="G33" s="11" t="e">
        <f ca="1"/>
        <v>#N/A</v>
      </c>
      <c r="H33" s="11" t="e">
        <f ca="1"/>
        <v>#N/A</v>
      </c>
      <c r="I33" s="32" t="e">
        <f ca="1"/>
        <v>#N/A</v>
      </c>
      <c r="J33" s="32" t="e">
        <f ca="1"/>
        <v>#N/A</v>
      </c>
      <c r="K33" s="40" t="e">
        <f ca="1"/>
        <v>#N/A</v>
      </c>
      <c r="L33" s="32" t="e">
        <f ca="1"/>
        <v>#N/A</v>
      </c>
    </row>
    <row r="34" spans="1:12" ht="13.5" thickBot="1">
      <c r="A34" s="29" t="s">
        <v>12</v>
      </c>
      <c r="B34" s="27" t="s">
        <v>19</v>
      </c>
      <c r="C34" s="12" t="e">
        <v>#N/A</v>
      </c>
      <c r="D34" s="7" t="e">
        <v>#N/A</v>
      </c>
      <c r="E34" s="7" t="e">
        <f t="shared" ca="1" si="1"/>
        <v>#N/A</v>
      </c>
      <c r="F34" s="7" t="str">
        <f>IF(ISERROR(C34),"",_xll.HLV5r3.Financial.Cache.CreateAsset(C34,BaseDate,D34,0))</f>
        <v/>
      </c>
      <c r="G34" s="11" t="e">
        <f ca="1"/>
        <v>#N/A</v>
      </c>
      <c r="H34" s="11" t="e">
        <f ca="1"/>
        <v>#N/A</v>
      </c>
      <c r="I34" s="32" t="e">
        <f ca="1"/>
        <v>#N/A</v>
      </c>
      <c r="J34" s="32" t="e">
        <f ca="1"/>
        <v>#N/A</v>
      </c>
      <c r="K34" s="40" t="e">
        <f ca="1"/>
        <v>#N/A</v>
      </c>
      <c r="L34" s="32" t="e">
        <f ca="1"/>
        <v>#N/A</v>
      </c>
    </row>
    <row r="35" spans="1:12" ht="13.5" thickBot="1">
      <c r="A35" s="30" t="s">
        <v>13</v>
      </c>
      <c r="B35" s="28" t="s">
        <v>20</v>
      </c>
      <c r="C35" s="13" t="e">
        <v>#N/A</v>
      </c>
      <c r="D35" s="9" t="e">
        <v>#N/A</v>
      </c>
      <c r="E35" s="9"/>
      <c r="F35" s="7" t="str">
        <f>IF(ISERROR(C35),"",_xll.HLV5r3.Financial.Cache.CreateAsset(C35,BaseDate,D35,0))</f>
        <v/>
      </c>
      <c r="G35" s="13" t="e">
        <f ca="1"/>
        <v>#N/A</v>
      </c>
      <c r="H35" s="13" t="e">
        <f ca="1"/>
        <v>#N/A</v>
      </c>
      <c r="I35" s="13" t="e">
        <f ca="1"/>
        <v>#N/A</v>
      </c>
      <c r="J35" s="13" t="e">
        <f ca="1"/>
        <v>#N/A</v>
      </c>
      <c r="K35" s="41" t="e">
        <f ca="1"/>
        <v>#N/A</v>
      </c>
      <c r="L35" s="13" t="e">
        <f ca="1"/>
        <v>#N/A</v>
      </c>
    </row>
    <row r="36" spans="1:12">
      <c r="I36" s="1"/>
    </row>
    <row r="37" spans="1:12">
      <c r="I37" s="1"/>
    </row>
    <row r="38" spans="1:12">
      <c r="I38" s="1"/>
    </row>
    <row r="42" spans="1:12">
      <c r="B42" s="1"/>
    </row>
    <row r="43" spans="1:12">
      <c r="B43" s="1"/>
    </row>
    <row r="44" spans="1:12">
      <c r="B44" s="1"/>
    </row>
  </sheetData>
  <mergeCells count="1">
    <mergeCell ref="A5:B5"/>
  </mergeCells>
  <dataValidations count="1">
    <dataValidation type="list" allowBlank="1" showInputMessage="1" showErrorMessage="1" sqref="A5" xr:uid="{00000000-0002-0000-0000-000000000000}">
      <formula1>$A$29:$A$35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GetInfo &amp; GetInstrumentInfo</vt:lpstr>
      <vt:lpstr>BaseDate</vt:lpstr>
      <vt:lpstr>Metrics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awatt</dc:creator>
  <cp:lastModifiedBy>Alex</cp:lastModifiedBy>
  <cp:lastPrinted>2010-05-25T06:45:30Z</cp:lastPrinted>
  <dcterms:created xsi:type="dcterms:W3CDTF">2008-12-18T22:31:39Z</dcterms:created>
  <dcterms:modified xsi:type="dcterms:W3CDTF">2019-07-02T04:32:25Z</dcterms:modified>
</cp:coreProperties>
</file>